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L:\Lab\NHEERL_PRC\Winnik\EB rostral, cortex PD files\WW PND rat vs mouse cortex manuscript files\J prot res manuscript\Manuscript Files for publication\"/>
    </mc:Choice>
  </mc:AlternateContent>
  <xr:revisionPtr revIDLastSave="0" documentId="13_ncr:1_{8F890DD3-F7E2-4F4B-AAB1-959E6F9C3955}" xr6:coauthVersionLast="47" xr6:coauthVersionMax="47" xr10:uidLastSave="{00000000-0000-0000-0000-000000000000}"/>
  <bookViews>
    <workbookView xWindow="-108" yWindow="-108" windowWidth="23256" windowHeight="12456" xr2:uid="{00000000-000D-0000-FFFF-FFFF00000000}"/>
  </bookViews>
  <sheets>
    <sheet name="Sample codes" sheetId="1" r:id="rId1"/>
    <sheet name="Sample Weights" sheetId="3" r:id="rId2"/>
    <sheet name="Randomized lists" sheetId="2" r:id="rId3"/>
    <sheet name="Rat_Rostral_Cortex_LCMS_sequenc" sheetId="28" r:id="rId4"/>
    <sheet name="Sample template" sheetId="4" r:id="rId5"/>
    <sheet name="Sample set 1" sheetId="6" r:id="rId6"/>
    <sheet name="Sample set 2" sheetId="7" r:id="rId7"/>
    <sheet name="Sample set 3" sheetId="8" r:id="rId8"/>
    <sheet name="Sample set 4" sheetId="9" r:id="rId9"/>
    <sheet name="Peptide Assay sets 1-4" sheetId="11" r:id="rId10"/>
    <sheet name="Sample set 5" sheetId="12" r:id="rId11"/>
    <sheet name="Sample set 6" sheetId="13" r:id="rId12"/>
    <sheet name="Sample set 7" sheetId="14" r:id="rId13"/>
    <sheet name="Sample set 8" sheetId="15" r:id="rId14"/>
    <sheet name="Peptide Assay sets 5-8" sheetId="17" r:id="rId15"/>
    <sheet name="Sample set 9" sheetId="21" r:id="rId16"/>
    <sheet name="Sample set 10" sheetId="20" r:id="rId17"/>
    <sheet name="Sample set 11" sheetId="19" r:id="rId18"/>
    <sheet name="Sample set 12" sheetId="18" r:id="rId19"/>
    <sheet name="Peptide Assay sets 9-12" sheetId="22" r:id="rId20"/>
    <sheet name="Sample set 13" sheetId="23" r:id="rId21"/>
    <sheet name="Sample set 14" sheetId="24" r:id="rId22"/>
    <sheet name="Sample set 15" sheetId="25" r:id="rId23"/>
    <sheet name="Sample set 16" sheetId="26" r:id="rId24"/>
    <sheet name="Peptide Assay sets 13-16" sheetId="27" r:id="rId2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75" i="27" l="1"/>
  <c r="M75" i="27"/>
  <c r="L72" i="27"/>
  <c r="M72" i="27"/>
  <c r="L69" i="27"/>
  <c r="M69" i="27"/>
  <c r="L66" i="27"/>
  <c r="M66" i="27"/>
  <c r="L63" i="27"/>
  <c r="M63" i="27"/>
  <c r="L60" i="27"/>
  <c r="M60" i="27"/>
  <c r="L57" i="27"/>
  <c r="M57" i="27"/>
  <c r="L54" i="27"/>
  <c r="M54" i="27"/>
  <c r="L51" i="27"/>
  <c r="M51" i="27"/>
  <c r="L48" i="27"/>
  <c r="M48" i="27"/>
  <c r="L45" i="27"/>
  <c r="M45" i="27"/>
  <c r="L42" i="27"/>
  <c r="M42" i="27"/>
  <c r="L39" i="27"/>
  <c r="M39" i="27"/>
  <c r="L36" i="27"/>
  <c r="M36" i="27"/>
  <c r="L33" i="27"/>
  <c r="M33" i="27"/>
  <c r="L30" i="27"/>
  <c r="M30" i="27"/>
  <c r="L27" i="27"/>
  <c r="M27" i="27"/>
  <c r="L24" i="27"/>
  <c r="M24" i="27"/>
  <c r="L21" i="27"/>
  <c r="M21" i="27"/>
  <c r="L18" i="27"/>
  <c r="M18" i="27"/>
  <c r="L15" i="27"/>
  <c r="M15" i="27"/>
  <c r="L12" i="27"/>
  <c r="M12" i="27"/>
  <c r="L9" i="27"/>
  <c r="M9" i="27"/>
  <c r="L6" i="27"/>
  <c r="M6" i="27"/>
  <c r="C20" i="26"/>
  <c r="C28" i="26"/>
  <c r="D28" i="26"/>
  <c r="D14" i="26"/>
  <c r="C14" i="26"/>
  <c r="C10" i="26"/>
  <c r="C9" i="26"/>
  <c r="C8" i="26"/>
  <c r="C7" i="26"/>
  <c r="C6" i="26"/>
  <c r="C5" i="26"/>
  <c r="C20" i="24"/>
  <c r="C28" i="24"/>
  <c r="D28" i="24"/>
  <c r="D14" i="24"/>
  <c r="C14" i="24"/>
  <c r="C10" i="24"/>
  <c r="C9" i="24"/>
  <c r="C8" i="24"/>
  <c r="C7" i="24"/>
  <c r="C6" i="24"/>
  <c r="C5" i="24"/>
  <c r="C20" i="25"/>
  <c r="C23" i="25"/>
  <c r="D23" i="25"/>
  <c r="D14" i="25"/>
  <c r="C14" i="25"/>
  <c r="E14" i="25"/>
  <c r="F14" i="25"/>
  <c r="G14" i="25"/>
  <c r="C10" i="25"/>
  <c r="C9" i="25"/>
  <c r="C8" i="25"/>
  <c r="C7" i="25"/>
  <c r="C6" i="25"/>
  <c r="C5" i="25"/>
  <c r="C20" i="23"/>
  <c r="C23" i="23"/>
  <c r="D23" i="23"/>
  <c r="D14" i="23"/>
  <c r="C14" i="23"/>
  <c r="C10" i="23"/>
  <c r="C9" i="23"/>
  <c r="C8" i="23"/>
  <c r="C7" i="23"/>
  <c r="C6" i="23"/>
  <c r="C5" i="23"/>
  <c r="L75" i="22"/>
  <c r="M75" i="22"/>
  <c r="L72" i="22"/>
  <c r="M72" i="22"/>
  <c r="L69" i="22"/>
  <c r="M69" i="22"/>
  <c r="L66" i="22"/>
  <c r="M66" i="22"/>
  <c r="L63" i="22"/>
  <c r="M63" i="22"/>
  <c r="L60" i="22"/>
  <c r="M60" i="22"/>
  <c r="L57" i="22"/>
  <c r="M57" i="22"/>
  <c r="L54" i="22"/>
  <c r="M54" i="22"/>
  <c r="L51" i="22"/>
  <c r="M51" i="22"/>
  <c r="L48" i="22"/>
  <c r="M48" i="22"/>
  <c r="L45" i="22"/>
  <c r="M45" i="22"/>
  <c r="L42" i="22"/>
  <c r="M42" i="22"/>
  <c r="L39" i="22"/>
  <c r="M39" i="22"/>
  <c r="L36" i="22"/>
  <c r="M36" i="22"/>
  <c r="L33" i="22"/>
  <c r="M33" i="22"/>
  <c r="L30" i="22"/>
  <c r="M30" i="22"/>
  <c r="L27" i="22"/>
  <c r="M27" i="22"/>
  <c r="L24" i="22"/>
  <c r="M24" i="22"/>
  <c r="L21" i="22"/>
  <c r="M21" i="22"/>
  <c r="L18" i="22"/>
  <c r="M18" i="22"/>
  <c r="L15" i="22"/>
  <c r="M15" i="22"/>
  <c r="L12" i="22"/>
  <c r="M12" i="22"/>
  <c r="L9" i="22"/>
  <c r="M9" i="22"/>
  <c r="L6" i="22"/>
  <c r="M6" i="22"/>
  <c r="C20" i="18"/>
  <c r="C20" i="19"/>
  <c r="E14" i="23"/>
  <c r="F14" i="23"/>
  <c r="G14" i="23"/>
  <c r="E14" i="24"/>
  <c r="F14" i="24"/>
  <c r="G14" i="24"/>
  <c r="E14" i="26"/>
  <c r="F14" i="26"/>
  <c r="G14" i="26"/>
  <c r="C25" i="26"/>
  <c r="D25" i="26"/>
  <c r="E25" i="26"/>
  <c r="C27" i="26"/>
  <c r="D27" i="26"/>
  <c r="G27" i="26"/>
  <c r="C24" i="26"/>
  <c r="D24" i="26"/>
  <c r="G24" i="26"/>
  <c r="C26" i="26"/>
  <c r="D26" i="26"/>
  <c r="E26" i="26"/>
  <c r="C25" i="25"/>
  <c r="D25" i="25"/>
  <c r="C27" i="25"/>
  <c r="D27" i="25"/>
  <c r="G27" i="25"/>
  <c r="C24" i="25"/>
  <c r="D24" i="25"/>
  <c r="E24" i="25"/>
  <c r="C26" i="25"/>
  <c r="D26" i="25"/>
  <c r="G26" i="25"/>
  <c r="C24" i="24"/>
  <c r="D24" i="24"/>
  <c r="F24" i="24"/>
  <c r="C26" i="24"/>
  <c r="D26" i="24"/>
  <c r="E26" i="24"/>
  <c r="C25" i="24"/>
  <c r="D25" i="24"/>
  <c r="G25" i="24"/>
  <c r="C27" i="24"/>
  <c r="D27" i="24"/>
  <c r="F27" i="24"/>
  <c r="C25" i="23"/>
  <c r="D25" i="23"/>
  <c r="F25" i="23"/>
  <c r="C26" i="23"/>
  <c r="D26" i="23"/>
  <c r="G26" i="23"/>
  <c r="G26" i="26"/>
  <c r="F28" i="26"/>
  <c r="E28" i="26"/>
  <c r="G28" i="26"/>
  <c r="F24" i="26"/>
  <c r="E24" i="26"/>
  <c r="G25" i="26"/>
  <c r="C23" i="26"/>
  <c r="D23" i="26"/>
  <c r="G28" i="24"/>
  <c r="F28" i="24"/>
  <c r="E28" i="24"/>
  <c r="C23" i="24"/>
  <c r="D23" i="24"/>
  <c r="E25" i="25"/>
  <c r="G25" i="25"/>
  <c r="F25" i="25"/>
  <c r="F23" i="25"/>
  <c r="E23" i="25"/>
  <c r="G23" i="25"/>
  <c r="F26" i="25"/>
  <c r="E26" i="25"/>
  <c r="G24" i="25"/>
  <c r="F24" i="25"/>
  <c r="F27" i="25"/>
  <c r="C28" i="25"/>
  <c r="D28" i="25"/>
  <c r="G23" i="23"/>
  <c r="E23" i="23"/>
  <c r="F23" i="23"/>
  <c r="C27" i="23"/>
  <c r="D27" i="23"/>
  <c r="C28" i="23"/>
  <c r="D28" i="23"/>
  <c r="C24" i="23"/>
  <c r="D24" i="23"/>
  <c r="C25" i="18"/>
  <c r="D25" i="18"/>
  <c r="D14" i="18"/>
  <c r="C14" i="18"/>
  <c r="C10" i="18"/>
  <c r="C9" i="18"/>
  <c r="C8" i="18"/>
  <c r="C7" i="18"/>
  <c r="C6" i="18"/>
  <c r="C5" i="18"/>
  <c r="C28" i="19"/>
  <c r="D28" i="19"/>
  <c r="D14" i="19"/>
  <c r="C14" i="19"/>
  <c r="E14" i="19"/>
  <c r="F14" i="19"/>
  <c r="G14" i="19"/>
  <c r="C10" i="19"/>
  <c r="C9" i="19"/>
  <c r="C8" i="19"/>
  <c r="C7" i="19"/>
  <c r="C6" i="19"/>
  <c r="C5" i="19"/>
  <c r="C20" i="20"/>
  <c r="C24" i="20"/>
  <c r="D24" i="20"/>
  <c r="D14" i="20"/>
  <c r="C14" i="20"/>
  <c r="E14" i="20"/>
  <c r="F14" i="20"/>
  <c r="G14" i="20"/>
  <c r="C10" i="20"/>
  <c r="C9" i="20"/>
  <c r="C8" i="20"/>
  <c r="C7" i="20"/>
  <c r="C6" i="20"/>
  <c r="C5" i="20"/>
  <c r="C20" i="21"/>
  <c r="C23" i="21"/>
  <c r="D23" i="21"/>
  <c r="D14" i="21"/>
  <c r="C14" i="21"/>
  <c r="C10" i="21"/>
  <c r="C9" i="21"/>
  <c r="C8" i="21"/>
  <c r="C7" i="21"/>
  <c r="C6" i="21"/>
  <c r="C5" i="21"/>
  <c r="L6" i="17"/>
  <c r="M6" i="17"/>
  <c r="L9" i="17"/>
  <c r="M9" i="17"/>
  <c r="L12" i="17"/>
  <c r="M12" i="17"/>
  <c r="L15" i="17"/>
  <c r="M15" i="17"/>
  <c r="L18" i="17"/>
  <c r="M18" i="17"/>
  <c r="L21" i="17"/>
  <c r="M21" i="17"/>
  <c r="L24" i="17"/>
  <c r="M24" i="17"/>
  <c r="L27" i="17"/>
  <c r="M27" i="17"/>
  <c r="L30" i="17"/>
  <c r="M30" i="17"/>
  <c r="L33" i="17"/>
  <c r="M33" i="17"/>
  <c r="L36" i="17"/>
  <c r="M36" i="17"/>
  <c r="L39" i="17"/>
  <c r="M39" i="17"/>
  <c r="L42" i="17"/>
  <c r="M42" i="17"/>
  <c r="L45" i="17"/>
  <c r="M45" i="17"/>
  <c r="L48" i="17"/>
  <c r="M48" i="17"/>
  <c r="L51" i="17"/>
  <c r="M51" i="17"/>
  <c r="L54" i="17"/>
  <c r="M54" i="17"/>
  <c r="L57" i="17"/>
  <c r="M57" i="17"/>
  <c r="L60" i="17"/>
  <c r="M60" i="17"/>
  <c r="L63" i="17"/>
  <c r="M63" i="17"/>
  <c r="L66" i="17"/>
  <c r="M66" i="17"/>
  <c r="L69" i="17"/>
  <c r="M69" i="17"/>
  <c r="L72" i="17"/>
  <c r="M72" i="17"/>
  <c r="L75" i="17"/>
  <c r="M75" i="17"/>
  <c r="C20" i="15"/>
  <c r="C20" i="13"/>
  <c r="E24" i="24"/>
  <c r="F26" i="24"/>
  <c r="F26" i="23"/>
  <c r="F27" i="26"/>
  <c r="E27" i="26"/>
  <c r="G24" i="24"/>
  <c r="F25" i="26"/>
  <c r="E14" i="18"/>
  <c r="F14" i="18"/>
  <c r="G14" i="18"/>
  <c r="G26" i="24"/>
  <c r="E14" i="21"/>
  <c r="F14" i="21"/>
  <c r="G14" i="21"/>
  <c r="E25" i="23"/>
  <c r="G25" i="23"/>
  <c r="G27" i="24"/>
  <c r="E27" i="24"/>
  <c r="E25" i="24"/>
  <c r="E27" i="25"/>
  <c r="F25" i="24"/>
  <c r="F26" i="26"/>
  <c r="F29" i="25"/>
  <c r="E26" i="23"/>
  <c r="G23" i="26"/>
  <c r="F23" i="26"/>
  <c r="F29" i="26"/>
  <c r="E23" i="26"/>
  <c r="F23" i="24"/>
  <c r="F29" i="24"/>
  <c r="E23" i="24"/>
  <c r="G23" i="24"/>
  <c r="G28" i="25"/>
  <c r="F28" i="25"/>
  <c r="E28" i="25"/>
  <c r="F24" i="23"/>
  <c r="E24" i="23"/>
  <c r="G24" i="23"/>
  <c r="G28" i="23"/>
  <c r="E28" i="23"/>
  <c r="F28" i="23"/>
  <c r="G27" i="23"/>
  <c r="F27" i="23"/>
  <c r="E27" i="23"/>
  <c r="C25" i="19"/>
  <c r="D25" i="19"/>
  <c r="G25" i="19"/>
  <c r="C25" i="20"/>
  <c r="D25" i="20"/>
  <c r="G25" i="20"/>
  <c r="C28" i="20"/>
  <c r="D28" i="20"/>
  <c r="E28" i="20"/>
  <c r="C28" i="21"/>
  <c r="D28" i="21"/>
  <c r="F28" i="21"/>
  <c r="C25" i="21"/>
  <c r="D25" i="21"/>
  <c r="F25" i="21"/>
  <c r="C24" i="21"/>
  <c r="D24" i="21"/>
  <c r="F24" i="21"/>
  <c r="C27" i="21"/>
  <c r="D27" i="21"/>
  <c r="F27" i="21"/>
  <c r="F25" i="18"/>
  <c r="E25" i="18"/>
  <c r="G25" i="18"/>
  <c r="C23" i="18"/>
  <c r="D23" i="18"/>
  <c r="C27" i="18"/>
  <c r="D27" i="18"/>
  <c r="C26" i="18"/>
  <c r="D26" i="18"/>
  <c r="C24" i="18"/>
  <c r="D24" i="18"/>
  <c r="C28" i="18"/>
  <c r="D28" i="18"/>
  <c r="G28" i="19"/>
  <c r="F28" i="19"/>
  <c r="E28" i="19"/>
  <c r="C26" i="19"/>
  <c r="D26" i="19"/>
  <c r="C23" i="19"/>
  <c r="D23" i="19"/>
  <c r="C24" i="19"/>
  <c r="D24" i="19"/>
  <c r="C27" i="19"/>
  <c r="D27" i="19"/>
  <c r="E24" i="20"/>
  <c r="G24" i="20"/>
  <c r="F24" i="20"/>
  <c r="C26" i="20"/>
  <c r="D26" i="20"/>
  <c r="C23" i="20"/>
  <c r="D23" i="20"/>
  <c r="C27" i="20"/>
  <c r="D27" i="20"/>
  <c r="E24" i="21"/>
  <c r="G23" i="21"/>
  <c r="F23" i="21"/>
  <c r="E23" i="21"/>
  <c r="C26" i="21"/>
  <c r="D26" i="21"/>
  <c r="C27" i="15"/>
  <c r="D27" i="15"/>
  <c r="D14" i="15"/>
  <c r="C14" i="15"/>
  <c r="C10" i="15"/>
  <c r="C9" i="15"/>
  <c r="C8" i="15"/>
  <c r="C7" i="15"/>
  <c r="C6" i="15"/>
  <c r="C5" i="15"/>
  <c r="C20" i="14"/>
  <c r="C25" i="14"/>
  <c r="D25" i="14"/>
  <c r="D14" i="14"/>
  <c r="C14" i="14"/>
  <c r="C10" i="14"/>
  <c r="C9" i="14"/>
  <c r="C8" i="14"/>
  <c r="C7" i="14"/>
  <c r="C6" i="14"/>
  <c r="C5" i="14"/>
  <c r="C24" i="13"/>
  <c r="D24" i="13"/>
  <c r="D14" i="13"/>
  <c r="C14" i="13"/>
  <c r="C10" i="13"/>
  <c r="C9" i="13"/>
  <c r="C8" i="13"/>
  <c r="C7" i="13"/>
  <c r="C6" i="13"/>
  <c r="C5" i="13"/>
  <c r="C20" i="12"/>
  <c r="C25" i="12"/>
  <c r="D25" i="12"/>
  <c r="D14" i="12"/>
  <c r="C14" i="12"/>
  <c r="E14" i="12"/>
  <c r="F14" i="12"/>
  <c r="G14" i="12"/>
  <c r="C10" i="12"/>
  <c r="C9" i="12"/>
  <c r="C8" i="12"/>
  <c r="C7" i="12"/>
  <c r="C6" i="12"/>
  <c r="C5" i="12"/>
  <c r="L75" i="11"/>
  <c r="M75" i="11"/>
  <c r="L72" i="11"/>
  <c r="M72" i="11"/>
  <c r="L69" i="11"/>
  <c r="M69" i="11"/>
  <c r="L66" i="11"/>
  <c r="M66" i="11"/>
  <c r="L63" i="11"/>
  <c r="M63" i="11"/>
  <c r="L60" i="11"/>
  <c r="M60" i="11"/>
  <c r="L57" i="11"/>
  <c r="M57" i="11"/>
  <c r="L54" i="11"/>
  <c r="M54" i="11"/>
  <c r="L51" i="11"/>
  <c r="M51" i="11"/>
  <c r="L48" i="11"/>
  <c r="M48" i="11"/>
  <c r="L45" i="11"/>
  <c r="M45" i="11"/>
  <c r="L42" i="11"/>
  <c r="M42" i="11"/>
  <c r="L39" i="11"/>
  <c r="M39" i="11"/>
  <c r="L36" i="11"/>
  <c r="M36" i="11"/>
  <c r="L33" i="11"/>
  <c r="M33" i="11"/>
  <c r="L30" i="11"/>
  <c r="M30" i="11"/>
  <c r="L27" i="11"/>
  <c r="M27" i="11"/>
  <c r="L24" i="11"/>
  <c r="M24" i="11"/>
  <c r="L21" i="11"/>
  <c r="M21" i="11"/>
  <c r="L18" i="11"/>
  <c r="M18" i="11"/>
  <c r="L15" i="11"/>
  <c r="M15" i="11"/>
  <c r="L12" i="11"/>
  <c r="M12" i="11"/>
  <c r="L9" i="11"/>
  <c r="M9" i="11"/>
  <c r="L6" i="11"/>
  <c r="M6" i="11"/>
  <c r="G24" i="21"/>
  <c r="E14" i="13"/>
  <c r="F14" i="13"/>
  <c r="G14" i="13"/>
  <c r="E25" i="19"/>
  <c r="E25" i="21"/>
  <c r="G25" i="21"/>
  <c r="G28" i="20"/>
  <c r="E28" i="21"/>
  <c r="F28" i="20"/>
  <c r="G28" i="21"/>
  <c r="E25" i="20"/>
  <c r="F25" i="20"/>
  <c r="F29" i="23"/>
  <c r="F25" i="19"/>
  <c r="G27" i="21"/>
  <c r="E27" i="21"/>
  <c r="G28" i="18"/>
  <c r="F28" i="18"/>
  <c r="E28" i="18"/>
  <c r="G27" i="18"/>
  <c r="F27" i="18"/>
  <c r="E27" i="18"/>
  <c r="F26" i="18"/>
  <c r="E26" i="18"/>
  <c r="G26" i="18"/>
  <c r="G24" i="18"/>
  <c r="F24" i="18"/>
  <c r="E24" i="18"/>
  <c r="G23" i="18"/>
  <c r="F23" i="18"/>
  <c r="E23" i="18"/>
  <c r="G27" i="19"/>
  <c r="F27" i="19"/>
  <c r="E27" i="19"/>
  <c r="G24" i="19"/>
  <c r="F24" i="19"/>
  <c r="E24" i="19"/>
  <c r="G23" i="19"/>
  <c r="F23" i="19"/>
  <c r="E23" i="19"/>
  <c r="G26" i="19"/>
  <c r="F26" i="19"/>
  <c r="E26" i="19"/>
  <c r="G26" i="20"/>
  <c r="F26" i="20"/>
  <c r="E26" i="20"/>
  <c r="F27" i="20"/>
  <c r="E27" i="20"/>
  <c r="G27" i="20"/>
  <c r="E23" i="20"/>
  <c r="G23" i="20"/>
  <c r="F23" i="20"/>
  <c r="G26" i="21"/>
  <c r="F26" i="21"/>
  <c r="F29" i="21"/>
  <c r="E26" i="21"/>
  <c r="E14" i="14"/>
  <c r="F14" i="14"/>
  <c r="G14" i="14"/>
  <c r="E14" i="15"/>
  <c r="F14" i="15"/>
  <c r="G14" i="15"/>
  <c r="C24" i="15"/>
  <c r="D24" i="15"/>
  <c r="E24" i="15"/>
  <c r="C28" i="15"/>
  <c r="D28" i="15"/>
  <c r="F28" i="15"/>
  <c r="C25" i="15"/>
  <c r="D25" i="15"/>
  <c r="F25" i="15"/>
  <c r="C27" i="13"/>
  <c r="D27" i="13"/>
  <c r="F27" i="13"/>
  <c r="C25" i="13"/>
  <c r="D25" i="13"/>
  <c r="G25" i="13"/>
  <c r="C28" i="13"/>
  <c r="D28" i="13"/>
  <c r="G28" i="13"/>
  <c r="F27" i="15"/>
  <c r="E27" i="15"/>
  <c r="G27" i="15"/>
  <c r="C26" i="15"/>
  <c r="D26" i="15"/>
  <c r="C23" i="15"/>
  <c r="D23" i="15"/>
  <c r="E25" i="14"/>
  <c r="G25" i="14"/>
  <c r="F25" i="14"/>
  <c r="C26" i="14"/>
  <c r="D26" i="14"/>
  <c r="C23" i="14"/>
  <c r="D23" i="14"/>
  <c r="C27" i="14"/>
  <c r="D27" i="14"/>
  <c r="C24" i="14"/>
  <c r="D24" i="14"/>
  <c r="C28" i="14"/>
  <c r="D28" i="14"/>
  <c r="E24" i="13"/>
  <c r="G24" i="13"/>
  <c r="F24" i="13"/>
  <c r="C26" i="13"/>
  <c r="D26" i="13"/>
  <c r="C23" i="13"/>
  <c r="D23" i="13"/>
  <c r="G25" i="12"/>
  <c r="F25" i="12"/>
  <c r="E25" i="12"/>
  <c r="C26" i="12"/>
  <c r="D26" i="12"/>
  <c r="C23" i="12"/>
  <c r="D23" i="12"/>
  <c r="C27" i="12"/>
  <c r="D27" i="12"/>
  <c r="C28" i="12"/>
  <c r="D28" i="12"/>
  <c r="C24" i="12"/>
  <c r="D24" i="12"/>
  <c r="C20" i="9"/>
  <c r="C24" i="9"/>
  <c r="D24" i="9"/>
  <c r="D14" i="9"/>
  <c r="C14" i="9"/>
  <c r="C10" i="9"/>
  <c r="C9" i="9"/>
  <c r="C8" i="9"/>
  <c r="C7" i="9"/>
  <c r="C6" i="9"/>
  <c r="C5" i="9"/>
  <c r="C20" i="8"/>
  <c r="C24" i="8"/>
  <c r="D24" i="8"/>
  <c r="D14" i="8"/>
  <c r="C14" i="8"/>
  <c r="C10" i="8"/>
  <c r="C9" i="8"/>
  <c r="C8" i="8"/>
  <c r="C7" i="8"/>
  <c r="C6" i="8"/>
  <c r="C5" i="8"/>
  <c r="C20" i="7"/>
  <c r="C25" i="7"/>
  <c r="D25" i="7"/>
  <c r="D14" i="7"/>
  <c r="C14" i="7"/>
  <c r="C10" i="7"/>
  <c r="C9" i="7"/>
  <c r="C8" i="7"/>
  <c r="C7" i="7"/>
  <c r="C6" i="7"/>
  <c r="C5" i="7"/>
  <c r="C20" i="6"/>
  <c r="C23" i="6"/>
  <c r="D23" i="6"/>
  <c r="D14" i="6"/>
  <c r="C14" i="6"/>
  <c r="C10" i="6"/>
  <c r="C9" i="6"/>
  <c r="C8" i="6"/>
  <c r="C7" i="6"/>
  <c r="C6" i="6"/>
  <c r="C5" i="6"/>
  <c r="C20" i="4"/>
  <c r="C24" i="4"/>
  <c r="D24" i="4"/>
  <c r="D14" i="4"/>
  <c r="C14" i="4"/>
  <c r="E14" i="4"/>
  <c r="F14" i="4"/>
  <c r="G14" i="4"/>
  <c r="C10" i="4"/>
  <c r="C9" i="4"/>
  <c r="C8" i="4"/>
  <c r="C7" i="4"/>
  <c r="C6" i="4"/>
  <c r="C5" i="4"/>
  <c r="F29" i="20"/>
  <c r="F29" i="18"/>
  <c r="E28" i="15"/>
  <c r="G28" i="15"/>
  <c r="G24" i="15"/>
  <c r="F29" i="19"/>
  <c r="F25" i="13"/>
  <c r="F28" i="13"/>
  <c r="G27" i="13"/>
  <c r="G25" i="15"/>
  <c r="E14" i="6"/>
  <c r="F14" i="6"/>
  <c r="G14" i="6"/>
  <c r="E25" i="15"/>
  <c r="F24" i="15"/>
  <c r="E27" i="13"/>
  <c r="E28" i="13"/>
  <c r="E25" i="13"/>
  <c r="G23" i="15"/>
  <c r="F23" i="15"/>
  <c r="E23" i="15"/>
  <c r="G26" i="15"/>
  <c r="F26" i="15"/>
  <c r="E26" i="15"/>
  <c r="G23" i="14"/>
  <c r="F23" i="14"/>
  <c r="E23" i="14"/>
  <c r="G27" i="14"/>
  <c r="F27" i="14"/>
  <c r="E27" i="14"/>
  <c r="G24" i="14"/>
  <c r="F24" i="14"/>
  <c r="E24" i="14"/>
  <c r="G26" i="14"/>
  <c r="F26" i="14"/>
  <c r="E26" i="14"/>
  <c r="G28" i="14"/>
  <c r="F28" i="14"/>
  <c r="E28" i="14"/>
  <c r="G23" i="13"/>
  <c r="F23" i="13"/>
  <c r="E23" i="13"/>
  <c r="G26" i="13"/>
  <c r="F26" i="13"/>
  <c r="E26" i="13"/>
  <c r="G24" i="12"/>
  <c r="F24" i="12"/>
  <c r="E24" i="12"/>
  <c r="G28" i="12"/>
  <c r="F28" i="12"/>
  <c r="E28" i="12"/>
  <c r="G27" i="12"/>
  <c r="F27" i="12"/>
  <c r="E27" i="12"/>
  <c r="G23" i="12"/>
  <c r="F23" i="12"/>
  <c r="E23" i="12"/>
  <c r="G26" i="12"/>
  <c r="F26" i="12"/>
  <c r="E26" i="12"/>
  <c r="E14" i="8"/>
  <c r="F14" i="8"/>
  <c r="G14" i="8"/>
  <c r="E14" i="7"/>
  <c r="F14" i="7"/>
  <c r="G14" i="7"/>
  <c r="E14" i="9"/>
  <c r="F14" i="9"/>
  <c r="G14" i="9"/>
  <c r="C24" i="6"/>
  <c r="D24" i="6"/>
  <c r="G24" i="6"/>
  <c r="C27" i="6"/>
  <c r="D27" i="6"/>
  <c r="F27" i="6"/>
  <c r="C25" i="6"/>
  <c r="D25" i="6"/>
  <c r="F25" i="6"/>
  <c r="C28" i="6"/>
  <c r="D28" i="6"/>
  <c r="F28" i="6"/>
  <c r="C26" i="9"/>
  <c r="D26" i="9"/>
  <c r="G26" i="9"/>
  <c r="G24" i="9"/>
  <c r="F24" i="9"/>
  <c r="E24" i="9"/>
  <c r="C23" i="9"/>
  <c r="D23" i="9"/>
  <c r="C25" i="9"/>
  <c r="D25" i="9"/>
  <c r="C28" i="9"/>
  <c r="D28" i="9"/>
  <c r="C27" i="9"/>
  <c r="D27" i="9"/>
  <c r="C28" i="8"/>
  <c r="D28" i="8"/>
  <c r="F28" i="8"/>
  <c r="C25" i="8"/>
  <c r="D25" i="8"/>
  <c r="E25" i="8"/>
  <c r="E24" i="8"/>
  <c r="G24" i="8"/>
  <c r="F24" i="8"/>
  <c r="C26" i="8"/>
  <c r="D26" i="8"/>
  <c r="C23" i="8"/>
  <c r="D23" i="8"/>
  <c r="C27" i="8"/>
  <c r="D27" i="8"/>
  <c r="F25" i="7"/>
  <c r="E25" i="7"/>
  <c r="G25" i="7"/>
  <c r="C23" i="7"/>
  <c r="D23" i="7"/>
  <c r="C26" i="7"/>
  <c r="D26" i="7"/>
  <c r="C27" i="7"/>
  <c r="D27" i="7"/>
  <c r="C24" i="7"/>
  <c r="D24" i="7"/>
  <c r="C28" i="7"/>
  <c r="D28" i="7"/>
  <c r="G23" i="6"/>
  <c r="F23" i="6"/>
  <c r="E23" i="6"/>
  <c r="C26" i="6"/>
  <c r="D26" i="6"/>
  <c r="C25" i="4"/>
  <c r="D25" i="4"/>
  <c r="E25" i="4"/>
  <c r="C28" i="4"/>
  <c r="D28" i="4"/>
  <c r="G28" i="4"/>
  <c r="E24" i="4"/>
  <c r="G24" i="4"/>
  <c r="F24" i="4"/>
  <c r="C26" i="4"/>
  <c r="D26" i="4"/>
  <c r="C23" i="4"/>
  <c r="D23" i="4"/>
  <c r="C27" i="4"/>
  <c r="D27" i="4"/>
  <c r="E24" i="6"/>
  <c r="G25" i="6"/>
  <c r="F25" i="4"/>
  <c r="G25" i="4"/>
  <c r="F29" i="15"/>
  <c r="F29" i="14"/>
  <c r="F29" i="13"/>
  <c r="F29" i="12"/>
  <c r="G28" i="6"/>
  <c r="E28" i="4"/>
  <c r="E27" i="6"/>
  <c r="G27" i="6"/>
  <c r="F28" i="4"/>
  <c r="E28" i="6"/>
  <c r="E28" i="8"/>
  <c r="F24" i="6"/>
  <c r="E25" i="6"/>
  <c r="F26" i="9"/>
  <c r="E26" i="9"/>
  <c r="G23" i="9"/>
  <c r="F23" i="9"/>
  <c r="E23" i="9"/>
  <c r="G27" i="9"/>
  <c r="F27" i="9"/>
  <c r="E27" i="9"/>
  <c r="G28" i="9"/>
  <c r="F28" i="9"/>
  <c r="E28" i="9"/>
  <c r="G25" i="9"/>
  <c r="F25" i="9"/>
  <c r="E25" i="9"/>
  <c r="G28" i="8"/>
  <c r="F25" i="8"/>
  <c r="G25" i="8"/>
  <c r="E23" i="8"/>
  <c r="G23" i="8"/>
  <c r="F23" i="8"/>
  <c r="F27" i="8"/>
  <c r="E27" i="8"/>
  <c r="G27" i="8"/>
  <c r="F26" i="8"/>
  <c r="G26" i="8"/>
  <c r="E26" i="8"/>
  <c r="F28" i="7"/>
  <c r="G28" i="7"/>
  <c r="E28" i="7"/>
  <c r="G23" i="7"/>
  <c r="F23" i="7"/>
  <c r="E23" i="7"/>
  <c r="G24" i="7"/>
  <c r="F24" i="7"/>
  <c r="E24" i="7"/>
  <c r="G27" i="7"/>
  <c r="F27" i="7"/>
  <c r="E27" i="7"/>
  <c r="G26" i="7"/>
  <c r="F26" i="7"/>
  <c r="E26" i="7"/>
  <c r="G26" i="6"/>
  <c r="F26" i="6"/>
  <c r="E26" i="6"/>
  <c r="E23" i="4"/>
  <c r="G23" i="4"/>
  <c r="F23" i="4"/>
  <c r="G27" i="4"/>
  <c r="F27" i="4"/>
  <c r="E27" i="4"/>
  <c r="G26" i="4"/>
  <c r="F26" i="4"/>
  <c r="E26" i="4"/>
  <c r="F29" i="6"/>
  <c r="F29" i="8"/>
  <c r="F29" i="7"/>
  <c r="F29" i="9"/>
  <c r="F29" i="4"/>
  <c r="F84" i="1"/>
  <c r="F85" i="1"/>
  <c r="F86" i="1"/>
  <c r="F87" i="1"/>
  <c r="F88" i="1"/>
  <c r="F89" i="1"/>
  <c r="F90" i="1"/>
  <c r="F91" i="1"/>
  <c r="F92" i="1"/>
  <c r="F93" i="1"/>
  <c r="F94" i="1"/>
  <c r="F95" i="1"/>
  <c r="F96" i="1"/>
  <c r="F97" i="1"/>
  <c r="F98" i="1"/>
  <c r="F99" i="1"/>
  <c r="F100" i="1"/>
  <c r="F101" i="1"/>
  <c r="F102" i="1"/>
  <c r="F103" i="1"/>
  <c r="F104" i="1"/>
  <c r="F105" i="1"/>
  <c r="F106" i="1"/>
  <c r="F107" i="1"/>
  <c r="F60" i="1"/>
  <c r="F61" i="1"/>
  <c r="F62" i="1"/>
  <c r="F63" i="1"/>
  <c r="F64" i="1"/>
  <c r="F65" i="1"/>
  <c r="F66" i="1"/>
  <c r="F67" i="1"/>
  <c r="F68" i="1"/>
  <c r="F69" i="1"/>
  <c r="F70" i="1"/>
  <c r="F71" i="1"/>
  <c r="F72" i="1"/>
  <c r="F73" i="1"/>
  <c r="F74" i="1"/>
  <c r="F75" i="1"/>
  <c r="F76" i="1"/>
  <c r="F77" i="1"/>
  <c r="F78" i="1"/>
  <c r="F79" i="1"/>
  <c r="F80" i="1"/>
  <c r="F81" i="1"/>
  <c r="F82" i="1"/>
  <c r="F83" i="1"/>
  <c r="F36" i="1"/>
  <c r="F37" i="1"/>
  <c r="F38" i="1"/>
  <c r="F39" i="1"/>
  <c r="F40" i="1"/>
  <c r="F41" i="1"/>
  <c r="F42" i="1"/>
  <c r="F43" i="1"/>
  <c r="F44" i="1"/>
  <c r="F45" i="1"/>
  <c r="F46" i="1"/>
  <c r="F47" i="1"/>
  <c r="F48" i="1"/>
  <c r="F49" i="1"/>
  <c r="F50" i="1"/>
  <c r="F51" i="1"/>
  <c r="F52" i="1"/>
  <c r="F53" i="1"/>
  <c r="F54" i="1"/>
  <c r="F55" i="1"/>
  <c r="F56" i="1"/>
  <c r="F57" i="1"/>
  <c r="F58" i="1"/>
  <c r="F59" i="1"/>
  <c r="F13" i="1"/>
  <c r="F14" i="1"/>
  <c r="F15" i="1"/>
  <c r="F16" i="1"/>
  <c r="F17" i="1"/>
  <c r="F18" i="1"/>
  <c r="F19" i="1"/>
  <c r="F20" i="1"/>
  <c r="F21" i="1"/>
  <c r="F22" i="1"/>
  <c r="F23" i="1"/>
  <c r="F24" i="1"/>
  <c r="F25" i="1"/>
  <c r="F26" i="1"/>
  <c r="F27" i="1"/>
  <c r="F28" i="1"/>
  <c r="F29" i="1"/>
  <c r="F30" i="1"/>
  <c r="F31" i="1"/>
  <c r="F32" i="1"/>
  <c r="F33" i="1"/>
  <c r="F34" i="1"/>
  <c r="F35" i="1"/>
  <c r="F12" i="1"/>
</calcChain>
</file>

<file path=xl/sharedStrings.xml><?xml version="1.0" encoding="utf-8"?>
<sst xmlns="http://schemas.openxmlformats.org/spreadsheetml/2006/main" count="3257" uniqueCount="656">
  <si>
    <t>EB3-7M</t>
  </si>
  <si>
    <t>EB3-21M</t>
  </si>
  <si>
    <t>EB3-32M</t>
  </si>
  <si>
    <t>EB3-36M</t>
  </si>
  <si>
    <t>EB3-40M</t>
  </si>
  <si>
    <t>EB3-64M</t>
  </si>
  <si>
    <t>EB3-3F</t>
  </si>
  <si>
    <t>EB3-5F</t>
  </si>
  <si>
    <t>EB3-21F</t>
  </si>
  <si>
    <t>EB3-36F</t>
  </si>
  <si>
    <t>EB3-47F</t>
  </si>
  <si>
    <t>EB3-64F</t>
  </si>
  <si>
    <t>EB3-9M</t>
  </si>
  <si>
    <t>EB3-16M</t>
  </si>
  <si>
    <t>EB3-19M</t>
  </si>
  <si>
    <t>EB3-48M</t>
  </si>
  <si>
    <t>EB3-59M</t>
  </si>
  <si>
    <t>EB3-66M</t>
  </si>
  <si>
    <t>EB3-9F</t>
  </si>
  <si>
    <t>EB3-11F</t>
  </si>
  <si>
    <t>EB3-28F</t>
  </si>
  <si>
    <t>EB3-48F</t>
  </si>
  <si>
    <t>EB3-66F</t>
  </si>
  <si>
    <t>EB3-70F</t>
  </si>
  <si>
    <t>EB3-3M</t>
  </si>
  <si>
    <t>EB3-5M</t>
  </si>
  <si>
    <t>EB3-17M</t>
  </si>
  <si>
    <t>EB3-45M</t>
  </si>
  <si>
    <t>EB3-65M</t>
  </si>
  <si>
    <t>EB3-32F</t>
  </si>
  <si>
    <t>EB3-45F</t>
  </si>
  <si>
    <t>EB3-65F</t>
  </si>
  <si>
    <t>EB3-11M</t>
  </si>
  <si>
    <t>EB3-25M</t>
  </si>
  <si>
    <t>EB3-28M</t>
  </si>
  <si>
    <t>EB3-68M</t>
  </si>
  <si>
    <t>EB3-16F</t>
  </si>
  <si>
    <t>EB3-59F</t>
  </si>
  <si>
    <t>EB3-69F</t>
  </si>
  <si>
    <t>EB3-2M</t>
  </si>
  <si>
    <t>EB3-67M</t>
  </si>
  <si>
    <t>EB3-2F</t>
  </si>
  <si>
    <t>EB3-17F</t>
  </si>
  <si>
    <t>EB3-67F</t>
  </si>
  <si>
    <t>EB3-55M</t>
  </si>
  <si>
    <t>EB3-19F</t>
  </si>
  <si>
    <t>EB3-25F</t>
  </si>
  <si>
    <t>EB3-55F</t>
  </si>
  <si>
    <t>EB3-7F</t>
  </si>
  <si>
    <t>EB3-40F</t>
  </si>
  <si>
    <t>EB3-12M</t>
  </si>
  <si>
    <t>EB3-70M</t>
  </si>
  <si>
    <t>EB3-12F</t>
  </si>
  <si>
    <t>Sample Name</t>
  </si>
  <si>
    <t>Collection Time (Date/Time/Etc...)</t>
  </si>
  <si>
    <t>PND2</t>
  </si>
  <si>
    <t>PND8</t>
  </si>
  <si>
    <t>PND15</t>
  </si>
  <si>
    <t>PND22</t>
  </si>
  <si>
    <t>Concatentated</t>
  </si>
  <si>
    <t>Males</t>
  </si>
  <si>
    <t>Females</t>
  </si>
  <si>
    <t>Abbreviations:</t>
  </si>
  <si>
    <t>Abbreviation</t>
  </si>
  <si>
    <t>A</t>
  </si>
  <si>
    <t>B</t>
  </si>
  <si>
    <t>C</t>
  </si>
  <si>
    <t>D</t>
  </si>
  <si>
    <t>EB3-3F-A</t>
  </si>
  <si>
    <t>EB3-5F-A</t>
  </si>
  <si>
    <t>EB3-21F-A</t>
  </si>
  <si>
    <t>EB3-36F-A</t>
  </si>
  <si>
    <t>EB3-47F-A</t>
  </si>
  <si>
    <t>EB3-64F-A</t>
  </si>
  <si>
    <t>EB3-7M-A</t>
  </si>
  <si>
    <t>EB3-21M-A</t>
  </si>
  <si>
    <t>EB3-32M-A</t>
  </si>
  <si>
    <t>EB3-36M-A</t>
  </si>
  <si>
    <t>EB3-40M-A</t>
  </si>
  <si>
    <t>EB3-64M-A</t>
  </si>
  <si>
    <t>EB3-3M-B</t>
  </si>
  <si>
    <t>EB3-5M-B</t>
  </si>
  <si>
    <t>EB3-17M-B</t>
  </si>
  <si>
    <t>EB3-32M-B</t>
  </si>
  <si>
    <t>EB3-45M-B</t>
  </si>
  <si>
    <t>EB3-65M-B</t>
  </si>
  <si>
    <t>EB3-2M-C</t>
  </si>
  <si>
    <t>EB3-3M-C</t>
  </si>
  <si>
    <t>EB3-32M-C</t>
  </si>
  <si>
    <t>EB3-40M-C</t>
  </si>
  <si>
    <t>EB3-45M-C</t>
  </si>
  <si>
    <t>EB3-67M-C</t>
  </si>
  <si>
    <t>EB3-2M-D</t>
  </si>
  <si>
    <t>EB3-3M-D</t>
  </si>
  <si>
    <t>EB3-17M-D</t>
  </si>
  <si>
    <t>EB3-21M-D</t>
  </si>
  <si>
    <t>EB3-45M-D</t>
  </si>
  <si>
    <t>EB3-65M-D</t>
  </si>
  <si>
    <t>EB3-5F-B</t>
  </si>
  <si>
    <t>EB3-21F-B</t>
  </si>
  <si>
    <t>EB3-32F-B</t>
  </si>
  <si>
    <t>EB3-45F-B</t>
  </si>
  <si>
    <t>EB3-47F-B</t>
  </si>
  <si>
    <t>EB3-65F-B</t>
  </si>
  <si>
    <t>EB3-2F-C</t>
  </si>
  <si>
    <t>EB3-17F-C</t>
  </si>
  <si>
    <t>EB3-21F-C</t>
  </si>
  <si>
    <t>EB3-45F-C</t>
  </si>
  <si>
    <t>EB3-47F-C</t>
  </si>
  <si>
    <t>EB3-67F-C</t>
  </si>
  <si>
    <t>EB3-5F-D</t>
  </si>
  <si>
    <t>EB3-7F-D</t>
  </si>
  <si>
    <t>EB3-32F-D</t>
  </si>
  <si>
    <t>EB3-40F-D</t>
  </si>
  <si>
    <t>EB3-47F-D</t>
  </si>
  <si>
    <t>EB3-67F-D</t>
  </si>
  <si>
    <t>A2</t>
  </si>
  <si>
    <t>B2</t>
  </si>
  <si>
    <t>C2</t>
  </si>
  <si>
    <t>D2</t>
  </si>
  <si>
    <t>PND2 = A (0 mg/kg), A2 (3.78 mg/kg)</t>
  </si>
  <si>
    <t>PND8 = B (0 mg/kg), B2 (3.78 mg/kg)</t>
  </si>
  <si>
    <t>PND15 = C (0 mg/kg), C2 (3.78 mg/kg)</t>
  </si>
  <si>
    <t>PND22 = D (0 mg/kg), D2 (3.78 mg/kg)</t>
  </si>
  <si>
    <t>0 mg/kg</t>
  </si>
  <si>
    <t>3.78 mg/kg</t>
  </si>
  <si>
    <t>Dose</t>
  </si>
  <si>
    <t>There were 48 items in your list. Here they are in random order:</t>
  </si>
  <si>
    <t>4. EB3-2M-D</t>
  </si>
  <si>
    <t>5. EB3-17M-D</t>
  </si>
  <si>
    <t>6. EB3-32M-A</t>
  </si>
  <si>
    <t>8. EB3-67M-C</t>
  </si>
  <si>
    <t>9. EB3-21M-A</t>
  </si>
  <si>
    <t>10. EB3-64M-A</t>
  </si>
  <si>
    <t>11. EB3-17M-B</t>
  </si>
  <si>
    <t>13. EB3-40M-C</t>
  </si>
  <si>
    <t>15. EB3-7M-A</t>
  </si>
  <si>
    <t>17. EB3-3M-C</t>
  </si>
  <si>
    <t>24. EB3-40M-A</t>
  </si>
  <si>
    <t>26. EB3-3M-B</t>
  </si>
  <si>
    <t>27. EB3-45M-C</t>
  </si>
  <si>
    <t>30. EB3-65M-B</t>
  </si>
  <si>
    <t>31. EB3-45M-B</t>
  </si>
  <si>
    <t>32. EB3-21M-D</t>
  </si>
  <si>
    <t>33. EB3-45M-D</t>
  </si>
  <si>
    <t>34. EB3-5M-B</t>
  </si>
  <si>
    <t>36. EB3-3M-D</t>
  </si>
  <si>
    <t>39. EB3-32M-C</t>
  </si>
  <si>
    <t>40. EB3-65M-D</t>
  </si>
  <si>
    <t>41. EB3-32M-B</t>
  </si>
  <si>
    <t>46. EB3-2M-C</t>
  </si>
  <si>
    <t>47. EB3-36M-A</t>
  </si>
  <si>
    <t>IP: 2620:117:503f:86::d3b9</t>
  </si>
  <si>
    <t>Timestamp: 2022-04-18 15:06:54 UTC</t>
  </si>
  <si>
    <t>1. EB3-47F-B</t>
  </si>
  <si>
    <t>2. EB3-21F-B</t>
  </si>
  <si>
    <t>3. EB3-21F-C</t>
  </si>
  <si>
    <t>6. EB3-64F-A</t>
  </si>
  <si>
    <t>9. EB3-5F-A</t>
  </si>
  <si>
    <t>11. EB3-5F-B</t>
  </si>
  <si>
    <t>14. EB3-5F-D</t>
  </si>
  <si>
    <t>15. EB3-3F-A</t>
  </si>
  <si>
    <t>16. EB3-32F-D</t>
  </si>
  <si>
    <t>17. EB3-36F-A</t>
  </si>
  <si>
    <t>18. EB3-21F-A</t>
  </si>
  <si>
    <t>23. EB3-40F-D</t>
  </si>
  <si>
    <t>25. EB3-47F-A</t>
  </si>
  <si>
    <t>26. EB3-67F-C</t>
  </si>
  <si>
    <t>28. EB3-67F-D</t>
  </si>
  <si>
    <t>29. EB3-45F-B</t>
  </si>
  <si>
    <t>33. EB3-45F-C</t>
  </si>
  <si>
    <t>36. EB3-47F-C</t>
  </si>
  <si>
    <t>37. EB3-17F-C</t>
  </si>
  <si>
    <t>39. EB3-32F-B</t>
  </si>
  <si>
    <t>40. EB3-2F-C</t>
  </si>
  <si>
    <t>44. EB3-7F-D</t>
  </si>
  <si>
    <t>47. EB3-65F-B</t>
  </si>
  <si>
    <t>48. EB3-47F-D</t>
  </si>
  <si>
    <t>Timestamp: 2022-04-18 15:10:13 UTC</t>
  </si>
  <si>
    <t>EB3-9M-A2</t>
  </si>
  <si>
    <t>EB3-16M-A2</t>
  </si>
  <si>
    <t>EB3-19M-A2</t>
  </si>
  <si>
    <t>EB3-48M-A2</t>
  </si>
  <si>
    <t>EB3-59M-A2</t>
  </si>
  <si>
    <t>EB3-66M-A2</t>
  </si>
  <si>
    <t>EB3-9F-A2</t>
  </si>
  <si>
    <t>EB3-11F-A2</t>
  </si>
  <si>
    <t>EB3-28F-A2</t>
  </si>
  <si>
    <t>EB3-48F-A2</t>
  </si>
  <si>
    <t>EB3-66F-A2</t>
  </si>
  <si>
    <t>EB3-70F-A2</t>
  </si>
  <si>
    <t>EB3-11M-B2</t>
  </si>
  <si>
    <t>EB3-16M-B2</t>
  </si>
  <si>
    <t>EB3-25M-B2</t>
  </si>
  <si>
    <t>EB3-28M-B2</t>
  </si>
  <si>
    <t>EB3-48M-B2</t>
  </si>
  <si>
    <t>EB3-68M-B2</t>
  </si>
  <si>
    <t>EB3-9F-B2</t>
  </si>
  <si>
    <t>EB3-16F-B2</t>
  </si>
  <si>
    <t>EB3-28F-B2</t>
  </si>
  <si>
    <t>EB3-48F-B2</t>
  </si>
  <si>
    <t>EB3-59F-B2</t>
  </si>
  <si>
    <t>EB3-69F-B2</t>
  </si>
  <si>
    <t>EB3-9M-C2</t>
  </si>
  <si>
    <t>EB3-11M-C2</t>
  </si>
  <si>
    <t>EB3-19M-C2</t>
  </si>
  <si>
    <t>EB3-48M-C2</t>
  </si>
  <si>
    <t>EB3-55M-C2</t>
  </si>
  <si>
    <t>EB3-68M-C2</t>
  </si>
  <si>
    <t>EB3-16F-C2</t>
  </si>
  <si>
    <t>EB3-19F-C2</t>
  </si>
  <si>
    <t>EB3-25F-C2</t>
  </si>
  <si>
    <t>EB3-48F-C2</t>
  </si>
  <si>
    <t>EB3-55F-C2</t>
  </si>
  <si>
    <t>EB3-70F-C2</t>
  </si>
  <si>
    <t>EB3-12M-D2</t>
  </si>
  <si>
    <t>EB3-16M-D2</t>
  </si>
  <si>
    <t>EB3-28M-D2</t>
  </si>
  <si>
    <t>EB3-48M-D2</t>
  </si>
  <si>
    <t>EB3-68M-D2</t>
  </si>
  <si>
    <t>EB3-70M-D2</t>
  </si>
  <si>
    <t>EB3-9F-D2</t>
  </si>
  <si>
    <t>EB3-12F-D2</t>
  </si>
  <si>
    <t>EB3-19F-D2</t>
  </si>
  <si>
    <t>EB3-25F-D2</t>
  </si>
  <si>
    <t>EB3-48F-D2</t>
  </si>
  <si>
    <t>EB3-59F-D2</t>
  </si>
  <si>
    <t>Sample</t>
  </si>
  <si>
    <t>Weight (mg)</t>
  </si>
  <si>
    <t xml:space="preserve">This worksheet is used to calculate the amount of TFA used to solubilize the samples, volumes used in processing the samples, and the amount of trypsin to use for the digestion based on the turbidity of the sample and compared to that of a McFarland 3 standard.  McFarland 3 standard represents 0.36 µg/µL concentration. </t>
  </si>
  <si>
    <t>Tissue weight (mg)</t>
  </si>
  <si>
    <t>µL TFA added (5X wt)</t>
  </si>
  <si>
    <t>TFA aliquot (µL)</t>
  </si>
  <si>
    <t>TRIS-base added (µL)</t>
  </si>
  <si>
    <t>Red/Alk solution added (µL)</t>
  </si>
  <si>
    <t>Total vol (µL)</t>
  </si>
  <si>
    <t>Volume dilution (5X)</t>
  </si>
  <si>
    <t>Water added (µL)</t>
  </si>
  <si>
    <t>Sample Aliquot</t>
  </si>
  <si>
    <t>Std</t>
  </si>
  <si>
    <t>Abs</t>
  </si>
  <si>
    <t>0.36/abs</t>
  </si>
  <si>
    <t>McFarland 3</t>
  </si>
  <si>
    <t>Conc (µg/µL)</t>
  </si>
  <si>
    <t>Total µg</t>
  </si>
  <si>
    <t>Trypsin (µL) 20:1</t>
  </si>
  <si>
    <t>Trypsin (µL) 50:1</t>
  </si>
  <si>
    <t>Trypsin (µL) 100:1</t>
  </si>
  <si>
    <t>MeanResult</t>
  </si>
  <si>
    <t>For concentrations &gt; 0.500 µg/µL use 100:1 protein to trypsin ratio</t>
  </si>
  <si>
    <t>For concentration &lt;0.500 µg/µL but &gt;0.100 µg/µL use 50:1 protein to trypsin ratio</t>
  </si>
  <si>
    <t>For concentrations &lt; 0.100 µg/µL use 20:1 protein t</t>
  </si>
  <si>
    <r>
      <t>C</t>
    </r>
    <r>
      <rPr>
        <b/>
        <vertAlign val="subscript"/>
        <sz val="12"/>
        <color rgb="FF000000"/>
        <rFont val="Arial"/>
        <family val="2"/>
      </rPr>
      <t xml:space="preserve">Protein </t>
    </r>
    <r>
      <rPr>
        <b/>
        <sz val="12"/>
        <color rgb="FF000000"/>
        <rFont val="Arial"/>
        <family val="2"/>
      </rPr>
      <t>[</t>
    </r>
    <r>
      <rPr>
        <b/>
        <sz val="12"/>
        <color rgb="FF000000"/>
        <rFont val="Calibri"/>
        <family val="2"/>
      </rPr>
      <t>µ</t>
    </r>
    <r>
      <rPr>
        <b/>
        <sz val="12"/>
        <color rgb="FF000000"/>
        <rFont val="Arial"/>
        <family val="2"/>
      </rPr>
      <t>g/</t>
    </r>
    <r>
      <rPr>
        <b/>
        <sz val="12"/>
        <color rgb="FF000000"/>
        <rFont val="Calibri"/>
        <family val="2"/>
      </rPr>
      <t>µ</t>
    </r>
    <r>
      <rPr>
        <b/>
        <sz val="12"/>
        <color rgb="FF000000"/>
        <rFont val="Arial"/>
        <family val="2"/>
      </rPr>
      <t>L] = (Abs360</t>
    </r>
    <r>
      <rPr>
        <b/>
        <vertAlign val="subscript"/>
        <sz val="12"/>
        <color rgb="FF000000"/>
        <rFont val="Arial"/>
        <family val="2"/>
      </rPr>
      <t>sample</t>
    </r>
    <r>
      <rPr>
        <b/>
        <sz val="12"/>
        <color rgb="FF000000"/>
        <rFont val="Arial"/>
        <family val="2"/>
      </rPr>
      <t>) x (0.36/Abs360</t>
    </r>
    <r>
      <rPr>
        <b/>
        <vertAlign val="subscript"/>
        <sz val="12"/>
        <color rgb="FF000000"/>
        <rFont val="Arial"/>
        <family val="2"/>
      </rPr>
      <t>Macfarland 3</t>
    </r>
    <r>
      <rPr>
        <b/>
        <sz val="12"/>
        <color rgb="FF000000"/>
        <rFont val="Arial"/>
        <family val="2"/>
      </rPr>
      <t>)</t>
    </r>
  </si>
  <si>
    <t>Sample 1</t>
  </si>
  <si>
    <t>Sample 2</t>
  </si>
  <si>
    <t>Sample 3</t>
  </si>
  <si>
    <t>Sample 4</t>
  </si>
  <si>
    <t>Sample 5</t>
  </si>
  <si>
    <t>Sample 6</t>
  </si>
  <si>
    <t>2. EB3-70M-D2</t>
  </si>
  <si>
    <t>1. EB3-16M-A2</t>
  </si>
  <si>
    <t>3. EB3-12M-D2</t>
  </si>
  <si>
    <t>7. EB3-68M-B2</t>
  </si>
  <si>
    <t>12. EB3-59M-A2</t>
  </si>
  <si>
    <t>14. EB3-66M-A2</t>
  </si>
  <si>
    <t>16. EB3-11M-B2</t>
  </si>
  <si>
    <t>18. EB3-11M-C2</t>
  </si>
  <si>
    <t>19. EB3-9M-A2</t>
  </si>
  <si>
    <t>20. EB3-28M-B2</t>
  </si>
  <si>
    <t>21. EB3-48M-B2</t>
  </si>
  <si>
    <t>22. EB3-48M-C2</t>
  </si>
  <si>
    <t>23. EB3-19M-C2</t>
  </si>
  <si>
    <t>25. EB3-25M-B2</t>
  </si>
  <si>
    <t>28. EB3-48M-A2</t>
  </si>
  <si>
    <t>29. EB3-55M-C2</t>
  </si>
  <si>
    <t>35. EB3-28M-D2</t>
  </si>
  <si>
    <t>37. EB3-16M-D2</t>
  </si>
  <si>
    <t>38. EB3-19M-A2</t>
  </si>
  <si>
    <t>42. EB3-48M-D2</t>
  </si>
  <si>
    <t>43. EB3-9M-C2</t>
  </si>
  <si>
    <t>44. EB3-68M-D2</t>
  </si>
  <si>
    <t>45. EB3-16M-B2</t>
  </si>
  <si>
    <t>48. EB3-68M-C2</t>
  </si>
  <si>
    <t>4. EB3-66F-A2</t>
  </si>
  <si>
    <t>5. EB3-69F-B2</t>
  </si>
  <si>
    <t>7. EB3-48F-B2</t>
  </si>
  <si>
    <t>8. EB3-25F-C2</t>
  </si>
  <si>
    <t>10. EB3-19F-D2</t>
  </si>
  <si>
    <t>12. EB3-48F-A2</t>
  </si>
  <si>
    <t>13. EB3-9F-B2</t>
  </si>
  <si>
    <t>19. EB3-9F-A2</t>
  </si>
  <si>
    <t>20. EB3-70F-A2</t>
  </si>
  <si>
    <t>21. EB3-48F-C2</t>
  </si>
  <si>
    <t>22. EB3-28F-A2</t>
  </si>
  <si>
    <t>24. EB3-16F-B2</t>
  </si>
  <si>
    <t>27. EB3-48F-D2</t>
  </si>
  <si>
    <t>30. EB3-70F-C2</t>
  </si>
  <si>
    <t>31. EB3-16F-C2</t>
  </si>
  <si>
    <t>32. EB3-19F-C2</t>
  </si>
  <si>
    <t>34. EB3-11F-A2</t>
  </si>
  <si>
    <t>35. EB3-55F-C2</t>
  </si>
  <si>
    <t>38. EB3-12F-D2</t>
  </si>
  <si>
    <t>41. EB3-9F-D2</t>
  </si>
  <si>
    <t>42. EB3-59F-B2</t>
  </si>
  <si>
    <t>43. EB3-28F-B2</t>
  </si>
  <si>
    <t>45. EB3-59F-D2</t>
  </si>
  <si>
    <t>46. EB3-25F-D2</t>
  </si>
  <si>
    <t>Import from SpectraMax File:</t>
  </si>
  <si>
    <r>
      <t xml:space="preserve">Randomization was done by gender using </t>
    </r>
    <r>
      <rPr>
        <b/>
        <sz val="12"/>
        <color theme="1"/>
        <rFont val="Arial"/>
        <family val="2"/>
      </rPr>
      <t>Random.org/lists</t>
    </r>
  </si>
  <si>
    <r>
      <t xml:space="preserve">All samples are processed using 10 </t>
    </r>
    <r>
      <rPr>
        <b/>
        <sz val="12"/>
        <color rgb="FF000000"/>
        <rFont val="Calibri"/>
        <family val="2"/>
      </rPr>
      <t>µ</t>
    </r>
    <r>
      <rPr>
        <b/>
        <sz val="12"/>
        <color rgb="FF000000"/>
        <rFont val="Arial"/>
        <family val="2"/>
      </rPr>
      <t>L of the TFA solubilization solution.  This represents 2 mg of the initial weight of the sample.  Remaining TFA solubilized tissues are stored at -80</t>
    </r>
    <r>
      <rPr>
        <b/>
        <sz val="12"/>
        <color rgb="FF000000"/>
        <rFont val="Calibri"/>
        <family val="2"/>
      </rPr>
      <t>°</t>
    </r>
    <r>
      <rPr>
        <b/>
        <sz val="12"/>
        <color rgb="FF000000"/>
        <rFont val="Arial"/>
        <family val="2"/>
      </rPr>
      <t>C.</t>
    </r>
  </si>
  <si>
    <t>MeanConc</t>
  </si>
  <si>
    <t>CV</t>
  </si>
  <si>
    <t>Equalization target concentration for MS is 200 ng/uL.</t>
  </si>
  <si>
    <t>Last two columns show the dilution of 50 uL sample to reach the target concentration.</t>
  </si>
  <si>
    <t>Wells</t>
  </si>
  <si>
    <t>OD_Values</t>
  </si>
  <si>
    <t>Concentration</t>
  </si>
  <si>
    <t>SD</t>
  </si>
  <si>
    <t>50uL diluted to</t>
  </si>
  <si>
    <t>Solvent added to 50uL</t>
  </si>
  <si>
    <t>G4</t>
  </si>
  <si>
    <t>G5</t>
  </si>
  <si>
    <t>G6</t>
  </si>
  <si>
    <t>A7</t>
  </si>
  <si>
    <t>A8</t>
  </si>
  <si>
    <t>A9</t>
  </si>
  <si>
    <t>H4</t>
  </si>
  <si>
    <t>H5</t>
  </si>
  <si>
    <t>H6</t>
  </si>
  <si>
    <t>B7</t>
  </si>
  <si>
    <t>B8</t>
  </si>
  <si>
    <t>B9</t>
  </si>
  <si>
    <t>D7</t>
  </si>
  <si>
    <t>D8</t>
  </si>
  <si>
    <t>D9</t>
  </si>
  <si>
    <t>C7</t>
  </si>
  <si>
    <t>C8</t>
  </si>
  <si>
    <t>C9</t>
  </si>
  <si>
    <t>A4</t>
  </si>
  <si>
    <t>A5</t>
  </si>
  <si>
    <t>A6</t>
  </si>
  <si>
    <t>C4</t>
  </si>
  <si>
    <t>C5</t>
  </si>
  <si>
    <t>C6</t>
  </si>
  <si>
    <t>B4</t>
  </si>
  <si>
    <t>B5</t>
  </si>
  <si>
    <t>B6</t>
  </si>
  <si>
    <t>D4</t>
  </si>
  <si>
    <t>D5</t>
  </si>
  <si>
    <t>D6</t>
  </si>
  <si>
    <t>F4</t>
  </si>
  <si>
    <t>F5</t>
  </si>
  <si>
    <t>F6</t>
  </si>
  <si>
    <t>E4</t>
  </si>
  <si>
    <t>E5</t>
  </si>
  <si>
    <t>E6</t>
  </si>
  <si>
    <t>C10</t>
  </si>
  <si>
    <t>C11</t>
  </si>
  <si>
    <t>C12</t>
  </si>
  <si>
    <t>D10</t>
  </si>
  <si>
    <t>D11</t>
  </si>
  <si>
    <t>D12</t>
  </si>
  <si>
    <t>E10</t>
  </si>
  <si>
    <t>E11</t>
  </si>
  <si>
    <t>E12</t>
  </si>
  <si>
    <t>F10</t>
  </si>
  <si>
    <t>F11</t>
  </si>
  <si>
    <t>F12</t>
  </si>
  <si>
    <t>G10</t>
  </si>
  <si>
    <t>G11</t>
  </si>
  <si>
    <t>G12</t>
  </si>
  <si>
    <t>H10</t>
  </si>
  <si>
    <t>H11</t>
  </si>
  <si>
    <t>H12</t>
  </si>
  <si>
    <t>E7</t>
  </si>
  <si>
    <t>E8</t>
  </si>
  <si>
    <t>E9</t>
  </si>
  <si>
    <t>F7</t>
  </si>
  <si>
    <t>F8</t>
  </si>
  <si>
    <t>F9</t>
  </si>
  <si>
    <t>G7</t>
  </si>
  <si>
    <t>G8</t>
  </si>
  <si>
    <t>G9</t>
  </si>
  <si>
    <t>H7</t>
  </si>
  <si>
    <t>H8</t>
  </si>
  <si>
    <t>H9</t>
  </si>
  <si>
    <t>A10</t>
  </si>
  <si>
    <t>A11</t>
  </si>
  <si>
    <t>A12</t>
  </si>
  <si>
    <t>B10</t>
  </si>
  <si>
    <t>B11</t>
  </si>
  <si>
    <t>B12</t>
  </si>
  <si>
    <t>All samples were solubilized in 200 uL 2% ACN in water +0.2% TFA</t>
  </si>
  <si>
    <t>Import from SpectraMax File: 20220504 EB_Rostral_Cortex_Sample set 4 - turbidity.pda</t>
  </si>
  <si>
    <t>Import from SpectraMax File: 20220504 EB_Rostral_Cortex_Sample set 3 - turbidity.pda</t>
  </si>
  <si>
    <t>Import from SpectraMax File: 20220504 EB_Rostral_Cortex_Sample set 2 - turbidity.pda</t>
  </si>
  <si>
    <t>Import from SpectraMax File: 20220504 EB_Rostral_Cortex_Sample set 1 - turbidity.pda</t>
  </si>
  <si>
    <t>Import from SpectraMax File:20220511 EB_Rostral_Cortex_Sample set 5 - turbidity.pda</t>
  </si>
  <si>
    <t>Import from SpectraMax File:20220511 EB_Rostral_Cortex_Sample set 6 - turbidity.pda</t>
  </si>
  <si>
    <t>Import from SpectraMax File:20220511 EB_Rostral_Cortex_Sample set 7 - turbidity.pda</t>
  </si>
  <si>
    <t>Import from SpectraMax File:20220511 EB_Rostral_Cortex_Sample set 8 - turbidity.pda</t>
  </si>
  <si>
    <r>
      <t xml:space="preserve">Data from SpectraMax file: </t>
    </r>
    <r>
      <rPr>
        <b/>
        <sz val="11"/>
        <color theme="1"/>
        <rFont val="Arial"/>
        <family val="2"/>
      </rPr>
      <t xml:space="preserve"> 20220506 EB_Rostral_Cortex_sets1-4 - peptide.pda</t>
    </r>
  </si>
  <si>
    <r>
      <t xml:space="preserve">Data from SpectraMax file: </t>
    </r>
    <r>
      <rPr>
        <b/>
        <sz val="11"/>
        <color theme="1"/>
        <rFont val="Arial"/>
        <family val="2"/>
      </rPr>
      <t xml:space="preserve"> 20220513 EB_Rostral_Cortex_sets5-8 - peptide.pda</t>
    </r>
  </si>
  <si>
    <r>
      <t xml:space="preserve">Data from SpectraMax file: </t>
    </r>
    <r>
      <rPr>
        <b/>
        <sz val="11"/>
        <color theme="1"/>
        <rFont val="Arial"/>
        <family val="2"/>
      </rPr>
      <t xml:space="preserve"> 20220519 EB_Rostral_Cortex_sets9-12 - peptide.pda</t>
    </r>
  </si>
  <si>
    <t>Import from SpectraMax File: 20220517 EB_Rostral_Cortex_Sample set 9 - turbidity.pda</t>
  </si>
  <si>
    <t>Import from SpectraMax File: 20220517 EB_Rostral_Cortex_Sample set 10 - turbidity.pda</t>
  </si>
  <si>
    <t>Import from SpectraMax File: 20220517 EB_Rostral_Cortex_Sample set 11 - turbidity.pda</t>
  </si>
  <si>
    <t>Import from SpectraMax File: 20220517 EB_Rostral_Cortex_Sample set 12 - turbidity.pda</t>
  </si>
  <si>
    <t>Import from SpectraMax File: 20220524 EB_Rostral_Cortex_Sample set 13 - turbidity.pda</t>
  </si>
  <si>
    <t>Import from SpectraMax File: 20220524 EB_Rostral_Cortex_Sample set 14 - turbidity.pda</t>
  </si>
  <si>
    <t>Import from SpectraMax File: 20220524 EB_Rostral_Cortex_Sample set 15 - turbidity.pda</t>
  </si>
  <si>
    <t>Import from SpectraMax File: 20220524 EB_Rostral_Cortex_Sample set 16 - turbidity.pda</t>
  </si>
  <si>
    <r>
      <t xml:space="preserve">Data from SpectraMax file: </t>
    </r>
    <r>
      <rPr>
        <b/>
        <sz val="11"/>
        <color theme="1"/>
        <rFont val="Arial"/>
        <family val="2"/>
      </rPr>
      <t xml:space="preserve"> ????????????</t>
    </r>
  </si>
  <si>
    <t>Sequence name: 20220506 Pitzer_EB3_Rostral_cortex_50cm</t>
  </si>
  <si>
    <t>(File name format: start date-#-sample description)</t>
  </si>
  <si>
    <t>MS mass calibration performed;ion  transfer tube was cleaned</t>
  </si>
  <si>
    <t>File Name</t>
  </si>
  <si>
    <t>Comment</t>
  </si>
  <si>
    <t>Position</t>
  </si>
  <si>
    <t>Inj Vol</t>
  </si>
  <si>
    <t>Path</t>
  </si>
  <si>
    <t>Instrument Method</t>
  </si>
  <si>
    <t>20220506-01-equil</t>
  </si>
  <si>
    <t>Solvent, Water + 2% ACN and 0.1% FA</t>
  </si>
  <si>
    <t>equilibration run</t>
  </si>
  <si>
    <t>RA1</t>
  </si>
  <si>
    <t>D:\Xcalibur\Data\20220506 Pitzer EB3-Rostral cortex_50cm</t>
  </si>
  <si>
    <t>D:\Xcalibur\methods\WTP methods\Temperature Experiment\Trap_50cmES803a_DDA_240min_uLpickup - HIGH FLOW-4_temp_45</t>
  </si>
  <si>
    <t>20220506-02-BLK</t>
  </si>
  <si>
    <t>Water +0.1% Formic acid blank</t>
  </si>
  <si>
    <t>20220506-03-BLK2</t>
  </si>
  <si>
    <t>20220506-04-PRTC</t>
  </si>
  <si>
    <t>SS - 50 fmol/µL PRTC in 100 ng/mL HeLa Lysate</t>
  </si>
  <si>
    <t>50 fmol/uL PRTC only</t>
  </si>
  <si>
    <t>RA2</t>
  </si>
  <si>
    <t>20220506-05-BLK3</t>
  </si>
  <si>
    <t>20220506-06-EB3-16M-A2</t>
  </si>
  <si>
    <t>GA1</t>
  </si>
  <si>
    <t>20220506-07-EB3-47F-B</t>
  </si>
  <si>
    <t>GA2</t>
  </si>
  <si>
    <t>20220506-08-EB3-70M-D2</t>
  </si>
  <si>
    <t>GA3</t>
  </si>
  <si>
    <t>20220506-09-EB3-21F-B</t>
  </si>
  <si>
    <t>GA4</t>
  </si>
  <si>
    <t>20220506-10-EB3-12M-D2</t>
  </si>
  <si>
    <t>GA5</t>
  </si>
  <si>
    <t>20220506-11-EB3-21F-C</t>
  </si>
  <si>
    <t>GA6</t>
  </si>
  <si>
    <t>20220506-12-BLK4</t>
  </si>
  <si>
    <t>20220506-13-PRTC2</t>
  </si>
  <si>
    <t>20220506-14-BLK5</t>
  </si>
  <si>
    <t>20220506-15-EB3-66F-A2</t>
  </si>
  <si>
    <t>GB1</t>
  </si>
  <si>
    <t>20220506-16-EB3-2M-D</t>
  </si>
  <si>
    <t>GB2</t>
  </si>
  <si>
    <t>20220506-17-EB3-69F-B2</t>
  </si>
  <si>
    <t>GB3</t>
  </si>
  <si>
    <t>20220506-18-EB3-17M-D</t>
  </si>
  <si>
    <t>GB4</t>
  </si>
  <si>
    <t>20220506-19-EB3-64F-A</t>
  </si>
  <si>
    <t>GB5</t>
  </si>
  <si>
    <t>20220506-20-EB3-32M-A</t>
  </si>
  <si>
    <t>GB6</t>
  </si>
  <si>
    <t>20220506-21-BLK6</t>
  </si>
  <si>
    <t>20220506-22-PRTC3</t>
  </si>
  <si>
    <t>20220506-23-BLK7</t>
  </si>
  <si>
    <t>20220506-24-EB3-68M-B2</t>
  </si>
  <si>
    <t>GC1</t>
  </si>
  <si>
    <t>20220506-25-EB3-48F-B2</t>
  </si>
  <si>
    <t>GC2</t>
  </si>
  <si>
    <t>20220506-26-EB3-67M-C</t>
  </si>
  <si>
    <t>GC3</t>
  </si>
  <si>
    <t>20220506-27-EB3-25F-C2</t>
  </si>
  <si>
    <t>GC4</t>
  </si>
  <si>
    <t>20220506-28-EB3-21M-A</t>
  </si>
  <si>
    <t>GC5</t>
  </si>
  <si>
    <t>20220506-29-EB3-5F-A</t>
  </si>
  <si>
    <t>GC6</t>
  </si>
  <si>
    <t>20220506-30-BLK8</t>
  </si>
  <si>
    <t>20220506-31-PRTC4</t>
  </si>
  <si>
    <t>20220506-32-BLK9</t>
  </si>
  <si>
    <t>20220506-33-EB3-19F-D2</t>
  </si>
  <si>
    <t>GD1</t>
  </si>
  <si>
    <t>20220506-34-EB3-64M-A</t>
  </si>
  <si>
    <t>GD2</t>
  </si>
  <si>
    <t>20220506-35-EB3-5F-B</t>
  </si>
  <si>
    <t>GD3</t>
  </si>
  <si>
    <t>20220506-36-EB3-17M-B</t>
  </si>
  <si>
    <t>GD4</t>
  </si>
  <si>
    <t>20220506-37-EB3-48F-A2</t>
  </si>
  <si>
    <t>GD5</t>
  </si>
  <si>
    <t>20220506-38-EB3-59M-A2</t>
  </si>
  <si>
    <t>GD6</t>
  </si>
  <si>
    <t>20220506-39-BLK10</t>
  </si>
  <si>
    <t>20220506-40-PRTC5</t>
  </si>
  <si>
    <t>20220506-41-BLK11</t>
  </si>
  <si>
    <t>Sequence name: 20220513 Pitzer_EB3_Rostral_cortex_50cm</t>
  </si>
  <si>
    <t>202205013-01-equil</t>
  </si>
  <si>
    <t>202205013-02-BLK</t>
  </si>
  <si>
    <t>202205013-03-BLK2</t>
  </si>
  <si>
    <t>202205013-04-PRTC</t>
  </si>
  <si>
    <t>202205013-05-BLK3</t>
  </si>
  <si>
    <t>202205013-06-EB3-40M-C</t>
  </si>
  <si>
    <t>202205013-07-EB3-9F-B2</t>
  </si>
  <si>
    <t>202205013-08-EB3-66M-A2</t>
  </si>
  <si>
    <t>202205013-09-EB3-5F-D</t>
  </si>
  <si>
    <t>202205013-10-EB3-7M-A</t>
  </si>
  <si>
    <t>202205013-11-EB3-3F-A</t>
  </si>
  <si>
    <t>202205013-12-BLK4</t>
  </si>
  <si>
    <t>202205013-13-PRTC2</t>
  </si>
  <si>
    <t>202205013-14-BLK5</t>
  </si>
  <si>
    <t>202205013-15-EB3-32F-D</t>
  </si>
  <si>
    <t>202205013-16-EB3-11M-B2</t>
  </si>
  <si>
    <t>202205013-17-EB3-36F-A</t>
  </si>
  <si>
    <t>202205013-18-EB3-3M-C</t>
  </si>
  <si>
    <t>202205013-19-EB3-21F-A</t>
  </si>
  <si>
    <t>202205013-20-EB3-11M-C2</t>
  </si>
  <si>
    <t>202205013-21-BLK6</t>
  </si>
  <si>
    <t>202205013-22-PRTC3</t>
  </si>
  <si>
    <t>202205013-23-BLK7</t>
  </si>
  <si>
    <t>202205013-24-EB3-9M-A2</t>
  </si>
  <si>
    <t>202205013-25-EB3-9F-A2</t>
  </si>
  <si>
    <t>202205013-26-EB3-28M-B2</t>
  </si>
  <si>
    <t>202205013-27-EB3-70F-A2</t>
  </si>
  <si>
    <t>202205013-28-EB3-48M-B2</t>
  </si>
  <si>
    <t>202205013-29-EB3-48F-C2</t>
  </si>
  <si>
    <t>202205013-30-BLK8</t>
  </si>
  <si>
    <t>202205013-31-PRTC4</t>
  </si>
  <si>
    <t>202205013-32-BLK9</t>
  </si>
  <si>
    <t>202205013-33-EB3-28F-A2</t>
  </si>
  <si>
    <t>202205013-34-EB3-48M-C2</t>
  </si>
  <si>
    <t>202205013-35-EB3-40F-D</t>
  </si>
  <si>
    <t>202205013-36-EB3-19M-C2</t>
  </si>
  <si>
    <t>202205013-37-EB3-16F-B2</t>
  </si>
  <si>
    <t>202205013-38-EB3-40M-A</t>
  </si>
  <si>
    <t>202205013-39-BLK10</t>
  </si>
  <si>
    <t>202205013-40-PRTC5</t>
  </si>
  <si>
    <t>202205013-41-BLK11</t>
  </si>
  <si>
    <t>Sequence name: 20220519 Pitzer_EB3_Rostral_cortex_50cm</t>
  </si>
  <si>
    <t>202205019-01-equil</t>
  </si>
  <si>
    <t>202205019-02-BLK</t>
  </si>
  <si>
    <t>202205019-03-BLK2</t>
  </si>
  <si>
    <t>202205019-04-PRTC</t>
  </si>
  <si>
    <t>202205019-05-BLK3</t>
  </si>
  <si>
    <t>202205019-06</t>
  </si>
  <si>
    <t>202205019-07</t>
  </si>
  <si>
    <t>202205019-08</t>
  </si>
  <si>
    <t>202205019-09</t>
  </si>
  <si>
    <t>202205019-10</t>
  </si>
  <si>
    <t>202205019-11</t>
  </si>
  <si>
    <t>202205019-12-BLK4</t>
  </si>
  <si>
    <t>202205019-13-PRTC2</t>
  </si>
  <si>
    <t>202205019-14-BLK5</t>
  </si>
  <si>
    <t>Sequence name: 20220523 Pitzer_EB3_Rostral_cortex_50cm</t>
  </si>
  <si>
    <t>20220523-01-equil</t>
  </si>
  <si>
    <t>20220523-02-BLK</t>
  </si>
  <si>
    <t>20220523-03-BLK2</t>
  </si>
  <si>
    <t>20220523-04-PRTC</t>
  </si>
  <si>
    <t>20220523-05-BLK3</t>
  </si>
  <si>
    <t>20220523-15-EB3-67F-D</t>
  </si>
  <si>
    <t>20220523-16-EB3-48M-A2</t>
  </si>
  <si>
    <t>20220523-17-EB3-45F-B</t>
  </si>
  <si>
    <t>20220523-18-EB3-55M-C2</t>
  </si>
  <si>
    <t>20220523-19-EB3-70F-C2</t>
  </si>
  <si>
    <t>20220523-20-EB3-65M-B</t>
  </si>
  <si>
    <t>20220523-21-BLK6</t>
  </si>
  <si>
    <t>20220523-22-PRTC3</t>
  </si>
  <si>
    <t>20220523-23-BLK7</t>
  </si>
  <si>
    <t>20220523-24-EB3-45M-B</t>
  </si>
  <si>
    <t>20220523-25-EB3-16F-C2</t>
  </si>
  <si>
    <t>20220523-26-EB3-21M-D</t>
  </si>
  <si>
    <t>20220523-27-EB3-19F-C2</t>
  </si>
  <si>
    <t>20220523-28-EB3-45M-D</t>
  </si>
  <si>
    <t>20220523-29-EB3-45F-C</t>
  </si>
  <si>
    <t>20220523-30-BLK8</t>
  </si>
  <si>
    <t>20220523-31-PRTC4</t>
  </si>
  <si>
    <t>20220523-32-BLK9</t>
  </si>
  <si>
    <t>20220523-33-EB3-11F-A2</t>
  </si>
  <si>
    <t>20220523-34-EB3-5M-B</t>
  </si>
  <si>
    <t>20220523-35-EB3-55F-C2</t>
  </si>
  <si>
    <t>20220523-36-EB3-28M-D2</t>
  </si>
  <si>
    <t>20220523-37-EB3-47F-C</t>
  </si>
  <si>
    <t>20220523-38-EB3-3M-D</t>
  </si>
  <si>
    <t>20220523-39-BLK10</t>
  </si>
  <si>
    <t>20220523-40-PRTC5</t>
  </si>
  <si>
    <t>20220523-41-BLK11</t>
  </si>
  <si>
    <t>Sequence name: 20220528 Pitzer_EB3_Rostral_cortex_50cm</t>
  </si>
  <si>
    <t>20220528-01-equil</t>
  </si>
  <si>
    <t>20220528-02-BLK</t>
  </si>
  <si>
    <t>20220528-03-BLK2</t>
  </si>
  <si>
    <t>20220528-04-PRTC</t>
  </si>
  <si>
    <t>20220528-05-BLK3</t>
  </si>
  <si>
    <t>20220528-06-EB3-16M-D2</t>
  </si>
  <si>
    <t>BA1</t>
  </si>
  <si>
    <t>20220528-07-EB3-17F-C</t>
  </si>
  <si>
    <t>BA2</t>
  </si>
  <si>
    <t>20220528-08-EB3-19M-A2</t>
  </si>
  <si>
    <t>BA3</t>
  </si>
  <si>
    <t>20220528-09-EB3-12F-D2</t>
  </si>
  <si>
    <t>BA4</t>
  </si>
  <si>
    <t>20220528-10-EB3-32M-C</t>
  </si>
  <si>
    <t>BA5</t>
  </si>
  <si>
    <t>20220528-11-EB3-32F-B</t>
  </si>
  <si>
    <t>BA6</t>
  </si>
  <si>
    <t>20220528-12-BLK4</t>
  </si>
  <si>
    <t>20220528-13-PRTC2</t>
  </si>
  <si>
    <t>20220528-14-BLK5</t>
  </si>
  <si>
    <t>20220528-15-EB3-2F-C</t>
  </si>
  <si>
    <t>BB1</t>
  </si>
  <si>
    <t>20220528-16-EB3-65M-D</t>
  </si>
  <si>
    <t>BB2</t>
  </si>
  <si>
    <t>20220528-17-EB3-9F-D2</t>
  </si>
  <si>
    <t>BB3</t>
  </si>
  <si>
    <t>20220528-18-EB3-32M-B</t>
  </si>
  <si>
    <t>BB4</t>
  </si>
  <si>
    <t>20220528-19-EB3-59F-B2</t>
  </si>
  <si>
    <t>BB5</t>
  </si>
  <si>
    <t>20220528-20-EB3-48M-D2</t>
  </si>
  <si>
    <t>BB6</t>
  </si>
  <si>
    <t>20220528-21-BLK6</t>
  </si>
  <si>
    <t>20220528-22-PRTC3</t>
  </si>
  <si>
    <t>20220528-23-BLK7</t>
  </si>
  <si>
    <t>20220528-24-EB3-9M-C2</t>
  </si>
  <si>
    <t>BC1</t>
  </si>
  <si>
    <t>20220528-25-EB3-28F-B2</t>
  </si>
  <si>
    <t>BC2</t>
  </si>
  <si>
    <t>20220528-26-EB3-68M-D2</t>
  </si>
  <si>
    <t>BC3</t>
  </si>
  <si>
    <t>20220528-27-EB3-7F-D</t>
  </si>
  <si>
    <t>BC4</t>
  </si>
  <si>
    <t>20220528-28-EB3-16M-B2</t>
  </si>
  <si>
    <t>BC5</t>
  </si>
  <si>
    <t>20220528-29-EB3-59F-D2</t>
  </si>
  <si>
    <t>BC6</t>
  </si>
  <si>
    <t>20220528-30-BLK8</t>
  </si>
  <si>
    <t>20220528-31-PRTC4</t>
  </si>
  <si>
    <t>20220528-32-BLK9</t>
  </si>
  <si>
    <t>20220528-33-EB3-25F-D2</t>
  </si>
  <si>
    <t>BD1</t>
  </si>
  <si>
    <t>20220528-34-EB3-2M-C</t>
  </si>
  <si>
    <t>BD2</t>
  </si>
  <si>
    <t>20220528-35-EB3-65F-B</t>
  </si>
  <si>
    <t>BD3</t>
  </si>
  <si>
    <t>20220528-36-EB3-36M-A</t>
  </si>
  <si>
    <t>BD4</t>
  </si>
  <si>
    <t>20220528-37-EB3-47F-D</t>
  </si>
  <si>
    <t>BD5</t>
  </si>
  <si>
    <t>20220528-38-EB3-68M-C2</t>
  </si>
  <si>
    <t>BD6</t>
  </si>
  <si>
    <t>20220528-39-BLK10</t>
  </si>
  <si>
    <t>20220528-40-PRTC5</t>
  </si>
  <si>
    <t>20220528-41-BLK11</t>
  </si>
  <si>
    <t>MS mass calibration performed; ion  transfer tube was cleaned</t>
  </si>
  <si>
    <t>50 fmol/uL PRTC* only</t>
  </si>
  <si>
    <t>The PRTC LCMS chromatograms were processed using PDv2.5 to give delta mass and delta retention time variance.</t>
  </si>
  <si>
    <t>* PRTC is a peptide standard mixture from Thermo Fisher Scientific which was used as a quality control sample.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</si>
</sst>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1" x14ac:knownFonts="1">
    <font>
      <sz val="11"/>
      <color theme="1"/>
      <name val="Calibri"/>
      <family val="2"/>
      <scheme val="minor"/>
    </font>
    <font>
      <sz val="10"/>
      <name val="Arial"/>
    </font>
    <font>
      <sz val="11"/>
      <color theme="1"/>
      <name val="Arial"/>
      <family val="2"/>
    </font>
    <font>
      <b/>
      <sz val="11"/>
      <color theme="1"/>
      <name val="Arial"/>
      <family val="2"/>
    </font>
    <font>
      <sz val="11"/>
      <color rgb="FF000000"/>
      <name val="Arial"/>
      <family val="2"/>
    </font>
    <font>
      <b/>
      <u/>
      <sz val="11"/>
      <name val="Arial"/>
      <family val="2"/>
    </font>
    <font>
      <sz val="11"/>
      <name val="Arial"/>
      <family val="2"/>
    </font>
    <font>
      <b/>
      <sz val="12"/>
      <color theme="1"/>
      <name val="Arial"/>
      <family val="2"/>
    </font>
    <font>
      <sz val="12"/>
      <name val="Arial"/>
      <family val="2"/>
    </font>
    <font>
      <sz val="12"/>
      <color theme="1"/>
      <name val="Arial"/>
      <family val="2"/>
    </font>
    <font>
      <b/>
      <sz val="12"/>
      <color rgb="FF000000"/>
      <name val="Arial"/>
      <family val="2"/>
    </font>
    <font>
      <b/>
      <sz val="12"/>
      <color rgb="FF000000"/>
      <name val="Calibri"/>
      <family val="2"/>
    </font>
    <font>
      <b/>
      <sz val="11"/>
      <color rgb="FF000000"/>
      <name val="Arial"/>
      <family val="2"/>
    </font>
    <font>
      <sz val="12"/>
      <color rgb="FF000000"/>
      <name val="Arial"/>
      <family val="2"/>
    </font>
    <font>
      <b/>
      <vertAlign val="subscript"/>
      <sz val="12"/>
      <color rgb="FF000000"/>
      <name val="Arial"/>
      <family val="2"/>
    </font>
    <font>
      <b/>
      <sz val="11"/>
      <color rgb="FF000000"/>
      <name val="Calibri"/>
      <family val="2"/>
    </font>
    <font>
      <sz val="8"/>
      <name val="Calibri"/>
      <family val="2"/>
      <scheme val="minor"/>
    </font>
    <font>
      <sz val="12"/>
      <color theme="1"/>
      <name val="Calibri"/>
      <family val="2"/>
    </font>
    <font>
      <sz val="11"/>
      <color rgb="FF0070C0"/>
      <name val="Arial"/>
      <family val="2"/>
    </font>
    <font>
      <sz val="10"/>
      <name val="Arial"/>
      <family val="2"/>
    </font>
    <font>
      <b/>
      <sz val="1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rgb="FFFFFF00"/>
        <bgColor rgb="FF000000"/>
      </patternFill>
    </fill>
    <fill>
      <patternFill patternType="solid">
        <fgColor rgb="FFC6E0B4"/>
        <bgColor rgb="FF000000"/>
      </patternFill>
    </fill>
    <fill>
      <patternFill patternType="solid">
        <fgColor theme="5" tint="0.79998168889431442"/>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auto="1"/>
      </right>
      <top style="thin">
        <color auto="1"/>
      </top>
      <bottom style="thin">
        <color auto="1"/>
      </bottom>
      <diagonal/>
    </border>
  </borders>
  <cellStyleXfs count="3">
    <xf numFmtId="0" fontId="0" fillId="0" borderId="0"/>
    <xf numFmtId="0" fontId="1" fillId="0" borderId="0"/>
    <xf numFmtId="0" fontId="19" fillId="0" borderId="0"/>
  </cellStyleXfs>
  <cellXfs count="80">
    <xf numFmtId="0" fontId="0" fillId="0" borderId="0" xfId="0"/>
    <xf numFmtId="0" fontId="2" fillId="0" borderId="0" xfId="0" applyFont="1"/>
    <xf numFmtId="0" fontId="3" fillId="0" borderId="0" xfId="0" applyFont="1"/>
    <xf numFmtId="0" fontId="5" fillId="0" borderId="0" xfId="0" applyFont="1" applyAlignment="1">
      <alignment horizontal="center" vertical="center" wrapText="1"/>
    </xf>
    <xf numFmtId="0" fontId="6" fillId="0" borderId="2" xfId="0" applyFont="1" applyBorder="1" applyAlignment="1">
      <alignment horizontal="center"/>
    </xf>
    <xf numFmtId="0" fontId="2" fillId="0" borderId="3" xfId="0" applyFont="1" applyBorder="1" applyAlignment="1">
      <alignment horizontal="center"/>
    </xf>
    <xf numFmtId="0" fontId="6" fillId="0" borderId="3" xfId="0" applyFont="1" applyBorder="1" applyAlignment="1">
      <alignment horizontal="center" vertical="center"/>
    </xf>
    <xf numFmtId="0" fontId="2" fillId="0" borderId="1" xfId="0" applyFont="1" applyBorder="1" applyAlignment="1">
      <alignment horizontal="center"/>
    </xf>
    <xf numFmtId="0" fontId="6" fillId="0" borderId="4" xfId="0" applyFont="1" applyBorder="1" applyAlignment="1">
      <alignment horizontal="center"/>
    </xf>
    <xf numFmtId="0" fontId="6" fillId="0" borderId="1" xfId="0" applyFont="1" applyBorder="1" applyAlignment="1">
      <alignment horizontal="center" vertical="center"/>
    </xf>
    <xf numFmtId="0" fontId="6" fillId="0" borderId="5" xfId="0" applyFont="1" applyBorder="1" applyAlignment="1">
      <alignment horizontal="center"/>
    </xf>
    <xf numFmtId="0" fontId="2" fillId="0" borderId="6" xfId="0" applyFont="1" applyBorder="1" applyAlignment="1">
      <alignment horizontal="center"/>
    </xf>
    <xf numFmtId="0" fontId="6" fillId="0" borderId="6" xfId="0" applyFont="1" applyBorder="1" applyAlignment="1">
      <alignment horizontal="center" vertical="center"/>
    </xf>
    <xf numFmtId="0" fontId="6" fillId="0" borderId="3" xfId="0" applyFont="1" applyBorder="1" applyAlignment="1">
      <alignment horizontal="center"/>
    </xf>
    <xf numFmtId="0" fontId="6" fillId="0" borderId="1" xfId="0" applyFont="1" applyBorder="1" applyAlignment="1">
      <alignment horizontal="center"/>
    </xf>
    <xf numFmtId="0" fontId="6" fillId="0" borderId="6" xfId="0" applyFont="1" applyBorder="1" applyAlignment="1">
      <alignment horizontal="center"/>
    </xf>
    <xf numFmtId="0" fontId="2" fillId="0" borderId="1" xfId="0" applyFont="1" applyBorder="1"/>
    <xf numFmtId="0" fontId="4" fillId="0" borderId="0" xfId="0" applyFont="1" applyAlignment="1">
      <alignment vertical="top" wrapText="1"/>
    </xf>
    <xf numFmtId="0" fontId="12" fillId="0" borderId="0" xfId="0" applyFont="1" applyAlignment="1">
      <alignment vertical="top"/>
    </xf>
    <xf numFmtId="0" fontId="10" fillId="0" borderId="0" xfId="0" applyFont="1" applyAlignment="1">
      <alignment vertical="top" wrapText="1"/>
    </xf>
    <xf numFmtId="0" fontId="10" fillId="0" borderId="0" xfId="0" applyFont="1" applyAlignment="1">
      <alignment vertical="top"/>
    </xf>
    <xf numFmtId="0" fontId="11" fillId="0" borderId="0" xfId="0" applyFont="1" applyAlignment="1">
      <alignment vertical="top"/>
    </xf>
    <xf numFmtId="164" fontId="2" fillId="0" borderId="1" xfId="0" applyNumberFormat="1" applyFont="1" applyBorder="1" applyAlignment="1">
      <alignment horizontal="center"/>
    </xf>
    <xf numFmtId="0" fontId="2" fillId="0" borderId="0" xfId="0" applyFont="1" applyAlignment="1">
      <alignment horizontal="center"/>
    </xf>
    <xf numFmtId="0" fontId="8" fillId="0" borderId="1" xfId="0" applyFont="1" applyBorder="1" applyAlignment="1">
      <alignment horizontal="center"/>
    </xf>
    <xf numFmtId="164" fontId="13" fillId="0" borderId="1" xfId="0" applyNumberFormat="1" applyFont="1" applyBorder="1" applyAlignment="1">
      <alignment horizontal="center" vertical="center" wrapText="1"/>
    </xf>
    <xf numFmtId="0" fontId="2" fillId="0" borderId="0" xfId="0" applyFont="1" applyFill="1" applyBorder="1"/>
    <xf numFmtId="0" fontId="4" fillId="0" borderId="0" xfId="0" applyFont="1" applyFill="1" applyBorder="1" applyAlignment="1">
      <alignment horizontal="left" vertical="center"/>
    </xf>
    <xf numFmtId="164" fontId="2" fillId="0" borderId="0" xfId="0" applyNumberFormat="1" applyFont="1" applyFill="1" applyBorder="1" applyAlignment="1">
      <alignment horizontal="center"/>
    </xf>
    <xf numFmtId="0" fontId="9" fillId="0" borderId="0" xfId="0" applyFont="1"/>
    <xf numFmtId="0" fontId="13" fillId="0" borderId="0" xfId="0" applyFont="1" applyAlignment="1">
      <alignment vertical="center"/>
    </xf>
    <xf numFmtId="0" fontId="9" fillId="0" borderId="0" xfId="0" applyFont="1" applyAlignment="1">
      <alignment horizontal="left" vertical="center"/>
    </xf>
    <xf numFmtId="0" fontId="13" fillId="2" borderId="0" xfId="0" applyFont="1" applyFill="1" applyAlignment="1">
      <alignment horizontal="left" vertical="center"/>
    </xf>
    <xf numFmtId="0" fontId="9" fillId="2" borderId="0" xfId="0" applyFont="1" applyFill="1"/>
    <xf numFmtId="0" fontId="13" fillId="0" borderId="0" xfId="0" applyFont="1" applyAlignment="1">
      <alignment horizontal="left" vertical="center"/>
    </xf>
    <xf numFmtId="0" fontId="9" fillId="0" borderId="0" xfId="0" applyFont="1" applyAlignment="1"/>
    <xf numFmtId="0" fontId="13" fillId="2" borderId="1" xfId="0" applyFont="1" applyFill="1" applyBorder="1" applyAlignment="1">
      <alignment horizontal="left" vertical="center"/>
    </xf>
    <xf numFmtId="164" fontId="9" fillId="0" borderId="1" xfId="0" applyNumberFormat="1" applyFont="1" applyBorder="1" applyAlignment="1">
      <alignment horizontal="center"/>
    </xf>
    <xf numFmtId="0" fontId="9" fillId="2" borderId="1" xfId="0" applyFont="1" applyFill="1" applyBorder="1"/>
    <xf numFmtId="0" fontId="13" fillId="0" borderId="0" xfId="0" applyFont="1" applyAlignment="1">
      <alignment vertical="top" wrapText="1"/>
    </xf>
    <xf numFmtId="164" fontId="13" fillId="0" borderId="0" xfId="0" applyNumberFormat="1" applyFont="1" applyAlignment="1">
      <alignment vertical="top" wrapText="1"/>
    </xf>
    <xf numFmtId="0" fontId="10" fillId="0" borderId="1" xfId="0" applyFont="1" applyBorder="1" applyAlignment="1">
      <alignment vertical="top" wrapText="1"/>
    </xf>
    <xf numFmtId="0" fontId="13" fillId="0" borderId="1" xfId="0" applyFont="1" applyBorder="1" applyAlignment="1">
      <alignment vertical="top" wrapText="1"/>
    </xf>
    <xf numFmtId="165" fontId="13" fillId="3" borderId="0" xfId="0" applyNumberFormat="1" applyFont="1" applyFill="1" applyAlignment="1">
      <alignment vertical="top" wrapText="1"/>
    </xf>
    <xf numFmtId="165" fontId="13" fillId="0" borderId="0" xfId="0" applyNumberFormat="1" applyFont="1" applyAlignment="1">
      <alignment vertical="top" wrapText="1"/>
    </xf>
    <xf numFmtId="0" fontId="10" fillId="0" borderId="1" xfId="0" applyFont="1" applyBorder="1" applyAlignment="1">
      <alignment horizontal="center" vertical="top" wrapText="1"/>
    </xf>
    <xf numFmtId="165" fontId="13" fillId="0" borderId="1" xfId="0" applyNumberFormat="1" applyFont="1" applyBorder="1" applyAlignment="1">
      <alignment horizontal="center" vertical="top" wrapText="1"/>
    </xf>
    <xf numFmtId="164" fontId="13" fillId="0" borderId="1" xfId="0" applyNumberFormat="1" applyFont="1" applyBorder="1" applyAlignment="1">
      <alignment horizontal="center" vertical="top" wrapText="1"/>
    </xf>
    <xf numFmtId="164" fontId="13" fillId="4" borderId="1" xfId="0" applyNumberFormat="1" applyFont="1" applyFill="1" applyBorder="1" applyAlignment="1">
      <alignment horizontal="center" vertical="top" wrapText="1"/>
    </xf>
    <xf numFmtId="0" fontId="17" fillId="0" borderId="0" xfId="0" applyFont="1" applyAlignment="1">
      <alignment vertical="top"/>
    </xf>
    <xf numFmtId="0" fontId="13" fillId="0" borderId="0" xfId="0" applyFont="1" applyAlignment="1">
      <alignment vertical="top"/>
    </xf>
    <xf numFmtId="0" fontId="13" fillId="0" borderId="1" xfId="0" applyFont="1" applyBorder="1" applyAlignment="1">
      <alignment horizontal="left" vertical="center"/>
    </xf>
    <xf numFmtId="0" fontId="9" fillId="0" borderId="1" xfId="0" applyFont="1" applyBorder="1"/>
    <xf numFmtId="164" fontId="2" fillId="0" borderId="0" xfId="0" applyNumberFormat="1" applyFont="1" applyBorder="1" applyAlignment="1">
      <alignment horizontal="center"/>
    </xf>
    <xf numFmtId="164" fontId="10" fillId="0" borderId="1" xfId="0" applyNumberFormat="1" applyFont="1" applyBorder="1" applyAlignment="1">
      <alignment vertical="top" wrapText="1"/>
    </xf>
    <xf numFmtId="0" fontId="8" fillId="0" borderId="1" xfId="0" applyFont="1" applyBorder="1" applyAlignment="1">
      <alignment horizontal="left"/>
    </xf>
    <xf numFmtId="165" fontId="4" fillId="0" borderId="0" xfId="0" applyNumberFormat="1" applyFont="1" applyAlignment="1">
      <alignment vertical="top" wrapText="1"/>
    </xf>
    <xf numFmtId="0" fontId="10" fillId="0" borderId="0" xfId="0" applyFont="1" applyAlignment="1">
      <alignment vertical="top" wrapText="1"/>
    </xf>
    <xf numFmtId="0" fontId="4" fillId="0" borderId="1" xfId="0" applyFont="1" applyBorder="1" applyAlignment="1">
      <alignment vertical="top" wrapText="1"/>
    </xf>
    <xf numFmtId="0" fontId="3" fillId="0" borderId="1" xfId="0" applyFont="1" applyBorder="1"/>
    <xf numFmtId="0" fontId="3" fillId="5" borderId="1" xfId="0" applyFont="1" applyFill="1" applyBorder="1"/>
    <xf numFmtId="0" fontId="3" fillId="5" borderId="1" xfId="0" applyFont="1" applyFill="1" applyBorder="1" applyAlignment="1">
      <alignment wrapText="1"/>
    </xf>
    <xf numFmtId="0" fontId="2" fillId="5" borderId="1" xfId="0" applyFont="1" applyFill="1" applyBorder="1"/>
    <xf numFmtId="164" fontId="3" fillId="5" borderId="1" xfId="0" applyNumberFormat="1" applyFont="1" applyFill="1" applyBorder="1"/>
    <xf numFmtId="0" fontId="2" fillId="0" borderId="7" xfId="0" applyFont="1" applyBorder="1"/>
    <xf numFmtId="165" fontId="2" fillId="0" borderId="1" xfId="0" applyNumberFormat="1" applyFont="1" applyBorder="1"/>
    <xf numFmtId="0" fontId="10" fillId="0" borderId="0" xfId="0" applyFont="1" applyAlignment="1">
      <alignment vertical="top" wrapText="1"/>
    </xf>
    <xf numFmtId="0" fontId="18" fillId="0" borderId="0" xfId="0" applyFont="1" applyAlignment="1">
      <alignment vertical="top" wrapText="1"/>
    </xf>
    <xf numFmtId="165" fontId="4" fillId="0" borderId="1" xfId="0" applyNumberFormat="1" applyFont="1" applyBorder="1" applyAlignment="1">
      <alignment vertical="top" wrapText="1"/>
    </xf>
    <xf numFmtId="0" fontId="10" fillId="0" borderId="0" xfId="0" applyFont="1" applyAlignment="1">
      <alignment vertical="top" wrapText="1"/>
    </xf>
    <xf numFmtId="0" fontId="2" fillId="6" borderId="0" xfId="0" applyFont="1" applyFill="1"/>
    <xf numFmtId="165" fontId="2" fillId="5" borderId="1" xfId="0" applyNumberFormat="1" applyFont="1" applyFill="1" applyBorder="1"/>
    <xf numFmtId="0" fontId="19" fillId="0" borderId="0" xfId="2"/>
    <xf numFmtId="0" fontId="19" fillId="0" borderId="0" xfId="2" applyAlignment="1">
      <alignment horizontal="center"/>
    </xf>
    <xf numFmtId="0" fontId="20" fillId="0" borderId="0" xfId="2" applyFont="1"/>
    <xf numFmtId="0" fontId="10" fillId="0" borderId="0" xfId="0" applyFont="1" applyAlignment="1">
      <alignment vertical="top" wrapText="1"/>
    </xf>
    <xf numFmtId="0" fontId="0" fillId="0" borderId="0" xfId="0" applyAlignment="1">
      <alignment vertical="top" wrapText="1"/>
    </xf>
    <xf numFmtId="0" fontId="11" fillId="0" borderId="0" xfId="0" applyFont="1" applyAlignment="1">
      <alignment vertical="top" wrapText="1"/>
    </xf>
    <xf numFmtId="0" fontId="10" fillId="0" borderId="0" xfId="0" applyFont="1" applyAlignment="1">
      <alignment horizontal="left" vertical="center"/>
    </xf>
    <xf numFmtId="0" fontId="15" fillId="0" borderId="0" xfId="0" applyFont="1"/>
  </cellXfs>
  <cellStyles count="3">
    <cellStyle name="Normal" xfId="0" builtinId="0"/>
    <cellStyle name="Normal 2" xfId="1" xr:uid="{00000000-0005-0000-0000-000001000000}"/>
    <cellStyle name="Normal 3" xfId="2" xr:uid="{57CF7A1C-089A-45C4-B238-471640F3B6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07"/>
  <sheetViews>
    <sheetView tabSelected="1" zoomScaleNormal="100" workbookViewId="0">
      <selection activeCell="C10" sqref="C10"/>
    </sheetView>
  </sheetViews>
  <sheetFormatPr defaultColWidth="9.109375" defaultRowHeight="13.8" x14ac:dyDescent="0.25"/>
  <cols>
    <col min="1" max="1" width="16.44140625" style="1" customWidth="1"/>
    <col min="2" max="4" width="33.33203125" style="1" customWidth="1"/>
    <col min="5" max="5" width="9.109375" style="1"/>
    <col min="6" max="6" width="27.33203125" style="1" customWidth="1"/>
    <col min="7" max="7" width="9.109375" style="1"/>
    <col min="8" max="8" width="17" style="1" customWidth="1"/>
    <col min="9" max="9" width="16.5546875" style="1" customWidth="1"/>
    <col min="10" max="16384" width="9.109375" style="1"/>
  </cols>
  <sheetData>
    <row r="2" spans="1:9" x14ac:dyDescent="0.25">
      <c r="A2" s="1" t="s">
        <v>62</v>
      </c>
    </row>
    <row r="3" spans="1:9" x14ac:dyDescent="0.25">
      <c r="A3" s="1" t="s">
        <v>120</v>
      </c>
    </row>
    <row r="4" spans="1:9" x14ac:dyDescent="0.25">
      <c r="A4" s="1" t="s">
        <v>121</v>
      </c>
    </row>
    <row r="5" spans="1:9" x14ac:dyDescent="0.25">
      <c r="A5" s="1" t="s">
        <v>122</v>
      </c>
    </row>
    <row r="6" spans="1:9" x14ac:dyDescent="0.25">
      <c r="A6" s="1" t="s">
        <v>123</v>
      </c>
    </row>
    <row r="11" spans="1:9" ht="28.2" thickBot="1" x14ac:dyDescent="0.3">
      <c r="A11" s="3" t="s">
        <v>53</v>
      </c>
      <c r="B11" s="3" t="s">
        <v>54</v>
      </c>
      <c r="C11" s="3" t="s">
        <v>126</v>
      </c>
      <c r="D11" s="3" t="s">
        <v>63</v>
      </c>
      <c r="F11" s="2" t="s">
        <v>59</v>
      </c>
      <c r="H11" s="1" t="s">
        <v>60</v>
      </c>
      <c r="I11" s="1" t="s">
        <v>61</v>
      </c>
    </row>
    <row r="12" spans="1:9" x14ac:dyDescent="0.25">
      <c r="A12" s="4" t="s">
        <v>0</v>
      </c>
      <c r="B12" s="5" t="s">
        <v>55</v>
      </c>
      <c r="C12" s="6" t="s">
        <v>124</v>
      </c>
      <c r="D12" s="7" t="s">
        <v>64</v>
      </c>
      <c r="F12" s="1" t="str">
        <f>CONCATENATE(A12,"-",D12)</f>
        <v>EB3-7M-A</v>
      </c>
      <c r="H12" s="1" t="s">
        <v>74</v>
      </c>
      <c r="I12" s="1" t="s">
        <v>68</v>
      </c>
    </row>
    <row r="13" spans="1:9" x14ac:dyDescent="0.25">
      <c r="A13" s="8" t="s">
        <v>1</v>
      </c>
      <c r="B13" s="7" t="s">
        <v>55</v>
      </c>
      <c r="C13" s="9" t="s">
        <v>124</v>
      </c>
      <c r="D13" s="7" t="s">
        <v>64</v>
      </c>
      <c r="F13" s="1" t="str">
        <f t="shared" ref="F13:F76" si="0">CONCATENATE(A13,"-",D13)</f>
        <v>EB3-21M-A</v>
      </c>
      <c r="H13" s="1" t="s">
        <v>75</v>
      </c>
      <c r="I13" s="1" t="s">
        <v>69</v>
      </c>
    </row>
    <row r="14" spans="1:9" x14ac:dyDescent="0.25">
      <c r="A14" s="8" t="s">
        <v>2</v>
      </c>
      <c r="B14" s="7" t="s">
        <v>55</v>
      </c>
      <c r="C14" s="9" t="s">
        <v>124</v>
      </c>
      <c r="D14" s="7" t="s">
        <v>64</v>
      </c>
      <c r="F14" s="1" t="str">
        <f t="shared" si="0"/>
        <v>EB3-32M-A</v>
      </c>
      <c r="H14" s="1" t="s">
        <v>76</v>
      </c>
      <c r="I14" s="1" t="s">
        <v>70</v>
      </c>
    </row>
    <row r="15" spans="1:9" x14ac:dyDescent="0.25">
      <c r="A15" s="8" t="s">
        <v>3</v>
      </c>
      <c r="B15" s="7" t="s">
        <v>55</v>
      </c>
      <c r="C15" s="9" t="s">
        <v>124</v>
      </c>
      <c r="D15" s="7" t="s">
        <v>64</v>
      </c>
      <c r="F15" s="1" t="str">
        <f t="shared" si="0"/>
        <v>EB3-36M-A</v>
      </c>
      <c r="H15" s="1" t="s">
        <v>77</v>
      </c>
      <c r="I15" s="1" t="s">
        <v>71</v>
      </c>
    </row>
    <row r="16" spans="1:9" x14ac:dyDescent="0.25">
      <c r="A16" s="8" t="s">
        <v>4</v>
      </c>
      <c r="B16" s="7" t="s">
        <v>55</v>
      </c>
      <c r="C16" s="9" t="s">
        <v>124</v>
      </c>
      <c r="D16" s="7" t="s">
        <v>64</v>
      </c>
      <c r="F16" s="1" t="str">
        <f t="shared" si="0"/>
        <v>EB3-40M-A</v>
      </c>
      <c r="H16" s="1" t="s">
        <v>78</v>
      </c>
      <c r="I16" s="1" t="s">
        <v>72</v>
      </c>
    </row>
    <row r="17" spans="1:9" x14ac:dyDescent="0.25">
      <c r="A17" s="8" t="s">
        <v>5</v>
      </c>
      <c r="B17" s="7" t="s">
        <v>55</v>
      </c>
      <c r="C17" s="9" t="s">
        <v>124</v>
      </c>
      <c r="D17" s="7" t="s">
        <v>64</v>
      </c>
      <c r="F17" s="1" t="str">
        <f t="shared" si="0"/>
        <v>EB3-64M-A</v>
      </c>
      <c r="H17" s="1" t="s">
        <v>79</v>
      </c>
      <c r="I17" s="1" t="s">
        <v>73</v>
      </c>
    </row>
    <row r="18" spans="1:9" x14ac:dyDescent="0.25">
      <c r="A18" s="8" t="s">
        <v>6</v>
      </c>
      <c r="B18" s="7" t="s">
        <v>55</v>
      </c>
      <c r="C18" s="9" t="s">
        <v>124</v>
      </c>
      <c r="D18" s="7" t="s">
        <v>64</v>
      </c>
      <c r="F18" s="1" t="str">
        <f t="shared" si="0"/>
        <v>EB3-3F-A</v>
      </c>
      <c r="H18" s="1" t="s">
        <v>179</v>
      </c>
      <c r="I18" s="1" t="s">
        <v>185</v>
      </c>
    </row>
    <row r="19" spans="1:9" x14ac:dyDescent="0.25">
      <c r="A19" s="8" t="s">
        <v>7</v>
      </c>
      <c r="B19" s="7" t="s">
        <v>55</v>
      </c>
      <c r="C19" s="9" t="s">
        <v>124</v>
      </c>
      <c r="D19" s="7" t="s">
        <v>64</v>
      </c>
      <c r="F19" s="1" t="str">
        <f t="shared" si="0"/>
        <v>EB3-5F-A</v>
      </c>
      <c r="H19" s="1" t="s">
        <v>180</v>
      </c>
      <c r="I19" s="1" t="s">
        <v>186</v>
      </c>
    </row>
    <row r="20" spans="1:9" x14ac:dyDescent="0.25">
      <c r="A20" s="8" t="s">
        <v>8</v>
      </c>
      <c r="B20" s="7" t="s">
        <v>55</v>
      </c>
      <c r="C20" s="9" t="s">
        <v>124</v>
      </c>
      <c r="D20" s="7" t="s">
        <v>64</v>
      </c>
      <c r="F20" s="1" t="str">
        <f t="shared" si="0"/>
        <v>EB3-21F-A</v>
      </c>
      <c r="H20" s="1" t="s">
        <v>181</v>
      </c>
      <c r="I20" s="1" t="s">
        <v>187</v>
      </c>
    </row>
    <row r="21" spans="1:9" x14ac:dyDescent="0.25">
      <c r="A21" s="8" t="s">
        <v>9</v>
      </c>
      <c r="B21" s="7" t="s">
        <v>55</v>
      </c>
      <c r="C21" s="9" t="s">
        <v>124</v>
      </c>
      <c r="D21" s="7" t="s">
        <v>64</v>
      </c>
      <c r="F21" s="1" t="str">
        <f t="shared" si="0"/>
        <v>EB3-36F-A</v>
      </c>
      <c r="H21" s="1" t="s">
        <v>182</v>
      </c>
      <c r="I21" s="1" t="s">
        <v>188</v>
      </c>
    </row>
    <row r="22" spans="1:9" x14ac:dyDescent="0.25">
      <c r="A22" s="8" t="s">
        <v>10</v>
      </c>
      <c r="B22" s="7" t="s">
        <v>55</v>
      </c>
      <c r="C22" s="9" t="s">
        <v>124</v>
      </c>
      <c r="D22" s="7" t="s">
        <v>64</v>
      </c>
      <c r="F22" s="1" t="str">
        <f t="shared" si="0"/>
        <v>EB3-47F-A</v>
      </c>
      <c r="H22" s="1" t="s">
        <v>183</v>
      </c>
      <c r="I22" s="1" t="s">
        <v>189</v>
      </c>
    </row>
    <row r="23" spans="1:9" x14ac:dyDescent="0.25">
      <c r="A23" s="8" t="s">
        <v>11</v>
      </c>
      <c r="B23" s="7" t="s">
        <v>55</v>
      </c>
      <c r="C23" s="9" t="s">
        <v>124</v>
      </c>
      <c r="D23" s="7" t="s">
        <v>64</v>
      </c>
      <c r="F23" s="1" t="str">
        <f t="shared" si="0"/>
        <v>EB3-64F-A</v>
      </c>
      <c r="H23" s="1" t="s">
        <v>184</v>
      </c>
      <c r="I23" s="1" t="s">
        <v>190</v>
      </c>
    </row>
    <row r="24" spans="1:9" x14ac:dyDescent="0.25">
      <c r="A24" s="8" t="s">
        <v>12</v>
      </c>
      <c r="B24" s="7" t="s">
        <v>55</v>
      </c>
      <c r="C24" s="9" t="s">
        <v>125</v>
      </c>
      <c r="D24" s="7" t="s">
        <v>116</v>
      </c>
      <c r="F24" s="1" t="str">
        <f t="shared" si="0"/>
        <v>EB3-9M-A2</v>
      </c>
      <c r="H24" s="1" t="s">
        <v>80</v>
      </c>
      <c r="I24" s="1" t="s">
        <v>98</v>
      </c>
    </row>
    <row r="25" spans="1:9" x14ac:dyDescent="0.25">
      <c r="A25" s="8" t="s">
        <v>13</v>
      </c>
      <c r="B25" s="7" t="s">
        <v>55</v>
      </c>
      <c r="C25" s="9" t="s">
        <v>125</v>
      </c>
      <c r="D25" s="7" t="s">
        <v>116</v>
      </c>
      <c r="F25" s="1" t="str">
        <f t="shared" si="0"/>
        <v>EB3-16M-A2</v>
      </c>
      <c r="H25" s="1" t="s">
        <v>81</v>
      </c>
      <c r="I25" s="1" t="s">
        <v>99</v>
      </c>
    </row>
    <row r="26" spans="1:9" x14ac:dyDescent="0.25">
      <c r="A26" s="8" t="s">
        <v>14</v>
      </c>
      <c r="B26" s="7" t="s">
        <v>55</v>
      </c>
      <c r="C26" s="9" t="s">
        <v>125</v>
      </c>
      <c r="D26" s="7" t="s">
        <v>116</v>
      </c>
      <c r="F26" s="1" t="str">
        <f t="shared" si="0"/>
        <v>EB3-19M-A2</v>
      </c>
      <c r="H26" s="1" t="s">
        <v>82</v>
      </c>
      <c r="I26" s="1" t="s">
        <v>100</v>
      </c>
    </row>
    <row r="27" spans="1:9" x14ac:dyDescent="0.25">
      <c r="A27" s="8" t="s">
        <v>15</v>
      </c>
      <c r="B27" s="7" t="s">
        <v>55</v>
      </c>
      <c r="C27" s="9" t="s">
        <v>125</v>
      </c>
      <c r="D27" s="7" t="s">
        <v>116</v>
      </c>
      <c r="F27" s="1" t="str">
        <f t="shared" si="0"/>
        <v>EB3-48M-A2</v>
      </c>
      <c r="H27" s="1" t="s">
        <v>83</v>
      </c>
      <c r="I27" s="1" t="s">
        <v>101</v>
      </c>
    </row>
    <row r="28" spans="1:9" x14ac:dyDescent="0.25">
      <c r="A28" s="8" t="s">
        <v>16</v>
      </c>
      <c r="B28" s="7" t="s">
        <v>55</v>
      </c>
      <c r="C28" s="9" t="s">
        <v>125</v>
      </c>
      <c r="D28" s="7" t="s">
        <v>116</v>
      </c>
      <c r="F28" s="1" t="str">
        <f t="shared" si="0"/>
        <v>EB3-59M-A2</v>
      </c>
      <c r="H28" s="1" t="s">
        <v>84</v>
      </c>
      <c r="I28" s="1" t="s">
        <v>102</v>
      </c>
    </row>
    <row r="29" spans="1:9" x14ac:dyDescent="0.25">
      <c r="A29" s="8" t="s">
        <v>17</v>
      </c>
      <c r="B29" s="7" t="s">
        <v>55</v>
      </c>
      <c r="C29" s="9" t="s">
        <v>125</v>
      </c>
      <c r="D29" s="7" t="s">
        <v>116</v>
      </c>
      <c r="F29" s="1" t="str">
        <f t="shared" si="0"/>
        <v>EB3-66M-A2</v>
      </c>
      <c r="H29" s="1" t="s">
        <v>85</v>
      </c>
      <c r="I29" s="1" t="s">
        <v>103</v>
      </c>
    </row>
    <row r="30" spans="1:9" x14ac:dyDescent="0.25">
      <c r="A30" s="8" t="s">
        <v>18</v>
      </c>
      <c r="B30" s="7" t="s">
        <v>55</v>
      </c>
      <c r="C30" s="9" t="s">
        <v>125</v>
      </c>
      <c r="D30" s="7" t="s">
        <v>116</v>
      </c>
      <c r="F30" s="1" t="str">
        <f t="shared" si="0"/>
        <v>EB3-9F-A2</v>
      </c>
      <c r="H30" s="1" t="s">
        <v>191</v>
      </c>
      <c r="I30" s="1" t="s">
        <v>197</v>
      </c>
    </row>
    <row r="31" spans="1:9" x14ac:dyDescent="0.25">
      <c r="A31" s="8" t="s">
        <v>19</v>
      </c>
      <c r="B31" s="7" t="s">
        <v>55</v>
      </c>
      <c r="C31" s="9" t="s">
        <v>125</v>
      </c>
      <c r="D31" s="7" t="s">
        <v>116</v>
      </c>
      <c r="F31" s="1" t="str">
        <f t="shared" si="0"/>
        <v>EB3-11F-A2</v>
      </c>
      <c r="H31" s="1" t="s">
        <v>192</v>
      </c>
      <c r="I31" s="1" t="s">
        <v>198</v>
      </c>
    </row>
    <row r="32" spans="1:9" x14ac:dyDescent="0.25">
      <c r="A32" s="8" t="s">
        <v>20</v>
      </c>
      <c r="B32" s="7" t="s">
        <v>55</v>
      </c>
      <c r="C32" s="9" t="s">
        <v>125</v>
      </c>
      <c r="D32" s="7" t="s">
        <v>116</v>
      </c>
      <c r="F32" s="1" t="str">
        <f t="shared" si="0"/>
        <v>EB3-28F-A2</v>
      </c>
      <c r="H32" s="1" t="s">
        <v>193</v>
      </c>
      <c r="I32" s="1" t="s">
        <v>199</v>
      </c>
    </row>
    <row r="33" spans="1:9" x14ac:dyDescent="0.25">
      <c r="A33" s="8" t="s">
        <v>21</v>
      </c>
      <c r="B33" s="7" t="s">
        <v>55</v>
      </c>
      <c r="C33" s="9" t="s">
        <v>125</v>
      </c>
      <c r="D33" s="7" t="s">
        <v>116</v>
      </c>
      <c r="F33" s="1" t="str">
        <f t="shared" si="0"/>
        <v>EB3-48F-A2</v>
      </c>
      <c r="H33" s="1" t="s">
        <v>194</v>
      </c>
      <c r="I33" s="1" t="s">
        <v>200</v>
      </c>
    </row>
    <row r="34" spans="1:9" x14ac:dyDescent="0.25">
      <c r="A34" s="8" t="s">
        <v>22</v>
      </c>
      <c r="B34" s="7" t="s">
        <v>55</v>
      </c>
      <c r="C34" s="9" t="s">
        <v>125</v>
      </c>
      <c r="D34" s="7" t="s">
        <v>116</v>
      </c>
      <c r="F34" s="1" t="str">
        <f t="shared" si="0"/>
        <v>EB3-66F-A2</v>
      </c>
      <c r="H34" s="1" t="s">
        <v>195</v>
      </c>
      <c r="I34" s="1" t="s">
        <v>201</v>
      </c>
    </row>
    <row r="35" spans="1:9" ht="14.4" thickBot="1" x14ac:dyDescent="0.3">
      <c r="A35" s="10" t="s">
        <v>23</v>
      </c>
      <c r="B35" s="11" t="s">
        <v>55</v>
      </c>
      <c r="C35" s="12" t="s">
        <v>125</v>
      </c>
      <c r="D35" s="7" t="s">
        <v>116</v>
      </c>
      <c r="F35" s="1" t="str">
        <f t="shared" si="0"/>
        <v>EB3-70F-A2</v>
      </c>
      <c r="H35" s="1" t="s">
        <v>196</v>
      </c>
      <c r="I35" s="1" t="s">
        <v>202</v>
      </c>
    </row>
    <row r="36" spans="1:9" x14ac:dyDescent="0.25">
      <c r="A36" s="4" t="s">
        <v>24</v>
      </c>
      <c r="B36" s="13" t="s">
        <v>56</v>
      </c>
      <c r="C36" s="6" t="s">
        <v>124</v>
      </c>
      <c r="D36" s="14" t="s">
        <v>65</v>
      </c>
      <c r="F36" s="1" t="str">
        <f>CONCATENATE(A36,"-",D36)</f>
        <v>EB3-3M-B</v>
      </c>
      <c r="H36" s="1" t="s">
        <v>86</v>
      </c>
      <c r="I36" s="1" t="s">
        <v>104</v>
      </c>
    </row>
    <row r="37" spans="1:9" x14ac:dyDescent="0.25">
      <c r="A37" s="8" t="s">
        <v>25</v>
      </c>
      <c r="B37" s="7" t="s">
        <v>56</v>
      </c>
      <c r="C37" s="9" t="s">
        <v>124</v>
      </c>
      <c r="D37" s="14" t="s">
        <v>65</v>
      </c>
      <c r="F37" s="1" t="str">
        <f t="shared" si="0"/>
        <v>EB3-5M-B</v>
      </c>
      <c r="H37" s="1" t="s">
        <v>87</v>
      </c>
      <c r="I37" s="1" t="s">
        <v>105</v>
      </c>
    </row>
    <row r="38" spans="1:9" x14ac:dyDescent="0.25">
      <c r="A38" s="8" t="s">
        <v>26</v>
      </c>
      <c r="B38" s="7" t="s">
        <v>56</v>
      </c>
      <c r="C38" s="9" t="s">
        <v>124</v>
      </c>
      <c r="D38" s="14" t="s">
        <v>65</v>
      </c>
      <c r="F38" s="1" t="str">
        <f t="shared" si="0"/>
        <v>EB3-17M-B</v>
      </c>
      <c r="H38" s="1" t="s">
        <v>88</v>
      </c>
      <c r="I38" s="1" t="s">
        <v>106</v>
      </c>
    </row>
    <row r="39" spans="1:9" x14ac:dyDescent="0.25">
      <c r="A39" s="8" t="s">
        <v>2</v>
      </c>
      <c r="B39" s="7" t="s">
        <v>56</v>
      </c>
      <c r="C39" s="9" t="s">
        <v>124</v>
      </c>
      <c r="D39" s="14" t="s">
        <v>65</v>
      </c>
      <c r="F39" s="1" t="str">
        <f t="shared" si="0"/>
        <v>EB3-32M-B</v>
      </c>
      <c r="H39" s="1" t="s">
        <v>89</v>
      </c>
      <c r="I39" s="1" t="s">
        <v>107</v>
      </c>
    </row>
    <row r="40" spans="1:9" x14ac:dyDescent="0.25">
      <c r="A40" s="8" t="s">
        <v>27</v>
      </c>
      <c r="B40" s="7" t="s">
        <v>56</v>
      </c>
      <c r="C40" s="9" t="s">
        <v>124</v>
      </c>
      <c r="D40" s="14" t="s">
        <v>65</v>
      </c>
      <c r="F40" s="1" t="str">
        <f t="shared" si="0"/>
        <v>EB3-45M-B</v>
      </c>
      <c r="H40" s="1" t="s">
        <v>90</v>
      </c>
      <c r="I40" s="1" t="s">
        <v>108</v>
      </c>
    </row>
    <row r="41" spans="1:9" x14ac:dyDescent="0.25">
      <c r="A41" s="8" t="s">
        <v>28</v>
      </c>
      <c r="B41" s="7" t="s">
        <v>56</v>
      </c>
      <c r="C41" s="9" t="s">
        <v>124</v>
      </c>
      <c r="D41" s="14" t="s">
        <v>65</v>
      </c>
      <c r="F41" s="1" t="str">
        <f t="shared" si="0"/>
        <v>EB3-65M-B</v>
      </c>
      <c r="H41" s="1" t="s">
        <v>91</v>
      </c>
      <c r="I41" s="1" t="s">
        <v>109</v>
      </c>
    </row>
    <row r="42" spans="1:9" x14ac:dyDescent="0.25">
      <c r="A42" s="8" t="s">
        <v>7</v>
      </c>
      <c r="B42" s="7" t="s">
        <v>56</v>
      </c>
      <c r="C42" s="9" t="s">
        <v>124</v>
      </c>
      <c r="D42" s="14" t="s">
        <v>65</v>
      </c>
      <c r="F42" s="1" t="str">
        <f t="shared" si="0"/>
        <v>EB3-5F-B</v>
      </c>
      <c r="H42" s="1" t="s">
        <v>203</v>
      </c>
      <c r="I42" s="1" t="s">
        <v>209</v>
      </c>
    </row>
    <row r="43" spans="1:9" x14ac:dyDescent="0.25">
      <c r="A43" s="8" t="s">
        <v>8</v>
      </c>
      <c r="B43" s="7" t="s">
        <v>56</v>
      </c>
      <c r="C43" s="9" t="s">
        <v>124</v>
      </c>
      <c r="D43" s="14" t="s">
        <v>65</v>
      </c>
      <c r="F43" s="1" t="str">
        <f t="shared" si="0"/>
        <v>EB3-21F-B</v>
      </c>
      <c r="H43" s="1" t="s">
        <v>204</v>
      </c>
      <c r="I43" s="1" t="s">
        <v>210</v>
      </c>
    </row>
    <row r="44" spans="1:9" x14ac:dyDescent="0.25">
      <c r="A44" s="8" t="s">
        <v>29</v>
      </c>
      <c r="B44" s="7" t="s">
        <v>56</v>
      </c>
      <c r="C44" s="9" t="s">
        <v>124</v>
      </c>
      <c r="D44" s="14" t="s">
        <v>65</v>
      </c>
      <c r="F44" s="1" t="str">
        <f t="shared" si="0"/>
        <v>EB3-32F-B</v>
      </c>
      <c r="H44" s="1" t="s">
        <v>205</v>
      </c>
      <c r="I44" s="1" t="s">
        <v>211</v>
      </c>
    </row>
    <row r="45" spans="1:9" x14ac:dyDescent="0.25">
      <c r="A45" s="8" t="s">
        <v>30</v>
      </c>
      <c r="B45" s="7" t="s">
        <v>56</v>
      </c>
      <c r="C45" s="9" t="s">
        <v>124</v>
      </c>
      <c r="D45" s="14" t="s">
        <v>65</v>
      </c>
      <c r="F45" s="1" t="str">
        <f t="shared" si="0"/>
        <v>EB3-45F-B</v>
      </c>
      <c r="H45" s="1" t="s">
        <v>206</v>
      </c>
      <c r="I45" s="1" t="s">
        <v>212</v>
      </c>
    </row>
    <row r="46" spans="1:9" x14ac:dyDescent="0.25">
      <c r="A46" s="8" t="s">
        <v>10</v>
      </c>
      <c r="B46" s="7" t="s">
        <v>56</v>
      </c>
      <c r="C46" s="9" t="s">
        <v>124</v>
      </c>
      <c r="D46" s="14" t="s">
        <v>65</v>
      </c>
      <c r="F46" s="1" t="str">
        <f t="shared" si="0"/>
        <v>EB3-47F-B</v>
      </c>
      <c r="H46" s="1" t="s">
        <v>207</v>
      </c>
      <c r="I46" s="1" t="s">
        <v>213</v>
      </c>
    </row>
    <row r="47" spans="1:9" x14ac:dyDescent="0.25">
      <c r="A47" s="8" t="s">
        <v>31</v>
      </c>
      <c r="B47" s="7" t="s">
        <v>56</v>
      </c>
      <c r="C47" s="9" t="s">
        <v>124</v>
      </c>
      <c r="D47" s="14" t="s">
        <v>65</v>
      </c>
      <c r="F47" s="1" t="str">
        <f t="shared" si="0"/>
        <v>EB3-65F-B</v>
      </c>
      <c r="H47" s="1" t="s">
        <v>208</v>
      </c>
      <c r="I47" s="1" t="s">
        <v>214</v>
      </c>
    </row>
    <row r="48" spans="1:9" x14ac:dyDescent="0.25">
      <c r="A48" s="8" t="s">
        <v>32</v>
      </c>
      <c r="B48" s="7" t="s">
        <v>56</v>
      </c>
      <c r="C48" s="9" t="s">
        <v>125</v>
      </c>
      <c r="D48" s="14" t="s">
        <v>117</v>
      </c>
      <c r="F48" s="1" t="str">
        <f t="shared" si="0"/>
        <v>EB3-11M-B2</v>
      </c>
      <c r="H48" s="1" t="s">
        <v>92</v>
      </c>
      <c r="I48" s="1" t="s">
        <v>110</v>
      </c>
    </row>
    <row r="49" spans="1:9" x14ac:dyDescent="0.25">
      <c r="A49" s="8" t="s">
        <v>13</v>
      </c>
      <c r="B49" s="7" t="s">
        <v>56</v>
      </c>
      <c r="C49" s="9" t="s">
        <v>125</v>
      </c>
      <c r="D49" s="14" t="s">
        <v>117</v>
      </c>
      <c r="F49" s="1" t="str">
        <f t="shared" si="0"/>
        <v>EB3-16M-B2</v>
      </c>
      <c r="H49" s="1" t="s">
        <v>93</v>
      </c>
      <c r="I49" s="1" t="s">
        <v>111</v>
      </c>
    </row>
    <row r="50" spans="1:9" x14ac:dyDescent="0.25">
      <c r="A50" s="8" t="s">
        <v>33</v>
      </c>
      <c r="B50" s="7" t="s">
        <v>56</v>
      </c>
      <c r="C50" s="9" t="s">
        <v>125</v>
      </c>
      <c r="D50" s="14" t="s">
        <v>117</v>
      </c>
      <c r="F50" s="1" t="str">
        <f t="shared" si="0"/>
        <v>EB3-25M-B2</v>
      </c>
      <c r="H50" s="1" t="s">
        <v>94</v>
      </c>
      <c r="I50" s="1" t="s">
        <v>112</v>
      </c>
    </row>
    <row r="51" spans="1:9" x14ac:dyDescent="0.25">
      <c r="A51" s="8" t="s">
        <v>34</v>
      </c>
      <c r="B51" s="7" t="s">
        <v>56</v>
      </c>
      <c r="C51" s="9" t="s">
        <v>125</v>
      </c>
      <c r="D51" s="14" t="s">
        <v>117</v>
      </c>
      <c r="F51" s="1" t="str">
        <f t="shared" si="0"/>
        <v>EB3-28M-B2</v>
      </c>
      <c r="H51" s="1" t="s">
        <v>95</v>
      </c>
      <c r="I51" s="1" t="s">
        <v>113</v>
      </c>
    </row>
    <row r="52" spans="1:9" x14ac:dyDescent="0.25">
      <c r="A52" s="8" t="s">
        <v>15</v>
      </c>
      <c r="B52" s="7" t="s">
        <v>56</v>
      </c>
      <c r="C52" s="9" t="s">
        <v>125</v>
      </c>
      <c r="D52" s="14" t="s">
        <v>117</v>
      </c>
      <c r="F52" s="1" t="str">
        <f t="shared" si="0"/>
        <v>EB3-48M-B2</v>
      </c>
      <c r="H52" s="1" t="s">
        <v>96</v>
      </c>
      <c r="I52" s="1" t="s">
        <v>114</v>
      </c>
    </row>
    <row r="53" spans="1:9" x14ac:dyDescent="0.25">
      <c r="A53" s="8" t="s">
        <v>35</v>
      </c>
      <c r="B53" s="7" t="s">
        <v>56</v>
      </c>
      <c r="C53" s="9" t="s">
        <v>125</v>
      </c>
      <c r="D53" s="14" t="s">
        <v>117</v>
      </c>
      <c r="F53" s="1" t="str">
        <f t="shared" si="0"/>
        <v>EB3-68M-B2</v>
      </c>
      <c r="H53" s="1" t="s">
        <v>97</v>
      </c>
      <c r="I53" s="1" t="s">
        <v>115</v>
      </c>
    </row>
    <row r="54" spans="1:9" x14ac:dyDescent="0.25">
      <c r="A54" s="8" t="s">
        <v>18</v>
      </c>
      <c r="B54" s="7" t="s">
        <v>56</v>
      </c>
      <c r="C54" s="9" t="s">
        <v>125</v>
      </c>
      <c r="D54" s="14" t="s">
        <v>117</v>
      </c>
      <c r="F54" s="1" t="str">
        <f t="shared" si="0"/>
        <v>EB3-9F-B2</v>
      </c>
      <c r="H54" s="1" t="s">
        <v>215</v>
      </c>
      <c r="I54" s="1" t="s">
        <v>221</v>
      </c>
    </row>
    <row r="55" spans="1:9" x14ac:dyDescent="0.25">
      <c r="A55" s="8" t="s">
        <v>36</v>
      </c>
      <c r="B55" s="7" t="s">
        <v>56</v>
      </c>
      <c r="C55" s="9" t="s">
        <v>125</v>
      </c>
      <c r="D55" s="14" t="s">
        <v>117</v>
      </c>
      <c r="F55" s="1" t="str">
        <f t="shared" si="0"/>
        <v>EB3-16F-B2</v>
      </c>
      <c r="H55" s="1" t="s">
        <v>216</v>
      </c>
      <c r="I55" s="1" t="s">
        <v>222</v>
      </c>
    </row>
    <row r="56" spans="1:9" x14ac:dyDescent="0.25">
      <c r="A56" s="8" t="s">
        <v>20</v>
      </c>
      <c r="B56" s="7" t="s">
        <v>56</v>
      </c>
      <c r="C56" s="9" t="s">
        <v>125</v>
      </c>
      <c r="D56" s="14" t="s">
        <v>117</v>
      </c>
      <c r="F56" s="1" t="str">
        <f t="shared" si="0"/>
        <v>EB3-28F-B2</v>
      </c>
      <c r="H56" s="1" t="s">
        <v>217</v>
      </c>
      <c r="I56" s="1" t="s">
        <v>223</v>
      </c>
    </row>
    <row r="57" spans="1:9" x14ac:dyDescent="0.25">
      <c r="A57" s="8" t="s">
        <v>21</v>
      </c>
      <c r="B57" s="7" t="s">
        <v>56</v>
      </c>
      <c r="C57" s="9" t="s">
        <v>125</v>
      </c>
      <c r="D57" s="14" t="s">
        <v>117</v>
      </c>
      <c r="F57" s="1" t="str">
        <f t="shared" si="0"/>
        <v>EB3-48F-B2</v>
      </c>
      <c r="H57" s="1" t="s">
        <v>218</v>
      </c>
      <c r="I57" s="1" t="s">
        <v>224</v>
      </c>
    </row>
    <row r="58" spans="1:9" x14ac:dyDescent="0.25">
      <c r="A58" s="8" t="s">
        <v>37</v>
      </c>
      <c r="B58" s="7" t="s">
        <v>56</v>
      </c>
      <c r="C58" s="9" t="s">
        <v>125</v>
      </c>
      <c r="D58" s="14" t="s">
        <v>117</v>
      </c>
      <c r="F58" s="1" t="str">
        <f t="shared" si="0"/>
        <v>EB3-59F-B2</v>
      </c>
      <c r="H58" s="1" t="s">
        <v>219</v>
      </c>
      <c r="I58" s="1" t="s">
        <v>225</v>
      </c>
    </row>
    <row r="59" spans="1:9" ht="14.4" thickBot="1" x14ac:dyDescent="0.3">
      <c r="A59" s="10" t="s">
        <v>38</v>
      </c>
      <c r="B59" s="11" t="s">
        <v>56</v>
      </c>
      <c r="C59" s="12" t="s">
        <v>125</v>
      </c>
      <c r="D59" s="14" t="s">
        <v>117</v>
      </c>
      <c r="F59" s="1" t="str">
        <f t="shared" si="0"/>
        <v>EB3-69F-B2</v>
      </c>
      <c r="H59" s="1" t="s">
        <v>220</v>
      </c>
      <c r="I59" s="1" t="s">
        <v>226</v>
      </c>
    </row>
    <row r="60" spans="1:9" x14ac:dyDescent="0.25">
      <c r="A60" s="4" t="s">
        <v>39</v>
      </c>
      <c r="B60" s="13" t="s">
        <v>57</v>
      </c>
      <c r="C60" s="6" t="s">
        <v>124</v>
      </c>
      <c r="D60" s="14" t="s">
        <v>66</v>
      </c>
      <c r="F60" s="1" t="str">
        <f>CONCATENATE(A60,"-",D60)</f>
        <v>EB3-2M-C</v>
      </c>
    </row>
    <row r="61" spans="1:9" x14ac:dyDescent="0.25">
      <c r="A61" s="8" t="s">
        <v>24</v>
      </c>
      <c r="B61" s="14" t="s">
        <v>57</v>
      </c>
      <c r="C61" s="9" t="s">
        <v>124</v>
      </c>
      <c r="D61" s="14" t="s">
        <v>66</v>
      </c>
      <c r="F61" s="1" t="str">
        <f t="shared" si="0"/>
        <v>EB3-3M-C</v>
      </c>
    </row>
    <row r="62" spans="1:9" x14ac:dyDescent="0.25">
      <c r="A62" s="8" t="s">
        <v>2</v>
      </c>
      <c r="B62" s="14" t="s">
        <v>57</v>
      </c>
      <c r="C62" s="9" t="s">
        <v>124</v>
      </c>
      <c r="D62" s="14" t="s">
        <v>66</v>
      </c>
      <c r="F62" s="1" t="str">
        <f t="shared" si="0"/>
        <v>EB3-32M-C</v>
      </c>
    </row>
    <row r="63" spans="1:9" x14ac:dyDescent="0.25">
      <c r="A63" s="8" t="s">
        <v>4</v>
      </c>
      <c r="B63" s="14" t="s">
        <v>57</v>
      </c>
      <c r="C63" s="9" t="s">
        <v>124</v>
      </c>
      <c r="D63" s="14" t="s">
        <v>66</v>
      </c>
      <c r="F63" s="1" t="str">
        <f t="shared" si="0"/>
        <v>EB3-40M-C</v>
      </c>
    </row>
    <row r="64" spans="1:9" x14ac:dyDescent="0.25">
      <c r="A64" s="8" t="s">
        <v>27</v>
      </c>
      <c r="B64" s="14" t="s">
        <v>57</v>
      </c>
      <c r="C64" s="9" t="s">
        <v>124</v>
      </c>
      <c r="D64" s="14" t="s">
        <v>66</v>
      </c>
      <c r="F64" s="1" t="str">
        <f t="shared" si="0"/>
        <v>EB3-45M-C</v>
      </c>
    </row>
    <row r="65" spans="1:6" x14ac:dyDescent="0.25">
      <c r="A65" s="8" t="s">
        <v>40</v>
      </c>
      <c r="B65" s="14" t="s">
        <v>57</v>
      </c>
      <c r="C65" s="9" t="s">
        <v>124</v>
      </c>
      <c r="D65" s="14" t="s">
        <v>66</v>
      </c>
      <c r="F65" s="1" t="str">
        <f t="shared" si="0"/>
        <v>EB3-67M-C</v>
      </c>
    </row>
    <row r="66" spans="1:6" x14ac:dyDescent="0.25">
      <c r="A66" s="8" t="s">
        <v>41</v>
      </c>
      <c r="B66" s="14" t="s">
        <v>57</v>
      </c>
      <c r="C66" s="9" t="s">
        <v>124</v>
      </c>
      <c r="D66" s="14" t="s">
        <v>66</v>
      </c>
      <c r="F66" s="1" t="str">
        <f t="shared" si="0"/>
        <v>EB3-2F-C</v>
      </c>
    </row>
    <row r="67" spans="1:6" x14ac:dyDescent="0.25">
      <c r="A67" s="8" t="s">
        <v>42</v>
      </c>
      <c r="B67" s="14" t="s">
        <v>57</v>
      </c>
      <c r="C67" s="9" t="s">
        <v>124</v>
      </c>
      <c r="D67" s="14" t="s">
        <v>66</v>
      </c>
      <c r="F67" s="1" t="str">
        <f t="shared" si="0"/>
        <v>EB3-17F-C</v>
      </c>
    </row>
    <row r="68" spans="1:6" x14ac:dyDescent="0.25">
      <c r="A68" s="8" t="s">
        <v>8</v>
      </c>
      <c r="B68" s="14" t="s">
        <v>57</v>
      </c>
      <c r="C68" s="9" t="s">
        <v>124</v>
      </c>
      <c r="D68" s="14" t="s">
        <v>66</v>
      </c>
      <c r="F68" s="1" t="str">
        <f t="shared" si="0"/>
        <v>EB3-21F-C</v>
      </c>
    </row>
    <row r="69" spans="1:6" x14ac:dyDescent="0.25">
      <c r="A69" s="8" t="s">
        <v>30</v>
      </c>
      <c r="B69" s="14" t="s">
        <v>57</v>
      </c>
      <c r="C69" s="9" t="s">
        <v>124</v>
      </c>
      <c r="D69" s="14" t="s">
        <v>66</v>
      </c>
      <c r="F69" s="1" t="str">
        <f t="shared" si="0"/>
        <v>EB3-45F-C</v>
      </c>
    </row>
    <row r="70" spans="1:6" x14ac:dyDescent="0.25">
      <c r="A70" s="8" t="s">
        <v>10</v>
      </c>
      <c r="B70" s="14" t="s">
        <v>57</v>
      </c>
      <c r="C70" s="9" t="s">
        <v>124</v>
      </c>
      <c r="D70" s="14" t="s">
        <v>66</v>
      </c>
      <c r="F70" s="1" t="str">
        <f t="shared" si="0"/>
        <v>EB3-47F-C</v>
      </c>
    </row>
    <row r="71" spans="1:6" x14ac:dyDescent="0.25">
      <c r="A71" s="8" t="s">
        <v>43</v>
      </c>
      <c r="B71" s="14" t="s">
        <v>57</v>
      </c>
      <c r="C71" s="9" t="s">
        <v>124</v>
      </c>
      <c r="D71" s="14" t="s">
        <v>66</v>
      </c>
      <c r="F71" s="1" t="str">
        <f t="shared" si="0"/>
        <v>EB3-67F-C</v>
      </c>
    </row>
    <row r="72" spans="1:6" x14ac:dyDescent="0.25">
      <c r="A72" s="8" t="s">
        <v>12</v>
      </c>
      <c r="B72" s="14" t="s">
        <v>57</v>
      </c>
      <c r="C72" s="9" t="s">
        <v>125</v>
      </c>
      <c r="D72" s="14" t="s">
        <v>118</v>
      </c>
      <c r="F72" s="1" t="str">
        <f t="shared" si="0"/>
        <v>EB3-9M-C2</v>
      </c>
    </row>
    <row r="73" spans="1:6" x14ac:dyDescent="0.25">
      <c r="A73" s="8" t="s">
        <v>32</v>
      </c>
      <c r="B73" s="14" t="s">
        <v>57</v>
      </c>
      <c r="C73" s="9" t="s">
        <v>125</v>
      </c>
      <c r="D73" s="14" t="s">
        <v>118</v>
      </c>
      <c r="F73" s="1" t="str">
        <f t="shared" si="0"/>
        <v>EB3-11M-C2</v>
      </c>
    </row>
    <row r="74" spans="1:6" x14ac:dyDescent="0.25">
      <c r="A74" s="8" t="s">
        <v>14</v>
      </c>
      <c r="B74" s="14" t="s">
        <v>57</v>
      </c>
      <c r="C74" s="9" t="s">
        <v>125</v>
      </c>
      <c r="D74" s="14" t="s">
        <v>118</v>
      </c>
      <c r="F74" s="1" t="str">
        <f t="shared" si="0"/>
        <v>EB3-19M-C2</v>
      </c>
    </row>
    <row r="75" spans="1:6" x14ac:dyDescent="0.25">
      <c r="A75" s="8" t="s">
        <v>15</v>
      </c>
      <c r="B75" s="14" t="s">
        <v>57</v>
      </c>
      <c r="C75" s="9" t="s">
        <v>125</v>
      </c>
      <c r="D75" s="14" t="s">
        <v>118</v>
      </c>
      <c r="F75" s="1" t="str">
        <f t="shared" si="0"/>
        <v>EB3-48M-C2</v>
      </c>
    </row>
    <row r="76" spans="1:6" x14ac:dyDescent="0.25">
      <c r="A76" s="8" t="s">
        <v>44</v>
      </c>
      <c r="B76" s="14" t="s">
        <v>57</v>
      </c>
      <c r="C76" s="9" t="s">
        <v>125</v>
      </c>
      <c r="D76" s="14" t="s">
        <v>118</v>
      </c>
      <c r="F76" s="1" t="str">
        <f t="shared" si="0"/>
        <v>EB3-55M-C2</v>
      </c>
    </row>
    <row r="77" spans="1:6" x14ac:dyDescent="0.25">
      <c r="A77" s="8" t="s">
        <v>35</v>
      </c>
      <c r="B77" s="14" t="s">
        <v>57</v>
      </c>
      <c r="C77" s="9" t="s">
        <v>125</v>
      </c>
      <c r="D77" s="14" t="s">
        <v>118</v>
      </c>
      <c r="F77" s="1" t="str">
        <f t="shared" ref="F77:F83" si="1">CONCATENATE(A77,"-",D77)</f>
        <v>EB3-68M-C2</v>
      </c>
    </row>
    <row r="78" spans="1:6" x14ac:dyDescent="0.25">
      <c r="A78" s="8" t="s">
        <v>36</v>
      </c>
      <c r="B78" s="14" t="s">
        <v>57</v>
      </c>
      <c r="C78" s="9" t="s">
        <v>125</v>
      </c>
      <c r="D78" s="14" t="s">
        <v>118</v>
      </c>
      <c r="F78" s="1" t="str">
        <f t="shared" si="1"/>
        <v>EB3-16F-C2</v>
      </c>
    </row>
    <row r="79" spans="1:6" x14ac:dyDescent="0.25">
      <c r="A79" s="8" t="s">
        <v>45</v>
      </c>
      <c r="B79" s="14" t="s">
        <v>57</v>
      </c>
      <c r="C79" s="9" t="s">
        <v>125</v>
      </c>
      <c r="D79" s="14" t="s">
        <v>118</v>
      </c>
      <c r="F79" s="1" t="str">
        <f t="shared" si="1"/>
        <v>EB3-19F-C2</v>
      </c>
    </row>
    <row r="80" spans="1:6" x14ac:dyDescent="0.25">
      <c r="A80" s="8" t="s">
        <v>46</v>
      </c>
      <c r="B80" s="14" t="s">
        <v>57</v>
      </c>
      <c r="C80" s="9" t="s">
        <v>125</v>
      </c>
      <c r="D80" s="14" t="s">
        <v>118</v>
      </c>
      <c r="F80" s="1" t="str">
        <f t="shared" si="1"/>
        <v>EB3-25F-C2</v>
      </c>
    </row>
    <row r="81" spans="1:6" x14ac:dyDescent="0.25">
      <c r="A81" s="8" t="s">
        <v>21</v>
      </c>
      <c r="B81" s="14" t="s">
        <v>57</v>
      </c>
      <c r="C81" s="9" t="s">
        <v>125</v>
      </c>
      <c r="D81" s="14" t="s">
        <v>118</v>
      </c>
      <c r="F81" s="1" t="str">
        <f t="shared" si="1"/>
        <v>EB3-48F-C2</v>
      </c>
    </row>
    <row r="82" spans="1:6" x14ac:dyDescent="0.25">
      <c r="A82" s="8" t="s">
        <v>47</v>
      </c>
      <c r="B82" s="14" t="s">
        <v>57</v>
      </c>
      <c r="C82" s="9" t="s">
        <v>125</v>
      </c>
      <c r="D82" s="14" t="s">
        <v>118</v>
      </c>
      <c r="F82" s="1" t="str">
        <f t="shared" si="1"/>
        <v>EB3-55F-C2</v>
      </c>
    </row>
    <row r="83" spans="1:6" ht="14.4" thickBot="1" x14ac:dyDescent="0.3">
      <c r="A83" s="10" t="s">
        <v>23</v>
      </c>
      <c r="B83" s="15" t="s">
        <v>57</v>
      </c>
      <c r="C83" s="12" t="s">
        <v>125</v>
      </c>
      <c r="D83" s="14" t="s">
        <v>118</v>
      </c>
      <c r="F83" s="1" t="str">
        <f t="shared" si="1"/>
        <v>EB3-70F-C2</v>
      </c>
    </row>
    <row r="84" spans="1:6" x14ac:dyDescent="0.25">
      <c r="A84" s="4" t="s">
        <v>39</v>
      </c>
      <c r="B84" s="13" t="s">
        <v>58</v>
      </c>
      <c r="C84" s="6" t="s">
        <v>124</v>
      </c>
      <c r="D84" s="14" t="s">
        <v>67</v>
      </c>
      <c r="F84" s="1" t="str">
        <f>CONCATENATE(A84,"-",D84)</f>
        <v>EB3-2M-D</v>
      </c>
    </row>
    <row r="85" spans="1:6" x14ac:dyDescent="0.25">
      <c r="A85" s="8" t="s">
        <v>24</v>
      </c>
      <c r="B85" s="14" t="s">
        <v>58</v>
      </c>
      <c r="C85" s="9" t="s">
        <v>124</v>
      </c>
      <c r="D85" s="14" t="s">
        <v>67</v>
      </c>
      <c r="F85" s="1" t="str">
        <f t="shared" ref="F85:F107" si="2">CONCATENATE(A85,"-",D85)</f>
        <v>EB3-3M-D</v>
      </c>
    </row>
    <row r="86" spans="1:6" x14ac:dyDescent="0.25">
      <c r="A86" s="8" t="s">
        <v>26</v>
      </c>
      <c r="B86" s="14" t="s">
        <v>58</v>
      </c>
      <c r="C86" s="9" t="s">
        <v>124</v>
      </c>
      <c r="D86" s="14" t="s">
        <v>67</v>
      </c>
      <c r="F86" s="1" t="str">
        <f t="shared" si="2"/>
        <v>EB3-17M-D</v>
      </c>
    </row>
    <row r="87" spans="1:6" x14ac:dyDescent="0.25">
      <c r="A87" s="8" t="s">
        <v>1</v>
      </c>
      <c r="B87" s="14" t="s">
        <v>58</v>
      </c>
      <c r="C87" s="9" t="s">
        <v>124</v>
      </c>
      <c r="D87" s="14" t="s">
        <v>67</v>
      </c>
      <c r="F87" s="1" t="str">
        <f t="shared" si="2"/>
        <v>EB3-21M-D</v>
      </c>
    </row>
    <row r="88" spans="1:6" x14ac:dyDescent="0.25">
      <c r="A88" s="8" t="s">
        <v>27</v>
      </c>
      <c r="B88" s="14" t="s">
        <v>58</v>
      </c>
      <c r="C88" s="9" t="s">
        <v>124</v>
      </c>
      <c r="D88" s="14" t="s">
        <v>67</v>
      </c>
      <c r="F88" s="1" t="str">
        <f t="shared" si="2"/>
        <v>EB3-45M-D</v>
      </c>
    </row>
    <row r="89" spans="1:6" x14ac:dyDescent="0.25">
      <c r="A89" s="8" t="s">
        <v>28</v>
      </c>
      <c r="B89" s="14" t="s">
        <v>58</v>
      </c>
      <c r="C89" s="9" t="s">
        <v>124</v>
      </c>
      <c r="D89" s="14" t="s">
        <v>67</v>
      </c>
      <c r="F89" s="1" t="str">
        <f t="shared" si="2"/>
        <v>EB3-65M-D</v>
      </c>
    </row>
    <row r="90" spans="1:6" x14ac:dyDescent="0.25">
      <c r="A90" s="8" t="s">
        <v>7</v>
      </c>
      <c r="B90" s="14" t="s">
        <v>58</v>
      </c>
      <c r="C90" s="9" t="s">
        <v>124</v>
      </c>
      <c r="D90" s="14" t="s">
        <v>67</v>
      </c>
      <c r="F90" s="1" t="str">
        <f t="shared" si="2"/>
        <v>EB3-5F-D</v>
      </c>
    </row>
    <row r="91" spans="1:6" x14ac:dyDescent="0.25">
      <c r="A91" s="8" t="s">
        <v>48</v>
      </c>
      <c r="B91" s="14" t="s">
        <v>58</v>
      </c>
      <c r="C91" s="9" t="s">
        <v>124</v>
      </c>
      <c r="D91" s="14" t="s">
        <v>67</v>
      </c>
      <c r="F91" s="1" t="str">
        <f t="shared" si="2"/>
        <v>EB3-7F-D</v>
      </c>
    </row>
    <row r="92" spans="1:6" x14ac:dyDescent="0.25">
      <c r="A92" s="8" t="s">
        <v>29</v>
      </c>
      <c r="B92" s="14" t="s">
        <v>58</v>
      </c>
      <c r="C92" s="9" t="s">
        <v>124</v>
      </c>
      <c r="D92" s="14" t="s">
        <v>67</v>
      </c>
      <c r="F92" s="1" t="str">
        <f t="shared" si="2"/>
        <v>EB3-32F-D</v>
      </c>
    </row>
    <row r="93" spans="1:6" x14ac:dyDescent="0.25">
      <c r="A93" s="8" t="s">
        <v>49</v>
      </c>
      <c r="B93" s="14" t="s">
        <v>58</v>
      </c>
      <c r="C93" s="9" t="s">
        <v>124</v>
      </c>
      <c r="D93" s="14" t="s">
        <v>67</v>
      </c>
      <c r="F93" s="1" t="str">
        <f t="shared" si="2"/>
        <v>EB3-40F-D</v>
      </c>
    </row>
    <row r="94" spans="1:6" x14ac:dyDescent="0.25">
      <c r="A94" s="8" t="s">
        <v>10</v>
      </c>
      <c r="B94" s="14" t="s">
        <v>58</v>
      </c>
      <c r="C94" s="9" t="s">
        <v>124</v>
      </c>
      <c r="D94" s="14" t="s">
        <v>67</v>
      </c>
      <c r="F94" s="1" t="str">
        <f t="shared" si="2"/>
        <v>EB3-47F-D</v>
      </c>
    </row>
    <row r="95" spans="1:6" x14ac:dyDescent="0.25">
      <c r="A95" s="8" t="s">
        <v>43</v>
      </c>
      <c r="B95" s="14" t="s">
        <v>58</v>
      </c>
      <c r="C95" s="9" t="s">
        <v>124</v>
      </c>
      <c r="D95" s="14" t="s">
        <v>67</v>
      </c>
      <c r="F95" s="1" t="str">
        <f t="shared" si="2"/>
        <v>EB3-67F-D</v>
      </c>
    </row>
    <row r="96" spans="1:6" x14ac:dyDescent="0.25">
      <c r="A96" s="8" t="s">
        <v>50</v>
      </c>
      <c r="B96" s="14" t="s">
        <v>58</v>
      </c>
      <c r="C96" s="9" t="s">
        <v>125</v>
      </c>
      <c r="D96" s="14" t="s">
        <v>119</v>
      </c>
      <c r="F96" s="1" t="str">
        <f t="shared" si="2"/>
        <v>EB3-12M-D2</v>
      </c>
    </row>
    <row r="97" spans="1:6" x14ac:dyDescent="0.25">
      <c r="A97" s="8" t="s">
        <v>13</v>
      </c>
      <c r="B97" s="14" t="s">
        <v>58</v>
      </c>
      <c r="C97" s="9" t="s">
        <v>125</v>
      </c>
      <c r="D97" s="14" t="s">
        <v>119</v>
      </c>
      <c r="F97" s="1" t="str">
        <f t="shared" si="2"/>
        <v>EB3-16M-D2</v>
      </c>
    </row>
    <row r="98" spans="1:6" x14ac:dyDescent="0.25">
      <c r="A98" s="8" t="s">
        <v>34</v>
      </c>
      <c r="B98" s="14" t="s">
        <v>58</v>
      </c>
      <c r="C98" s="9" t="s">
        <v>125</v>
      </c>
      <c r="D98" s="14" t="s">
        <v>119</v>
      </c>
      <c r="F98" s="1" t="str">
        <f t="shared" si="2"/>
        <v>EB3-28M-D2</v>
      </c>
    </row>
    <row r="99" spans="1:6" x14ac:dyDescent="0.25">
      <c r="A99" s="8" t="s">
        <v>15</v>
      </c>
      <c r="B99" s="14" t="s">
        <v>58</v>
      </c>
      <c r="C99" s="9" t="s">
        <v>125</v>
      </c>
      <c r="D99" s="14" t="s">
        <v>119</v>
      </c>
      <c r="F99" s="1" t="str">
        <f t="shared" si="2"/>
        <v>EB3-48M-D2</v>
      </c>
    </row>
    <row r="100" spans="1:6" x14ac:dyDescent="0.25">
      <c r="A100" s="8" t="s">
        <v>35</v>
      </c>
      <c r="B100" s="14" t="s">
        <v>58</v>
      </c>
      <c r="C100" s="9" t="s">
        <v>125</v>
      </c>
      <c r="D100" s="14" t="s">
        <v>119</v>
      </c>
      <c r="F100" s="1" t="str">
        <f t="shared" si="2"/>
        <v>EB3-68M-D2</v>
      </c>
    </row>
    <row r="101" spans="1:6" x14ac:dyDescent="0.25">
      <c r="A101" s="8" t="s">
        <v>51</v>
      </c>
      <c r="B101" s="14" t="s">
        <v>58</v>
      </c>
      <c r="C101" s="9" t="s">
        <v>125</v>
      </c>
      <c r="D101" s="14" t="s">
        <v>119</v>
      </c>
      <c r="F101" s="1" t="str">
        <f t="shared" si="2"/>
        <v>EB3-70M-D2</v>
      </c>
    </row>
    <row r="102" spans="1:6" x14ac:dyDescent="0.25">
      <c r="A102" s="8" t="s">
        <v>18</v>
      </c>
      <c r="B102" s="14" t="s">
        <v>58</v>
      </c>
      <c r="C102" s="9" t="s">
        <v>125</v>
      </c>
      <c r="D102" s="14" t="s">
        <v>119</v>
      </c>
      <c r="F102" s="1" t="str">
        <f t="shared" si="2"/>
        <v>EB3-9F-D2</v>
      </c>
    </row>
    <row r="103" spans="1:6" x14ac:dyDescent="0.25">
      <c r="A103" s="8" t="s">
        <v>52</v>
      </c>
      <c r="B103" s="14" t="s">
        <v>58</v>
      </c>
      <c r="C103" s="9" t="s">
        <v>125</v>
      </c>
      <c r="D103" s="14" t="s">
        <v>119</v>
      </c>
      <c r="F103" s="1" t="str">
        <f t="shared" si="2"/>
        <v>EB3-12F-D2</v>
      </c>
    </row>
    <row r="104" spans="1:6" x14ac:dyDescent="0.25">
      <c r="A104" s="8" t="s">
        <v>45</v>
      </c>
      <c r="B104" s="14" t="s">
        <v>58</v>
      </c>
      <c r="C104" s="9" t="s">
        <v>125</v>
      </c>
      <c r="D104" s="14" t="s">
        <v>119</v>
      </c>
      <c r="F104" s="1" t="str">
        <f t="shared" si="2"/>
        <v>EB3-19F-D2</v>
      </c>
    </row>
    <row r="105" spans="1:6" x14ac:dyDescent="0.25">
      <c r="A105" s="8" t="s">
        <v>46</v>
      </c>
      <c r="B105" s="14" t="s">
        <v>58</v>
      </c>
      <c r="C105" s="9" t="s">
        <v>125</v>
      </c>
      <c r="D105" s="14" t="s">
        <v>119</v>
      </c>
      <c r="F105" s="1" t="str">
        <f t="shared" si="2"/>
        <v>EB3-25F-D2</v>
      </c>
    </row>
    <row r="106" spans="1:6" x14ac:dyDescent="0.25">
      <c r="A106" s="8" t="s">
        <v>21</v>
      </c>
      <c r="B106" s="14" t="s">
        <v>58</v>
      </c>
      <c r="C106" s="9" t="s">
        <v>125</v>
      </c>
      <c r="D106" s="14" t="s">
        <v>119</v>
      </c>
      <c r="F106" s="1" t="str">
        <f t="shared" si="2"/>
        <v>EB3-48F-D2</v>
      </c>
    </row>
    <row r="107" spans="1:6" ht="14.4" thickBot="1" x14ac:dyDescent="0.3">
      <c r="A107" s="10" t="s">
        <v>37</v>
      </c>
      <c r="B107" s="15" t="s">
        <v>58</v>
      </c>
      <c r="C107" s="12" t="s">
        <v>125</v>
      </c>
      <c r="D107" s="14" t="s">
        <v>119</v>
      </c>
      <c r="F107" s="1" t="str">
        <f t="shared" si="2"/>
        <v>EB3-59F-D2</v>
      </c>
    </row>
  </sheetData>
  <sortState xmlns:xlrd2="http://schemas.microsoft.com/office/spreadsheetml/2017/richdata2" ref="A11:A88">
    <sortCondition ref="A11:A88"/>
  </sortState>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78"/>
  <sheetViews>
    <sheetView topLeftCell="A37" workbookViewId="0">
      <selection activeCell="A69" sqref="A69:XFD69"/>
    </sheetView>
  </sheetViews>
  <sheetFormatPr defaultColWidth="9.109375" defaultRowHeight="13.8" x14ac:dyDescent="0.25"/>
  <cols>
    <col min="1" max="1" width="17" style="1" customWidth="1"/>
    <col min="2" max="2" width="10.33203125" style="1" bestFit="1" customWidth="1"/>
    <col min="3" max="3" width="16" style="1" bestFit="1" customWidth="1"/>
    <col min="4" max="9" width="9.109375" style="1"/>
    <col min="10" max="10" width="16" style="1" bestFit="1" customWidth="1"/>
    <col min="11" max="11" width="9.109375" style="1"/>
    <col min="12" max="12" width="16" style="1" bestFit="1" customWidth="1"/>
    <col min="13" max="13" width="10.5546875" style="1" customWidth="1"/>
    <col min="14" max="14" width="16" style="1" bestFit="1" customWidth="1"/>
    <col min="15" max="15" width="10.33203125" style="1" bestFit="1" customWidth="1"/>
    <col min="16" max="17" width="9.5546875" style="2" bestFit="1" customWidth="1"/>
    <col min="18" max="16384" width="9.109375" style="1"/>
  </cols>
  <sheetData>
    <row r="1" spans="1:17" x14ac:dyDescent="0.25">
      <c r="A1" s="1" t="s">
        <v>312</v>
      </c>
    </row>
    <row r="2" spans="1:17" x14ac:dyDescent="0.25">
      <c r="A2" s="1" t="s">
        <v>313</v>
      </c>
    </row>
    <row r="3" spans="1:17" x14ac:dyDescent="0.25">
      <c r="A3" s="1" t="s">
        <v>392</v>
      </c>
    </row>
    <row r="4" spans="1:17" x14ac:dyDescent="0.25">
      <c r="A4" s="1" t="s">
        <v>401</v>
      </c>
    </row>
    <row r="5" spans="1:17" ht="41.4" x14ac:dyDescent="0.25">
      <c r="A5" s="59" t="s">
        <v>227</v>
      </c>
      <c r="B5" s="59" t="s">
        <v>314</v>
      </c>
      <c r="C5" s="59" t="s">
        <v>315</v>
      </c>
      <c r="D5" s="59" t="s">
        <v>316</v>
      </c>
      <c r="E5" s="59" t="s">
        <v>310</v>
      </c>
      <c r="F5" s="59" t="s">
        <v>317</v>
      </c>
      <c r="G5" s="59" t="s">
        <v>311</v>
      </c>
      <c r="H5" s="2"/>
      <c r="I5" s="2"/>
      <c r="J5" s="60" t="s">
        <v>227</v>
      </c>
      <c r="K5" s="60" t="s">
        <v>310</v>
      </c>
      <c r="L5" s="61" t="s">
        <v>318</v>
      </c>
      <c r="M5" s="61" t="s">
        <v>319</v>
      </c>
      <c r="P5" s="1"/>
      <c r="Q5" s="1"/>
    </row>
    <row r="6" spans="1:17" x14ac:dyDescent="0.25">
      <c r="A6" s="16" t="s">
        <v>215</v>
      </c>
      <c r="B6" s="16" t="s">
        <v>341</v>
      </c>
      <c r="C6" s="16">
        <v>1.093</v>
      </c>
      <c r="D6" s="16">
        <v>369.37799999999999</v>
      </c>
      <c r="E6" s="16">
        <v>367.28800000000001</v>
      </c>
      <c r="F6" s="16">
        <v>2.8980000000000001</v>
      </c>
      <c r="G6" s="16">
        <v>0.8</v>
      </c>
      <c r="J6" s="62" t="s">
        <v>215</v>
      </c>
      <c r="K6" s="62">
        <v>367.28800000000001</v>
      </c>
      <c r="L6" s="63">
        <f t="shared" ref="L6" si="0">(K6*50/200)</f>
        <v>91.822000000000003</v>
      </c>
      <c r="M6" s="63">
        <f>(L6-50)</f>
        <v>41.822000000000003</v>
      </c>
      <c r="P6" s="1"/>
      <c r="Q6" s="1"/>
    </row>
    <row r="7" spans="1:17" x14ac:dyDescent="0.25">
      <c r="A7" s="16"/>
      <c r="B7" s="16" t="s">
        <v>342</v>
      </c>
      <c r="C7" s="16">
        <v>1.0780000000000001</v>
      </c>
      <c r="D7" s="16">
        <v>363.98</v>
      </c>
      <c r="E7" s="16"/>
      <c r="F7" s="16"/>
      <c r="G7" s="16"/>
      <c r="J7" s="62"/>
      <c r="K7" s="62"/>
      <c r="L7" s="63"/>
      <c r="M7" s="63"/>
      <c r="P7" s="1"/>
      <c r="Q7" s="1"/>
    </row>
    <row r="8" spans="1:17" x14ac:dyDescent="0.25">
      <c r="A8" s="16"/>
      <c r="B8" s="16" t="s">
        <v>343</v>
      </c>
      <c r="C8" s="65">
        <v>1.0900000000000001</v>
      </c>
      <c r="D8" s="16">
        <v>368.50700000000001</v>
      </c>
      <c r="E8" s="16"/>
      <c r="F8" s="16"/>
      <c r="G8" s="16"/>
      <c r="J8" s="62"/>
      <c r="K8" s="62"/>
      <c r="L8" s="63"/>
      <c r="M8" s="63"/>
      <c r="P8" s="1"/>
      <c r="Q8" s="1"/>
    </row>
    <row r="9" spans="1:17" x14ac:dyDescent="0.25">
      <c r="A9" s="16" t="s">
        <v>180</v>
      </c>
      <c r="B9" s="16" t="s">
        <v>338</v>
      </c>
      <c r="C9" s="16">
        <v>0.80700000000000005</v>
      </c>
      <c r="D9" s="16">
        <v>268.85899999999998</v>
      </c>
      <c r="E9" s="16">
        <v>264.76100000000002</v>
      </c>
      <c r="F9" s="16">
        <v>3.7069999999999999</v>
      </c>
      <c r="G9" s="16">
        <v>1.4</v>
      </c>
      <c r="J9" s="62" t="s">
        <v>180</v>
      </c>
      <c r="K9" s="62">
        <v>264.76100000000002</v>
      </c>
      <c r="L9" s="63">
        <f>(K9*50/200)</f>
        <v>66.190250000000006</v>
      </c>
      <c r="M9" s="63">
        <f t="shared" ref="M9:M69" si="1">(L9-50)</f>
        <v>16.190250000000006</v>
      </c>
      <c r="P9" s="1"/>
      <c r="Q9" s="1"/>
    </row>
    <row r="10" spans="1:17" x14ac:dyDescent="0.25">
      <c r="A10" s="16"/>
      <c r="B10" s="16" t="s">
        <v>339</v>
      </c>
      <c r="C10" s="16">
        <v>0.78600000000000003</v>
      </c>
      <c r="D10" s="16">
        <v>261.642</v>
      </c>
      <c r="E10" s="16"/>
      <c r="F10" s="16"/>
      <c r="G10" s="16"/>
      <c r="J10" s="62"/>
      <c r="K10" s="62"/>
      <c r="L10" s="63"/>
      <c r="M10" s="63"/>
      <c r="P10" s="1"/>
      <c r="Q10" s="1"/>
    </row>
    <row r="11" spans="1:17" x14ac:dyDescent="0.25">
      <c r="A11" s="16"/>
      <c r="B11" s="16" t="s">
        <v>340</v>
      </c>
      <c r="C11" s="16">
        <v>0.79200000000000004</v>
      </c>
      <c r="D11" s="16">
        <v>263.78300000000002</v>
      </c>
      <c r="E11" s="16"/>
      <c r="F11" s="16"/>
      <c r="G11" s="16"/>
      <c r="J11" s="62"/>
      <c r="K11" s="62"/>
      <c r="L11" s="63"/>
      <c r="M11" s="63"/>
      <c r="P11" s="1"/>
      <c r="Q11" s="1"/>
    </row>
    <row r="12" spans="1:17" x14ac:dyDescent="0.25">
      <c r="A12" s="16" t="s">
        <v>82</v>
      </c>
      <c r="B12" s="16" t="s">
        <v>359</v>
      </c>
      <c r="C12" s="65">
        <v>0.93</v>
      </c>
      <c r="D12" s="16">
        <v>311.39699999999999</v>
      </c>
      <c r="E12" s="16">
        <v>313.589</v>
      </c>
      <c r="F12" s="16">
        <v>6.5759999999999996</v>
      </c>
      <c r="G12" s="16">
        <v>2.1</v>
      </c>
      <c r="J12" s="62" t="s">
        <v>82</v>
      </c>
      <c r="K12" s="62">
        <v>313.589</v>
      </c>
      <c r="L12" s="63">
        <f>(K12*50/200)</f>
        <v>78.39725</v>
      </c>
      <c r="M12" s="63">
        <f t="shared" si="1"/>
        <v>28.39725</v>
      </c>
      <c r="P12" s="1"/>
      <c r="Q12" s="1"/>
    </row>
    <row r="13" spans="1:17" x14ac:dyDescent="0.25">
      <c r="A13" s="16"/>
      <c r="B13" s="16" t="s">
        <v>360</v>
      </c>
      <c r="C13" s="16">
        <v>0.95699999999999996</v>
      </c>
      <c r="D13" s="16">
        <v>320.98099999999999</v>
      </c>
      <c r="E13" s="16"/>
      <c r="F13" s="16"/>
      <c r="G13" s="16"/>
      <c r="J13" s="62"/>
      <c r="K13" s="62"/>
      <c r="L13" s="63"/>
      <c r="M13" s="63"/>
      <c r="P13" s="1"/>
      <c r="Q13" s="1"/>
    </row>
    <row r="14" spans="1:17" x14ac:dyDescent="0.25">
      <c r="A14" s="16"/>
      <c r="B14" s="16" t="s">
        <v>361</v>
      </c>
      <c r="C14" s="16">
        <v>0.92100000000000004</v>
      </c>
      <c r="D14" s="16">
        <v>308.38900000000001</v>
      </c>
      <c r="E14" s="16"/>
      <c r="F14" s="16"/>
      <c r="G14" s="16"/>
      <c r="J14" s="62"/>
      <c r="K14" s="62"/>
      <c r="L14" s="63"/>
      <c r="M14" s="63"/>
      <c r="P14" s="1"/>
      <c r="Q14" s="1"/>
    </row>
    <row r="15" spans="1:17" x14ac:dyDescent="0.25">
      <c r="A15" s="16" t="s">
        <v>94</v>
      </c>
      <c r="B15" s="16" t="s">
        <v>326</v>
      </c>
      <c r="C15" s="16">
        <v>1.4219999999999999</v>
      </c>
      <c r="D15" s="16">
        <v>493.75700000000001</v>
      </c>
      <c r="E15" s="16">
        <v>496.10500000000002</v>
      </c>
      <c r="F15" s="16">
        <v>6.04</v>
      </c>
      <c r="G15" s="16">
        <v>1.2</v>
      </c>
      <c r="J15" s="62" t="s">
        <v>94</v>
      </c>
      <c r="K15" s="62">
        <v>496.10500000000002</v>
      </c>
      <c r="L15" s="63">
        <f>(K15*50/200)</f>
        <v>124.02625</v>
      </c>
      <c r="M15" s="63">
        <f t="shared" si="1"/>
        <v>74.026250000000005</v>
      </c>
      <c r="P15" s="1"/>
      <c r="Q15" s="1"/>
    </row>
    <row r="16" spans="1:17" x14ac:dyDescent="0.25">
      <c r="A16" s="16"/>
      <c r="B16" s="16" t="s">
        <v>327</v>
      </c>
      <c r="C16" s="16">
        <v>1.4159999999999999</v>
      </c>
      <c r="D16" s="16">
        <v>491.59199999999998</v>
      </c>
      <c r="E16" s="16"/>
      <c r="F16" s="16"/>
      <c r="G16" s="16"/>
      <c r="J16" s="62"/>
      <c r="K16" s="62"/>
      <c r="L16" s="63"/>
      <c r="M16" s="63"/>
      <c r="P16" s="1"/>
      <c r="Q16" s="1"/>
    </row>
    <row r="17" spans="1:17" x14ac:dyDescent="0.25">
      <c r="A17" s="16"/>
      <c r="B17" s="16" t="s">
        <v>328</v>
      </c>
      <c r="C17" s="16">
        <v>1.4450000000000001</v>
      </c>
      <c r="D17" s="16">
        <v>502.96600000000001</v>
      </c>
      <c r="E17" s="16"/>
      <c r="F17" s="16"/>
      <c r="G17" s="16"/>
      <c r="J17" s="62"/>
      <c r="K17" s="62"/>
      <c r="L17" s="63"/>
      <c r="M17" s="63"/>
      <c r="P17" s="1"/>
      <c r="Q17" s="1"/>
    </row>
    <row r="18" spans="1:17" x14ac:dyDescent="0.25">
      <c r="A18" s="16" t="s">
        <v>223</v>
      </c>
      <c r="B18" s="16" t="s">
        <v>365</v>
      </c>
      <c r="C18" s="16">
        <v>1.155</v>
      </c>
      <c r="D18" s="16">
        <v>392.3</v>
      </c>
      <c r="E18" s="16">
        <v>392.87700000000001</v>
      </c>
      <c r="F18" s="16">
        <v>0.75900000000000001</v>
      </c>
      <c r="G18" s="16">
        <v>0.2</v>
      </c>
      <c r="J18" s="62" t="s">
        <v>223</v>
      </c>
      <c r="K18" s="62">
        <v>392.87700000000001</v>
      </c>
      <c r="L18" s="63">
        <f>(K18*50/200)</f>
        <v>98.219250000000017</v>
      </c>
      <c r="M18" s="63">
        <f t="shared" si="1"/>
        <v>48.219250000000017</v>
      </c>
      <c r="P18" s="1"/>
      <c r="Q18" s="1"/>
    </row>
    <row r="19" spans="1:17" x14ac:dyDescent="0.25">
      <c r="A19" s="16"/>
      <c r="B19" s="16" t="s">
        <v>366</v>
      </c>
      <c r="C19" s="16">
        <v>1.159</v>
      </c>
      <c r="D19" s="16">
        <v>393.73700000000002</v>
      </c>
      <c r="E19" s="16"/>
      <c r="F19" s="16"/>
      <c r="G19" s="16"/>
      <c r="J19" s="62"/>
      <c r="K19" s="62"/>
      <c r="L19" s="63"/>
      <c r="M19" s="63"/>
      <c r="P19" s="1"/>
      <c r="Q19" s="1"/>
    </row>
    <row r="20" spans="1:17" x14ac:dyDescent="0.25">
      <c r="A20" s="16"/>
      <c r="B20" s="16" t="s">
        <v>367</v>
      </c>
      <c r="C20" s="16">
        <v>1.1559999999999999</v>
      </c>
      <c r="D20" s="16">
        <v>392.59399999999999</v>
      </c>
      <c r="E20" s="16"/>
      <c r="F20" s="16"/>
      <c r="G20" s="16"/>
      <c r="J20" s="62"/>
      <c r="K20" s="62"/>
      <c r="L20" s="63"/>
      <c r="M20" s="63"/>
      <c r="P20" s="1"/>
      <c r="Q20" s="1"/>
    </row>
    <row r="21" spans="1:17" x14ac:dyDescent="0.25">
      <c r="A21" s="16" t="s">
        <v>99</v>
      </c>
      <c r="B21" s="16" t="s">
        <v>353</v>
      </c>
      <c r="C21" s="16">
        <v>0.79300000000000004</v>
      </c>
      <c r="D21" s="16">
        <v>264.327</v>
      </c>
      <c r="E21" s="16">
        <v>265.65600000000001</v>
      </c>
      <c r="F21" s="16">
        <v>1.8759999999999999</v>
      </c>
      <c r="G21" s="16">
        <v>0.7</v>
      </c>
      <c r="J21" s="62" t="s">
        <v>99</v>
      </c>
      <c r="K21" s="62">
        <v>265.65600000000001</v>
      </c>
      <c r="L21" s="63">
        <f>(K21*50/200)</f>
        <v>66.414000000000001</v>
      </c>
      <c r="M21" s="63">
        <f t="shared" si="1"/>
        <v>16.414000000000001</v>
      </c>
      <c r="P21" s="1"/>
      <c r="Q21" s="1"/>
    </row>
    <row r="22" spans="1:17" x14ac:dyDescent="0.25">
      <c r="A22" s="16"/>
      <c r="B22" s="16" t="s">
        <v>354</v>
      </c>
      <c r="C22" s="16">
        <v>0.80400000000000005</v>
      </c>
      <c r="D22" s="16">
        <v>267.80200000000002</v>
      </c>
      <c r="E22" s="16"/>
      <c r="F22" s="16"/>
      <c r="G22" s="16"/>
      <c r="J22" s="62"/>
      <c r="K22" s="62"/>
      <c r="L22" s="63"/>
      <c r="M22" s="63"/>
      <c r="P22" s="1"/>
      <c r="Q22" s="1"/>
    </row>
    <row r="23" spans="1:17" x14ac:dyDescent="0.25">
      <c r="A23" s="16"/>
      <c r="B23" s="16" t="s">
        <v>355</v>
      </c>
      <c r="C23" s="16">
        <v>0.79500000000000004</v>
      </c>
      <c r="D23" s="16">
        <v>264.83800000000002</v>
      </c>
      <c r="E23" s="16"/>
      <c r="F23" s="16"/>
      <c r="G23" s="16"/>
      <c r="J23" s="62"/>
      <c r="K23" s="62"/>
      <c r="L23" s="63"/>
      <c r="M23" s="63"/>
      <c r="P23" s="1"/>
      <c r="Q23" s="1"/>
    </row>
    <row r="24" spans="1:17" x14ac:dyDescent="0.25">
      <c r="A24" s="16" t="s">
        <v>106</v>
      </c>
      <c r="B24" s="16" t="s">
        <v>350</v>
      </c>
      <c r="C24" s="16">
        <v>0.98799999999999999</v>
      </c>
      <c r="D24" s="16">
        <v>331.93299999999999</v>
      </c>
      <c r="E24" s="16">
        <v>333.96800000000002</v>
      </c>
      <c r="F24" s="16">
        <v>2.1360000000000001</v>
      </c>
      <c r="G24" s="16">
        <v>0.6</v>
      </c>
      <c r="J24" s="62" t="s">
        <v>106</v>
      </c>
      <c r="K24" s="62">
        <v>333.96800000000002</v>
      </c>
      <c r="L24" s="63">
        <f>(K24*50/200)</f>
        <v>83.492000000000004</v>
      </c>
      <c r="M24" s="63">
        <f t="shared" si="1"/>
        <v>33.492000000000004</v>
      </c>
      <c r="P24" s="1"/>
      <c r="Q24" s="1"/>
    </row>
    <row r="25" spans="1:17" x14ac:dyDescent="0.25">
      <c r="A25" s="16"/>
      <c r="B25" s="16" t="s">
        <v>351</v>
      </c>
      <c r="C25" s="65">
        <v>1</v>
      </c>
      <c r="D25" s="16">
        <v>336.19299999999998</v>
      </c>
      <c r="E25" s="16"/>
      <c r="F25" s="16"/>
      <c r="G25" s="16"/>
      <c r="J25" s="62"/>
      <c r="K25" s="62"/>
      <c r="L25" s="63"/>
      <c r="M25" s="63"/>
      <c r="P25" s="1"/>
      <c r="Q25" s="1"/>
    </row>
    <row r="26" spans="1:17" x14ac:dyDescent="0.25">
      <c r="A26" s="16"/>
      <c r="B26" s="16" t="s">
        <v>352</v>
      </c>
      <c r="C26" s="16">
        <v>0.99299999999999999</v>
      </c>
      <c r="D26" s="16">
        <v>333.77800000000002</v>
      </c>
      <c r="E26" s="16"/>
      <c r="F26" s="16"/>
      <c r="G26" s="16"/>
      <c r="J26" s="62"/>
      <c r="K26" s="62"/>
      <c r="L26" s="63"/>
      <c r="M26" s="63"/>
      <c r="P26" s="1"/>
      <c r="Q26" s="1"/>
    </row>
    <row r="27" spans="1:17" x14ac:dyDescent="0.25">
      <c r="A27" s="16" t="s">
        <v>75</v>
      </c>
      <c r="B27" s="16" t="s">
        <v>380</v>
      </c>
      <c r="C27" s="16">
        <v>0.90300000000000002</v>
      </c>
      <c r="D27" s="16">
        <v>302.11200000000002</v>
      </c>
      <c r="E27" s="16">
        <v>296.38499999999999</v>
      </c>
      <c r="F27" s="16">
        <v>5.7759999999999998</v>
      </c>
      <c r="G27" s="16">
        <v>1.9</v>
      </c>
      <c r="J27" s="62" t="s">
        <v>75</v>
      </c>
      <c r="K27" s="62">
        <v>296.38499999999999</v>
      </c>
      <c r="L27" s="63">
        <f>(K27*50/200)</f>
        <v>74.096249999999998</v>
      </c>
      <c r="M27" s="63">
        <f t="shared" si="1"/>
        <v>24.096249999999998</v>
      </c>
      <c r="P27" s="1"/>
      <c r="Q27" s="1"/>
    </row>
    <row r="28" spans="1:17" x14ac:dyDescent="0.25">
      <c r="A28" s="16"/>
      <c r="B28" s="16" t="s">
        <v>381</v>
      </c>
      <c r="C28" s="16">
        <v>0.88700000000000001</v>
      </c>
      <c r="D28" s="16">
        <v>296.48200000000003</v>
      </c>
      <c r="E28" s="16"/>
      <c r="F28" s="16"/>
      <c r="G28" s="16"/>
      <c r="J28" s="62"/>
      <c r="K28" s="62"/>
      <c r="L28" s="63"/>
      <c r="M28" s="63"/>
      <c r="P28" s="1"/>
      <c r="Q28" s="1"/>
    </row>
    <row r="29" spans="1:17" x14ac:dyDescent="0.25">
      <c r="A29" s="16"/>
      <c r="B29" s="16" t="s">
        <v>382</v>
      </c>
      <c r="C29" s="65">
        <v>0.87</v>
      </c>
      <c r="D29" s="16">
        <v>290.56099999999998</v>
      </c>
      <c r="E29" s="16"/>
      <c r="F29" s="16"/>
      <c r="G29" s="16"/>
      <c r="J29" s="62"/>
      <c r="K29" s="62"/>
      <c r="L29" s="63"/>
      <c r="M29" s="63"/>
      <c r="P29" s="1"/>
      <c r="Q29" s="1"/>
    </row>
    <row r="30" spans="1:17" x14ac:dyDescent="0.25">
      <c r="A30" s="16" t="s">
        <v>211</v>
      </c>
      <c r="B30" s="16" t="s">
        <v>386</v>
      </c>
      <c r="C30" s="16">
        <v>1.107</v>
      </c>
      <c r="D30" s="16">
        <v>374.613</v>
      </c>
      <c r="E30" s="16">
        <v>380.39100000000002</v>
      </c>
      <c r="F30" s="16">
        <v>8.3930000000000007</v>
      </c>
      <c r="G30" s="16">
        <v>2.2000000000000002</v>
      </c>
      <c r="J30" s="62" t="s">
        <v>211</v>
      </c>
      <c r="K30" s="62">
        <v>380.39100000000002</v>
      </c>
      <c r="L30" s="63">
        <f>(K30*50/200)</f>
        <v>95.097749999999991</v>
      </c>
      <c r="M30" s="63">
        <f t="shared" si="1"/>
        <v>45.097749999999991</v>
      </c>
      <c r="P30" s="1"/>
      <c r="Q30" s="1"/>
    </row>
    <row r="31" spans="1:17" x14ac:dyDescent="0.25">
      <c r="A31" s="16"/>
      <c r="B31" s="16" t="s">
        <v>387</v>
      </c>
      <c r="C31" s="16">
        <v>1.1120000000000001</v>
      </c>
      <c r="D31" s="16">
        <v>376.54399999999998</v>
      </c>
      <c r="E31" s="16"/>
      <c r="F31" s="16"/>
      <c r="G31" s="16"/>
      <c r="J31" s="62"/>
      <c r="K31" s="62"/>
      <c r="L31" s="63"/>
      <c r="M31" s="63"/>
      <c r="P31" s="1"/>
      <c r="Q31" s="1"/>
    </row>
    <row r="32" spans="1:17" x14ac:dyDescent="0.25">
      <c r="A32" s="16"/>
      <c r="B32" s="16" t="s">
        <v>388</v>
      </c>
      <c r="C32" s="16">
        <v>1.149</v>
      </c>
      <c r="D32" s="16">
        <v>390.01799999999997</v>
      </c>
      <c r="E32" s="16"/>
      <c r="F32" s="16"/>
      <c r="G32" s="16"/>
      <c r="J32" s="62"/>
      <c r="K32" s="62"/>
      <c r="L32" s="63"/>
      <c r="M32" s="63"/>
      <c r="P32" s="1"/>
      <c r="Q32" s="1"/>
    </row>
    <row r="33" spans="1:17" x14ac:dyDescent="0.25">
      <c r="A33" s="16" t="s">
        <v>92</v>
      </c>
      <c r="B33" s="16" t="s">
        <v>320</v>
      </c>
      <c r="C33" s="16">
        <v>1.2350000000000001</v>
      </c>
      <c r="D33" s="16">
        <v>421.971</v>
      </c>
      <c r="E33" s="16">
        <v>423.625</v>
      </c>
      <c r="F33" s="16">
        <v>1.4710000000000001</v>
      </c>
      <c r="G33" s="16">
        <v>0.3</v>
      </c>
      <c r="J33" s="62" t="s">
        <v>92</v>
      </c>
      <c r="K33" s="62">
        <v>423.625</v>
      </c>
      <c r="L33" s="63">
        <f>(K33*50/200)</f>
        <v>105.90625</v>
      </c>
      <c r="M33" s="63">
        <f t="shared" si="1"/>
        <v>55.90625</v>
      </c>
      <c r="P33" s="1"/>
      <c r="Q33" s="1"/>
    </row>
    <row r="34" spans="1:17" x14ac:dyDescent="0.25">
      <c r="A34" s="16"/>
      <c r="B34" s="16" t="s">
        <v>321</v>
      </c>
      <c r="C34" s="16">
        <v>1.2410000000000001</v>
      </c>
      <c r="D34" s="16">
        <v>424.113</v>
      </c>
      <c r="E34" s="16"/>
      <c r="F34" s="16"/>
      <c r="G34" s="16"/>
      <c r="J34" s="62"/>
      <c r="K34" s="62"/>
      <c r="L34" s="63"/>
      <c r="M34" s="63"/>
      <c r="P34" s="1"/>
      <c r="Q34" s="1"/>
    </row>
    <row r="35" spans="1:17" x14ac:dyDescent="0.25">
      <c r="A35" s="16"/>
      <c r="B35" s="16" t="s">
        <v>322</v>
      </c>
      <c r="C35" s="16">
        <v>1.2430000000000001</v>
      </c>
      <c r="D35" s="16">
        <v>424.79</v>
      </c>
      <c r="E35" s="16"/>
      <c r="F35" s="16"/>
      <c r="G35" s="16"/>
      <c r="J35" s="62"/>
      <c r="K35" s="62"/>
      <c r="L35" s="63"/>
      <c r="M35" s="63"/>
      <c r="P35" s="1"/>
      <c r="Q35" s="1"/>
    </row>
    <row r="36" spans="1:17" x14ac:dyDescent="0.25">
      <c r="A36" s="16" t="s">
        <v>76</v>
      </c>
      <c r="B36" s="16" t="s">
        <v>323</v>
      </c>
      <c r="C36" s="16">
        <v>0.78700000000000003</v>
      </c>
      <c r="D36" s="16">
        <v>262.28699999999998</v>
      </c>
      <c r="E36" s="16">
        <v>266.613</v>
      </c>
      <c r="F36" s="16">
        <v>4.4889999999999999</v>
      </c>
      <c r="G36" s="16">
        <v>1.7</v>
      </c>
      <c r="J36" s="62" t="s">
        <v>76</v>
      </c>
      <c r="K36" s="62">
        <v>266.613</v>
      </c>
      <c r="L36" s="63">
        <f>(K36*50/200)</f>
        <v>66.65325</v>
      </c>
      <c r="M36" s="63">
        <f t="shared" si="1"/>
        <v>16.65325</v>
      </c>
      <c r="P36" s="1"/>
      <c r="Q36" s="1"/>
    </row>
    <row r="37" spans="1:17" x14ac:dyDescent="0.25">
      <c r="A37" s="16"/>
      <c r="B37" s="16" t="s">
        <v>324</v>
      </c>
      <c r="C37" s="16">
        <v>0.79900000000000004</v>
      </c>
      <c r="D37" s="16">
        <v>266.30200000000002</v>
      </c>
      <c r="E37" s="16"/>
      <c r="F37" s="16"/>
      <c r="G37" s="16"/>
      <c r="J37" s="62"/>
      <c r="K37" s="62"/>
      <c r="L37" s="63"/>
      <c r="M37" s="63"/>
      <c r="P37" s="1"/>
      <c r="Q37" s="1"/>
    </row>
    <row r="38" spans="1:17" x14ac:dyDescent="0.25">
      <c r="A38" s="16"/>
      <c r="B38" s="16" t="s">
        <v>325</v>
      </c>
      <c r="C38" s="16">
        <v>0.81399999999999995</v>
      </c>
      <c r="D38" s="16">
        <v>271.24900000000002</v>
      </c>
      <c r="E38" s="16"/>
      <c r="F38" s="16"/>
      <c r="G38" s="16"/>
      <c r="J38" s="62"/>
      <c r="K38" s="62"/>
      <c r="L38" s="63"/>
      <c r="M38" s="63"/>
      <c r="P38" s="1"/>
      <c r="Q38" s="1"/>
    </row>
    <row r="39" spans="1:17" x14ac:dyDescent="0.25">
      <c r="A39" s="16" t="s">
        <v>102</v>
      </c>
      <c r="B39" s="16" t="s">
        <v>347</v>
      </c>
      <c r="C39" s="16">
        <v>0.79100000000000004</v>
      </c>
      <c r="D39" s="16">
        <v>263.40899999999999</v>
      </c>
      <c r="E39" s="16">
        <v>263.12599999999998</v>
      </c>
      <c r="F39" s="16">
        <v>1.198</v>
      </c>
      <c r="G39" s="16">
        <v>0.5</v>
      </c>
      <c r="J39" s="62" t="s">
        <v>102</v>
      </c>
      <c r="K39" s="62">
        <v>263.12599999999998</v>
      </c>
      <c r="L39" s="63">
        <f>(K39*50/200)</f>
        <v>65.781499999999994</v>
      </c>
      <c r="M39" s="63">
        <f t="shared" si="1"/>
        <v>15.781499999999994</v>
      </c>
      <c r="P39" s="1"/>
      <c r="Q39" s="1"/>
    </row>
    <row r="40" spans="1:17" x14ac:dyDescent="0.25">
      <c r="A40" s="16"/>
      <c r="B40" s="16" t="s">
        <v>348</v>
      </c>
      <c r="C40" s="16">
        <v>0.79300000000000004</v>
      </c>
      <c r="D40" s="16">
        <v>264.15699999999998</v>
      </c>
      <c r="E40" s="16"/>
      <c r="F40" s="16"/>
      <c r="G40" s="16"/>
      <c r="J40" s="62"/>
      <c r="K40" s="62"/>
      <c r="L40" s="63"/>
      <c r="M40" s="63"/>
      <c r="P40" s="1"/>
      <c r="Q40" s="1"/>
    </row>
    <row r="41" spans="1:17" x14ac:dyDescent="0.25">
      <c r="A41" s="16"/>
      <c r="B41" s="16" t="s">
        <v>349</v>
      </c>
      <c r="C41" s="16">
        <v>0.78600000000000003</v>
      </c>
      <c r="D41" s="16">
        <v>261.81099999999998</v>
      </c>
      <c r="E41" s="16"/>
      <c r="F41" s="16"/>
      <c r="G41" s="16"/>
      <c r="J41" s="62"/>
      <c r="K41" s="62"/>
      <c r="L41" s="63"/>
      <c r="M41" s="63"/>
      <c r="P41" s="1"/>
      <c r="Q41" s="1"/>
    </row>
    <row r="42" spans="1:17" x14ac:dyDescent="0.25">
      <c r="A42" s="16" t="s">
        <v>188</v>
      </c>
      <c r="B42" s="16" t="s">
        <v>371</v>
      </c>
      <c r="C42" s="16">
        <v>0.91600000000000004</v>
      </c>
      <c r="D42" s="16">
        <v>306.71300000000002</v>
      </c>
      <c r="E42" s="16">
        <v>311.94200000000001</v>
      </c>
      <c r="F42" s="16">
        <v>6.6029999999999998</v>
      </c>
      <c r="G42" s="16">
        <v>2.1</v>
      </c>
      <c r="J42" s="62" t="s">
        <v>188</v>
      </c>
      <c r="K42" s="62">
        <v>311.94200000000001</v>
      </c>
      <c r="L42" s="63">
        <f>(K42*50/200)</f>
        <v>77.985500000000002</v>
      </c>
      <c r="M42" s="63">
        <f t="shared" si="1"/>
        <v>27.985500000000002</v>
      </c>
      <c r="P42" s="1"/>
      <c r="Q42" s="1"/>
    </row>
    <row r="43" spans="1:17" x14ac:dyDescent="0.25">
      <c r="A43" s="16"/>
      <c r="B43" s="16" t="s">
        <v>372</v>
      </c>
      <c r="C43" s="16">
        <v>0.92500000000000004</v>
      </c>
      <c r="D43" s="16">
        <v>309.75200000000001</v>
      </c>
      <c r="E43" s="16"/>
      <c r="F43" s="16"/>
      <c r="G43" s="16"/>
      <c r="J43" s="62"/>
      <c r="K43" s="62"/>
      <c r="L43" s="63"/>
      <c r="M43" s="63"/>
      <c r="P43" s="1"/>
      <c r="Q43" s="1"/>
    </row>
    <row r="44" spans="1:17" x14ac:dyDescent="0.25">
      <c r="A44" s="16"/>
      <c r="B44" s="16" t="s">
        <v>373</v>
      </c>
      <c r="C44" s="16">
        <v>0.95299999999999996</v>
      </c>
      <c r="D44" s="16">
        <v>319.36200000000002</v>
      </c>
      <c r="E44" s="16"/>
      <c r="F44" s="16"/>
      <c r="G44" s="16"/>
      <c r="J44" s="62"/>
      <c r="K44" s="62"/>
      <c r="L44" s="63"/>
      <c r="M44" s="63"/>
      <c r="P44" s="1"/>
      <c r="Q44" s="1"/>
    </row>
    <row r="45" spans="1:17" x14ac:dyDescent="0.25">
      <c r="A45" s="16" t="s">
        <v>200</v>
      </c>
      <c r="B45" s="16" t="s">
        <v>383</v>
      </c>
      <c r="C45" s="16">
        <v>0.92700000000000005</v>
      </c>
      <c r="D45" s="16">
        <v>310.48700000000002</v>
      </c>
      <c r="E45" s="16">
        <v>314.548</v>
      </c>
      <c r="F45" s="16">
        <v>6.7930000000000001</v>
      </c>
      <c r="G45" s="16">
        <v>2.2000000000000002</v>
      </c>
      <c r="J45" s="62" t="s">
        <v>200</v>
      </c>
      <c r="K45" s="62">
        <v>314.548</v>
      </c>
      <c r="L45" s="63">
        <f>(K45*50/200)</f>
        <v>78.637</v>
      </c>
      <c r="M45" s="63">
        <f t="shared" si="1"/>
        <v>28.637</v>
      </c>
      <c r="P45" s="1"/>
      <c r="Q45" s="1"/>
    </row>
    <row r="46" spans="1:17" x14ac:dyDescent="0.25">
      <c r="A46" s="16"/>
      <c r="B46" s="16" t="s">
        <v>384</v>
      </c>
      <c r="C46" s="16">
        <v>0.92800000000000005</v>
      </c>
      <c r="D46" s="16">
        <v>310.767</v>
      </c>
      <c r="E46" s="16"/>
      <c r="F46" s="16"/>
      <c r="G46" s="16"/>
      <c r="J46" s="62"/>
      <c r="K46" s="62"/>
      <c r="L46" s="63"/>
      <c r="M46" s="63"/>
      <c r="P46" s="1"/>
      <c r="Q46" s="1"/>
    </row>
    <row r="47" spans="1:17" x14ac:dyDescent="0.25">
      <c r="A47" s="16"/>
      <c r="B47" s="16" t="s">
        <v>385</v>
      </c>
      <c r="C47" s="16">
        <v>0.96099999999999997</v>
      </c>
      <c r="D47" s="16">
        <v>322.39</v>
      </c>
      <c r="E47" s="16"/>
      <c r="F47" s="16"/>
      <c r="G47" s="16"/>
      <c r="J47" s="62"/>
      <c r="K47" s="62"/>
      <c r="L47" s="63"/>
      <c r="M47" s="63"/>
      <c r="P47" s="1"/>
      <c r="Q47" s="1"/>
    </row>
    <row r="48" spans="1:17" x14ac:dyDescent="0.25">
      <c r="A48" s="16" t="s">
        <v>183</v>
      </c>
      <c r="B48" s="16" t="s">
        <v>362</v>
      </c>
      <c r="C48" s="16">
        <v>0.89800000000000002</v>
      </c>
      <c r="D48" s="16">
        <v>300.19799999999998</v>
      </c>
      <c r="E48" s="16">
        <v>298.774</v>
      </c>
      <c r="F48" s="16">
        <v>2.0590000000000002</v>
      </c>
      <c r="G48" s="16">
        <v>0.7</v>
      </c>
      <c r="J48" s="62" t="s">
        <v>183</v>
      </c>
      <c r="K48" s="62">
        <v>298.774</v>
      </c>
      <c r="L48" s="63">
        <f>(K48*50/200)</f>
        <v>74.6935</v>
      </c>
      <c r="M48" s="63">
        <f t="shared" si="1"/>
        <v>24.6935</v>
      </c>
      <c r="P48" s="1"/>
      <c r="Q48" s="1"/>
    </row>
    <row r="49" spans="1:17" x14ac:dyDescent="0.25">
      <c r="A49" s="16"/>
      <c r="B49" s="16" t="s">
        <v>363</v>
      </c>
      <c r="C49" s="16">
        <v>0.89600000000000002</v>
      </c>
      <c r="D49" s="16">
        <v>299.71199999999999</v>
      </c>
      <c r="E49" s="16"/>
      <c r="F49" s="16"/>
      <c r="G49" s="16"/>
      <c r="J49" s="62"/>
      <c r="K49" s="62"/>
      <c r="L49" s="63"/>
      <c r="M49" s="63"/>
      <c r="P49" s="1"/>
      <c r="Q49" s="1"/>
    </row>
    <row r="50" spans="1:17" x14ac:dyDescent="0.25">
      <c r="A50" s="16"/>
      <c r="B50" s="16" t="s">
        <v>364</v>
      </c>
      <c r="C50" s="16">
        <v>0.88700000000000001</v>
      </c>
      <c r="D50" s="16">
        <v>296.41300000000001</v>
      </c>
      <c r="E50" s="16"/>
      <c r="F50" s="16"/>
      <c r="G50" s="16"/>
      <c r="J50" s="62"/>
      <c r="K50" s="62"/>
      <c r="L50" s="63"/>
      <c r="M50" s="63"/>
      <c r="P50" s="1"/>
      <c r="Q50" s="1"/>
    </row>
    <row r="51" spans="1:17" x14ac:dyDescent="0.25">
      <c r="A51" s="16" t="s">
        <v>69</v>
      </c>
      <c r="B51" s="16" t="s">
        <v>389</v>
      </c>
      <c r="C51" s="16">
        <v>1.0349999999999999</v>
      </c>
      <c r="D51" s="16">
        <v>348.71800000000002</v>
      </c>
      <c r="E51" s="16">
        <v>347.90100000000001</v>
      </c>
      <c r="F51" s="16">
        <v>5.8239999999999998</v>
      </c>
      <c r="G51" s="16">
        <v>1.7</v>
      </c>
      <c r="J51" s="62" t="s">
        <v>69</v>
      </c>
      <c r="K51" s="62">
        <v>347.90100000000001</v>
      </c>
      <c r="L51" s="63">
        <f>(K51*50/200)</f>
        <v>86.975250000000003</v>
      </c>
      <c r="M51" s="63">
        <f t="shared" si="1"/>
        <v>36.975250000000003</v>
      </c>
      <c r="P51" s="1"/>
      <c r="Q51" s="1"/>
    </row>
    <row r="52" spans="1:17" x14ac:dyDescent="0.25">
      <c r="A52" s="16"/>
      <c r="B52" s="16" t="s">
        <v>390</v>
      </c>
      <c r="C52" s="16">
        <v>1.048</v>
      </c>
      <c r="D52" s="16">
        <v>353.274</v>
      </c>
      <c r="E52" s="16"/>
      <c r="F52" s="16"/>
      <c r="G52" s="16"/>
      <c r="J52" s="62"/>
      <c r="K52" s="62"/>
      <c r="L52" s="63"/>
      <c r="M52" s="63"/>
      <c r="P52" s="1"/>
      <c r="Q52" s="1"/>
    </row>
    <row r="53" spans="1:17" x14ac:dyDescent="0.25">
      <c r="A53" s="16"/>
      <c r="B53" s="16" t="s">
        <v>391</v>
      </c>
      <c r="C53" s="16">
        <v>1.016</v>
      </c>
      <c r="D53" s="16">
        <v>341.71199999999999</v>
      </c>
      <c r="E53" s="16"/>
      <c r="F53" s="16"/>
      <c r="G53" s="16"/>
      <c r="J53" s="62"/>
      <c r="K53" s="62"/>
      <c r="L53" s="63"/>
      <c r="M53" s="63"/>
      <c r="P53" s="1"/>
      <c r="Q53" s="1"/>
    </row>
    <row r="54" spans="1:17" x14ac:dyDescent="0.25">
      <c r="A54" s="16" t="s">
        <v>98</v>
      </c>
      <c r="B54" s="16" t="s">
        <v>368</v>
      </c>
      <c r="C54" s="16">
        <v>0.88200000000000001</v>
      </c>
      <c r="D54" s="16">
        <v>294.64499999999998</v>
      </c>
      <c r="E54" s="16">
        <v>293.03300000000002</v>
      </c>
      <c r="F54" s="16">
        <v>4.5449999999999999</v>
      </c>
      <c r="G54" s="16">
        <v>1.6</v>
      </c>
      <c r="J54" s="62" t="s">
        <v>98</v>
      </c>
      <c r="K54" s="62">
        <v>293.03300000000002</v>
      </c>
      <c r="L54" s="63">
        <f>(K54*50/200)</f>
        <v>73.258250000000004</v>
      </c>
      <c r="M54" s="63">
        <f t="shared" si="1"/>
        <v>23.258250000000004</v>
      </c>
      <c r="P54" s="1"/>
      <c r="Q54" s="1"/>
    </row>
    <row r="55" spans="1:17" x14ac:dyDescent="0.25">
      <c r="A55" s="16"/>
      <c r="B55" s="16" t="s">
        <v>369</v>
      </c>
      <c r="C55" s="16">
        <v>0.86199999999999999</v>
      </c>
      <c r="D55" s="16">
        <v>287.90199999999999</v>
      </c>
      <c r="E55" s="16"/>
      <c r="F55" s="16"/>
      <c r="G55" s="16"/>
      <c r="J55" s="62"/>
      <c r="K55" s="62"/>
      <c r="L55" s="63"/>
      <c r="M55" s="63"/>
      <c r="P55" s="1"/>
      <c r="Q55" s="1"/>
    </row>
    <row r="56" spans="1:17" x14ac:dyDescent="0.25">
      <c r="A56" s="16"/>
      <c r="B56" s="16" t="s">
        <v>370</v>
      </c>
      <c r="C56" s="16">
        <v>0.88700000000000001</v>
      </c>
      <c r="D56" s="16">
        <v>296.55200000000002</v>
      </c>
      <c r="E56" s="16"/>
      <c r="F56" s="16"/>
      <c r="G56" s="16"/>
      <c r="J56" s="62"/>
      <c r="K56" s="62"/>
      <c r="L56" s="63"/>
      <c r="M56" s="63"/>
      <c r="P56" s="1"/>
      <c r="Q56" s="1"/>
    </row>
    <row r="57" spans="1:17" x14ac:dyDescent="0.25">
      <c r="A57" s="16" t="s">
        <v>73</v>
      </c>
      <c r="B57" s="16" t="s">
        <v>332</v>
      </c>
      <c r="C57" s="16">
        <v>0.96199999999999997</v>
      </c>
      <c r="D57" s="16">
        <v>322.74299999999999</v>
      </c>
      <c r="E57" s="16">
        <v>322.69799999999998</v>
      </c>
      <c r="F57" s="16">
        <v>3.2080000000000002</v>
      </c>
      <c r="G57" s="16">
        <v>1</v>
      </c>
      <c r="J57" s="62" t="s">
        <v>73</v>
      </c>
      <c r="K57" s="62">
        <v>322.69799999999998</v>
      </c>
      <c r="L57" s="63">
        <f>(K57*50/200)</f>
        <v>80.674499999999995</v>
      </c>
      <c r="M57" s="63">
        <f t="shared" si="1"/>
        <v>30.674499999999995</v>
      </c>
      <c r="P57" s="1"/>
      <c r="Q57" s="1"/>
    </row>
    <row r="58" spans="1:17" x14ac:dyDescent="0.25">
      <c r="A58" s="16"/>
      <c r="B58" s="16" t="s">
        <v>333</v>
      </c>
      <c r="C58" s="16">
        <v>0.97099999999999997</v>
      </c>
      <c r="D58" s="16">
        <v>325.88299999999998</v>
      </c>
      <c r="E58" s="16"/>
      <c r="F58" s="16"/>
      <c r="G58" s="16"/>
      <c r="J58" s="62"/>
      <c r="K58" s="62"/>
      <c r="L58" s="63"/>
      <c r="M58" s="63"/>
      <c r="P58" s="1"/>
      <c r="Q58" s="1"/>
    </row>
    <row r="59" spans="1:17" x14ac:dyDescent="0.25">
      <c r="A59" s="16"/>
      <c r="B59" s="16" t="s">
        <v>334</v>
      </c>
      <c r="C59" s="16">
        <v>0.95299999999999996</v>
      </c>
      <c r="D59" s="16">
        <v>319.46800000000002</v>
      </c>
      <c r="E59" s="16"/>
      <c r="F59" s="16"/>
      <c r="G59" s="16"/>
      <c r="J59" s="62"/>
      <c r="K59" s="62"/>
      <c r="L59" s="63"/>
      <c r="M59" s="63"/>
      <c r="P59" s="1"/>
      <c r="Q59" s="1"/>
    </row>
    <row r="60" spans="1:17" x14ac:dyDescent="0.25">
      <c r="A60" s="16" t="s">
        <v>79</v>
      </c>
      <c r="B60" s="16" t="s">
        <v>356</v>
      </c>
      <c r="C60" s="16">
        <v>0.86699999999999999</v>
      </c>
      <c r="D60" s="16">
        <v>289.697</v>
      </c>
      <c r="E60" s="16">
        <v>288.69600000000003</v>
      </c>
      <c r="F60" s="16">
        <v>1.1870000000000001</v>
      </c>
      <c r="G60" s="16">
        <v>0.4</v>
      </c>
      <c r="J60" s="62" t="s">
        <v>79</v>
      </c>
      <c r="K60" s="62">
        <v>288.69600000000003</v>
      </c>
      <c r="L60" s="63">
        <f>(K60*50/200)</f>
        <v>72.174000000000007</v>
      </c>
      <c r="M60" s="63">
        <f t="shared" si="1"/>
        <v>22.174000000000007</v>
      </c>
      <c r="P60" s="1"/>
      <c r="Q60" s="1"/>
    </row>
    <row r="61" spans="1:17" x14ac:dyDescent="0.25">
      <c r="A61" s="16"/>
      <c r="B61" s="16" t="s">
        <v>357</v>
      </c>
      <c r="C61" s="16">
        <v>0.86099999999999999</v>
      </c>
      <c r="D61" s="16">
        <v>287.38400000000001</v>
      </c>
      <c r="E61" s="16"/>
      <c r="F61" s="16"/>
      <c r="G61" s="16"/>
      <c r="J61" s="62"/>
      <c r="K61" s="62"/>
      <c r="L61" s="63"/>
      <c r="M61" s="63"/>
      <c r="P61" s="1"/>
      <c r="Q61" s="1"/>
    </row>
    <row r="62" spans="1:17" x14ac:dyDescent="0.25">
      <c r="A62" s="16"/>
      <c r="B62" s="16" t="s">
        <v>358</v>
      </c>
      <c r="C62" s="16">
        <v>0.86499999999999999</v>
      </c>
      <c r="D62" s="16">
        <v>289.00700000000001</v>
      </c>
      <c r="E62" s="16"/>
      <c r="F62" s="16"/>
      <c r="G62" s="16"/>
      <c r="J62" s="62"/>
      <c r="K62" s="62"/>
      <c r="L62" s="63"/>
      <c r="M62" s="63"/>
      <c r="P62" s="1"/>
      <c r="Q62" s="1"/>
    </row>
    <row r="63" spans="1:17" x14ac:dyDescent="0.25">
      <c r="A63" s="16" t="s">
        <v>189</v>
      </c>
      <c r="B63" s="16" t="s">
        <v>329</v>
      </c>
      <c r="C63" s="16">
        <v>0.90900000000000003</v>
      </c>
      <c r="D63" s="16">
        <v>304.20100000000002</v>
      </c>
      <c r="E63" s="16">
        <v>300.94400000000002</v>
      </c>
      <c r="F63" s="16">
        <v>4.5709999999999997</v>
      </c>
      <c r="G63" s="16">
        <v>1.5</v>
      </c>
      <c r="J63" s="62" t="s">
        <v>189</v>
      </c>
      <c r="K63" s="62">
        <v>300.94400000000002</v>
      </c>
      <c r="L63" s="63">
        <f>(K63*50/200)</f>
        <v>75.236000000000004</v>
      </c>
      <c r="M63" s="63">
        <f t="shared" si="1"/>
        <v>25.236000000000004</v>
      </c>
      <c r="P63" s="1"/>
      <c r="Q63" s="1"/>
    </row>
    <row r="64" spans="1:17" x14ac:dyDescent="0.25">
      <c r="A64" s="16"/>
      <c r="B64" s="16" t="s">
        <v>330</v>
      </c>
      <c r="C64" s="16">
        <v>0.90600000000000003</v>
      </c>
      <c r="D64" s="16">
        <v>302.91199999999998</v>
      </c>
      <c r="E64" s="16"/>
      <c r="F64" s="16"/>
      <c r="G64" s="16"/>
      <c r="J64" s="62"/>
      <c r="K64" s="62"/>
      <c r="L64" s="63"/>
      <c r="M64" s="63"/>
      <c r="P64" s="1"/>
      <c r="Q64" s="1"/>
    </row>
    <row r="65" spans="1:17" x14ac:dyDescent="0.25">
      <c r="A65" s="16"/>
      <c r="B65" s="16" t="s">
        <v>331</v>
      </c>
      <c r="C65" s="16">
        <v>0.88500000000000001</v>
      </c>
      <c r="D65" s="16">
        <v>295.71899999999999</v>
      </c>
      <c r="E65" s="16"/>
      <c r="F65" s="16"/>
      <c r="G65" s="16"/>
      <c r="J65" s="62"/>
      <c r="K65" s="62"/>
      <c r="L65" s="63"/>
      <c r="M65" s="63"/>
      <c r="P65" s="1"/>
      <c r="Q65" s="1"/>
    </row>
    <row r="66" spans="1:17" x14ac:dyDescent="0.25">
      <c r="A66" s="16" t="s">
        <v>91</v>
      </c>
      <c r="B66" s="16" t="s">
        <v>377</v>
      </c>
      <c r="C66" s="16">
        <v>1.0609999999999999</v>
      </c>
      <c r="D66" s="16">
        <v>357.80700000000002</v>
      </c>
      <c r="E66" s="16">
        <v>361.166</v>
      </c>
      <c r="F66" s="16">
        <v>4.7960000000000003</v>
      </c>
      <c r="G66" s="16">
        <v>1.3</v>
      </c>
      <c r="J66" s="62" t="s">
        <v>91</v>
      </c>
      <c r="K66" s="62">
        <v>361.166</v>
      </c>
      <c r="L66" s="63">
        <f>(K66*50/200)</f>
        <v>90.291499999999999</v>
      </c>
      <c r="M66" s="63">
        <f t="shared" si="1"/>
        <v>40.291499999999999</v>
      </c>
      <c r="P66" s="1"/>
      <c r="Q66" s="1"/>
    </row>
    <row r="67" spans="1:17" x14ac:dyDescent="0.25">
      <c r="A67" s="16"/>
      <c r="B67" s="16" t="s">
        <v>378</v>
      </c>
      <c r="C67" s="16">
        <v>1.0640000000000001</v>
      </c>
      <c r="D67" s="16">
        <v>359.03199999999998</v>
      </c>
      <c r="E67" s="16"/>
      <c r="F67" s="16"/>
      <c r="G67" s="16"/>
      <c r="J67" s="62"/>
      <c r="K67" s="62"/>
      <c r="L67" s="63"/>
      <c r="M67" s="63"/>
      <c r="P67" s="1"/>
      <c r="Q67" s="1"/>
    </row>
    <row r="68" spans="1:17" x14ac:dyDescent="0.25">
      <c r="A68" s="16"/>
      <c r="B68" s="16" t="s">
        <v>379</v>
      </c>
      <c r="C68" s="16">
        <v>1.085</v>
      </c>
      <c r="D68" s="16">
        <v>366.65800000000002</v>
      </c>
      <c r="E68" s="16"/>
      <c r="F68" s="16"/>
      <c r="G68" s="16"/>
      <c r="J68" s="62"/>
      <c r="K68" s="62"/>
      <c r="L68" s="63"/>
      <c r="M68" s="63"/>
      <c r="P68" s="1"/>
      <c r="Q68" s="1"/>
    </row>
    <row r="69" spans="1:17" x14ac:dyDescent="0.25">
      <c r="A69" s="16" t="s">
        <v>196</v>
      </c>
      <c r="B69" s="16" t="s">
        <v>374</v>
      </c>
      <c r="C69" s="65">
        <v>0.88</v>
      </c>
      <c r="D69" s="16">
        <v>293.952</v>
      </c>
      <c r="E69" s="16">
        <v>293.00599999999997</v>
      </c>
      <c r="F69" s="16">
        <v>0.90400000000000003</v>
      </c>
      <c r="G69" s="16">
        <v>0.3</v>
      </c>
      <c r="J69" s="62" t="s">
        <v>196</v>
      </c>
      <c r="K69" s="62">
        <v>293.00599999999997</v>
      </c>
      <c r="L69" s="63">
        <f>(K69*50/200)</f>
        <v>73.251499999999993</v>
      </c>
      <c r="M69" s="63">
        <f t="shared" si="1"/>
        <v>23.251499999999993</v>
      </c>
      <c r="P69" s="1"/>
      <c r="Q69" s="1"/>
    </row>
    <row r="70" spans="1:17" x14ac:dyDescent="0.25">
      <c r="A70" s="16"/>
      <c r="B70" s="16" t="s">
        <v>375</v>
      </c>
      <c r="C70" s="16">
        <v>0.875</v>
      </c>
      <c r="D70" s="16">
        <v>292.15199999999999</v>
      </c>
      <c r="E70" s="16"/>
      <c r="F70" s="16"/>
      <c r="G70" s="16"/>
      <c r="J70" s="62"/>
      <c r="K70" s="62"/>
      <c r="L70" s="63"/>
      <c r="M70" s="63"/>
      <c r="P70" s="1"/>
      <c r="Q70" s="1"/>
    </row>
    <row r="71" spans="1:17" x14ac:dyDescent="0.25">
      <c r="A71" s="16"/>
      <c r="B71" s="16" t="s">
        <v>376</v>
      </c>
      <c r="C71" s="16">
        <v>0.877</v>
      </c>
      <c r="D71" s="16">
        <v>292.91300000000001</v>
      </c>
      <c r="E71" s="16"/>
      <c r="F71" s="16"/>
      <c r="G71" s="16"/>
      <c r="J71" s="62"/>
      <c r="K71" s="62"/>
      <c r="L71" s="63"/>
      <c r="M71" s="63"/>
      <c r="P71" s="1"/>
      <c r="Q71" s="1"/>
    </row>
    <row r="72" spans="1:17" x14ac:dyDescent="0.25">
      <c r="A72" s="16" t="s">
        <v>202</v>
      </c>
      <c r="B72" s="16" t="s">
        <v>335</v>
      </c>
      <c r="C72" s="16">
        <v>0.84899999999999998</v>
      </c>
      <c r="D72" s="16">
        <v>283.45600000000002</v>
      </c>
      <c r="E72" s="16">
        <v>281.279</v>
      </c>
      <c r="F72" s="16">
        <v>1.911</v>
      </c>
      <c r="G72" s="16">
        <v>0.7</v>
      </c>
      <c r="J72" s="62" t="s">
        <v>202</v>
      </c>
      <c r="K72" s="62">
        <v>281.279</v>
      </c>
      <c r="L72" s="63">
        <f>(K72*50/200)</f>
        <v>70.319749999999999</v>
      </c>
      <c r="M72" s="63">
        <f t="shared" ref="M72:M75" si="2">(L72-50)</f>
        <v>20.319749999999999</v>
      </c>
      <c r="P72" s="1"/>
      <c r="Q72" s="1"/>
    </row>
    <row r="73" spans="1:17" x14ac:dyDescent="0.25">
      <c r="A73" s="16"/>
      <c r="B73" s="16" t="s">
        <v>336</v>
      </c>
      <c r="C73" s="16">
        <v>0.84099999999999997</v>
      </c>
      <c r="D73" s="16">
        <v>280.49900000000002</v>
      </c>
      <c r="E73" s="16"/>
      <c r="F73" s="16"/>
      <c r="G73" s="16"/>
      <c r="J73" s="62"/>
      <c r="K73" s="62"/>
      <c r="L73" s="63"/>
      <c r="M73" s="63"/>
      <c r="P73" s="1"/>
      <c r="Q73" s="1"/>
    </row>
    <row r="74" spans="1:17" x14ac:dyDescent="0.25">
      <c r="A74" s="16"/>
      <c r="B74" s="16" t="s">
        <v>337</v>
      </c>
      <c r="C74" s="16">
        <v>0.83899999999999997</v>
      </c>
      <c r="D74" s="16">
        <v>279.88099999999997</v>
      </c>
      <c r="E74" s="16"/>
      <c r="F74" s="16"/>
      <c r="G74" s="16"/>
      <c r="J74" s="62"/>
      <c r="K74" s="62"/>
      <c r="L74" s="63"/>
      <c r="M74" s="63"/>
      <c r="P74" s="1"/>
      <c r="Q74" s="1"/>
    </row>
    <row r="75" spans="1:17" x14ac:dyDescent="0.25">
      <c r="A75" s="16" t="s">
        <v>220</v>
      </c>
      <c r="B75" s="16" t="s">
        <v>344</v>
      </c>
      <c r="C75" s="16">
        <v>1.0269999999999999</v>
      </c>
      <c r="D75" s="16">
        <v>345.92599999999999</v>
      </c>
      <c r="E75" s="16">
        <v>345.54599999999999</v>
      </c>
      <c r="F75" s="16">
        <v>2.524</v>
      </c>
      <c r="G75" s="16">
        <v>0.7</v>
      </c>
      <c r="J75" s="62" t="s">
        <v>220</v>
      </c>
      <c r="K75" s="62">
        <v>345.54599999999999</v>
      </c>
      <c r="L75" s="63">
        <f>(K75*50/200)</f>
        <v>86.386499999999998</v>
      </c>
      <c r="M75" s="63">
        <f t="shared" si="2"/>
        <v>36.386499999999998</v>
      </c>
      <c r="P75" s="1"/>
      <c r="Q75" s="1"/>
    </row>
    <row r="76" spans="1:17" x14ac:dyDescent="0.25">
      <c r="A76" s="16"/>
      <c r="B76" s="16" t="s">
        <v>345</v>
      </c>
      <c r="C76" s="16">
        <v>1.0329999999999999</v>
      </c>
      <c r="D76" s="16">
        <v>347.858</v>
      </c>
      <c r="E76" s="16"/>
      <c r="F76" s="16"/>
      <c r="G76" s="16"/>
      <c r="J76" s="64"/>
      <c r="K76" s="16"/>
      <c r="L76" s="59"/>
      <c r="M76" s="59"/>
      <c r="P76" s="1"/>
      <c r="Q76" s="1"/>
    </row>
    <row r="77" spans="1:17" x14ac:dyDescent="0.25">
      <c r="A77" s="16"/>
      <c r="B77" s="16" t="s">
        <v>346</v>
      </c>
      <c r="C77" s="16">
        <v>1.0189999999999999</v>
      </c>
      <c r="D77" s="16">
        <v>342.85399999999998</v>
      </c>
      <c r="E77" s="16"/>
      <c r="F77" s="16"/>
      <c r="G77" s="16"/>
      <c r="J77" s="64"/>
      <c r="K77" s="16"/>
      <c r="L77" s="59"/>
      <c r="M77" s="59"/>
      <c r="P77" s="1"/>
      <c r="Q77" s="1"/>
    </row>
    <row r="78" spans="1:17" x14ac:dyDescent="0.25">
      <c r="N78" s="2"/>
      <c r="O78" s="2"/>
      <c r="P78" s="1"/>
      <c r="Q78" s="1"/>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44"/>
  <sheetViews>
    <sheetView topLeftCell="A13" workbookViewId="0">
      <selection activeCell="A28" sqref="A28"/>
    </sheetView>
  </sheetViews>
  <sheetFormatPr defaultColWidth="14.44140625" defaultRowHeight="13.8" x14ac:dyDescent="0.3"/>
  <cols>
    <col min="1" max="1" width="17.6640625" style="17" customWidth="1"/>
    <col min="2" max="2" width="14.44140625" style="17"/>
    <col min="3" max="3" width="15.44140625" style="17" bestFit="1" customWidth="1"/>
    <col min="4" max="4" width="17.5546875" style="17" customWidth="1"/>
    <col min="5" max="16384" width="14.44140625" style="17"/>
  </cols>
  <sheetData>
    <row r="1" spans="1:7" ht="78" customHeight="1" x14ac:dyDescent="0.3">
      <c r="A1" s="75" t="s">
        <v>229</v>
      </c>
      <c r="B1" s="76"/>
      <c r="C1" s="76"/>
      <c r="D1" s="76"/>
      <c r="E1" s="76"/>
      <c r="F1" s="76"/>
      <c r="G1" s="76"/>
    </row>
    <row r="2" spans="1:7" ht="47.25" customHeight="1" x14ac:dyDescent="0.3">
      <c r="A2" s="75" t="s">
        <v>309</v>
      </c>
      <c r="B2" s="77"/>
      <c r="C2" s="77"/>
      <c r="D2" s="77"/>
      <c r="E2" s="77"/>
      <c r="F2" s="77"/>
      <c r="G2" s="77"/>
    </row>
    <row r="4" spans="1:7" ht="46.8" x14ac:dyDescent="0.3">
      <c r="A4" s="41" t="s">
        <v>53</v>
      </c>
      <c r="B4" s="41" t="s">
        <v>230</v>
      </c>
      <c r="C4" s="41" t="s">
        <v>231</v>
      </c>
      <c r="D4" s="39"/>
      <c r="E4" s="39"/>
      <c r="F4" s="39"/>
      <c r="G4" s="39"/>
    </row>
    <row r="5" spans="1:7" ht="15.6" x14ac:dyDescent="0.25">
      <c r="A5" s="55" t="s">
        <v>135</v>
      </c>
      <c r="B5" s="25">
        <v>322.2</v>
      </c>
      <c r="C5" s="54">
        <f t="shared" ref="C5:C8" si="0">(B5*5)</f>
        <v>1611</v>
      </c>
      <c r="D5" s="39"/>
      <c r="E5" s="39"/>
      <c r="F5" s="39"/>
      <c r="G5" s="39"/>
    </row>
    <row r="6" spans="1:7" ht="15.6" x14ac:dyDescent="0.25">
      <c r="A6" s="55" t="s">
        <v>264</v>
      </c>
      <c r="B6" s="25">
        <v>60.7</v>
      </c>
      <c r="C6" s="54">
        <f t="shared" si="0"/>
        <v>303.5</v>
      </c>
      <c r="D6" s="39"/>
      <c r="E6" s="39"/>
      <c r="F6" s="39"/>
      <c r="G6" s="39"/>
    </row>
    <row r="7" spans="1:7" ht="15.6" x14ac:dyDescent="0.25">
      <c r="A7" s="55" t="s">
        <v>136</v>
      </c>
      <c r="B7" s="25">
        <v>71</v>
      </c>
      <c r="C7" s="54">
        <f t="shared" si="0"/>
        <v>355</v>
      </c>
      <c r="D7" s="39"/>
      <c r="E7" s="39"/>
      <c r="F7" s="39"/>
      <c r="G7" s="39"/>
    </row>
    <row r="8" spans="1:7" ht="15.6" x14ac:dyDescent="0.25">
      <c r="A8" s="55" t="s">
        <v>289</v>
      </c>
      <c r="B8" s="25">
        <v>153.19999999999999</v>
      </c>
      <c r="C8" s="54">
        <f t="shared" si="0"/>
        <v>766</v>
      </c>
      <c r="D8" s="39"/>
      <c r="E8" s="39"/>
      <c r="F8" s="39"/>
      <c r="G8" s="39"/>
    </row>
    <row r="9" spans="1:7" ht="15.6" x14ac:dyDescent="0.25">
      <c r="A9" s="55" t="s">
        <v>160</v>
      </c>
      <c r="B9" s="25">
        <v>343.1</v>
      </c>
      <c r="C9" s="54">
        <f>(B9*5)</f>
        <v>1715.5</v>
      </c>
      <c r="D9" s="39"/>
      <c r="E9" s="39"/>
      <c r="F9" s="39"/>
      <c r="G9" s="39"/>
    </row>
    <row r="10" spans="1:7" ht="15.6" x14ac:dyDescent="0.25">
      <c r="A10" s="55" t="s">
        <v>161</v>
      </c>
      <c r="B10" s="25">
        <v>58.6</v>
      </c>
      <c r="C10" s="54">
        <f t="shared" ref="C10" si="1">(B10*5)</f>
        <v>293</v>
      </c>
      <c r="D10" s="39"/>
      <c r="E10" s="39"/>
      <c r="F10" s="39"/>
      <c r="G10" s="39"/>
    </row>
    <row r="11" spans="1:7" ht="15" x14ac:dyDescent="0.3">
      <c r="A11" s="39"/>
      <c r="B11" s="39"/>
      <c r="C11" s="40"/>
      <c r="D11" s="39"/>
      <c r="E11" s="39"/>
      <c r="F11" s="39"/>
      <c r="G11" s="39"/>
    </row>
    <row r="12" spans="1:7" ht="15" x14ac:dyDescent="0.3">
      <c r="A12" s="39"/>
      <c r="B12" s="39"/>
      <c r="C12" s="39"/>
      <c r="D12" s="39"/>
      <c r="E12" s="39"/>
      <c r="F12" s="39"/>
      <c r="G12" s="39"/>
    </row>
    <row r="13" spans="1:7" ht="46.8" x14ac:dyDescent="0.3">
      <c r="A13" s="41" t="s">
        <v>53</v>
      </c>
      <c r="B13" s="41" t="s">
        <v>232</v>
      </c>
      <c r="C13" s="41" t="s">
        <v>233</v>
      </c>
      <c r="D13" s="41" t="s">
        <v>234</v>
      </c>
      <c r="E13" s="41" t="s">
        <v>235</v>
      </c>
      <c r="F13" s="41" t="s">
        <v>236</v>
      </c>
      <c r="G13" s="41" t="s">
        <v>237</v>
      </c>
    </row>
    <row r="14" spans="1:7" ht="15" x14ac:dyDescent="0.3">
      <c r="A14" s="42" t="s">
        <v>238</v>
      </c>
      <c r="B14" s="42">
        <v>10</v>
      </c>
      <c r="C14" s="42">
        <f>(B14*10)</f>
        <v>100</v>
      </c>
      <c r="D14" s="42">
        <f>(B14*1.1)</f>
        <v>11</v>
      </c>
      <c r="E14" s="42">
        <f>(B14+C14+D14)</f>
        <v>121</v>
      </c>
      <c r="F14" s="42">
        <f>(E14*5)</f>
        <v>605</v>
      </c>
      <c r="G14" s="42">
        <f>(F14-E14)</f>
        <v>484</v>
      </c>
    </row>
    <row r="16" spans="1:7" ht="18" x14ac:dyDescent="0.3">
      <c r="A16" s="78" t="s">
        <v>252</v>
      </c>
      <c r="B16" s="79"/>
      <c r="C16" s="79"/>
      <c r="D16" s="79"/>
    </row>
    <row r="19" spans="1:7" ht="15.6" x14ac:dyDescent="0.3">
      <c r="A19" s="57" t="s">
        <v>239</v>
      </c>
      <c r="B19" s="57" t="s">
        <v>240</v>
      </c>
      <c r="C19" s="57" t="s">
        <v>241</v>
      </c>
      <c r="D19" s="39"/>
      <c r="E19" s="39"/>
      <c r="F19" s="39"/>
      <c r="G19" s="39"/>
    </row>
    <row r="20" spans="1:7" ht="15" x14ac:dyDescent="0.3">
      <c r="A20" s="39" t="s">
        <v>242</v>
      </c>
      <c r="B20" s="43">
        <v>0.10199999999999999</v>
      </c>
      <c r="C20" s="44">
        <f>(0.36/B20)</f>
        <v>3.5294117647058822</v>
      </c>
      <c r="D20" s="39"/>
      <c r="E20" s="39"/>
      <c r="F20" s="39"/>
      <c r="G20" s="39"/>
    </row>
    <row r="21" spans="1:7" ht="15" x14ac:dyDescent="0.3">
      <c r="A21" s="39"/>
      <c r="B21" s="39"/>
      <c r="C21" s="39"/>
      <c r="D21" s="39"/>
      <c r="E21" s="39"/>
      <c r="F21" s="39"/>
      <c r="G21" s="39"/>
    </row>
    <row r="22" spans="1:7" ht="31.2" x14ac:dyDescent="0.3">
      <c r="A22" s="45" t="s">
        <v>227</v>
      </c>
      <c r="B22" s="45" t="s">
        <v>240</v>
      </c>
      <c r="C22" s="45" t="s">
        <v>243</v>
      </c>
      <c r="D22" s="45" t="s">
        <v>244</v>
      </c>
      <c r="E22" s="45" t="s">
        <v>245</v>
      </c>
      <c r="F22" s="45" t="s">
        <v>246</v>
      </c>
      <c r="G22" s="45" t="s">
        <v>247</v>
      </c>
    </row>
    <row r="23" spans="1:7" ht="15" x14ac:dyDescent="0.25">
      <c r="A23" s="55" t="s">
        <v>135</v>
      </c>
      <c r="B23" s="58">
        <v>0.13400000000000001</v>
      </c>
      <c r="C23" s="46">
        <f>(B23*C20)</f>
        <v>0.47294117647058825</v>
      </c>
      <c r="D23" s="47">
        <f>(C23*605)</f>
        <v>286.12941176470588</v>
      </c>
      <c r="E23" s="47">
        <f>(D23/20)</f>
        <v>14.306470588235294</v>
      </c>
      <c r="F23" s="48">
        <f>(D23/50)</f>
        <v>5.7225882352941175</v>
      </c>
      <c r="G23" s="47">
        <f>(D23/100)</f>
        <v>2.8612941176470588</v>
      </c>
    </row>
    <row r="24" spans="1:7" ht="15" x14ac:dyDescent="0.25">
      <c r="A24" s="55" t="s">
        <v>264</v>
      </c>
      <c r="B24" s="58">
        <v>0.11799999999999999</v>
      </c>
      <c r="C24" s="46">
        <f>(B24*C20)</f>
        <v>0.41647058823529409</v>
      </c>
      <c r="D24" s="47">
        <f t="shared" ref="D24:D28" si="2">(C24*605)</f>
        <v>251.96470588235292</v>
      </c>
      <c r="E24" s="47">
        <f t="shared" ref="E24:E28" si="3">(D24/20)</f>
        <v>12.598235294117647</v>
      </c>
      <c r="F24" s="48">
        <f t="shared" ref="F24:F28" si="4">(D24/50)</f>
        <v>5.0392941176470583</v>
      </c>
      <c r="G24" s="47">
        <f t="shared" ref="G24:G28" si="5">(D24/100)</f>
        <v>2.5196470588235291</v>
      </c>
    </row>
    <row r="25" spans="1:7" ht="15" x14ac:dyDescent="0.25">
      <c r="A25" s="55" t="s">
        <v>136</v>
      </c>
      <c r="B25" s="58">
        <v>0.105</v>
      </c>
      <c r="C25" s="46">
        <f>(B25*C20)</f>
        <v>0.37058823529411761</v>
      </c>
      <c r="D25" s="47">
        <f t="shared" si="2"/>
        <v>224.20588235294116</v>
      </c>
      <c r="E25" s="47">
        <f t="shared" si="3"/>
        <v>11.210294117647058</v>
      </c>
      <c r="F25" s="48">
        <f t="shared" si="4"/>
        <v>4.4841176470588229</v>
      </c>
      <c r="G25" s="47">
        <f t="shared" si="5"/>
        <v>2.2420588235294114</v>
      </c>
    </row>
    <row r="26" spans="1:7" ht="15" x14ac:dyDescent="0.25">
      <c r="A26" s="55" t="s">
        <v>289</v>
      </c>
      <c r="B26" s="58">
        <v>0.109</v>
      </c>
      <c r="C26" s="46">
        <f>(B26*C20)</f>
        <v>0.38470588235294118</v>
      </c>
      <c r="D26" s="47">
        <f t="shared" si="2"/>
        <v>232.74705882352941</v>
      </c>
      <c r="E26" s="47">
        <f t="shared" si="3"/>
        <v>11.63735294117647</v>
      </c>
      <c r="F26" s="48">
        <f t="shared" si="4"/>
        <v>4.6549411764705884</v>
      </c>
      <c r="G26" s="47">
        <f t="shared" si="5"/>
        <v>2.3274705882352942</v>
      </c>
    </row>
    <row r="27" spans="1:7" ht="15" x14ac:dyDescent="0.25">
      <c r="A27" s="55" t="s">
        <v>160</v>
      </c>
      <c r="B27" s="58">
        <v>0.16300000000000001</v>
      </c>
      <c r="C27" s="46">
        <f>(B27*C20)</f>
        <v>0.57529411764705884</v>
      </c>
      <c r="D27" s="47">
        <f t="shared" si="2"/>
        <v>348.0529411764706</v>
      </c>
      <c r="E27" s="47">
        <f t="shared" si="3"/>
        <v>17.402647058823529</v>
      </c>
      <c r="F27" s="48">
        <f t="shared" si="4"/>
        <v>6.9610588235294122</v>
      </c>
      <c r="G27" s="47">
        <f t="shared" si="5"/>
        <v>3.4805294117647061</v>
      </c>
    </row>
    <row r="28" spans="1:7" ht="15" x14ac:dyDescent="0.25">
      <c r="A28" s="55" t="s">
        <v>161</v>
      </c>
      <c r="B28" s="58">
        <v>0.111</v>
      </c>
      <c r="C28" s="46">
        <f>(B28*C20)</f>
        <v>0.39176470588235296</v>
      </c>
      <c r="D28" s="47">
        <f t="shared" si="2"/>
        <v>237.01764705882354</v>
      </c>
      <c r="E28" s="47">
        <f t="shared" si="3"/>
        <v>11.850882352941177</v>
      </c>
      <c r="F28" s="48">
        <f t="shared" si="4"/>
        <v>4.7403529411764707</v>
      </c>
      <c r="G28" s="47">
        <f t="shared" si="5"/>
        <v>2.3701764705882353</v>
      </c>
    </row>
    <row r="29" spans="1:7" ht="15" x14ac:dyDescent="0.3">
      <c r="A29" s="39"/>
      <c r="B29" s="39"/>
      <c r="C29" s="39"/>
      <c r="D29" s="39"/>
      <c r="E29" s="39"/>
      <c r="F29" s="40">
        <f>SUM(F23:F28)</f>
        <v>31.602352941176473</v>
      </c>
      <c r="G29" s="39"/>
    </row>
    <row r="30" spans="1:7" ht="15.6" x14ac:dyDescent="0.3">
      <c r="A30" s="20" t="s">
        <v>249</v>
      </c>
      <c r="B30" s="21"/>
      <c r="C30" s="21"/>
      <c r="D30" s="21"/>
      <c r="E30" s="49"/>
      <c r="F30" s="49"/>
      <c r="G30" s="39"/>
    </row>
    <row r="31" spans="1:7" ht="15.6" x14ac:dyDescent="0.3">
      <c r="A31" s="57"/>
      <c r="B31" s="57"/>
      <c r="C31" s="57"/>
      <c r="D31" s="57"/>
      <c r="E31" s="39"/>
      <c r="F31" s="39"/>
      <c r="G31" s="39"/>
    </row>
    <row r="32" spans="1:7" ht="15.6" x14ac:dyDescent="0.3">
      <c r="A32" s="20" t="s">
        <v>250</v>
      </c>
      <c r="B32" s="21"/>
      <c r="C32" s="21"/>
      <c r="D32" s="21"/>
      <c r="E32" s="49"/>
      <c r="F32" s="49"/>
      <c r="G32" s="39"/>
    </row>
    <row r="33" spans="1:7" ht="15.6" x14ac:dyDescent="0.3">
      <c r="A33" s="57"/>
      <c r="B33" s="57"/>
      <c r="C33" s="57"/>
      <c r="D33" s="57"/>
      <c r="E33" s="39"/>
      <c r="F33" s="39"/>
      <c r="G33" s="39"/>
    </row>
    <row r="34" spans="1:7" ht="15.6" x14ac:dyDescent="0.3">
      <c r="A34" s="20" t="s">
        <v>251</v>
      </c>
      <c r="B34" s="20"/>
      <c r="C34" s="20"/>
      <c r="D34" s="20"/>
      <c r="E34" s="50"/>
      <c r="F34" s="39"/>
      <c r="G34" s="39"/>
    </row>
    <row r="37" spans="1:7" x14ac:dyDescent="0.3">
      <c r="A37" s="18" t="s">
        <v>397</v>
      </c>
    </row>
    <row r="38" spans="1:7" x14ac:dyDescent="0.3">
      <c r="A38" s="17" t="s">
        <v>227</v>
      </c>
      <c r="B38" s="17" t="s">
        <v>248</v>
      </c>
    </row>
    <row r="39" spans="1:7" x14ac:dyDescent="0.3">
      <c r="A39" s="17" t="s">
        <v>68</v>
      </c>
      <c r="B39" s="17">
        <v>0.111</v>
      </c>
    </row>
    <row r="40" spans="1:7" x14ac:dyDescent="0.3">
      <c r="A40" s="17" t="s">
        <v>89</v>
      </c>
      <c r="B40" s="17">
        <v>0.13400000000000001</v>
      </c>
    </row>
    <row r="41" spans="1:7" x14ac:dyDescent="0.3">
      <c r="A41" s="17" t="s">
        <v>110</v>
      </c>
      <c r="B41" s="17">
        <v>0.16300000000000001</v>
      </c>
    </row>
    <row r="42" spans="1:7" x14ac:dyDescent="0.3">
      <c r="A42" s="17" t="s">
        <v>184</v>
      </c>
      <c r="B42" s="17">
        <v>0.11799999999999999</v>
      </c>
    </row>
    <row r="43" spans="1:7" x14ac:dyDescent="0.3">
      <c r="A43" s="17" t="s">
        <v>74</v>
      </c>
      <c r="B43" s="17">
        <v>0.105</v>
      </c>
    </row>
    <row r="44" spans="1:7" x14ac:dyDescent="0.3">
      <c r="A44" s="17" t="s">
        <v>197</v>
      </c>
      <c r="B44" s="17">
        <v>0.109</v>
      </c>
    </row>
  </sheetData>
  <mergeCells count="3">
    <mergeCell ref="A1:G1"/>
    <mergeCell ref="A2:G2"/>
    <mergeCell ref="A16:D16"/>
  </mergeCells>
  <pageMargins left="0.7" right="0.7" top="0.75" bottom="0.75" header="0.3" footer="0.3"/>
  <pageSetup scale="8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44"/>
  <sheetViews>
    <sheetView topLeftCell="A16" workbookViewId="0">
      <selection activeCell="A28" sqref="A28"/>
    </sheetView>
  </sheetViews>
  <sheetFormatPr defaultColWidth="14.44140625" defaultRowHeight="13.8" x14ac:dyDescent="0.3"/>
  <cols>
    <col min="1" max="1" width="17.88671875" style="17" customWidth="1"/>
    <col min="2" max="2" width="14.44140625" style="17"/>
    <col min="3" max="3" width="15.44140625" style="17" bestFit="1" customWidth="1"/>
    <col min="4" max="4" width="17.5546875" style="17" customWidth="1"/>
    <col min="5" max="16384" width="14.44140625" style="17"/>
  </cols>
  <sheetData>
    <row r="1" spans="1:7" ht="78" customHeight="1" x14ac:dyDescent="0.3">
      <c r="A1" s="75" t="s">
        <v>229</v>
      </c>
      <c r="B1" s="76"/>
      <c r="C1" s="76"/>
      <c r="D1" s="76"/>
      <c r="E1" s="76"/>
      <c r="F1" s="76"/>
      <c r="G1" s="76"/>
    </row>
    <row r="2" spans="1:7" ht="47.25" customHeight="1" x14ac:dyDescent="0.3">
      <c r="A2" s="75" t="s">
        <v>309</v>
      </c>
      <c r="B2" s="77"/>
      <c r="C2" s="77"/>
      <c r="D2" s="77"/>
      <c r="E2" s="77"/>
      <c r="F2" s="77"/>
      <c r="G2" s="77"/>
    </row>
    <row r="4" spans="1:7" ht="46.8" x14ac:dyDescent="0.3">
      <c r="A4" s="41" t="s">
        <v>53</v>
      </c>
      <c r="B4" s="41" t="s">
        <v>230</v>
      </c>
      <c r="C4" s="41" t="s">
        <v>231</v>
      </c>
      <c r="D4" s="39"/>
      <c r="E4" s="39"/>
      <c r="F4" s="39"/>
      <c r="G4" s="39"/>
    </row>
    <row r="5" spans="1:7" ht="15.6" x14ac:dyDescent="0.25">
      <c r="A5" s="55" t="s">
        <v>265</v>
      </c>
      <c r="B5" s="25">
        <v>168.7</v>
      </c>
      <c r="C5" s="54">
        <f t="shared" ref="C5:C8" si="0">(B5*5)</f>
        <v>843.5</v>
      </c>
      <c r="D5" s="39"/>
      <c r="E5" s="39"/>
      <c r="F5" s="39"/>
      <c r="G5" s="39"/>
    </row>
    <row r="6" spans="1:7" ht="15.6" x14ac:dyDescent="0.25">
      <c r="A6" s="55" t="s">
        <v>137</v>
      </c>
      <c r="B6" s="25">
        <v>326.2</v>
      </c>
      <c r="C6" s="54">
        <f t="shared" si="0"/>
        <v>1631</v>
      </c>
      <c r="D6" s="39"/>
      <c r="E6" s="39"/>
      <c r="F6" s="39"/>
      <c r="G6" s="39"/>
    </row>
    <row r="7" spans="1:7" ht="15.6" x14ac:dyDescent="0.25">
      <c r="A7" s="55" t="s">
        <v>266</v>
      </c>
      <c r="B7" s="25">
        <v>313</v>
      </c>
      <c r="C7" s="54">
        <f t="shared" si="0"/>
        <v>1565</v>
      </c>
      <c r="D7" s="39"/>
      <c r="E7" s="39"/>
      <c r="F7" s="39"/>
      <c r="G7" s="39"/>
    </row>
    <row r="8" spans="1:7" ht="15.6" x14ac:dyDescent="0.25">
      <c r="A8" s="55" t="s">
        <v>162</v>
      </c>
      <c r="B8" s="25">
        <v>391.9</v>
      </c>
      <c r="C8" s="54">
        <f t="shared" si="0"/>
        <v>1959.5</v>
      </c>
      <c r="D8" s="39"/>
      <c r="E8" s="39"/>
      <c r="F8" s="39"/>
      <c r="G8" s="39"/>
    </row>
    <row r="9" spans="1:7" ht="15.6" x14ac:dyDescent="0.25">
      <c r="A9" s="55" t="s">
        <v>163</v>
      </c>
      <c r="B9" s="25">
        <v>59.5</v>
      </c>
      <c r="C9" s="54">
        <f>(B9*5)</f>
        <v>297.5</v>
      </c>
      <c r="D9" s="39"/>
      <c r="E9" s="39"/>
      <c r="F9" s="39"/>
      <c r="G9" s="39"/>
    </row>
    <row r="10" spans="1:7" ht="15.6" x14ac:dyDescent="0.25">
      <c r="A10" s="55" t="s">
        <v>164</v>
      </c>
      <c r="B10" s="25">
        <v>59.8</v>
      </c>
      <c r="C10" s="54">
        <f t="shared" ref="C10" si="1">(B10*5)</f>
        <v>299</v>
      </c>
      <c r="D10" s="39"/>
      <c r="E10" s="39"/>
      <c r="F10" s="39"/>
      <c r="G10" s="39"/>
    </row>
    <row r="11" spans="1:7" ht="15" x14ac:dyDescent="0.3">
      <c r="A11" s="39"/>
      <c r="B11" s="39"/>
      <c r="C11" s="40"/>
      <c r="D11" s="39"/>
      <c r="E11" s="39"/>
      <c r="F11" s="39"/>
      <c r="G11" s="39"/>
    </row>
    <row r="12" spans="1:7" ht="15" x14ac:dyDescent="0.3">
      <c r="A12" s="39"/>
      <c r="B12" s="39"/>
      <c r="C12" s="39"/>
      <c r="D12" s="39"/>
      <c r="E12" s="39"/>
      <c r="F12" s="39"/>
      <c r="G12" s="39"/>
    </row>
    <row r="13" spans="1:7" ht="46.8" x14ac:dyDescent="0.3">
      <c r="A13" s="41" t="s">
        <v>53</v>
      </c>
      <c r="B13" s="41" t="s">
        <v>232</v>
      </c>
      <c r="C13" s="41" t="s">
        <v>233</v>
      </c>
      <c r="D13" s="41" t="s">
        <v>234</v>
      </c>
      <c r="E13" s="41" t="s">
        <v>235</v>
      </c>
      <c r="F13" s="41" t="s">
        <v>236</v>
      </c>
      <c r="G13" s="41" t="s">
        <v>237</v>
      </c>
    </row>
    <row r="14" spans="1:7" ht="15" x14ac:dyDescent="0.3">
      <c r="A14" s="42" t="s">
        <v>238</v>
      </c>
      <c r="B14" s="42">
        <v>10</v>
      </c>
      <c r="C14" s="42">
        <f>(B14*10)</f>
        <v>100</v>
      </c>
      <c r="D14" s="42">
        <f>(B14*1.1)</f>
        <v>11</v>
      </c>
      <c r="E14" s="42">
        <f>(B14+C14+D14)</f>
        <v>121</v>
      </c>
      <c r="F14" s="42">
        <f>(E14*5)</f>
        <v>605</v>
      </c>
      <c r="G14" s="42">
        <f>(F14-E14)</f>
        <v>484</v>
      </c>
    </row>
    <row r="16" spans="1:7" ht="18" x14ac:dyDescent="0.3">
      <c r="A16" s="78" t="s">
        <v>252</v>
      </c>
      <c r="B16" s="79"/>
      <c r="C16" s="79"/>
      <c r="D16" s="79"/>
    </row>
    <row r="19" spans="1:7" ht="15.6" x14ac:dyDescent="0.3">
      <c r="A19" s="57" t="s">
        <v>239</v>
      </c>
      <c r="B19" s="57" t="s">
        <v>240</v>
      </c>
      <c r="C19" s="57" t="s">
        <v>241</v>
      </c>
      <c r="D19" s="39"/>
      <c r="E19" s="39"/>
      <c r="F19" s="39"/>
      <c r="G19" s="39"/>
    </row>
    <row r="20" spans="1:7" ht="15" x14ac:dyDescent="0.3">
      <c r="A20" s="39" t="s">
        <v>242</v>
      </c>
      <c r="B20" s="43">
        <v>8.5000000000000006E-2</v>
      </c>
      <c r="C20" s="44">
        <f>(0.36/B20)</f>
        <v>4.235294117647058</v>
      </c>
      <c r="D20" s="39"/>
      <c r="E20" s="39"/>
      <c r="F20" s="39"/>
      <c r="G20" s="39"/>
    </row>
    <row r="21" spans="1:7" ht="15" x14ac:dyDescent="0.3">
      <c r="A21" s="39"/>
      <c r="B21" s="39"/>
      <c r="C21" s="39"/>
      <c r="D21" s="39"/>
      <c r="E21" s="39"/>
      <c r="F21" s="39"/>
      <c r="G21" s="39"/>
    </row>
    <row r="22" spans="1:7" ht="31.2" x14ac:dyDescent="0.3">
      <c r="A22" s="45" t="s">
        <v>227</v>
      </c>
      <c r="B22" s="45" t="s">
        <v>240</v>
      </c>
      <c r="C22" s="45" t="s">
        <v>243</v>
      </c>
      <c r="D22" s="45" t="s">
        <v>244</v>
      </c>
      <c r="E22" s="45" t="s">
        <v>245</v>
      </c>
      <c r="F22" s="45" t="s">
        <v>246</v>
      </c>
      <c r="G22" s="45" t="s">
        <v>247</v>
      </c>
    </row>
    <row r="23" spans="1:7" ht="15" x14ac:dyDescent="0.25">
      <c r="A23" s="55" t="s">
        <v>265</v>
      </c>
      <c r="B23" s="58">
        <v>0.11600000000000001</v>
      </c>
      <c r="C23" s="46">
        <f>(B23*C20)</f>
        <v>0.49129411764705877</v>
      </c>
      <c r="D23" s="47">
        <f>(C23*605)</f>
        <v>297.23294117647055</v>
      </c>
      <c r="E23" s="47">
        <f>(D23/20)</f>
        <v>14.861647058823527</v>
      </c>
      <c r="F23" s="48">
        <f>(D23/50)</f>
        <v>5.9446588235294113</v>
      </c>
      <c r="G23" s="47">
        <f>(D23/100)</f>
        <v>2.9723294117647057</v>
      </c>
    </row>
    <row r="24" spans="1:7" ht="15" x14ac:dyDescent="0.25">
      <c r="A24" s="55" t="s">
        <v>137</v>
      </c>
      <c r="B24" s="58">
        <v>0.125</v>
      </c>
      <c r="C24" s="46">
        <f>(B24*C20)</f>
        <v>0.52941176470588225</v>
      </c>
      <c r="D24" s="47">
        <f t="shared" ref="D24:D28" si="2">(C24*605)</f>
        <v>320.29411764705878</v>
      </c>
      <c r="E24" s="47">
        <f t="shared" ref="E24:E28" si="3">(D24/20)</f>
        <v>16.014705882352938</v>
      </c>
      <c r="F24" s="48">
        <f t="shared" ref="F24:F28" si="4">(D24/50)</f>
        <v>6.4058823529411759</v>
      </c>
      <c r="G24" s="47">
        <f t="shared" ref="G24:G28" si="5">(D24/100)</f>
        <v>3.202941176470588</v>
      </c>
    </row>
    <row r="25" spans="1:7" ht="15" x14ac:dyDescent="0.25">
      <c r="A25" s="55" t="s">
        <v>266</v>
      </c>
      <c r="B25" s="58">
        <v>0.108</v>
      </c>
      <c r="C25" s="46">
        <f>(B25*C20)</f>
        <v>0.45741176470588224</v>
      </c>
      <c r="D25" s="47">
        <f t="shared" si="2"/>
        <v>276.73411764705878</v>
      </c>
      <c r="E25" s="47">
        <f t="shared" si="3"/>
        <v>13.836705882352939</v>
      </c>
      <c r="F25" s="48">
        <f t="shared" si="4"/>
        <v>5.5346823529411759</v>
      </c>
      <c r="G25" s="47">
        <f t="shared" si="5"/>
        <v>2.767341176470588</v>
      </c>
    </row>
    <row r="26" spans="1:7" ht="15" x14ac:dyDescent="0.25">
      <c r="A26" s="55" t="s">
        <v>162</v>
      </c>
      <c r="B26" s="58">
        <v>0.187</v>
      </c>
      <c r="C26" s="46">
        <f>(B26*C20)</f>
        <v>0.79199999999999982</v>
      </c>
      <c r="D26" s="47">
        <f t="shared" si="2"/>
        <v>479.15999999999991</v>
      </c>
      <c r="E26" s="47">
        <f t="shared" si="3"/>
        <v>23.957999999999995</v>
      </c>
      <c r="F26" s="48">
        <f t="shared" si="4"/>
        <v>9.5831999999999979</v>
      </c>
      <c r="G26" s="47">
        <f t="shared" si="5"/>
        <v>4.791599999999999</v>
      </c>
    </row>
    <row r="27" spans="1:7" ht="15" x14ac:dyDescent="0.25">
      <c r="A27" s="55" t="s">
        <v>163</v>
      </c>
      <c r="B27" s="58">
        <v>9.6000000000000002E-2</v>
      </c>
      <c r="C27" s="46">
        <f>(B27*C20)</f>
        <v>0.40658823529411758</v>
      </c>
      <c r="D27" s="47">
        <f t="shared" si="2"/>
        <v>245.98588235294113</v>
      </c>
      <c r="E27" s="47">
        <f t="shared" si="3"/>
        <v>12.299294117647056</v>
      </c>
      <c r="F27" s="48">
        <f t="shared" si="4"/>
        <v>4.9197176470588229</v>
      </c>
      <c r="G27" s="47">
        <f t="shared" si="5"/>
        <v>2.4598588235294114</v>
      </c>
    </row>
    <row r="28" spans="1:7" ht="15" x14ac:dyDescent="0.25">
      <c r="A28" s="55" t="s">
        <v>164</v>
      </c>
      <c r="B28" s="58">
        <v>0.107</v>
      </c>
      <c r="C28" s="46">
        <f>(B28*C20)</f>
        <v>0.45317647058823518</v>
      </c>
      <c r="D28" s="47">
        <f t="shared" si="2"/>
        <v>274.17176470588231</v>
      </c>
      <c r="E28" s="47">
        <f t="shared" si="3"/>
        <v>13.708588235294116</v>
      </c>
      <c r="F28" s="48">
        <f t="shared" si="4"/>
        <v>5.4834352941176459</v>
      </c>
      <c r="G28" s="47">
        <f t="shared" si="5"/>
        <v>2.7417176470588229</v>
      </c>
    </row>
    <row r="29" spans="1:7" ht="15" x14ac:dyDescent="0.3">
      <c r="A29" s="39"/>
      <c r="B29" s="39"/>
      <c r="C29" s="39"/>
      <c r="D29" s="39"/>
      <c r="E29" s="39"/>
      <c r="F29" s="40">
        <f>SUM(F23:F28)</f>
        <v>37.871576470588231</v>
      </c>
      <c r="G29" s="39"/>
    </row>
    <row r="30" spans="1:7" ht="15.6" x14ac:dyDescent="0.3">
      <c r="A30" s="20" t="s">
        <v>249</v>
      </c>
      <c r="B30" s="21"/>
      <c r="C30" s="21"/>
      <c r="D30" s="21"/>
      <c r="E30" s="49"/>
      <c r="F30" s="49"/>
      <c r="G30" s="39"/>
    </row>
    <row r="31" spans="1:7" ht="15.6" x14ac:dyDescent="0.3">
      <c r="A31" s="57"/>
      <c r="B31" s="57"/>
      <c r="C31" s="57"/>
      <c r="D31" s="57"/>
      <c r="E31" s="39"/>
      <c r="F31" s="39"/>
      <c r="G31" s="39"/>
    </row>
    <row r="32" spans="1:7" ht="15.6" x14ac:dyDescent="0.3">
      <c r="A32" s="20" t="s">
        <v>250</v>
      </c>
      <c r="B32" s="21"/>
      <c r="C32" s="21"/>
      <c r="D32" s="21"/>
      <c r="E32" s="49"/>
      <c r="F32" s="49"/>
      <c r="G32" s="39"/>
    </row>
    <row r="33" spans="1:7" ht="15.6" x14ac:dyDescent="0.3">
      <c r="A33" s="57"/>
      <c r="B33" s="57"/>
      <c r="C33" s="57"/>
      <c r="D33" s="57"/>
      <c r="E33" s="39"/>
      <c r="F33" s="39"/>
      <c r="G33" s="39"/>
    </row>
    <row r="34" spans="1:7" ht="15.6" x14ac:dyDescent="0.3">
      <c r="A34" s="20" t="s">
        <v>251</v>
      </c>
      <c r="B34" s="20"/>
      <c r="C34" s="20"/>
      <c r="D34" s="20"/>
      <c r="E34" s="50"/>
      <c r="F34" s="39"/>
      <c r="G34" s="39"/>
    </row>
    <row r="37" spans="1:7" x14ac:dyDescent="0.3">
      <c r="A37" s="18" t="s">
        <v>398</v>
      </c>
    </row>
    <row r="38" spans="1:7" x14ac:dyDescent="0.3">
      <c r="A38" s="17" t="s">
        <v>227</v>
      </c>
      <c r="B38" s="17" t="s">
        <v>248</v>
      </c>
    </row>
    <row r="39" spans="1:7" x14ac:dyDescent="0.3">
      <c r="A39" s="17" t="s">
        <v>191</v>
      </c>
      <c r="B39" s="17">
        <v>0.11600000000000001</v>
      </c>
    </row>
    <row r="40" spans="1:7" x14ac:dyDescent="0.3">
      <c r="A40" s="17" t="s">
        <v>204</v>
      </c>
      <c r="B40" s="17">
        <v>0.108</v>
      </c>
    </row>
    <row r="41" spans="1:7" x14ac:dyDescent="0.3">
      <c r="A41" s="17" t="s">
        <v>70</v>
      </c>
      <c r="B41" s="17">
        <v>0.107</v>
      </c>
    </row>
    <row r="42" spans="1:7" x14ac:dyDescent="0.3">
      <c r="A42" s="17" t="s">
        <v>112</v>
      </c>
      <c r="B42" s="17">
        <v>0.187</v>
      </c>
    </row>
    <row r="43" spans="1:7" x14ac:dyDescent="0.3">
      <c r="A43" s="17" t="s">
        <v>71</v>
      </c>
      <c r="B43" s="17">
        <v>9.6000000000000002E-2</v>
      </c>
    </row>
    <row r="44" spans="1:7" x14ac:dyDescent="0.3">
      <c r="A44" s="17" t="s">
        <v>87</v>
      </c>
      <c r="B44" s="17">
        <v>0.125</v>
      </c>
    </row>
  </sheetData>
  <mergeCells count="3">
    <mergeCell ref="A1:G1"/>
    <mergeCell ref="A2:G2"/>
    <mergeCell ref="A16:D16"/>
  </mergeCells>
  <pageMargins left="0.7" right="0.7" top="0.75" bottom="0.75" header="0.3" footer="0.3"/>
  <pageSetup scale="8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44"/>
  <sheetViews>
    <sheetView topLeftCell="A13" workbookViewId="0">
      <selection activeCell="A28" sqref="A28"/>
    </sheetView>
  </sheetViews>
  <sheetFormatPr defaultColWidth="14.44140625" defaultRowHeight="13.8" x14ac:dyDescent="0.3"/>
  <cols>
    <col min="1" max="1" width="17.88671875" style="17" customWidth="1"/>
    <col min="2" max="2" width="14.44140625" style="17"/>
    <col min="3" max="3" width="15.44140625" style="17" bestFit="1" customWidth="1"/>
    <col min="4" max="4" width="17.5546875" style="17" customWidth="1"/>
    <col min="5" max="16384" width="14.44140625" style="17"/>
  </cols>
  <sheetData>
    <row r="1" spans="1:7" ht="78" customHeight="1" x14ac:dyDescent="0.3">
      <c r="A1" s="75" t="s">
        <v>229</v>
      </c>
      <c r="B1" s="76"/>
      <c r="C1" s="76"/>
      <c r="D1" s="76"/>
      <c r="E1" s="76"/>
      <c r="F1" s="76"/>
      <c r="G1" s="76"/>
    </row>
    <row r="2" spans="1:7" ht="47.25" customHeight="1" x14ac:dyDescent="0.3">
      <c r="A2" s="75" t="s">
        <v>309</v>
      </c>
      <c r="B2" s="77"/>
      <c r="C2" s="77"/>
      <c r="D2" s="77"/>
      <c r="E2" s="77"/>
      <c r="F2" s="77"/>
      <c r="G2" s="77"/>
    </row>
    <row r="4" spans="1:7" ht="46.8" x14ac:dyDescent="0.3">
      <c r="A4" s="41" t="s">
        <v>53</v>
      </c>
      <c r="B4" s="41" t="s">
        <v>230</v>
      </c>
      <c r="C4" s="41" t="s">
        <v>231</v>
      </c>
      <c r="D4" s="39"/>
      <c r="E4" s="39"/>
      <c r="F4" s="39"/>
      <c r="G4" s="39"/>
    </row>
    <row r="5" spans="1:7" ht="15.6" x14ac:dyDescent="0.25">
      <c r="A5" s="55" t="s">
        <v>267</v>
      </c>
      <c r="B5" s="25">
        <v>58.8</v>
      </c>
      <c r="C5" s="54">
        <f t="shared" ref="C5:C8" si="0">(B5*5)</f>
        <v>294</v>
      </c>
      <c r="D5" s="39"/>
      <c r="E5" s="39"/>
      <c r="F5" s="39"/>
      <c r="G5" s="39"/>
    </row>
    <row r="6" spans="1:7" ht="15.6" x14ac:dyDescent="0.25">
      <c r="A6" s="55" t="s">
        <v>268</v>
      </c>
      <c r="B6" s="25">
        <v>197.6</v>
      </c>
      <c r="C6" s="54">
        <f t="shared" si="0"/>
        <v>988</v>
      </c>
      <c r="D6" s="39"/>
      <c r="E6" s="39"/>
      <c r="F6" s="39"/>
      <c r="G6" s="39"/>
    </row>
    <row r="7" spans="1:7" ht="15.6" x14ac:dyDescent="0.25">
      <c r="A7" s="55" t="s">
        <v>269</v>
      </c>
      <c r="B7" s="25">
        <v>186.8</v>
      </c>
      <c r="C7" s="54">
        <f t="shared" si="0"/>
        <v>934</v>
      </c>
      <c r="D7" s="39"/>
      <c r="E7" s="39"/>
      <c r="F7" s="39"/>
      <c r="G7" s="39"/>
    </row>
    <row r="8" spans="1:7" ht="15.6" x14ac:dyDescent="0.25">
      <c r="A8" s="55" t="s">
        <v>290</v>
      </c>
      <c r="B8" s="25">
        <v>31.8</v>
      </c>
      <c r="C8" s="54">
        <f t="shared" si="0"/>
        <v>159</v>
      </c>
      <c r="D8" s="39"/>
      <c r="E8" s="39"/>
      <c r="F8" s="39"/>
      <c r="G8" s="39"/>
    </row>
    <row r="9" spans="1:7" ht="15.6" x14ac:dyDescent="0.25">
      <c r="A9" s="55" t="s">
        <v>291</v>
      </c>
      <c r="B9" s="25">
        <v>71.8</v>
      </c>
      <c r="C9" s="54">
        <f>(B9*5)</f>
        <v>359</v>
      </c>
      <c r="D9" s="39"/>
      <c r="E9" s="39"/>
      <c r="F9" s="39"/>
      <c r="G9" s="39"/>
    </row>
    <row r="10" spans="1:7" ht="15.6" x14ac:dyDescent="0.25">
      <c r="A10" s="55" t="s">
        <v>292</v>
      </c>
      <c r="B10" s="25">
        <v>262.39999999999998</v>
      </c>
      <c r="C10" s="54">
        <f t="shared" ref="C10" si="1">(B10*5)</f>
        <v>1312</v>
      </c>
      <c r="D10" s="39"/>
      <c r="E10" s="39"/>
      <c r="F10" s="39"/>
      <c r="G10" s="39"/>
    </row>
    <row r="11" spans="1:7" ht="15" x14ac:dyDescent="0.3">
      <c r="A11" s="39"/>
      <c r="B11" s="39"/>
      <c r="C11" s="40"/>
      <c r="D11" s="39"/>
      <c r="E11" s="39"/>
      <c r="F11" s="39"/>
      <c r="G11" s="39"/>
    </row>
    <row r="12" spans="1:7" ht="15" x14ac:dyDescent="0.3">
      <c r="A12" s="39"/>
      <c r="B12" s="39"/>
      <c r="C12" s="39"/>
      <c r="D12" s="39"/>
      <c r="E12" s="39"/>
      <c r="F12" s="39"/>
      <c r="G12" s="39"/>
    </row>
    <row r="13" spans="1:7" ht="46.8" x14ac:dyDescent="0.3">
      <c r="A13" s="41" t="s">
        <v>53</v>
      </c>
      <c r="B13" s="41" t="s">
        <v>232</v>
      </c>
      <c r="C13" s="41" t="s">
        <v>233</v>
      </c>
      <c r="D13" s="41" t="s">
        <v>234</v>
      </c>
      <c r="E13" s="41" t="s">
        <v>235</v>
      </c>
      <c r="F13" s="41" t="s">
        <v>236</v>
      </c>
      <c r="G13" s="41" t="s">
        <v>237</v>
      </c>
    </row>
    <row r="14" spans="1:7" ht="15" x14ac:dyDescent="0.3">
      <c r="A14" s="42" t="s">
        <v>238</v>
      </c>
      <c r="B14" s="42">
        <v>10</v>
      </c>
      <c r="C14" s="42">
        <f>(B14*10)</f>
        <v>100</v>
      </c>
      <c r="D14" s="42">
        <f>(B14*1.1)</f>
        <v>11</v>
      </c>
      <c r="E14" s="42">
        <f>(B14+C14+D14)</f>
        <v>121</v>
      </c>
      <c r="F14" s="42">
        <f>(E14*5)</f>
        <v>605</v>
      </c>
      <c r="G14" s="42">
        <f>(F14-E14)</f>
        <v>484</v>
      </c>
    </row>
    <row r="16" spans="1:7" ht="18" x14ac:dyDescent="0.3">
      <c r="A16" s="78" t="s">
        <v>252</v>
      </c>
      <c r="B16" s="79"/>
      <c r="C16" s="79"/>
      <c r="D16" s="79"/>
    </row>
    <row r="19" spans="1:7" ht="15.6" x14ac:dyDescent="0.3">
      <c r="A19" s="57" t="s">
        <v>239</v>
      </c>
      <c r="B19" s="57" t="s">
        <v>240</v>
      </c>
      <c r="C19" s="57" t="s">
        <v>241</v>
      </c>
      <c r="D19" s="39"/>
      <c r="E19" s="39"/>
      <c r="F19" s="39"/>
      <c r="G19" s="39"/>
    </row>
    <row r="20" spans="1:7" ht="15" x14ac:dyDescent="0.3">
      <c r="A20" s="39" t="s">
        <v>242</v>
      </c>
      <c r="B20" s="43">
        <v>9.9000000000000005E-2</v>
      </c>
      <c r="C20" s="44">
        <f>(0.36/B20)</f>
        <v>3.6363636363636362</v>
      </c>
      <c r="D20" s="39"/>
      <c r="E20" s="39"/>
      <c r="F20" s="39"/>
      <c r="G20" s="39"/>
    </row>
    <row r="21" spans="1:7" ht="15" x14ac:dyDescent="0.3">
      <c r="A21" s="39"/>
      <c r="B21" s="39"/>
      <c r="C21" s="39"/>
      <c r="D21" s="39"/>
      <c r="E21" s="39"/>
      <c r="F21" s="39"/>
      <c r="G21" s="39"/>
    </row>
    <row r="22" spans="1:7" ht="31.2" x14ac:dyDescent="0.3">
      <c r="A22" s="45" t="s">
        <v>227</v>
      </c>
      <c r="B22" s="45" t="s">
        <v>240</v>
      </c>
      <c r="C22" s="45" t="s">
        <v>243</v>
      </c>
      <c r="D22" s="45" t="s">
        <v>244</v>
      </c>
      <c r="E22" s="45" t="s">
        <v>245</v>
      </c>
      <c r="F22" s="45" t="s">
        <v>246</v>
      </c>
      <c r="G22" s="45" t="s">
        <v>247</v>
      </c>
    </row>
    <row r="23" spans="1:7" ht="15" x14ac:dyDescent="0.25">
      <c r="A23" s="55" t="s">
        <v>267</v>
      </c>
      <c r="B23" s="58">
        <v>0.106</v>
      </c>
      <c r="C23" s="46">
        <f>(B23*C20)</f>
        <v>0.38545454545454544</v>
      </c>
      <c r="D23" s="47">
        <f>(C23*605)</f>
        <v>233.2</v>
      </c>
      <c r="E23" s="47">
        <f>(D23/20)</f>
        <v>11.66</v>
      </c>
      <c r="F23" s="48">
        <f>(D23/50)</f>
        <v>4.6639999999999997</v>
      </c>
      <c r="G23" s="47">
        <f>(D23/100)</f>
        <v>2.3319999999999999</v>
      </c>
    </row>
    <row r="24" spans="1:7" ht="15" x14ac:dyDescent="0.25">
      <c r="A24" s="55" t="s">
        <v>268</v>
      </c>
      <c r="B24" s="58">
        <v>8.6999999999999994E-2</v>
      </c>
      <c r="C24" s="46">
        <f>(B24*C20)</f>
        <v>0.31636363636363635</v>
      </c>
      <c r="D24" s="47">
        <f t="shared" ref="D24:D28" si="2">(C24*605)</f>
        <v>191.39999999999998</v>
      </c>
      <c r="E24" s="47">
        <f t="shared" ref="E24:E28" si="3">(D24/20)</f>
        <v>9.5699999999999985</v>
      </c>
      <c r="F24" s="48">
        <f t="shared" ref="F24:F28" si="4">(D24/50)</f>
        <v>3.8279999999999994</v>
      </c>
      <c r="G24" s="47">
        <f t="shared" ref="G24:G28" si="5">(D24/100)</f>
        <v>1.9139999999999997</v>
      </c>
    </row>
    <row r="25" spans="1:7" ht="15" x14ac:dyDescent="0.25">
      <c r="A25" s="55" t="s">
        <v>269</v>
      </c>
      <c r="B25" s="58">
        <v>8.5000000000000006E-2</v>
      </c>
      <c r="C25" s="46">
        <f>(B25*C20)</f>
        <v>0.30909090909090908</v>
      </c>
      <c r="D25" s="47">
        <f t="shared" si="2"/>
        <v>187</v>
      </c>
      <c r="E25" s="47">
        <f t="shared" si="3"/>
        <v>9.35</v>
      </c>
      <c r="F25" s="48">
        <f t="shared" si="4"/>
        <v>3.74</v>
      </c>
      <c r="G25" s="47">
        <f t="shared" si="5"/>
        <v>1.87</v>
      </c>
    </row>
    <row r="26" spans="1:7" ht="15" x14ac:dyDescent="0.25">
      <c r="A26" s="55" t="s">
        <v>290</v>
      </c>
      <c r="B26" s="58">
        <v>9.4E-2</v>
      </c>
      <c r="C26" s="46">
        <f>(B26*C20)</f>
        <v>0.3418181818181818</v>
      </c>
      <c r="D26" s="47">
        <f t="shared" si="2"/>
        <v>206.79999999999998</v>
      </c>
      <c r="E26" s="47">
        <f t="shared" si="3"/>
        <v>10.34</v>
      </c>
      <c r="F26" s="48">
        <f t="shared" si="4"/>
        <v>4.1359999999999992</v>
      </c>
      <c r="G26" s="47">
        <f t="shared" si="5"/>
        <v>2.0679999999999996</v>
      </c>
    </row>
    <row r="27" spans="1:7" ht="15" x14ac:dyDescent="0.25">
      <c r="A27" s="55" t="s">
        <v>291</v>
      </c>
      <c r="B27" s="58">
        <v>8.6999999999999994E-2</v>
      </c>
      <c r="C27" s="46">
        <f>(B27*C20)</f>
        <v>0.31636363636363635</v>
      </c>
      <c r="D27" s="47">
        <f t="shared" si="2"/>
        <v>191.39999999999998</v>
      </c>
      <c r="E27" s="47">
        <f t="shared" si="3"/>
        <v>9.5699999999999985</v>
      </c>
      <c r="F27" s="48">
        <f t="shared" si="4"/>
        <v>3.8279999999999994</v>
      </c>
      <c r="G27" s="47">
        <f t="shared" si="5"/>
        <v>1.9139999999999997</v>
      </c>
    </row>
    <row r="28" spans="1:7" ht="15" x14ac:dyDescent="0.25">
      <c r="A28" s="55" t="s">
        <v>292</v>
      </c>
      <c r="B28" s="58">
        <v>0.11799999999999999</v>
      </c>
      <c r="C28" s="46">
        <f>(B28*C20)</f>
        <v>0.42909090909090908</v>
      </c>
      <c r="D28" s="47">
        <f t="shared" si="2"/>
        <v>259.59999999999997</v>
      </c>
      <c r="E28" s="47">
        <f t="shared" si="3"/>
        <v>12.979999999999999</v>
      </c>
      <c r="F28" s="48">
        <f t="shared" si="4"/>
        <v>5.1919999999999993</v>
      </c>
      <c r="G28" s="47">
        <f t="shared" si="5"/>
        <v>2.5959999999999996</v>
      </c>
    </row>
    <row r="29" spans="1:7" ht="15" x14ac:dyDescent="0.3">
      <c r="A29" s="39"/>
      <c r="B29" s="39"/>
      <c r="C29" s="39"/>
      <c r="D29" s="39"/>
      <c r="E29" s="39"/>
      <c r="F29" s="40">
        <f>SUM(F23:F28)</f>
        <v>25.387999999999998</v>
      </c>
      <c r="G29" s="39"/>
    </row>
    <row r="30" spans="1:7" ht="15.6" x14ac:dyDescent="0.3">
      <c r="A30" s="20" t="s">
        <v>249</v>
      </c>
      <c r="B30" s="21"/>
      <c r="C30" s="21"/>
      <c r="D30" s="21"/>
      <c r="E30" s="49"/>
      <c r="F30" s="49"/>
      <c r="G30" s="39"/>
    </row>
    <row r="31" spans="1:7" ht="15.6" x14ac:dyDescent="0.3">
      <c r="A31" s="57"/>
      <c r="B31" s="57"/>
      <c r="C31" s="57"/>
      <c r="D31" s="57"/>
      <c r="E31" s="39"/>
      <c r="F31" s="39"/>
      <c r="G31" s="39"/>
    </row>
    <row r="32" spans="1:7" ht="15.6" x14ac:dyDescent="0.3">
      <c r="A32" s="20" t="s">
        <v>250</v>
      </c>
      <c r="B32" s="21"/>
      <c r="C32" s="21"/>
      <c r="D32" s="21"/>
      <c r="E32" s="49"/>
      <c r="F32" s="49"/>
      <c r="G32" s="39"/>
    </row>
    <row r="33" spans="1:7" ht="15.6" x14ac:dyDescent="0.3">
      <c r="A33" s="57"/>
      <c r="B33" s="57"/>
      <c r="C33" s="57"/>
      <c r="D33" s="57"/>
      <c r="E33" s="39"/>
      <c r="F33" s="39"/>
      <c r="G33" s="39"/>
    </row>
    <row r="34" spans="1:7" ht="15.6" x14ac:dyDescent="0.3">
      <c r="A34" s="20" t="s">
        <v>251</v>
      </c>
      <c r="B34" s="20"/>
      <c r="C34" s="20"/>
      <c r="D34" s="20"/>
      <c r="E34" s="50"/>
      <c r="F34" s="39"/>
      <c r="G34" s="39"/>
    </row>
    <row r="37" spans="1:7" x14ac:dyDescent="0.3">
      <c r="A37" s="18" t="s">
        <v>399</v>
      </c>
    </row>
    <row r="38" spans="1:7" x14ac:dyDescent="0.3">
      <c r="A38" s="17" t="s">
        <v>227</v>
      </c>
      <c r="B38" s="17" t="s">
        <v>248</v>
      </c>
    </row>
    <row r="39" spans="1:7" x14ac:dyDescent="0.3">
      <c r="A39" s="17" t="s">
        <v>194</v>
      </c>
      <c r="B39" s="17">
        <v>8.6999999999999994E-2</v>
      </c>
    </row>
    <row r="40" spans="1:7" x14ac:dyDescent="0.3">
      <c r="A40" s="17" t="s">
        <v>212</v>
      </c>
      <c r="B40" s="17">
        <v>0.11799999999999999</v>
      </c>
    </row>
    <row r="41" spans="1:7" x14ac:dyDescent="0.3">
      <c r="A41" s="17" t="s">
        <v>195</v>
      </c>
      <c r="B41" s="17">
        <v>8.5000000000000006E-2</v>
      </c>
    </row>
    <row r="42" spans="1:7" x14ac:dyDescent="0.3">
      <c r="A42" s="17" t="s">
        <v>190</v>
      </c>
      <c r="B42" s="17">
        <v>8.6999999999999994E-2</v>
      </c>
    </row>
    <row r="43" spans="1:7" x14ac:dyDescent="0.3">
      <c r="A43" s="17" t="s">
        <v>185</v>
      </c>
      <c r="B43" s="17">
        <v>9.4E-2</v>
      </c>
    </row>
    <row r="44" spans="1:7" x14ac:dyDescent="0.3">
      <c r="A44" s="17" t="s">
        <v>179</v>
      </c>
      <c r="B44" s="17">
        <v>0.106</v>
      </c>
    </row>
  </sheetData>
  <mergeCells count="3">
    <mergeCell ref="A1:G1"/>
    <mergeCell ref="A2:G2"/>
    <mergeCell ref="A16:D16"/>
  </mergeCells>
  <pageMargins left="0.7" right="0.7" top="0.75" bottom="0.75" header="0.3" footer="0.3"/>
  <pageSetup scale="8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44"/>
  <sheetViews>
    <sheetView topLeftCell="A16" workbookViewId="0">
      <selection activeCell="C23" sqref="C23"/>
    </sheetView>
  </sheetViews>
  <sheetFormatPr defaultColWidth="14.44140625" defaultRowHeight="13.8" x14ac:dyDescent="0.3"/>
  <cols>
    <col min="1" max="1" width="18.109375" style="17" customWidth="1"/>
    <col min="2" max="2" width="14.44140625" style="17"/>
    <col min="3" max="3" width="15.44140625" style="17" bestFit="1" customWidth="1"/>
    <col min="4" max="4" width="17.5546875" style="17" customWidth="1"/>
    <col min="5" max="16384" width="14.44140625" style="17"/>
  </cols>
  <sheetData>
    <row r="1" spans="1:7" ht="78" customHeight="1" x14ac:dyDescent="0.3">
      <c r="A1" s="75" t="s">
        <v>229</v>
      </c>
      <c r="B1" s="76"/>
      <c r="C1" s="76"/>
      <c r="D1" s="76"/>
      <c r="E1" s="76"/>
      <c r="F1" s="76"/>
      <c r="G1" s="76"/>
    </row>
    <row r="2" spans="1:7" ht="47.25" customHeight="1" x14ac:dyDescent="0.3">
      <c r="A2" s="75" t="s">
        <v>309</v>
      </c>
      <c r="B2" s="77"/>
      <c r="C2" s="77"/>
      <c r="D2" s="77"/>
      <c r="E2" s="77"/>
      <c r="F2" s="77"/>
      <c r="G2" s="77"/>
    </row>
    <row r="4" spans="1:7" ht="46.8" x14ac:dyDescent="0.3">
      <c r="A4" s="41" t="s">
        <v>53</v>
      </c>
      <c r="B4" s="41" t="s">
        <v>230</v>
      </c>
      <c r="C4" s="41" t="s">
        <v>231</v>
      </c>
      <c r="D4" s="39"/>
      <c r="E4" s="39"/>
      <c r="F4" s="39"/>
      <c r="G4" s="39"/>
    </row>
    <row r="5" spans="1:7" ht="15.6" x14ac:dyDescent="0.25">
      <c r="A5" s="55" t="s">
        <v>270</v>
      </c>
      <c r="B5" s="25">
        <v>282.60000000000002</v>
      </c>
      <c r="C5" s="54">
        <f t="shared" ref="C5:C8" si="0">(B5*5)</f>
        <v>1413</v>
      </c>
      <c r="D5" s="39"/>
      <c r="E5" s="39"/>
      <c r="F5" s="39"/>
      <c r="G5" s="39"/>
    </row>
    <row r="6" spans="1:7" ht="15.6" x14ac:dyDescent="0.25">
      <c r="A6" s="55" t="s">
        <v>271</v>
      </c>
      <c r="B6" s="25">
        <v>297</v>
      </c>
      <c r="C6" s="54">
        <f t="shared" si="0"/>
        <v>1485</v>
      </c>
      <c r="D6" s="39"/>
      <c r="E6" s="39"/>
      <c r="F6" s="39"/>
      <c r="G6" s="39"/>
    </row>
    <row r="7" spans="1:7" ht="15.6" x14ac:dyDescent="0.25">
      <c r="A7" s="55" t="s">
        <v>138</v>
      </c>
      <c r="B7" s="25">
        <v>57.8</v>
      </c>
      <c r="C7" s="54">
        <f t="shared" si="0"/>
        <v>289</v>
      </c>
      <c r="D7" s="39"/>
      <c r="E7" s="39"/>
      <c r="F7" s="39"/>
      <c r="G7" s="39"/>
    </row>
    <row r="8" spans="1:7" ht="15.6" x14ac:dyDescent="0.25">
      <c r="A8" s="55" t="s">
        <v>293</v>
      </c>
      <c r="B8" s="25">
        <v>65</v>
      </c>
      <c r="C8" s="54">
        <f t="shared" si="0"/>
        <v>325</v>
      </c>
      <c r="D8" s="39"/>
      <c r="E8" s="39"/>
      <c r="F8" s="39"/>
      <c r="G8" s="39"/>
    </row>
    <row r="9" spans="1:7" ht="15.6" x14ac:dyDescent="0.25">
      <c r="A9" s="55" t="s">
        <v>165</v>
      </c>
      <c r="B9" s="25">
        <v>340.9</v>
      </c>
      <c r="C9" s="54">
        <f>(B9*5)</f>
        <v>1704.5</v>
      </c>
      <c r="D9" s="39"/>
      <c r="E9" s="39"/>
      <c r="F9" s="39"/>
      <c r="G9" s="39"/>
    </row>
    <row r="10" spans="1:7" ht="15.6" x14ac:dyDescent="0.25">
      <c r="A10" s="55" t="s">
        <v>294</v>
      </c>
      <c r="B10" s="25">
        <v>130.1</v>
      </c>
      <c r="C10" s="54">
        <f t="shared" ref="C10" si="1">(B10*5)</f>
        <v>650.5</v>
      </c>
      <c r="D10" s="39"/>
      <c r="E10" s="39"/>
      <c r="F10" s="39"/>
      <c r="G10" s="39"/>
    </row>
    <row r="11" spans="1:7" ht="15" x14ac:dyDescent="0.3">
      <c r="A11" s="39"/>
      <c r="B11" s="39"/>
      <c r="C11" s="40"/>
      <c r="D11" s="39"/>
      <c r="E11" s="39"/>
      <c r="F11" s="39"/>
      <c r="G11" s="39"/>
    </row>
    <row r="12" spans="1:7" ht="15" x14ac:dyDescent="0.3">
      <c r="A12" s="39"/>
      <c r="B12" s="39"/>
      <c r="C12" s="39"/>
      <c r="D12" s="39"/>
      <c r="E12" s="39"/>
      <c r="F12" s="39"/>
      <c r="G12" s="39"/>
    </row>
    <row r="13" spans="1:7" ht="46.8" x14ac:dyDescent="0.3">
      <c r="A13" s="41" t="s">
        <v>53</v>
      </c>
      <c r="B13" s="41" t="s">
        <v>232</v>
      </c>
      <c r="C13" s="41" t="s">
        <v>233</v>
      </c>
      <c r="D13" s="41" t="s">
        <v>234</v>
      </c>
      <c r="E13" s="41" t="s">
        <v>235</v>
      </c>
      <c r="F13" s="41" t="s">
        <v>236</v>
      </c>
      <c r="G13" s="41" t="s">
        <v>237</v>
      </c>
    </row>
    <row r="14" spans="1:7" ht="15" x14ac:dyDescent="0.3">
      <c r="A14" s="42" t="s">
        <v>238</v>
      </c>
      <c r="B14" s="42">
        <v>10</v>
      </c>
      <c r="C14" s="42">
        <f>(B14*10)</f>
        <v>100</v>
      </c>
      <c r="D14" s="42">
        <f>(B14*1.1)</f>
        <v>11</v>
      </c>
      <c r="E14" s="42">
        <f>(B14+C14+D14)</f>
        <v>121</v>
      </c>
      <c r="F14" s="42">
        <f>(E14*5)</f>
        <v>605</v>
      </c>
      <c r="G14" s="42">
        <f>(F14-E14)</f>
        <v>484</v>
      </c>
    </row>
    <row r="16" spans="1:7" ht="18" x14ac:dyDescent="0.3">
      <c r="A16" s="78" t="s">
        <v>252</v>
      </c>
      <c r="B16" s="79"/>
      <c r="C16" s="79"/>
      <c r="D16" s="79"/>
    </row>
    <row r="19" spans="1:7" ht="15.6" x14ac:dyDescent="0.3">
      <c r="A19" s="57" t="s">
        <v>239</v>
      </c>
      <c r="B19" s="57" t="s">
        <v>240</v>
      </c>
      <c r="C19" s="57" t="s">
        <v>241</v>
      </c>
      <c r="D19" s="39"/>
      <c r="E19" s="39"/>
      <c r="F19" s="39"/>
      <c r="G19" s="39"/>
    </row>
    <row r="20" spans="1:7" ht="15" x14ac:dyDescent="0.3">
      <c r="A20" s="39" t="s">
        <v>242</v>
      </c>
      <c r="B20" s="43">
        <v>9.2999999999999999E-2</v>
      </c>
      <c r="C20" s="44">
        <f>(0.36/B20)</f>
        <v>3.8709677419354835</v>
      </c>
      <c r="D20" s="39"/>
      <c r="E20" s="39"/>
      <c r="F20" s="39"/>
      <c r="G20" s="39"/>
    </row>
    <row r="21" spans="1:7" ht="15" x14ac:dyDescent="0.3">
      <c r="A21" s="39"/>
      <c r="B21" s="39"/>
      <c r="C21" s="39"/>
      <c r="D21" s="39"/>
      <c r="E21" s="39"/>
      <c r="F21" s="39"/>
      <c r="G21" s="39"/>
    </row>
    <row r="22" spans="1:7" ht="31.2" x14ac:dyDescent="0.3">
      <c r="A22" s="45" t="s">
        <v>227</v>
      </c>
      <c r="B22" s="45" t="s">
        <v>240</v>
      </c>
      <c r="C22" s="45" t="s">
        <v>243</v>
      </c>
      <c r="D22" s="45" t="s">
        <v>244</v>
      </c>
      <c r="E22" s="45" t="s">
        <v>245</v>
      </c>
      <c r="F22" s="45" t="s">
        <v>246</v>
      </c>
      <c r="G22" s="45" t="s">
        <v>247</v>
      </c>
    </row>
    <row r="23" spans="1:7" ht="15" x14ac:dyDescent="0.25">
      <c r="A23" s="55" t="s">
        <v>270</v>
      </c>
      <c r="B23" s="17">
        <v>0.13700000000000001</v>
      </c>
      <c r="C23" s="46">
        <f>(B23*C20)</f>
        <v>0.53032258064516125</v>
      </c>
      <c r="D23" s="47">
        <f>(C23*605)</f>
        <v>320.84516129032255</v>
      </c>
      <c r="E23" s="47">
        <f>(D23/20)</f>
        <v>16.042258064516126</v>
      </c>
      <c r="F23" s="48">
        <f>(D23/50)</f>
        <v>6.4169032258064513</v>
      </c>
      <c r="G23" s="47">
        <f>(D23/100)</f>
        <v>3.2084516129032257</v>
      </c>
    </row>
    <row r="24" spans="1:7" ht="15" x14ac:dyDescent="0.25">
      <c r="A24" s="55" t="s">
        <v>271</v>
      </c>
      <c r="B24" s="17">
        <v>0.112</v>
      </c>
      <c r="C24" s="46">
        <f>(B24*C20)</f>
        <v>0.43354838709677418</v>
      </c>
      <c r="D24" s="47">
        <f t="shared" ref="D24:D28" si="2">(C24*605)</f>
        <v>262.2967741935484</v>
      </c>
      <c r="E24" s="47">
        <f t="shared" ref="E24:E28" si="3">(D24/20)</f>
        <v>13.11483870967742</v>
      </c>
      <c r="F24" s="48">
        <f t="shared" ref="F24:F28" si="4">(D24/50)</f>
        <v>5.2459354838709684</v>
      </c>
      <c r="G24" s="47">
        <f t="shared" ref="G24:G28" si="5">(D24/100)</f>
        <v>2.6229677419354842</v>
      </c>
    </row>
    <row r="25" spans="1:7" ht="15" x14ac:dyDescent="0.25">
      <c r="A25" s="55" t="s">
        <v>138</v>
      </c>
      <c r="B25" s="17">
        <v>0.112</v>
      </c>
      <c r="C25" s="46">
        <f>(B25*C20)</f>
        <v>0.43354838709677418</v>
      </c>
      <c r="D25" s="47">
        <f t="shared" si="2"/>
        <v>262.2967741935484</v>
      </c>
      <c r="E25" s="47">
        <f t="shared" si="3"/>
        <v>13.11483870967742</v>
      </c>
      <c r="F25" s="48">
        <f t="shared" si="4"/>
        <v>5.2459354838709684</v>
      </c>
      <c r="G25" s="47">
        <f t="shared" si="5"/>
        <v>2.6229677419354842</v>
      </c>
    </row>
    <row r="26" spans="1:7" ht="15" x14ac:dyDescent="0.25">
      <c r="A26" s="55" t="s">
        <v>293</v>
      </c>
      <c r="B26" s="17">
        <v>0.10100000000000001</v>
      </c>
      <c r="C26" s="46">
        <f>(B26*C20)</f>
        <v>0.39096774193548384</v>
      </c>
      <c r="D26" s="47">
        <f t="shared" si="2"/>
        <v>236.53548387096771</v>
      </c>
      <c r="E26" s="47">
        <f t="shared" si="3"/>
        <v>11.826774193548385</v>
      </c>
      <c r="F26" s="48">
        <f t="shared" si="4"/>
        <v>4.7307096774193544</v>
      </c>
      <c r="G26" s="47">
        <f t="shared" si="5"/>
        <v>2.3653548387096772</v>
      </c>
    </row>
    <row r="27" spans="1:7" ht="15" x14ac:dyDescent="0.25">
      <c r="A27" s="55" t="s">
        <v>165</v>
      </c>
      <c r="B27" s="17">
        <v>0.184</v>
      </c>
      <c r="C27" s="46">
        <f>(B27*C20)</f>
        <v>0.71225806451612894</v>
      </c>
      <c r="D27" s="47">
        <f t="shared" si="2"/>
        <v>430.91612903225803</v>
      </c>
      <c r="E27" s="47">
        <f t="shared" si="3"/>
        <v>21.545806451612901</v>
      </c>
      <c r="F27" s="48">
        <f t="shared" si="4"/>
        <v>8.6183225806451613</v>
      </c>
      <c r="G27" s="47">
        <f t="shared" si="5"/>
        <v>4.3091612903225807</v>
      </c>
    </row>
    <row r="28" spans="1:7" ht="15" x14ac:dyDescent="0.25">
      <c r="A28" s="55" t="s">
        <v>294</v>
      </c>
      <c r="B28" s="56">
        <v>0.09</v>
      </c>
      <c r="C28" s="46">
        <f>(B28*C20)</f>
        <v>0.34838709677419349</v>
      </c>
      <c r="D28" s="47">
        <f t="shared" si="2"/>
        <v>210.77419354838707</v>
      </c>
      <c r="E28" s="47">
        <f t="shared" si="3"/>
        <v>10.538709677419353</v>
      </c>
      <c r="F28" s="48">
        <f t="shared" si="4"/>
        <v>4.2154838709677414</v>
      </c>
      <c r="G28" s="47">
        <f t="shared" si="5"/>
        <v>2.1077419354838707</v>
      </c>
    </row>
    <row r="29" spans="1:7" ht="15" x14ac:dyDescent="0.3">
      <c r="A29" s="39"/>
      <c r="B29" s="39"/>
      <c r="C29" s="39"/>
      <c r="D29" s="39"/>
      <c r="E29" s="39"/>
      <c r="F29" s="40">
        <f>SUM(F23:F28)</f>
        <v>34.473290322580652</v>
      </c>
      <c r="G29" s="39"/>
    </row>
    <row r="30" spans="1:7" ht="15.6" x14ac:dyDescent="0.3">
      <c r="A30" s="20" t="s">
        <v>249</v>
      </c>
      <c r="B30" s="21"/>
      <c r="C30" s="21"/>
      <c r="D30" s="21"/>
      <c r="E30" s="49"/>
      <c r="F30" s="49"/>
      <c r="G30" s="39"/>
    </row>
    <row r="31" spans="1:7" ht="15.6" x14ac:dyDescent="0.3">
      <c r="A31" s="57"/>
      <c r="B31" s="57"/>
      <c r="C31" s="57"/>
      <c r="D31" s="57"/>
      <c r="E31" s="39"/>
      <c r="F31" s="39"/>
      <c r="G31" s="39"/>
    </row>
    <row r="32" spans="1:7" ht="15.6" x14ac:dyDescent="0.3">
      <c r="A32" s="20" t="s">
        <v>250</v>
      </c>
      <c r="B32" s="21"/>
      <c r="C32" s="21"/>
      <c r="D32" s="21"/>
      <c r="E32" s="49"/>
      <c r="F32" s="49"/>
      <c r="G32" s="39"/>
    </row>
    <row r="33" spans="1:7" ht="15.6" x14ac:dyDescent="0.3">
      <c r="A33" s="57"/>
      <c r="B33" s="57"/>
      <c r="C33" s="57"/>
      <c r="D33" s="57"/>
      <c r="E33" s="39"/>
      <c r="F33" s="39"/>
      <c r="G33" s="39"/>
    </row>
    <row r="34" spans="1:7" ht="15.6" x14ac:dyDescent="0.3">
      <c r="A34" s="20" t="s">
        <v>251</v>
      </c>
      <c r="B34" s="20"/>
      <c r="C34" s="20"/>
      <c r="D34" s="20"/>
      <c r="E34" s="50"/>
      <c r="F34" s="39"/>
      <c r="G34" s="39"/>
    </row>
    <row r="37" spans="1:7" x14ac:dyDescent="0.3">
      <c r="A37" s="18" t="s">
        <v>400</v>
      </c>
    </row>
    <row r="38" spans="1:7" x14ac:dyDescent="0.3">
      <c r="A38" s="17" t="s">
        <v>227</v>
      </c>
      <c r="B38" s="17" t="s">
        <v>248</v>
      </c>
    </row>
    <row r="39" spans="1:7" x14ac:dyDescent="0.3">
      <c r="A39" s="17" t="s">
        <v>198</v>
      </c>
      <c r="B39" s="56">
        <v>0.09</v>
      </c>
    </row>
    <row r="40" spans="1:7" x14ac:dyDescent="0.3">
      <c r="A40" s="17" t="s">
        <v>205</v>
      </c>
      <c r="B40" s="17">
        <v>0.112</v>
      </c>
    </row>
    <row r="41" spans="1:7" x14ac:dyDescent="0.3">
      <c r="A41" s="17" t="s">
        <v>187</v>
      </c>
      <c r="B41" s="17">
        <v>0.10100000000000001</v>
      </c>
    </row>
    <row r="42" spans="1:7" x14ac:dyDescent="0.3">
      <c r="A42" s="17" t="s">
        <v>113</v>
      </c>
      <c r="B42" s="17">
        <v>0.184</v>
      </c>
    </row>
    <row r="43" spans="1:7" x14ac:dyDescent="0.3">
      <c r="A43" s="17" t="s">
        <v>78</v>
      </c>
      <c r="B43" s="17">
        <v>0.112</v>
      </c>
    </row>
    <row r="44" spans="1:7" x14ac:dyDescent="0.3">
      <c r="A44" s="17" t="s">
        <v>206</v>
      </c>
      <c r="B44" s="17">
        <v>0.13700000000000001</v>
      </c>
    </row>
  </sheetData>
  <mergeCells count="3">
    <mergeCell ref="A1:G1"/>
    <mergeCell ref="A2:G2"/>
    <mergeCell ref="A16:D16"/>
  </mergeCells>
  <pageMargins left="0.7" right="0.7" top="0.75" bottom="0.75" header="0.3" footer="0.3"/>
  <pageSetup scale="8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78"/>
  <sheetViews>
    <sheetView zoomScaleNormal="100" workbookViewId="0">
      <selection sqref="A1:XFD1048576"/>
    </sheetView>
  </sheetViews>
  <sheetFormatPr defaultColWidth="9.109375" defaultRowHeight="13.8" x14ac:dyDescent="0.25"/>
  <cols>
    <col min="1" max="1" width="17" style="1" customWidth="1"/>
    <col min="2" max="2" width="10.33203125" style="1" bestFit="1" customWidth="1"/>
    <col min="3" max="3" width="16.109375" style="1" bestFit="1" customWidth="1"/>
    <col min="4" max="4" width="10" style="1" bestFit="1" customWidth="1"/>
    <col min="5" max="9" width="9.109375" style="1"/>
    <col min="10" max="10" width="16" style="1" bestFit="1" customWidth="1"/>
    <col min="11" max="11" width="9.109375" style="1"/>
    <col min="12" max="12" width="16" style="1" bestFit="1" customWidth="1"/>
    <col min="13" max="13" width="10.5546875" style="1" customWidth="1"/>
    <col min="14" max="14" width="16" style="1" bestFit="1" customWidth="1"/>
    <col min="15" max="15" width="10.33203125" style="1" bestFit="1" customWidth="1"/>
    <col min="16" max="17" width="9.5546875" style="2" bestFit="1" customWidth="1"/>
    <col min="18" max="16384" width="9.109375" style="1"/>
  </cols>
  <sheetData>
    <row r="1" spans="1:17" x14ac:dyDescent="0.25">
      <c r="A1" s="1" t="s">
        <v>312</v>
      </c>
    </row>
    <row r="2" spans="1:17" x14ac:dyDescent="0.25">
      <c r="A2" s="1" t="s">
        <v>313</v>
      </c>
    </row>
    <row r="3" spans="1:17" x14ac:dyDescent="0.25">
      <c r="A3" s="1" t="s">
        <v>392</v>
      </c>
    </row>
    <row r="4" spans="1:17" x14ac:dyDescent="0.25">
      <c r="A4" s="1" t="s">
        <v>402</v>
      </c>
    </row>
    <row r="5" spans="1:17" ht="41.4" x14ac:dyDescent="0.25">
      <c r="A5" s="59" t="s">
        <v>227</v>
      </c>
      <c r="B5" s="59" t="s">
        <v>314</v>
      </c>
      <c r="C5" s="59" t="s">
        <v>315</v>
      </c>
      <c r="D5" s="59" t="s">
        <v>316</v>
      </c>
      <c r="E5" s="59" t="s">
        <v>310</v>
      </c>
      <c r="F5" s="59" t="s">
        <v>317</v>
      </c>
      <c r="G5" s="59" t="s">
        <v>311</v>
      </c>
      <c r="H5" s="2"/>
      <c r="I5" s="2"/>
      <c r="J5" s="60" t="s">
        <v>227</v>
      </c>
      <c r="K5" s="60" t="s">
        <v>310</v>
      </c>
      <c r="L5" s="61" t="s">
        <v>318</v>
      </c>
      <c r="M5" s="61" t="s">
        <v>319</v>
      </c>
      <c r="P5" s="1"/>
      <c r="Q5" s="1"/>
    </row>
    <row r="6" spans="1:17" x14ac:dyDescent="0.25">
      <c r="A6" s="16" t="s">
        <v>191</v>
      </c>
      <c r="B6" s="16" t="s">
        <v>320</v>
      </c>
      <c r="C6" s="65">
        <v>0.77600000000000002</v>
      </c>
      <c r="D6" s="65">
        <v>257.46499999999997</v>
      </c>
      <c r="E6" s="16">
        <v>259.041</v>
      </c>
      <c r="F6" s="16">
        <v>2.9929999999999999</v>
      </c>
      <c r="G6" s="16">
        <v>1.2</v>
      </c>
      <c r="J6" s="62" t="s">
        <v>191</v>
      </c>
      <c r="K6" s="62">
        <v>259.041</v>
      </c>
      <c r="L6" s="63">
        <f t="shared" ref="L6" si="0">(K6*50/200)</f>
        <v>64.760249999999999</v>
      </c>
      <c r="M6" s="63">
        <f>(L6-50)</f>
        <v>14.760249999999999</v>
      </c>
      <c r="P6" s="1"/>
      <c r="Q6" s="1"/>
    </row>
    <row r="7" spans="1:17" x14ac:dyDescent="0.25">
      <c r="A7" s="16"/>
      <c r="B7" s="16" t="s">
        <v>321</v>
      </c>
      <c r="C7" s="65">
        <v>0.79100000000000004</v>
      </c>
      <c r="D7" s="65">
        <v>262.49299999999999</v>
      </c>
      <c r="E7" s="16"/>
      <c r="F7" s="16"/>
      <c r="G7" s="16"/>
      <c r="J7" s="62"/>
      <c r="K7" s="62"/>
      <c r="L7" s="63"/>
      <c r="M7" s="63"/>
      <c r="P7" s="1"/>
      <c r="Q7" s="1"/>
    </row>
    <row r="8" spans="1:17" x14ac:dyDescent="0.25">
      <c r="A8" s="16"/>
      <c r="B8" s="16" t="s">
        <v>322</v>
      </c>
      <c r="C8" s="65">
        <v>0.77500000000000002</v>
      </c>
      <c r="D8" s="65">
        <v>257.16500000000002</v>
      </c>
      <c r="E8" s="16"/>
      <c r="F8" s="16"/>
      <c r="G8" s="16"/>
      <c r="J8" s="62"/>
      <c r="K8" s="62"/>
      <c r="L8" s="63"/>
      <c r="M8" s="63"/>
      <c r="P8" s="1"/>
      <c r="Q8" s="1"/>
    </row>
    <row r="9" spans="1:17" x14ac:dyDescent="0.25">
      <c r="A9" s="16" t="s">
        <v>204</v>
      </c>
      <c r="B9" s="16" t="s">
        <v>323</v>
      </c>
      <c r="C9" s="65">
        <v>0.9</v>
      </c>
      <c r="D9" s="65">
        <v>299.13799999999998</v>
      </c>
      <c r="E9" s="16">
        <v>304.12700000000001</v>
      </c>
      <c r="F9" s="16">
        <v>5.0970000000000004</v>
      </c>
      <c r="G9" s="16">
        <v>1.7</v>
      </c>
      <c r="J9" s="62" t="s">
        <v>204</v>
      </c>
      <c r="K9" s="62">
        <v>304.12700000000001</v>
      </c>
      <c r="L9" s="63">
        <f>(K9*50/200)</f>
        <v>76.031750000000002</v>
      </c>
      <c r="M9" s="63">
        <f t="shared" ref="M9:M69" si="1">(L9-50)</f>
        <v>26.031750000000002</v>
      </c>
      <c r="P9" s="1"/>
      <c r="Q9" s="1"/>
    </row>
    <row r="10" spans="1:17" x14ac:dyDescent="0.25">
      <c r="A10" s="16"/>
      <c r="B10" s="16" t="s">
        <v>324</v>
      </c>
      <c r="C10" s="65">
        <v>0.91400000000000003</v>
      </c>
      <c r="D10" s="65">
        <v>303.91699999999997</v>
      </c>
      <c r="E10" s="16"/>
      <c r="F10" s="16"/>
      <c r="G10" s="16"/>
      <c r="J10" s="62"/>
      <c r="K10" s="62"/>
      <c r="L10" s="63"/>
      <c r="M10" s="63"/>
      <c r="P10" s="1"/>
      <c r="Q10" s="1"/>
    </row>
    <row r="11" spans="1:17" x14ac:dyDescent="0.25">
      <c r="A11" s="16"/>
      <c r="B11" s="16" t="s">
        <v>325</v>
      </c>
      <c r="C11" s="65">
        <v>0.93</v>
      </c>
      <c r="D11" s="65">
        <v>309.32600000000002</v>
      </c>
      <c r="E11" s="16"/>
      <c r="F11" s="16"/>
      <c r="G11" s="16"/>
      <c r="J11" s="62"/>
      <c r="K11" s="62"/>
      <c r="L11" s="63"/>
      <c r="M11" s="63"/>
      <c r="P11" s="1"/>
      <c r="Q11" s="1"/>
    </row>
    <row r="12" spans="1:17" x14ac:dyDescent="0.25">
      <c r="A12" s="16" t="s">
        <v>198</v>
      </c>
      <c r="B12" s="16" t="s">
        <v>371</v>
      </c>
      <c r="C12" s="65">
        <v>0.98799999999999999</v>
      </c>
      <c r="D12" s="65">
        <v>329.476</v>
      </c>
      <c r="E12" s="65">
        <v>329.27</v>
      </c>
      <c r="F12" s="16">
        <v>8.2449999999999992</v>
      </c>
      <c r="G12" s="16">
        <v>2.5</v>
      </c>
      <c r="J12" s="62" t="s">
        <v>198</v>
      </c>
      <c r="K12" s="62">
        <v>329.27</v>
      </c>
      <c r="L12" s="63">
        <f>(K12*50/200)</f>
        <v>82.317499999999995</v>
      </c>
      <c r="M12" s="63">
        <f t="shared" si="1"/>
        <v>32.317499999999995</v>
      </c>
      <c r="P12" s="1"/>
      <c r="Q12" s="1"/>
    </row>
    <row r="13" spans="1:17" x14ac:dyDescent="0.25">
      <c r="A13" s="16"/>
      <c r="B13" s="16" t="s">
        <v>372</v>
      </c>
      <c r="C13" s="65">
        <v>0.96299999999999997</v>
      </c>
      <c r="D13" s="65">
        <v>320.923</v>
      </c>
      <c r="E13" s="16"/>
      <c r="F13" s="16"/>
      <c r="G13" s="16"/>
      <c r="J13" s="62"/>
      <c r="K13" s="62"/>
      <c r="L13" s="63"/>
      <c r="M13" s="63"/>
      <c r="P13" s="1"/>
      <c r="Q13" s="1"/>
    </row>
    <row r="14" spans="1:17" x14ac:dyDescent="0.25">
      <c r="A14" s="16"/>
      <c r="B14" s="16" t="s">
        <v>373</v>
      </c>
      <c r="C14" s="65">
        <v>1.0109999999999999</v>
      </c>
      <c r="D14" s="65">
        <v>337.41</v>
      </c>
      <c r="E14" s="16"/>
      <c r="F14" s="16"/>
      <c r="G14" s="16"/>
      <c r="J14" s="62"/>
      <c r="K14" s="62"/>
      <c r="L14" s="63"/>
      <c r="M14" s="63"/>
      <c r="P14" s="1"/>
      <c r="Q14" s="1"/>
    </row>
    <row r="15" spans="1:17" x14ac:dyDescent="0.25">
      <c r="A15" s="16" t="s">
        <v>205</v>
      </c>
      <c r="B15" s="16" t="s">
        <v>359</v>
      </c>
      <c r="C15" s="65">
        <v>1.0429999999999999</v>
      </c>
      <c r="D15" s="65">
        <v>348.50599999999997</v>
      </c>
      <c r="E15" s="16">
        <v>351.08600000000001</v>
      </c>
      <c r="F15" s="16">
        <v>8.1460000000000008</v>
      </c>
      <c r="G15" s="16">
        <v>2.2999999999999998</v>
      </c>
      <c r="J15" s="62" t="s">
        <v>205</v>
      </c>
      <c r="K15" s="62">
        <v>351.08600000000001</v>
      </c>
      <c r="L15" s="63">
        <f>(K15*50/200)</f>
        <v>87.771500000000003</v>
      </c>
      <c r="M15" s="63">
        <f t="shared" si="1"/>
        <v>37.771500000000003</v>
      </c>
      <c r="P15" s="1"/>
      <c r="Q15" s="1"/>
    </row>
    <row r="16" spans="1:17" x14ac:dyDescent="0.25">
      <c r="A16" s="16"/>
      <c r="B16" s="16" t="s">
        <v>360</v>
      </c>
      <c r="C16" s="65">
        <v>1.0760000000000001</v>
      </c>
      <c r="D16" s="65">
        <v>360.21</v>
      </c>
      <c r="E16" s="16"/>
      <c r="F16" s="16"/>
      <c r="G16" s="16"/>
      <c r="J16" s="62"/>
      <c r="K16" s="62"/>
      <c r="L16" s="63"/>
      <c r="M16" s="63"/>
      <c r="P16" s="1"/>
      <c r="Q16" s="1"/>
    </row>
    <row r="17" spans="1:17" x14ac:dyDescent="0.25">
      <c r="A17" s="16"/>
      <c r="B17" s="16" t="s">
        <v>361</v>
      </c>
      <c r="C17" s="65">
        <v>1.0309999999999999</v>
      </c>
      <c r="D17" s="65">
        <v>344.54199999999997</v>
      </c>
      <c r="E17" s="16"/>
      <c r="F17" s="16"/>
      <c r="G17" s="16"/>
      <c r="J17" s="62"/>
      <c r="K17" s="62"/>
      <c r="L17" s="63"/>
      <c r="M17" s="63"/>
      <c r="P17" s="1"/>
      <c r="Q17" s="1"/>
    </row>
    <row r="18" spans="1:17" x14ac:dyDescent="0.25">
      <c r="A18" s="16" t="s">
        <v>70</v>
      </c>
      <c r="B18" s="16" t="s">
        <v>332</v>
      </c>
      <c r="C18" s="65">
        <v>1.147</v>
      </c>
      <c r="D18" s="65">
        <v>385.637</v>
      </c>
      <c r="E18" s="16">
        <v>387.233</v>
      </c>
      <c r="F18" s="16">
        <v>2.2269999999999999</v>
      </c>
      <c r="G18" s="16">
        <v>0.6</v>
      </c>
      <c r="J18" s="62" t="s">
        <v>70</v>
      </c>
      <c r="K18" s="62">
        <v>387.233</v>
      </c>
      <c r="L18" s="63">
        <f>(K18*50/200)</f>
        <v>96.808250000000001</v>
      </c>
      <c r="M18" s="63">
        <f t="shared" si="1"/>
        <v>46.808250000000001</v>
      </c>
      <c r="P18" s="1"/>
      <c r="Q18" s="1"/>
    </row>
    <row r="19" spans="1:17" x14ac:dyDescent="0.25">
      <c r="A19" s="16"/>
      <c r="B19" s="16" t="s">
        <v>333</v>
      </c>
      <c r="C19" s="65">
        <v>1.159</v>
      </c>
      <c r="D19" s="65">
        <v>389.77699999999999</v>
      </c>
      <c r="E19" s="16"/>
      <c r="F19" s="16"/>
      <c r="G19" s="16"/>
      <c r="J19" s="62"/>
      <c r="K19" s="62"/>
      <c r="L19" s="63"/>
      <c r="M19" s="63"/>
      <c r="P19" s="1"/>
      <c r="Q19" s="1"/>
    </row>
    <row r="20" spans="1:17" x14ac:dyDescent="0.25">
      <c r="A20" s="16"/>
      <c r="B20" s="16" t="s">
        <v>334</v>
      </c>
      <c r="C20" s="65">
        <v>1.149</v>
      </c>
      <c r="D20" s="65">
        <v>386.28399999999999</v>
      </c>
      <c r="E20" s="16"/>
      <c r="F20" s="16"/>
      <c r="G20" s="16"/>
      <c r="J20" s="62"/>
      <c r="K20" s="62"/>
      <c r="L20" s="63"/>
      <c r="M20" s="63"/>
      <c r="P20" s="1"/>
      <c r="Q20" s="1"/>
    </row>
    <row r="21" spans="1:17" x14ac:dyDescent="0.25">
      <c r="A21" s="16" t="s">
        <v>187</v>
      </c>
      <c r="B21" s="16" t="s">
        <v>365</v>
      </c>
      <c r="C21" s="65">
        <v>1.056</v>
      </c>
      <c r="D21" s="65">
        <v>353.36099999999999</v>
      </c>
      <c r="E21" s="16">
        <v>355.45400000000001</v>
      </c>
      <c r="F21" s="16">
        <v>2.605</v>
      </c>
      <c r="G21" s="16">
        <v>0.7</v>
      </c>
      <c r="J21" s="62" t="s">
        <v>187</v>
      </c>
      <c r="K21" s="62">
        <v>355.45400000000001</v>
      </c>
      <c r="L21" s="63">
        <f>(K21*50/200)</f>
        <v>88.863500000000002</v>
      </c>
      <c r="M21" s="63">
        <f t="shared" si="1"/>
        <v>38.863500000000002</v>
      </c>
      <c r="P21" s="1"/>
      <c r="Q21" s="1"/>
    </row>
    <row r="22" spans="1:17" x14ac:dyDescent="0.25">
      <c r="A22" s="16"/>
      <c r="B22" s="16" t="s">
        <v>366</v>
      </c>
      <c r="C22" s="65">
        <v>1.071</v>
      </c>
      <c r="D22" s="65">
        <v>358.37099999999998</v>
      </c>
      <c r="E22" s="16"/>
      <c r="F22" s="16"/>
      <c r="G22" s="16"/>
      <c r="J22" s="62"/>
      <c r="K22" s="62"/>
      <c r="L22" s="63"/>
      <c r="M22" s="63"/>
      <c r="P22" s="1"/>
      <c r="Q22" s="1"/>
    </row>
    <row r="23" spans="1:17" x14ac:dyDescent="0.25">
      <c r="A23" s="16"/>
      <c r="B23" s="16" t="s">
        <v>367</v>
      </c>
      <c r="C23" s="65">
        <v>1.06</v>
      </c>
      <c r="D23" s="65">
        <v>354.62900000000002</v>
      </c>
      <c r="E23" s="16"/>
      <c r="F23" s="16"/>
      <c r="G23" s="16"/>
      <c r="J23" s="62"/>
      <c r="K23" s="62"/>
      <c r="L23" s="63"/>
      <c r="M23" s="63"/>
      <c r="P23" s="1"/>
      <c r="Q23" s="1"/>
    </row>
    <row r="24" spans="1:17" x14ac:dyDescent="0.25">
      <c r="A24" s="16" t="s">
        <v>194</v>
      </c>
      <c r="B24" s="16" t="s">
        <v>377</v>
      </c>
      <c r="C24" s="65">
        <v>0.90300000000000002</v>
      </c>
      <c r="D24" s="65">
        <v>300.26299999999998</v>
      </c>
      <c r="E24" s="16">
        <v>297.83300000000003</v>
      </c>
      <c r="F24" s="16">
        <v>2.1920000000000002</v>
      </c>
      <c r="G24" s="16">
        <v>0.7</v>
      </c>
      <c r="J24" s="62" t="s">
        <v>194</v>
      </c>
      <c r="K24" s="62">
        <v>297.83300000000003</v>
      </c>
      <c r="L24" s="63">
        <f>(K24*50/200)</f>
        <v>74.458250000000007</v>
      </c>
      <c r="M24" s="63">
        <f t="shared" si="1"/>
        <v>24.458250000000007</v>
      </c>
      <c r="P24" s="1"/>
      <c r="Q24" s="1"/>
    </row>
    <row r="25" spans="1:17" x14ac:dyDescent="0.25">
      <c r="A25" s="16"/>
      <c r="B25" s="16" t="s">
        <v>378</v>
      </c>
      <c r="C25" s="65">
        <v>0.89100000000000001</v>
      </c>
      <c r="D25" s="65">
        <v>296.00599999999997</v>
      </c>
      <c r="E25" s="16"/>
      <c r="F25" s="16"/>
      <c r="G25" s="16"/>
      <c r="J25" s="62"/>
      <c r="K25" s="62"/>
      <c r="L25" s="63"/>
      <c r="M25" s="63"/>
      <c r="P25" s="1"/>
      <c r="Q25" s="1"/>
    </row>
    <row r="26" spans="1:17" x14ac:dyDescent="0.25">
      <c r="A26" s="16"/>
      <c r="B26" s="16" t="s">
        <v>379</v>
      </c>
      <c r="C26" s="65">
        <v>0.89400000000000002</v>
      </c>
      <c r="D26" s="65">
        <v>297.23099999999999</v>
      </c>
      <c r="E26" s="16"/>
      <c r="F26" s="16"/>
      <c r="G26" s="16"/>
      <c r="J26" s="62"/>
      <c r="K26" s="62"/>
      <c r="L26" s="63"/>
      <c r="M26" s="63"/>
      <c r="P26" s="1"/>
      <c r="Q26" s="1"/>
    </row>
    <row r="27" spans="1:17" x14ac:dyDescent="0.25">
      <c r="A27" s="16" t="s">
        <v>112</v>
      </c>
      <c r="B27" s="16" t="s">
        <v>329</v>
      </c>
      <c r="C27" s="65">
        <v>1.405</v>
      </c>
      <c r="D27" s="65">
        <v>481.39699999999999</v>
      </c>
      <c r="E27" s="16">
        <v>478.36599999999999</v>
      </c>
      <c r="F27" s="16">
        <v>3.0169999999999999</v>
      </c>
      <c r="G27" s="16">
        <v>0.6</v>
      </c>
      <c r="J27" s="62" t="s">
        <v>112</v>
      </c>
      <c r="K27" s="62">
        <v>478.36599999999999</v>
      </c>
      <c r="L27" s="63">
        <f>(K27*50/200)</f>
        <v>119.5915</v>
      </c>
      <c r="M27" s="63">
        <f t="shared" si="1"/>
        <v>69.591499999999996</v>
      </c>
      <c r="P27" s="1"/>
      <c r="Q27" s="1"/>
    </row>
    <row r="28" spans="1:17" x14ac:dyDescent="0.25">
      <c r="A28" s="16"/>
      <c r="B28" s="16" t="s">
        <v>330</v>
      </c>
      <c r="C28" s="65">
        <v>1.39</v>
      </c>
      <c r="D28" s="65">
        <v>475.363</v>
      </c>
      <c r="E28" s="16"/>
      <c r="F28" s="16"/>
      <c r="G28" s="16"/>
      <c r="J28" s="62"/>
      <c r="K28" s="62"/>
      <c r="L28" s="63"/>
      <c r="M28" s="63"/>
      <c r="P28" s="1"/>
      <c r="Q28" s="1"/>
    </row>
    <row r="29" spans="1:17" x14ac:dyDescent="0.25">
      <c r="A29" s="16"/>
      <c r="B29" s="16" t="s">
        <v>331</v>
      </c>
      <c r="C29" s="65">
        <v>1.397</v>
      </c>
      <c r="D29" s="65">
        <v>478.339</v>
      </c>
      <c r="E29" s="16"/>
      <c r="F29" s="16"/>
      <c r="G29" s="16"/>
      <c r="J29" s="62"/>
      <c r="K29" s="62"/>
      <c r="L29" s="63"/>
      <c r="M29" s="63"/>
      <c r="P29" s="1"/>
      <c r="Q29" s="1"/>
    </row>
    <row r="30" spans="1:17" x14ac:dyDescent="0.25">
      <c r="A30" s="16" t="s">
        <v>71</v>
      </c>
      <c r="B30" s="16" t="s">
        <v>335</v>
      </c>
      <c r="C30" s="65">
        <v>1.1060000000000001</v>
      </c>
      <c r="D30" s="65">
        <v>370.78800000000001</v>
      </c>
      <c r="E30" s="16">
        <v>371.08499999999998</v>
      </c>
      <c r="F30" s="16">
        <v>0.26300000000000001</v>
      </c>
      <c r="G30" s="16">
        <v>0.1</v>
      </c>
      <c r="J30" s="62" t="s">
        <v>71</v>
      </c>
      <c r="K30" s="62">
        <v>371.08499999999998</v>
      </c>
      <c r="L30" s="63">
        <f>(K30*50/200)</f>
        <v>92.771249999999995</v>
      </c>
      <c r="M30" s="63">
        <f t="shared" si="1"/>
        <v>42.771249999999995</v>
      </c>
      <c r="P30" s="1"/>
      <c r="Q30" s="1"/>
    </row>
    <row r="31" spans="1:17" x14ac:dyDescent="0.25">
      <c r="A31" s="16"/>
      <c r="B31" s="16" t="s">
        <v>336</v>
      </c>
      <c r="C31" s="65">
        <v>1.107</v>
      </c>
      <c r="D31" s="65">
        <v>371.18</v>
      </c>
      <c r="E31" s="16"/>
      <c r="F31" s="16"/>
      <c r="G31" s="16"/>
      <c r="J31" s="62"/>
      <c r="K31" s="62"/>
      <c r="L31" s="63"/>
      <c r="M31" s="63"/>
      <c r="P31" s="1"/>
      <c r="Q31" s="1"/>
    </row>
    <row r="32" spans="1:17" x14ac:dyDescent="0.25">
      <c r="A32" s="16"/>
      <c r="B32" s="16" t="s">
        <v>337</v>
      </c>
      <c r="C32" s="65">
        <v>1.107</v>
      </c>
      <c r="D32" s="65">
        <v>371.286</v>
      </c>
      <c r="E32" s="16"/>
      <c r="F32" s="16"/>
      <c r="G32" s="16"/>
      <c r="J32" s="62"/>
      <c r="K32" s="62"/>
      <c r="L32" s="63"/>
      <c r="M32" s="63"/>
      <c r="P32" s="1"/>
      <c r="Q32" s="1"/>
    </row>
    <row r="33" spans="1:17" x14ac:dyDescent="0.25">
      <c r="A33" s="16" t="s">
        <v>68</v>
      </c>
      <c r="B33" s="16" t="s">
        <v>350</v>
      </c>
      <c r="C33" s="65">
        <v>1.1619999999999999</v>
      </c>
      <c r="D33" s="65">
        <v>390.822</v>
      </c>
      <c r="E33" s="65">
        <v>382.38</v>
      </c>
      <c r="F33" s="16">
        <v>7.3150000000000004</v>
      </c>
      <c r="G33" s="16">
        <v>1.9</v>
      </c>
      <c r="J33" s="62" t="s">
        <v>68</v>
      </c>
      <c r="K33" s="62">
        <v>382.38</v>
      </c>
      <c r="L33" s="63">
        <f>(K33*50/200)</f>
        <v>95.594999999999999</v>
      </c>
      <c r="M33" s="63">
        <f t="shared" si="1"/>
        <v>45.594999999999999</v>
      </c>
      <c r="P33" s="1"/>
      <c r="Q33" s="1"/>
    </row>
    <row r="34" spans="1:17" x14ac:dyDescent="0.25">
      <c r="A34" s="16"/>
      <c r="B34" s="16" t="s">
        <v>351</v>
      </c>
      <c r="C34" s="65">
        <v>1.127</v>
      </c>
      <c r="D34" s="65">
        <v>378.392</v>
      </c>
      <c r="E34" s="16"/>
      <c r="F34" s="16"/>
      <c r="G34" s="16"/>
      <c r="J34" s="62"/>
      <c r="K34" s="62"/>
      <c r="L34" s="63"/>
      <c r="M34" s="63"/>
      <c r="P34" s="1"/>
      <c r="Q34" s="1"/>
    </row>
    <row r="35" spans="1:17" x14ac:dyDescent="0.25">
      <c r="A35" s="16"/>
      <c r="B35" s="16" t="s">
        <v>352</v>
      </c>
      <c r="C35" s="65">
        <v>1.1259999999999999</v>
      </c>
      <c r="D35" s="65">
        <v>377.92700000000002</v>
      </c>
      <c r="E35" s="16"/>
      <c r="F35" s="16"/>
      <c r="G35" s="16"/>
      <c r="J35" s="62"/>
      <c r="K35" s="62"/>
      <c r="L35" s="63"/>
      <c r="M35" s="63"/>
      <c r="P35" s="1"/>
      <c r="Q35" s="1"/>
    </row>
    <row r="36" spans="1:17" x14ac:dyDescent="0.25">
      <c r="A36" s="16" t="s">
        <v>87</v>
      </c>
      <c r="B36" s="16" t="s">
        <v>326</v>
      </c>
      <c r="C36" s="65">
        <v>1.0009999999999999</v>
      </c>
      <c r="D36" s="65">
        <v>333.96</v>
      </c>
      <c r="E36" s="16">
        <v>337.85500000000002</v>
      </c>
      <c r="F36" s="16">
        <v>8.5860000000000003</v>
      </c>
      <c r="G36" s="16">
        <v>2.5</v>
      </c>
      <c r="J36" s="62" t="s">
        <v>87</v>
      </c>
      <c r="K36" s="62">
        <v>337.85500000000002</v>
      </c>
      <c r="L36" s="63">
        <f>(K36*50/200)</f>
        <v>84.463750000000005</v>
      </c>
      <c r="M36" s="63">
        <f t="shared" si="1"/>
        <v>34.463750000000005</v>
      </c>
      <c r="P36" s="1"/>
      <c r="Q36" s="1"/>
    </row>
    <row r="37" spans="1:17" x14ac:dyDescent="0.25">
      <c r="A37" s="16"/>
      <c r="B37" s="16" t="s">
        <v>327</v>
      </c>
      <c r="C37" s="65">
        <v>0.995</v>
      </c>
      <c r="D37" s="65">
        <v>331.90800000000002</v>
      </c>
      <c r="E37" s="16"/>
      <c r="F37" s="16"/>
      <c r="G37" s="16"/>
      <c r="J37" s="62"/>
      <c r="K37" s="62"/>
      <c r="L37" s="63"/>
      <c r="M37" s="63"/>
      <c r="P37" s="1"/>
      <c r="Q37" s="1"/>
    </row>
    <row r="38" spans="1:17" x14ac:dyDescent="0.25">
      <c r="A38" s="16"/>
      <c r="B38" s="16" t="s">
        <v>328</v>
      </c>
      <c r="C38" s="65">
        <v>1.04</v>
      </c>
      <c r="D38" s="65">
        <v>347.69900000000001</v>
      </c>
      <c r="E38" s="16"/>
      <c r="F38" s="16"/>
      <c r="G38" s="16"/>
      <c r="J38" s="62"/>
      <c r="K38" s="62"/>
      <c r="L38" s="63"/>
      <c r="M38" s="63"/>
      <c r="P38" s="1"/>
      <c r="Q38" s="1"/>
    </row>
    <row r="39" spans="1:17" x14ac:dyDescent="0.25">
      <c r="A39" s="16" t="s">
        <v>113</v>
      </c>
      <c r="B39" s="16" t="s">
        <v>368</v>
      </c>
      <c r="C39" s="65">
        <v>1.3839999999999999</v>
      </c>
      <c r="D39" s="65">
        <v>473.23</v>
      </c>
      <c r="E39" s="16">
        <v>464.81900000000002</v>
      </c>
      <c r="F39" s="16">
        <v>8.1690000000000005</v>
      </c>
      <c r="G39" s="16">
        <v>1.8</v>
      </c>
      <c r="J39" s="62" t="s">
        <v>113</v>
      </c>
      <c r="K39" s="62">
        <v>464.81900000000002</v>
      </c>
      <c r="L39" s="63">
        <f>(K39*50/200)</f>
        <v>116.20475</v>
      </c>
      <c r="M39" s="63">
        <f t="shared" si="1"/>
        <v>66.204750000000004</v>
      </c>
      <c r="P39" s="1"/>
      <c r="Q39" s="1"/>
    </row>
    <row r="40" spans="1:17" x14ac:dyDescent="0.25">
      <c r="A40" s="16"/>
      <c r="B40" s="16" t="s">
        <v>369</v>
      </c>
      <c r="C40" s="65">
        <v>1.341</v>
      </c>
      <c r="D40" s="65">
        <v>456.91500000000002</v>
      </c>
      <c r="E40" s="16"/>
      <c r="F40" s="16"/>
      <c r="G40" s="16"/>
      <c r="J40" s="62"/>
      <c r="K40" s="62"/>
      <c r="L40" s="63"/>
      <c r="M40" s="63"/>
      <c r="P40" s="1"/>
      <c r="Q40" s="1"/>
    </row>
    <row r="41" spans="1:17" x14ac:dyDescent="0.25">
      <c r="A41" s="16"/>
      <c r="B41" s="16" t="s">
        <v>370</v>
      </c>
      <c r="C41" s="65">
        <v>1.361</v>
      </c>
      <c r="D41" s="65">
        <v>464.31200000000001</v>
      </c>
      <c r="E41" s="16"/>
      <c r="F41" s="16"/>
      <c r="G41" s="16"/>
      <c r="J41" s="62"/>
      <c r="K41" s="62"/>
      <c r="L41" s="63"/>
      <c r="M41" s="63"/>
      <c r="P41" s="1"/>
      <c r="Q41" s="1"/>
    </row>
    <row r="42" spans="1:17" x14ac:dyDescent="0.25">
      <c r="A42" s="16" t="s">
        <v>78</v>
      </c>
      <c r="B42" s="16" t="s">
        <v>362</v>
      </c>
      <c r="C42" s="65">
        <v>1.1220000000000001</v>
      </c>
      <c r="D42" s="65">
        <v>376.60399999999998</v>
      </c>
      <c r="E42" s="16">
        <v>375.73500000000001</v>
      </c>
      <c r="F42" s="16">
        <v>1.694</v>
      </c>
      <c r="G42" s="16">
        <v>0.5</v>
      </c>
      <c r="J42" s="62" t="s">
        <v>78</v>
      </c>
      <c r="K42" s="62">
        <v>375.73500000000001</v>
      </c>
      <c r="L42" s="63">
        <f>(K42*50/200)</f>
        <v>93.933750000000003</v>
      </c>
      <c r="M42" s="63">
        <f t="shared" si="1"/>
        <v>43.933750000000003</v>
      </c>
      <c r="P42" s="1"/>
      <c r="Q42" s="1"/>
    </row>
    <row r="43" spans="1:17" x14ac:dyDescent="0.25">
      <c r="A43" s="16"/>
      <c r="B43" s="16" t="s">
        <v>363</v>
      </c>
      <c r="C43" s="65">
        <v>1.123</v>
      </c>
      <c r="D43" s="65">
        <v>376.81799999999998</v>
      </c>
      <c r="E43" s="16"/>
      <c r="F43" s="16"/>
      <c r="G43" s="16"/>
      <c r="J43" s="62"/>
      <c r="K43" s="62"/>
      <c r="L43" s="63"/>
      <c r="M43" s="63"/>
      <c r="P43" s="1"/>
      <c r="Q43" s="1"/>
    </row>
    <row r="44" spans="1:17" x14ac:dyDescent="0.25">
      <c r="A44" s="16"/>
      <c r="B44" s="16" t="s">
        <v>364</v>
      </c>
      <c r="C44" s="65">
        <v>1.1140000000000001</v>
      </c>
      <c r="D44" s="65">
        <v>373.78199999999998</v>
      </c>
      <c r="E44" s="16"/>
      <c r="F44" s="16"/>
      <c r="G44" s="16"/>
      <c r="J44" s="62"/>
      <c r="K44" s="62"/>
      <c r="L44" s="63"/>
      <c r="M44" s="63"/>
      <c r="P44" s="1"/>
      <c r="Q44" s="1"/>
    </row>
    <row r="45" spans="1:17" x14ac:dyDescent="0.25">
      <c r="A45" s="16" t="s">
        <v>89</v>
      </c>
      <c r="B45" s="16" t="s">
        <v>338</v>
      </c>
      <c r="C45" s="65">
        <v>1.02</v>
      </c>
      <c r="D45" s="65">
        <v>340.483</v>
      </c>
      <c r="E45" s="16">
        <v>341.33600000000001</v>
      </c>
      <c r="F45" s="16">
        <v>3.4889999999999999</v>
      </c>
      <c r="G45" s="16">
        <v>1</v>
      </c>
      <c r="J45" s="62" t="s">
        <v>89</v>
      </c>
      <c r="K45" s="62">
        <v>341.33600000000001</v>
      </c>
      <c r="L45" s="63">
        <f>(K45*50/200)</f>
        <v>85.334000000000003</v>
      </c>
      <c r="M45" s="63">
        <f t="shared" si="1"/>
        <v>35.334000000000003</v>
      </c>
      <c r="P45" s="1"/>
      <c r="Q45" s="1"/>
    </row>
    <row r="46" spans="1:17" x14ac:dyDescent="0.25">
      <c r="A46" s="16"/>
      <c r="B46" s="16" t="s">
        <v>339</v>
      </c>
      <c r="C46" s="65">
        <v>1.014</v>
      </c>
      <c r="D46" s="65">
        <v>338.35199999999998</v>
      </c>
      <c r="E46" s="16"/>
      <c r="F46" s="16"/>
      <c r="G46" s="16"/>
      <c r="J46" s="62"/>
      <c r="K46" s="62"/>
      <c r="L46" s="63"/>
      <c r="M46" s="63"/>
      <c r="P46" s="1"/>
      <c r="Q46" s="1"/>
    </row>
    <row r="47" spans="1:17" x14ac:dyDescent="0.25">
      <c r="A47" s="16"/>
      <c r="B47" s="16" t="s">
        <v>340</v>
      </c>
      <c r="C47" s="65">
        <v>1.0329999999999999</v>
      </c>
      <c r="D47" s="65">
        <v>345.173</v>
      </c>
      <c r="E47" s="16"/>
      <c r="F47" s="16"/>
      <c r="G47" s="16"/>
      <c r="J47" s="62"/>
      <c r="K47" s="62"/>
      <c r="L47" s="63"/>
      <c r="M47" s="63"/>
      <c r="P47" s="1"/>
      <c r="Q47" s="1"/>
    </row>
    <row r="48" spans="1:17" x14ac:dyDescent="0.25">
      <c r="A48" s="16" t="s">
        <v>212</v>
      </c>
      <c r="B48" s="16" t="s">
        <v>389</v>
      </c>
      <c r="C48" s="65">
        <v>1.04</v>
      </c>
      <c r="D48" s="65">
        <v>347.488</v>
      </c>
      <c r="E48" s="16">
        <v>344.81700000000001</v>
      </c>
      <c r="F48" s="16">
        <v>5.31</v>
      </c>
      <c r="G48" s="16">
        <v>1.5</v>
      </c>
      <c r="J48" s="62" t="s">
        <v>212</v>
      </c>
      <c r="K48" s="62">
        <v>344.81700000000001</v>
      </c>
      <c r="L48" s="63">
        <f>(K48*50/200)</f>
        <v>86.204249999999988</v>
      </c>
      <c r="M48" s="63">
        <f t="shared" si="1"/>
        <v>36.204249999999988</v>
      </c>
      <c r="P48" s="1"/>
      <c r="Q48" s="1"/>
    </row>
    <row r="49" spans="1:17" x14ac:dyDescent="0.25">
      <c r="A49" s="16"/>
      <c r="B49" s="16" t="s">
        <v>390</v>
      </c>
      <c r="C49" s="65">
        <v>1.042</v>
      </c>
      <c r="D49" s="65">
        <v>348.26</v>
      </c>
      <c r="E49" s="16"/>
      <c r="F49" s="16"/>
      <c r="G49" s="16"/>
      <c r="J49" s="62"/>
      <c r="K49" s="62"/>
      <c r="L49" s="63"/>
      <c r="M49" s="63"/>
      <c r="P49" s="1"/>
      <c r="Q49" s="1"/>
    </row>
    <row r="50" spans="1:17" x14ac:dyDescent="0.25">
      <c r="A50" s="16"/>
      <c r="B50" s="16" t="s">
        <v>391</v>
      </c>
      <c r="C50" s="65">
        <v>1.0149999999999999</v>
      </c>
      <c r="D50" s="65">
        <v>338.70100000000002</v>
      </c>
      <c r="E50" s="16"/>
      <c r="F50" s="16"/>
      <c r="G50" s="16"/>
      <c r="J50" s="62"/>
      <c r="K50" s="62"/>
      <c r="L50" s="63"/>
      <c r="M50" s="63"/>
      <c r="P50" s="1"/>
      <c r="Q50" s="1"/>
    </row>
    <row r="51" spans="1:17" x14ac:dyDescent="0.25">
      <c r="A51" s="16" t="s">
        <v>195</v>
      </c>
      <c r="B51" s="16" t="s">
        <v>380</v>
      </c>
      <c r="C51" s="65">
        <v>0.92</v>
      </c>
      <c r="D51" s="65">
        <v>305.96899999999999</v>
      </c>
      <c r="E51" s="16">
        <v>298.28399999999999</v>
      </c>
      <c r="F51" s="16">
        <v>6.7489999999999997</v>
      </c>
      <c r="G51" s="16">
        <v>2.2999999999999998</v>
      </c>
      <c r="J51" s="62" t="s">
        <v>195</v>
      </c>
      <c r="K51" s="62">
        <v>298.28399999999999</v>
      </c>
      <c r="L51" s="63">
        <f>(K51*50/200)</f>
        <v>74.570999999999998</v>
      </c>
      <c r="M51" s="63">
        <f t="shared" si="1"/>
        <v>24.570999999999998</v>
      </c>
      <c r="P51" s="1"/>
      <c r="Q51" s="1"/>
    </row>
    <row r="52" spans="1:17" x14ac:dyDescent="0.25">
      <c r="A52" s="16"/>
      <c r="B52" s="16" t="s">
        <v>381</v>
      </c>
      <c r="C52" s="65">
        <v>0.88900000000000001</v>
      </c>
      <c r="D52" s="65">
        <v>295.56299999999999</v>
      </c>
      <c r="E52" s="16"/>
      <c r="F52" s="16"/>
      <c r="G52" s="16"/>
      <c r="J52" s="62"/>
      <c r="K52" s="62"/>
      <c r="L52" s="63"/>
      <c r="M52" s="63"/>
      <c r="P52" s="1"/>
      <c r="Q52" s="1"/>
    </row>
    <row r="53" spans="1:17" x14ac:dyDescent="0.25">
      <c r="A53" s="16"/>
      <c r="B53" s="16" t="s">
        <v>382</v>
      </c>
      <c r="C53" s="65">
        <v>0.88300000000000001</v>
      </c>
      <c r="D53" s="65">
        <v>293.32</v>
      </c>
      <c r="E53" s="16"/>
      <c r="F53" s="16"/>
      <c r="G53" s="16"/>
      <c r="J53" s="62"/>
      <c r="K53" s="62"/>
      <c r="L53" s="63"/>
      <c r="M53" s="63"/>
      <c r="P53" s="1"/>
      <c r="Q53" s="1"/>
    </row>
    <row r="54" spans="1:17" x14ac:dyDescent="0.25">
      <c r="A54" s="16" t="s">
        <v>206</v>
      </c>
      <c r="B54" s="16" t="s">
        <v>356</v>
      </c>
      <c r="C54" s="65">
        <v>1.1040000000000001</v>
      </c>
      <c r="D54" s="65">
        <v>370.14699999999999</v>
      </c>
      <c r="E54" s="16">
        <v>374.85700000000003</v>
      </c>
      <c r="F54" s="16">
        <v>4.3230000000000004</v>
      </c>
      <c r="G54" s="16">
        <v>1.2</v>
      </c>
      <c r="J54" s="62" t="s">
        <v>206</v>
      </c>
      <c r="K54" s="62">
        <v>374.85700000000003</v>
      </c>
      <c r="L54" s="63">
        <f>(K54*50/200)</f>
        <v>93.714250000000007</v>
      </c>
      <c r="M54" s="63">
        <f t="shared" si="1"/>
        <v>43.714250000000007</v>
      </c>
      <c r="P54" s="1"/>
      <c r="Q54" s="1"/>
    </row>
    <row r="55" spans="1:17" x14ac:dyDescent="0.25">
      <c r="A55" s="16"/>
      <c r="B55" s="16" t="s">
        <v>357</v>
      </c>
      <c r="C55" s="65">
        <v>1.1279999999999999</v>
      </c>
      <c r="D55" s="65">
        <v>378.642</v>
      </c>
      <c r="E55" s="16"/>
      <c r="F55" s="16"/>
      <c r="G55" s="16"/>
      <c r="J55" s="62"/>
      <c r="K55" s="62"/>
      <c r="L55" s="63"/>
      <c r="M55" s="63"/>
      <c r="P55" s="1"/>
      <c r="Q55" s="1"/>
    </row>
    <row r="56" spans="1:17" x14ac:dyDescent="0.25">
      <c r="A56" s="16"/>
      <c r="B56" s="16" t="s">
        <v>358</v>
      </c>
      <c r="C56" s="65">
        <v>1.1200000000000001</v>
      </c>
      <c r="D56" s="65">
        <v>375.78199999999998</v>
      </c>
      <c r="E56" s="16"/>
      <c r="F56" s="16"/>
      <c r="G56" s="16"/>
      <c r="J56" s="62"/>
      <c r="K56" s="62"/>
      <c r="L56" s="63"/>
      <c r="M56" s="63"/>
      <c r="P56" s="1"/>
      <c r="Q56" s="1"/>
    </row>
    <row r="57" spans="1:17" x14ac:dyDescent="0.25">
      <c r="A57" s="16" t="s">
        <v>110</v>
      </c>
      <c r="B57" s="16" t="s">
        <v>353</v>
      </c>
      <c r="C57" s="65">
        <v>1.276</v>
      </c>
      <c r="D57" s="65">
        <v>432.82400000000001</v>
      </c>
      <c r="E57" s="65">
        <v>433.06</v>
      </c>
      <c r="F57" s="16">
        <v>1.222</v>
      </c>
      <c r="G57" s="16">
        <v>0.3</v>
      </c>
      <c r="J57" s="62" t="s">
        <v>110</v>
      </c>
      <c r="K57" s="62">
        <v>433.06</v>
      </c>
      <c r="L57" s="63">
        <f>(K57*50/200)</f>
        <v>108.265</v>
      </c>
      <c r="M57" s="63">
        <f t="shared" si="1"/>
        <v>58.265000000000001</v>
      </c>
      <c r="P57" s="1"/>
      <c r="Q57" s="1"/>
    </row>
    <row r="58" spans="1:17" x14ac:dyDescent="0.25">
      <c r="A58" s="16"/>
      <c r="B58" s="16" t="s">
        <v>354</v>
      </c>
      <c r="C58" s="65">
        <v>1.2809999999999999</v>
      </c>
      <c r="D58" s="65">
        <v>434.38200000000001</v>
      </c>
      <c r="E58" s="16"/>
      <c r="F58" s="16"/>
      <c r="G58" s="16"/>
      <c r="J58" s="62"/>
      <c r="K58" s="62"/>
      <c r="L58" s="63"/>
      <c r="M58" s="63"/>
      <c r="P58" s="1"/>
      <c r="Q58" s="1"/>
    </row>
    <row r="59" spans="1:17" x14ac:dyDescent="0.25">
      <c r="A59" s="16"/>
      <c r="B59" s="16" t="s">
        <v>355</v>
      </c>
      <c r="C59" s="65">
        <v>1.274</v>
      </c>
      <c r="D59" s="65">
        <v>431.97199999999998</v>
      </c>
      <c r="E59" s="16"/>
      <c r="F59" s="16"/>
      <c r="G59" s="16"/>
      <c r="J59" s="62"/>
      <c r="K59" s="62"/>
      <c r="L59" s="63"/>
      <c r="M59" s="63"/>
      <c r="P59" s="1"/>
      <c r="Q59" s="1"/>
    </row>
    <row r="60" spans="1:17" x14ac:dyDescent="0.25">
      <c r="A60" s="16" t="s">
        <v>184</v>
      </c>
      <c r="B60" s="16" t="s">
        <v>344</v>
      </c>
      <c r="C60" s="65">
        <v>1.087</v>
      </c>
      <c r="D60" s="65">
        <v>364.03500000000003</v>
      </c>
      <c r="E60" s="65">
        <v>362.11</v>
      </c>
      <c r="F60" s="16">
        <v>1.67</v>
      </c>
      <c r="G60" s="16">
        <v>0.5</v>
      </c>
      <c r="J60" s="62" t="s">
        <v>184</v>
      </c>
      <c r="K60" s="62">
        <v>362.11</v>
      </c>
      <c r="L60" s="63">
        <f>(K60*50/200)</f>
        <v>90.527500000000003</v>
      </c>
      <c r="M60" s="63">
        <f t="shared" si="1"/>
        <v>40.527500000000003</v>
      </c>
      <c r="P60" s="1"/>
      <c r="Q60" s="1"/>
    </row>
    <row r="61" spans="1:17" x14ac:dyDescent="0.25">
      <c r="A61" s="16"/>
      <c r="B61" s="16" t="s">
        <v>345</v>
      </c>
      <c r="C61" s="65">
        <v>1.0780000000000001</v>
      </c>
      <c r="D61" s="65">
        <v>361.05900000000003</v>
      </c>
      <c r="E61" s="16"/>
      <c r="F61" s="16"/>
      <c r="G61" s="16"/>
      <c r="J61" s="62"/>
      <c r="K61" s="62"/>
      <c r="L61" s="63"/>
      <c r="M61" s="63"/>
      <c r="P61" s="1"/>
      <c r="Q61" s="1"/>
    </row>
    <row r="62" spans="1:17" x14ac:dyDescent="0.25">
      <c r="A62" s="16"/>
      <c r="B62" s="16" t="s">
        <v>346</v>
      </c>
      <c r="C62" s="65">
        <v>1.079</v>
      </c>
      <c r="D62" s="65">
        <v>361.23599999999999</v>
      </c>
      <c r="E62" s="16"/>
      <c r="F62" s="16"/>
      <c r="G62" s="16"/>
      <c r="J62" s="62"/>
      <c r="K62" s="62"/>
      <c r="L62" s="63"/>
      <c r="M62" s="63"/>
      <c r="P62" s="1"/>
      <c r="Q62" s="1"/>
    </row>
    <row r="63" spans="1:17" x14ac:dyDescent="0.25">
      <c r="A63" s="16" t="s">
        <v>190</v>
      </c>
      <c r="B63" s="16" t="s">
        <v>386</v>
      </c>
      <c r="C63" s="65">
        <v>0.93600000000000005</v>
      </c>
      <c r="D63" s="65">
        <v>311.38499999999999</v>
      </c>
      <c r="E63" s="65">
        <v>318.55</v>
      </c>
      <c r="F63" s="16">
        <v>6.2050000000000001</v>
      </c>
      <c r="G63" s="16">
        <v>1.9</v>
      </c>
      <c r="J63" s="62" t="s">
        <v>190</v>
      </c>
      <c r="K63" s="62">
        <v>318.55</v>
      </c>
      <c r="L63" s="63">
        <f>(K63*50/200)</f>
        <v>79.637500000000003</v>
      </c>
      <c r="M63" s="63">
        <f t="shared" si="1"/>
        <v>29.637500000000003</v>
      </c>
      <c r="P63" s="1"/>
      <c r="Q63" s="1"/>
    </row>
    <row r="64" spans="1:17" x14ac:dyDescent="0.25">
      <c r="A64" s="16"/>
      <c r="B64" s="16" t="s">
        <v>387</v>
      </c>
      <c r="C64" s="65">
        <v>0.96699999999999997</v>
      </c>
      <c r="D64" s="65">
        <v>322.13299999999998</v>
      </c>
      <c r="E64" s="16"/>
      <c r="F64" s="16"/>
      <c r="G64" s="16"/>
      <c r="J64" s="62"/>
      <c r="K64" s="62"/>
      <c r="L64" s="63"/>
      <c r="M64" s="63"/>
      <c r="P64" s="1"/>
      <c r="Q64" s="1"/>
    </row>
    <row r="65" spans="1:17" x14ac:dyDescent="0.25">
      <c r="A65" s="16"/>
      <c r="B65" s="16" t="s">
        <v>388</v>
      </c>
      <c r="C65" s="65">
        <v>0.96699999999999997</v>
      </c>
      <c r="D65" s="65">
        <v>322.13299999999998</v>
      </c>
      <c r="E65" s="16"/>
      <c r="F65" s="16"/>
      <c r="G65" s="16"/>
      <c r="J65" s="62"/>
      <c r="K65" s="62"/>
      <c r="L65" s="63"/>
      <c r="M65" s="63"/>
      <c r="P65" s="1"/>
      <c r="Q65" s="1"/>
    </row>
    <row r="66" spans="1:17" x14ac:dyDescent="0.25">
      <c r="A66" s="16" t="s">
        <v>74</v>
      </c>
      <c r="B66" s="16" t="s">
        <v>341</v>
      </c>
      <c r="C66" s="65">
        <v>0.92900000000000005</v>
      </c>
      <c r="D66" s="65">
        <v>309.08600000000001</v>
      </c>
      <c r="E66" s="16">
        <v>311.834</v>
      </c>
      <c r="F66" s="16">
        <v>3.585</v>
      </c>
      <c r="G66" s="16">
        <v>1.1000000000000001</v>
      </c>
      <c r="J66" s="62" t="s">
        <v>74</v>
      </c>
      <c r="K66" s="62">
        <v>311.834</v>
      </c>
      <c r="L66" s="63">
        <f>(K66*50/200)</f>
        <v>77.958500000000001</v>
      </c>
      <c r="M66" s="63">
        <f t="shared" si="1"/>
        <v>27.958500000000001</v>
      </c>
      <c r="P66" s="1"/>
      <c r="Q66" s="1"/>
    </row>
    <row r="67" spans="1:17" x14ac:dyDescent="0.25">
      <c r="A67" s="16"/>
      <c r="B67" s="16" t="s">
        <v>342</v>
      </c>
      <c r="C67" s="65">
        <v>0.93300000000000005</v>
      </c>
      <c r="D67" s="65">
        <v>310.52699999999999</v>
      </c>
      <c r="E67" s="16"/>
      <c r="F67" s="16"/>
      <c r="G67" s="16"/>
      <c r="J67" s="62"/>
      <c r="K67" s="62"/>
      <c r="L67" s="63"/>
      <c r="M67" s="63"/>
      <c r="P67" s="1"/>
      <c r="Q67" s="1"/>
    </row>
    <row r="68" spans="1:17" x14ac:dyDescent="0.25">
      <c r="A68" s="16"/>
      <c r="B68" s="16" t="s">
        <v>343</v>
      </c>
      <c r="C68" s="65">
        <v>0.94899999999999995</v>
      </c>
      <c r="D68" s="65">
        <v>315.88900000000001</v>
      </c>
      <c r="E68" s="16"/>
      <c r="F68" s="16"/>
      <c r="G68" s="16"/>
      <c r="J68" s="62"/>
      <c r="K68" s="62"/>
      <c r="L68" s="63"/>
      <c r="M68" s="63"/>
      <c r="P68" s="1"/>
      <c r="Q68" s="1"/>
    </row>
    <row r="69" spans="1:17" x14ac:dyDescent="0.25">
      <c r="A69" s="16" t="s">
        <v>185</v>
      </c>
      <c r="B69" s="16" t="s">
        <v>383</v>
      </c>
      <c r="C69" s="65">
        <v>1.097</v>
      </c>
      <c r="D69" s="65">
        <v>367.62099999999998</v>
      </c>
      <c r="E69" s="16">
        <v>374.137</v>
      </c>
      <c r="F69" s="16">
        <v>6.7779999999999996</v>
      </c>
      <c r="G69" s="16">
        <v>1.8</v>
      </c>
      <c r="J69" s="62" t="s">
        <v>185</v>
      </c>
      <c r="K69" s="62">
        <v>374.137</v>
      </c>
      <c r="L69" s="63">
        <f>(K69*50/200)</f>
        <v>93.534249999999986</v>
      </c>
      <c r="M69" s="63">
        <f t="shared" si="1"/>
        <v>43.534249999999986</v>
      </c>
      <c r="P69" s="1"/>
      <c r="Q69" s="1"/>
    </row>
    <row r="70" spans="1:17" x14ac:dyDescent="0.25">
      <c r="A70" s="16"/>
      <c r="B70" s="16" t="s">
        <v>384</v>
      </c>
      <c r="C70" s="65">
        <v>1.1140000000000001</v>
      </c>
      <c r="D70" s="65">
        <v>373.63900000000001</v>
      </c>
      <c r="E70" s="16"/>
      <c r="F70" s="16"/>
      <c r="G70" s="16"/>
      <c r="J70" s="62"/>
      <c r="K70" s="62"/>
      <c r="L70" s="63"/>
      <c r="M70" s="63"/>
      <c r="P70" s="1"/>
      <c r="Q70" s="1"/>
    </row>
    <row r="71" spans="1:17" x14ac:dyDescent="0.25">
      <c r="A71" s="16"/>
      <c r="B71" s="16" t="s">
        <v>385</v>
      </c>
      <c r="C71" s="65">
        <v>1.135</v>
      </c>
      <c r="D71" s="65">
        <v>381.15</v>
      </c>
      <c r="E71" s="16"/>
      <c r="F71" s="16"/>
      <c r="G71" s="16"/>
      <c r="J71" s="62"/>
      <c r="K71" s="62"/>
      <c r="L71" s="63"/>
      <c r="M71" s="63"/>
      <c r="P71" s="1"/>
      <c r="Q71" s="1"/>
    </row>
    <row r="72" spans="1:17" x14ac:dyDescent="0.25">
      <c r="A72" s="16" t="s">
        <v>197</v>
      </c>
      <c r="B72" s="16" t="s">
        <v>347</v>
      </c>
      <c r="C72" s="65">
        <v>1.0680000000000001</v>
      </c>
      <c r="D72" s="65">
        <v>357.452</v>
      </c>
      <c r="E72" s="16">
        <v>361.72300000000001</v>
      </c>
      <c r="F72" s="16">
        <v>3.7360000000000002</v>
      </c>
      <c r="G72" s="16">
        <v>1</v>
      </c>
      <c r="J72" s="62" t="s">
        <v>197</v>
      </c>
      <c r="K72" s="62">
        <v>361.72300000000001</v>
      </c>
      <c r="L72" s="63">
        <f>(K72*50/200)</f>
        <v>90.430750000000003</v>
      </c>
      <c r="M72" s="63">
        <f t="shared" ref="M72:M75" si="2">(L72-50)</f>
        <v>40.430750000000003</v>
      </c>
      <c r="P72" s="1"/>
      <c r="Q72" s="1"/>
    </row>
    <row r="73" spans="1:17" x14ac:dyDescent="0.25">
      <c r="A73" s="16"/>
      <c r="B73" s="16" t="s">
        <v>348</v>
      </c>
      <c r="C73" s="65">
        <v>1.085</v>
      </c>
      <c r="D73" s="65">
        <v>363.32600000000002</v>
      </c>
      <c r="E73" s="16"/>
      <c r="F73" s="16"/>
      <c r="G73" s="16"/>
      <c r="J73" s="62"/>
      <c r="K73" s="62"/>
      <c r="L73" s="63"/>
      <c r="M73" s="63"/>
      <c r="P73" s="1"/>
      <c r="Q73" s="1"/>
    </row>
    <row r="74" spans="1:17" x14ac:dyDescent="0.25">
      <c r="A74" s="16"/>
      <c r="B74" s="16" t="s">
        <v>349</v>
      </c>
      <c r="C74" s="65">
        <v>1.0880000000000001</v>
      </c>
      <c r="D74" s="65">
        <v>364.39</v>
      </c>
      <c r="E74" s="16"/>
      <c r="F74" s="16"/>
      <c r="G74" s="16"/>
      <c r="J74" s="62"/>
      <c r="K74" s="62"/>
      <c r="L74" s="63"/>
      <c r="M74" s="63"/>
      <c r="P74" s="1"/>
      <c r="Q74" s="1"/>
    </row>
    <row r="75" spans="1:17" x14ac:dyDescent="0.25">
      <c r="A75" s="16" t="s">
        <v>179</v>
      </c>
      <c r="B75" s="16" t="s">
        <v>374</v>
      </c>
      <c r="C75" s="65">
        <v>1.0980000000000001</v>
      </c>
      <c r="D75" s="65">
        <v>368.08300000000003</v>
      </c>
      <c r="E75" s="16">
        <v>367.72800000000001</v>
      </c>
      <c r="F75" s="16">
        <v>0.39600000000000002</v>
      </c>
      <c r="G75" s="16">
        <v>0.1</v>
      </c>
      <c r="J75" s="62" t="s">
        <v>179</v>
      </c>
      <c r="K75" s="62">
        <v>367.72800000000001</v>
      </c>
      <c r="L75" s="63">
        <f>(K75*50/200)</f>
        <v>91.932000000000002</v>
      </c>
      <c r="M75" s="63">
        <f t="shared" si="2"/>
        <v>41.932000000000002</v>
      </c>
      <c r="P75" s="1"/>
      <c r="Q75" s="1"/>
    </row>
    <row r="76" spans="1:17" x14ac:dyDescent="0.25">
      <c r="A76" s="16"/>
      <c r="B76" s="16" t="s">
        <v>375</v>
      </c>
      <c r="C76" s="65">
        <v>1.097</v>
      </c>
      <c r="D76" s="65">
        <v>367.79899999999998</v>
      </c>
      <c r="E76" s="16"/>
      <c r="F76" s="16"/>
      <c r="G76" s="16"/>
      <c r="J76" s="64"/>
      <c r="K76" s="16"/>
      <c r="L76" s="59"/>
      <c r="M76" s="59"/>
      <c r="P76" s="1"/>
      <c r="Q76" s="1"/>
    </row>
    <row r="77" spans="1:17" x14ac:dyDescent="0.25">
      <c r="A77" s="16"/>
      <c r="B77" s="16" t="s">
        <v>376</v>
      </c>
      <c r="C77" s="65">
        <v>1.0960000000000001</v>
      </c>
      <c r="D77" s="65">
        <v>367.30099999999999</v>
      </c>
      <c r="E77" s="16"/>
      <c r="F77" s="16"/>
      <c r="G77" s="16"/>
      <c r="J77" s="64"/>
      <c r="K77" s="16"/>
      <c r="L77" s="59"/>
      <c r="M77" s="59"/>
      <c r="P77" s="1"/>
      <c r="Q77" s="1"/>
    </row>
    <row r="78" spans="1:17" x14ac:dyDescent="0.25">
      <c r="N78" s="2"/>
      <c r="O78" s="2"/>
      <c r="P78" s="1"/>
      <c r="Q78" s="1"/>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4"/>
  <sheetViews>
    <sheetView topLeftCell="A4" workbookViewId="0">
      <selection activeCell="I27" sqref="I27"/>
    </sheetView>
  </sheetViews>
  <sheetFormatPr defaultColWidth="14.44140625" defaultRowHeight="13.8" x14ac:dyDescent="0.3"/>
  <cols>
    <col min="1" max="1" width="18.5546875" style="17" customWidth="1"/>
    <col min="2" max="2" width="14.44140625" style="17"/>
    <col min="3" max="3" width="15.44140625" style="17" bestFit="1" customWidth="1"/>
    <col min="4" max="4" width="17.5546875" style="17" customWidth="1"/>
    <col min="5" max="16384" width="14.44140625" style="17"/>
  </cols>
  <sheetData>
    <row r="1" spans="1:7" ht="78" customHeight="1" x14ac:dyDescent="0.3">
      <c r="A1" s="75" t="s">
        <v>229</v>
      </c>
      <c r="B1" s="76"/>
      <c r="C1" s="76"/>
      <c r="D1" s="76"/>
      <c r="E1" s="76"/>
      <c r="F1" s="76"/>
      <c r="G1" s="76"/>
    </row>
    <row r="2" spans="1:7" ht="47.25" customHeight="1" x14ac:dyDescent="0.3">
      <c r="A2" s="75" t="s">
        <v>309</v>
      </c>
      <c r="B2" s="77"/>
      <c r="C2" s="77"/>
      <c r="D2" s="77"/>
      <c r="E2" s="77"/>
      <c r="F2" s="77"/>
      <c r="G2" s="77"/>
    </row>
    <row r="4" spans="1:7" ht="46.8" x14ac:dyDescent="0.3">
      <c r="A4" s="41" t="s">
        <v>53</v>
      </c>
      <c r="B4" s="41" t="s">
        <v>230</v>
      </c>
      <c r="C4" s="41" t="s">
        <v>231</v>
      </c>
      <c r="D4" s="39"/>
      <c r="E4" s="39"/>
      <c r="F4" s="39"/>
      <c r="G4" s="39"/>
    </row>
    <row r="5" spans="1:7" ht="15.6" x14ac:dyDescent="0.25">
      <c r="A5" s="36" t="s">
        <v>272</v>
      </c>
      <c r="B5" s="22">
        <v>212.1</v>
      </c>
      <c r="C5" s="54">
        <f t="shared" ref="C5:C8" si="0">(B5*5)</f>
        <v>1060.5</v>
      </c>
      <c r="D5" s="39"/>
      <c r="E5" s="39"/>
      <c r="F5" s="39"/>
      <c r="G5" s="39"/>
    </row>
    <row r="6" spans="1:7" ht="15.6" x14ac:dyDescent="0.25">
      <c r="A6" s="36" t="s">
        <v>139</v>
      </c>
      <c r="B6" s="22">
        <v>168.6</v>
      </c>
      <c r="C6" s="54">
        <f t="shared" si="0"/>
        <v>843</v>
      </c>
      <c r="D6" s="39"/>
      <c r="E6" s="39"/>
      <c r="F6" s="39"/>
      <c r="G6" s="39"/>
    </row>
    <row r="7" spans="1:7" ht="15.6" x14ac:dyDescent="0.25">
      <c r="A7" s="36" t="s">
        <v>140</v>
      </c>
      <c r="B7" s="22">
        <v>340</v>
      </c>
      <c r="C7" s="54">
        <f t="shared" si="0"/>
        <v>1700</v>
      </c>
      <c r="D7" s="39"/>
      <c r="E7" s="39"/>
      <c r="F7" s="39"/>
      <c r="G7" s="39"/>
    </row>
    <row r="8" spans="1:7" ht="15.6" x14ac:dyDescent="0.25">
      <c r="A8" s="38" t="s">
        <v>166</v>
      </c>
      <c r="B8" s="22">
        <v>67.5</v>
      </c>
      <c r="C8" s="54">
        <f t="shared" si="0"/>
        <v>337.5</v>
      </c>
      <c r="D8" s="39"/>
      <c r="E8" s="39"/>
      <c r="F8" s="39"/>
      <c r="G8" s="39"/>
    </row>
    <row r="9" spans="1:7" ht="15.6" x14ac:dyDescent="0.25">
      <c r="A9" s="38" t="s">
        <v>167</v>
      </c>
      <c r="B9" s="22">
        <v>304.10000000000002</v>
      </c>
      <c r="C9" s="54">
        <f>(B9*5)</f>
        <v>1520.5</v>
      </c>
      <c r="D9" s="39"/>
      <c r="E9" s="39"/>
      <c r="F9" s="39"/>
      <c r="G9" s="39"/>
    </row>
    <row r="10" spans="1:7" ht="15.6" x14ac:dyDescent="0.25">
      <c r="A10" s="38" t="s">
        <v>295</v>
      </c>
      <c r="B10" s="22">
        <v>294.8</v>
      </c>
      <c r="C10" s="54">
        <f t="shared" ref="C10" si="1">(B10*5)</f>
        <v>1474</v>
      </c>
      <c r="D10" s="39"/>
      <c r="E10" s="39"/>
      <c r="F10" s="39"/>
      <c r="G10" s="39"/>
    </row>
    <row r="11" spans="1:7" ht="15" x14ac:dyDescent="0.3">
      <c r="A11" s="39"/>
      <c r="B11" s="39"/>
      <c r="C11" s="40"/>
      <c r="D11" s="39"/>
      <c r="E11" s="39"/>
      <c r="F11" s="39"/>
      <c r="G11" s="39"/>
    </row>
    <row r="12" spans="1:7" ht="15" x14ac:dyDescent="0.3">
      <c r="A12" s="39"/>
      <c r="B12" s="39"/>
      <c r="C12" s="39"/>
      <c r="D12" s="39"/>
      <c r="E12" s="39"/>
      <c r="F12" s="39"/>
      <c r="G12" s="39"/>
    </row>
    <row r="13" spans="1:7" ht="46.8" x14ac:dyDescent="0.3">
      <c r="A13" s="41" t="s">
        <v>53</v>
      </c>
      <c r="B13" s="41" t="s">
        <v>232</v>
      </c>
      <c r="C13" s="41" t="s">
        <v>233</v>
      </c>
      <c r="D13" s="41" t="s">
        <v>234</v>
      </c>
      <c r="E13" s="41" t="s">
        <v>235</v>
      </c>
      <c r="F13" s="41" t="s">
        <v>236</v>
      </c>
      <c r="G13" s="41" t="s">
        <v>237</v>
      </c>
    </row>
    <row r="14" spans="1:7" ht="15" x14ac:dyDescent="0.3">
      <c r="A14" s="42" t="s">
        <v>238</v>
      </c>
      <c r="B14" s="42">
        <v>10</v>
      </c>
      <c r="C14" s="42">
        <f>(B14*10)</f>
        <v>100</v>
      </c>
      <c r="D14" s="42">
        <f>(B14*1.1)</f>
        <v>11</v>
      </c>
      <c r="E14" s="42">
        <f>(B14+C14+D14)</f>
        <v>121</v>
      </c>
      <c r="F14" s="42">
        <f>(E14*5)</f>
        <v>605</v>
      </c>
      <c r="G14" s="42">
        <f>(F14-E14)</f>
        <v>484</v>
      </c>
    </row>
    <row r="16" spans="1:7" ht="18" x14ac:dyDescent="0.3">
      <c r="A16" s="78" t="s">
        <v>252</v>
      </c>
      <c r="B16" s="79"/>
      <c r="C16" s="79"/>
      <c r="D16" s="79"/>
    </row>
    <row r="19" spans="1:7" ht="15.6" x14ac:dyDescent="0.3">
      <c r="A19" s="66" t="s">
        <v>239</v>
      </c>
      <c r="B19" s="66" t="s">
        <v>240</v>
      </c>
      <c r="C19" s="66" t="s">
        <v>241</v>
      </c>
      <c r="D19" s="39"/>
      <c r="E19" s="39"/>
      <c r="F19" s="39"/>
      <c r="G19" s="39"/>
    </row>
    <row r="20" spans="1:7" ht="15" x14ac:dyDescent="0.3">
      <c r="A20" s="39" t="s">
        <v>242</v>
      </c>
      <c r="B20" s="43">
        <v>9.8000000000000004E-2</v>
      </c>
      <c r="C20" s="44">
        <f>(0.36/B20)</f>
        <v>3.6734693877551017</v>
      </c>
      <c r="D20" s="39"/>
      <c r="E20" s="39"/>
      <c r="F20" s="39"/>
      <c r="G20" s="39"/>
    </row>
    <row r="21" spans="1:7" ht="15" x14ac:dyDescent="0.3">
      <c r="A21" s="39"/>
      <c r="B21" s="39"/>
      <c r="C21" s="39"/>
      <c r="D21" s="39"/>
      <c r="E21" s="39"/>
      <c r="F21" s="39"/>
      <c r="G21" s="39"/>
    </row>
    <row r="22" spans="1:7" ht="31.2" x14ac:dyDescent="0.3">
      <c r="A22" s="45" t="s">
        <v>227</v>
      </c>
      <c r="B22" s="45" t="s">
        <v>240</v>
      </c>
      <c r="C22" s="45" t="s">
        <v>243</v>
      </c>
      <c r="D22" s="45" t="s">
        <v>244</v>
      </c>
      <c r="E22" s="45" t="s">
        <v>245</v>
      </c>
      <c r="F22" s="45" t="s">
        <v>246</v>
      </c>
      <c r="G22" s="45" t="s">
        <v>247</v>
      </c>
    </row>
    <row r="23" spans="1:7" ht="15" x14ac:dyDescent="0.3">
      <c r="A23" s="36" t="s">
        <v>272</v>
      </c>
      <c r="B23" s="58">
        <v>8.2000000000000003E-2</v>
      </c>
      <c r="C23" s="46">
        <f>(B23*C20)</f>
        <v>0.30122448979591837</v>
      </c>
      <c r="D23" s="47">
        <f>(C23*605)</f>
        <v>182.24081632653062</v>
      </c>
      <c r="E23" s="47">
        <f>(D23/20)</f>
        <v>9.1120408163265303</v>
      </c>
      <c r="F23" s="48">
        <f>(D23/50)</f>
        <v>3.6448163265306124</v>
      </c>
      <c r="G23" s="47">
        <f>(D23/100)</f>
        <v>1.8224081632653062</v>
      </c>
    </row>
    <row r="24" spans="1:7" ht="15" x14ac:dyDescent="0.3">
      <c r="A24" s="36" t="s">
        <v>139</v>
      </c>
      <c r="B24" s="68">
        <v>0.08</v>
      </c>
      <c r="C24" s="46">
        <f>(B24*C20)</f>
        <v>0.29387755102040813</v>
      </c>
      <c r="D24" s="47">
        <f t="shared" ref="D24:D28" si="2">(C24*605)</f>
        <v>177.79591836734693</v>
      </c>
      <c r="E24" s="47">
        <f t="shared" ref="E24:E28" si="3">(D24/20)</f>
        <v>8.8897959183673461</v>
      </c>
      <c r="F24" s="48">
        <f t="shared" ref="F24:F28" si="4">(D24/50)</f>
        <v>3.5559183673469388</v>
      </c>
      <c r="G24" s="47">
        <f t="shared" ref="G24:G28" si="5">(D24/100)</f>
        <v>1.7779591836734694</v>
      </c>
    </row>
    <row r="25" spans="1:7" ht="15" x14ac:dyDescent="0.3">
      <c r="A25" s="36" t="s">
        <v>140</v>
      </c>
      <c r="B25" s="58">
        <v>0.13700000000000001</v>
      </c>
      <c r="C25" s="46">
        <f>(B25*C20)</f>
        <v>0.50326530612244902</v>
      </c>
      <c r="D25" s="47">
        <f t="shared" si="2"/>
        <v>304.47551020408167</v>
      </c>
      <c r="E25" s="47">
        <f t="shared" si="3"/>
        <v>15.223775510204083</v>
      </c>
      <c r="F25" s="48">
        <f t="shared" si="4"/>
        <v>6.0895102040816331</v>
      </c>
      <c r="G25" s="47">
        <f t="shared" si="5"/>
        <v>3.0447551020408166</v>
      </c>
    </row>
    <row r="26" spans="1:7" ht="15" x14ac:dyDescent="0.25">
      <c r="A26" s="38" t="s">
        <v>166</v>
      </c>
      <c r="B26" s="58">
        <v>8.5000000000000006E-2</v>
      </c>
      <c r="C26" s="46">
        <f>(B26*C20)</f>
        <v>0.31224489795918364</v>
      </c>
      <c r="D26" s="47">
        <f t="shared" si="2"/>
        <v>188.90816326530611</v>
      </c>
      <c r="E26" s="47">
        <f t="shared" si="3"/>
        <v>9.4454081632653057</v>
      </c>
      <c r="F26" s="48">
        <f t="shared" si="4"/>
        <v>3.7781632653061221</v>
      </c>
      <c r="G26" s="47">
        <f t="shared" si="5"/>
        <v>1.8890816326530611</v>
      </c>
    </row>
    <row r="27" spans="1:7" ht="15" x14ac:dyDescent="0.25">
      <c r="A27" s="38" t="s">
        <v>167</v>
      </c>
      <c r="B27" s="58">
        <v>0.11799999999999999</v>
      </c>
      <c r="C27" s="46">
        <f>(B27*C20)</f>
        <v>0.43346938775510196</v>
      </c>
      <c r="D27" s="47">
        <f t="shared" si="2"/>
        <v>262.2489795918367</v>
      </c>
      <c r="E27" s="47">
        <f t="shared" si="3"/>
        <v>13.112448979591836</v>
      </c>
      <c r="F27" s="48">
        <f t="shared" si="4"/>
        <v>5.2449795918367341</v>
      </c>
      <c r="G27" s="47">
        <f t="shared" si="5"/>
        <v>2.6224897959183671</v>
      </c>
    </row>
    <row r="28" spans="1:7" ht="15" x14ac:dyDescent="0.25">
      <c r="A28" s="38" t="s">
        <v>295</v>
      </c>
      <c r="B28" s="58">
        <v>0.14499999999999999</v>
      </c>
      <c r="C28" s="46">
        <f>(B28*C20)</f>
        <v>0.53265306122448974</v>
      </c>
      <c r="D28" s="47">
        <f t="shared" si="2"/>
        <v>322.25510204081627</v>
      </c>
      <c r="E28" s="47">
        <f t="shared" si="3"/>
        <v>16.112755102040815</v>
      </c>
      <c r="F28" s="48">
        <f t="shared" si="4"/>
        <v>6.4451020408163258</v>
      </c>
      <c r="G28" s="47">
        <f t="shared" si="5"/>
        <v>3.2225510204081629</v>
      </c>
    </row>
    <row r="29" spans="1:7" ht="15" x14ac:dyDescent="0.3">
      <c r="A29" s="39"/>
      <c r="B29" s="39"/>
      <c r="C29" s="39"/>
      <c r="D29" s="39"/>
      <c r="E29" s="39"/>
      <c r="F29" s="40">
        <f>SUM(F23:F28)</f>
        <v>28.758489795918369</v>
      </c>
      <c r="G29" s="39"/>
    </row>
    <row r="30" spans="1:7" ht="15.6" x14ac:dyDescent="0.3">
      <c r="A30" s="20" t="s">
        <v>249</v>
      </c>
      <c r="B30" s="21"/>
      <c r="C30" s="21"/>
      <c r="D30" s="21"/>
      <c r="E30" s="49"/>
      <c r="F30" s="49"/>
      <c r="G30" s="39"/>
    </row>
    <row r="31" spans="1:7" ht="15.6" x14ac:dyDescent="0.3">
      <c r="A31" s="66"/>
      <c r="B31" s="66"/>
      <c r="C31" s="66"/>
      <c r="D31" s="66"/>
      <c r="E31" s="39"/>
      <c r="F31" s="39"/>
      <c r="G31" s="39"/>
    </row>
    <row r="32" spans="1:7" ht="15.6" x14ac:dyDescent="0.3">
      <c r="A32" s="20" t="s">
        <v>250</v>
      </c>
      <c r="B32" s="21"/>
      <c r="C32" s="21"/>
      <c r="D32" s="21"/>
      <c r="E32" s="49"/>
      <c r="F32" s="49"/>
      <c r="G32" s="39"/>
    </row>
    <row r="33" spans="1:7" ht="15.6" x14ac:dyDescent="0.3">
      <c r="A33" s="66"/>
      <c r="B33" s="66"/>
      <c r="C33" s="66"/>
      <c r="D33" s="66"/>
      <c r="E33" s="39"/>
      <c r="F33" s="39"/>
      <c r="G33" s="39"/>
    </row>
    <row r="34" spans="1:7" ht="15.6" x14ac:dyDescent="0.3">
      <c r="A34" s="20" t="s">
        <v>251</v>
      </c>
      <c r="B34" s="20"/>
      <c r="C34" s="20"/>
      <c r="D34" s="20"/>
      <c r="E34" s="50"/>
      <c r="F34" s="39"/>
      <c r="G34" s="39"/>
    </row>
    <row r="37" spans="1:7" x14ac:dyDescent="0.3">
      <c r="A37" s="18" t="s">
        <v>404</v>
      </c>
    </row>
    <row r="38" spans="1:7" x14ac:dyDescent="0.3">
      <c r="A38" s="17" t="s">
        <v>227</v>
      </c>
      <c r="B38" s="17" t="s">
        <v>248</v>
      </c>
    </row>
    <row r="39" spans="1:7" x14ac:dyDescent="0.3">
      <c r="A39" s="17" t="s">
        <v>193</v>
      </c>
      <c r="B39" s="17">
        <v>8.2000000000000003E-2</v>
      </c>
    </row>
    <row r="40" spans="1:7" x14ac:dyDescent="0.3">
      <c r="A40" s="17" t="s">
        <v>80</v>
      </c>
      <c r="B40" s="56">
        <v>0.08</v>
      </c>
    </row>
    <row r="41" spans="1:7" x14ac:dyDescent="0.3">
      <c r="A41" s="17" t="s">
        <v>90</v>
      </c>
      <c r="B41" s="17">
        <v>0.13700000000000001</v>
      </c>
    </row>
    <row r="42" spans="1:7" x14ac:dyDescent="0.3">
      <c r="A42" s="17" t="s">
        <v>72</v>
      </c>
      <c r="B42" s="17">
        <v>8.5000000000000006E-2</v>
      </c>
    </row>
    <row r="43" spans="1:7" x14ac:dyDescent="0.3">
      <c r="A43" s="17" t="s">
        <v>225</v>
      </c>
      <c r="B43" s="17">
        <v>0.14499999999999999</v>
      </c>
    </row>
    <row r="44" spans="1:7" x14ac:dyDescent="0.3">
      <c r="A44" s="17" t="s">
        <v>109</v>
      </c>
      <c r="B44" s="17">
        <v>0.11799999999999999</v>
      </c>
    </row>
  </sheetData>
  <mergeCells count="3">
    <mergeCell ref="A1:G1"/>
    <mergeCell ref="A2:G2"/>
    <mergeCell ref="A16:D16"/>
  </mergeCells>
  <pageMargins left="0.7" right="0.7" top="0.75" bottom="0.75" header="0.3" footer="0.3"/>
  <pageSetup scale="8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44"/>
  <sheetViews>
    <sheetView topLeftCell="A16" workbookViewId="0">
      <selection activeCell="D44" sqref="D44"/>
    </sheetView>
  </sheetViews>
  <sheetFormatPr defaultColWidth="14.44140625" defaultRowHeight="13.8" x14ac:dyDescent="0.3"/>
  <cols>
    <col min="1" max="1" width="18.5546875" style="17" customWidth="1"/>
    <col min="2" max="2" width="14.44140625" style="17"/>
    <col min="3" max="3" width="15.44140625" style="17" bestFit="1" customWidth="1"/>
    <col min="4" max="4" width="17.5546875" style="17" customWidth="1"/>
    <col min="5" max="16384" width="14.44140625" style="17"/>
  </cols>
  <sheetData>
    <row r="1" spans="1:7" ht="78" customHeight="1" x14ac:dyDescent="0.3">
      <c r="A1" s="75" t="s">
        <v>229</v>
      </c>
      <c r="B1" s="76"/>
      <c r="C1" s="76"/>
      <c r="D1" s="76"/>
      <c r="E1" s="76"/>
      <c r="F1" s="76"/>
      <c r="G1" s="76"/>
    </row>
    <row r="2" spans="1:7" ht="47.25" customHeight="1" x14ac:dyDescent="0.3">
      <c r="A2" s="75" t="s">
        <v>309</v>
      </c>
      <c r="B2" s="77"/>
      <c r="C2" s="77"/>
      <c r="D2" s="77"/>
      <c r="E2" s="77"/>
      <c r="F2" s="77"/>
      <c r="G2" s="77"/>
    </row>
    <row r="4" spans="1:7" ht="46.8" x14ac:dyDescent="0.3">
      <c r="A4" s="41" t="s">
        <v>53</v>
      </c>
      <c r="B4" s="41" t="s">
        <v>230</v>
      </c>
      <c r="C4" s="41" t="s">
        <v>231</v>
      </c>
      <c r="D4" s="39"/>
      <c r="E4" s="39"/>
      <c r="F4" s="39"/>
      <c r="G4" s="39"/>
    </row>
    <row r="5" spans="1:7" ht="15.6" x14ac:dyDescent="0.25">
      <c r="A5" s="51" t="s">
        <v>273</v>
      </c>
      <c r="B5" s="22">
        <v>57.3</v>
      </c>
      <c r="C5" s="54">
        <f t="shared" ref="C5:C8" si="0">(B5*5)</f>
        <v>286.5</v>
      </c>
      <c r="D5" s="39"/>
      <c r="E5" s="39"/>
      <c r="F5" s="39"/>
      <c r="G5" s="39"/>
    </row>
    <row r="6" spans="1:7" ht="15.6" x14ac:dyDescent="0.25">
      <c r="A6" s="51" t="s">
        <v>274</v>
      </c>
      <c r="B6" s="22">
        <v>344.8</v>
      </c>
      <c r="C6" s="54">
        <f t="shared" si="0"/>
        <v>1724</v>
      </c>
      <c r="D6" s="39"/>
      <c r="E6" s="39"/>
      <c r="F6" s="39"/>
      <c r="G6" s="39"/>
    </row>
    <row r="7" spans="1:7" ht="15.6" x14ac:dyDescent="0.25">
      <c r="A7" s="51" t="s">
        <v>141</v>
      </c>
      <c r="B7" s="22">
        <v>201.1</v>
      </c>
      <c r="C7" s="54">
        <f t="shared" si="0"/>
        <v>1005.5</v>
      </c>
      <c r="D7" s="39"/>
      <c r="E7" s="39"/>
      <c r="F7" s="39"/>
      <c r="G7" s="39"/>
    </row>
    <row r="8" spans="1:7" ht="15.6" x14ac:dyDescent="0.25">
      <c r="A8" s="52" t="s">
        <v>168</v>
      </c>
      <c r="B8" s="22">
        <v>340</v>
      </c>
      <c r="C8" s="54">
        <f t="shared" si="0"/>
        <v>1700</v>
      </c>
      <c r="D8" s="39"/>
      <c r="E8" s="39"/>
      <c r="F8" s="39"/>
      <c r="G8" s="39"/>
    </row>
    <row r="9" spans="1:7" ht="15.6" x14ac:dyDescent="0.25">
      <c r="A9" s="52" t="s">
        <v>169</v>
      </c>
      <c r="B9" s="22">
        <v>172.9</v>
      </c>
      <c r="C9" s="54">
        <f>(B9*5)</f>
        <v>864.5</v>
      </c>
      <c r="D9" s="39"/>
      <c r="E9" s="39"/>
      <c r="F9" s="39"/>
      <c r="G9" s="39"/>
    </row>
    <row r="10" spans="1:7" ht="15.6" x14ac:dyDescent="0.25">
      <c r="A10" s="52" t="s">
        <v>296</v>
      </c>
      <c r="B10" s="22">
        <v>320.10000000000002</v>
      </c>
      <c r="C10" s="54">
        <f t="shared" ref="C10" si="1">(B10*5)</f>
        <v>1600.5</v>
      </c>
      <c r="D10" s="39"/>
      <c r="E10" s="39"/>
      <c r="F10" s="39"/>
      <c r="G10" s="39"/>
    </row>
    <row r="11" spans="1:7" ht="15" x14ac:dyDescent="0.3">
      <c r="A11" s="39"/>
      <c r="B11" s="39"/>
      <c r="C11" s="40"/>
      <c r="D11" s="39"/>
      <c r="E11" s="39"/>
      <c r="F11" s="39"/>
      <c r="G11" s="39"/>
    </row>
    <row r="12" spans="1:7" ht="15" x14ac:dyDescent="0.3">
      <c r="A12" s="39"/>
      <c r="B12" s="39"/>
      <c r="C12" s="39"/>
      <c r="D12" s="39"/>
      <c r="E12" s="39"/>
      <c r="F12" s="39"/>
      <c r="G12" s="39"/>
    </row>
    <row r="13" spans="1:7" ht="46.8" x14ac:dyDescent="0.3">
      <c r="A13" s="41" t="s">
        <v>53</v>
      </c>
      <c r="B13" s="41" t="s">
        <v>232</v>
      </c>
      <c r="C13" s="41" t="s">
        <v>233</v>
      </c>
      <c r="D13" s="41" t="s">
        <v>234</v>
      </c>
      <c r="E13" s="41" t="s">
        <v>235</v>
      </c>
      <c r="F13" s="41" t="s">
        <v>236</v>
      </c>
      <c r="G13" s="41" t="s">
        <v>237</v>
      </c>
    </row>
    <row r="14" spans="1:7" ht="15" x14ac:dyDescent="0.3">
      <c r="A14" s="42" t="s">
        <v>238</v>
      </c>
      <c r="B14" s="42">
        <v>10</v>
      </c>
      <c r="C14" s="42">
        <f>(B14*10)</f>
        <v>100</v>
      </c>
      <c r="D14" s="42">
        <f>(B14*1.1)</f>
        <v>11</v>
      </c>
      <c r="E14" s="42">
        <f>(B14+C14+D14)</f>
        <v>121</v>
      </c>
      <c r="F14" s="42">
        <f>(E14*5)</f>
        <v>605</v>
      </c>
      <c r="G14" s="42">
        <f>(F14-E14)</f>
        <v>484</v>
      </c>
    </row>
    <row r="16" spans="1:7" ht="18" x14ac:dyDescent="0.3">
      <c r="A16" s="78" t="s">
        <v>252</v>
      </c>
      <c r="B16" s="79"/>
      <c r="C16" s="79"/>
      <c r="D16" s="79"/>
    </row>
    <row r="19" spans="1:7" ht="15.6" x14ac:dyDescent="0.3">
      <c r="A19" s="66" t="s">
        <v>239</v>
      </c>
      <c r="B19" s="66" t="s">
        <v>240</v>
      </c>
      <c r="C19" s="66" t="s">
        <v>241</v>
      </c>
      <c r="D19" s="39"/>
      <c r="E19" s="39"/>
      <c r="F19" s="39"/>
      <c r="G19" s="39"/>
    </row>
    <row r="20" spans="1:7" ht="15" x14ac:dyDescent="0.3">
      <c r="A20" s="39" t="s">
        <v>242</v>
      </c>
      <c r="B20" s="43">
        <v>9.0999999999999998E-2</v>
      </c>
      <c r="C20" s="44">
        <f>(0.36/B20)</f>
        <v>3.9560439560439562</v>
      </c>
      <c r="D20" s="39"/>
      <c r="E20" s="39"/>
      <c r="F20" s="39"/>
      <c r="G20" s="39"/>
    </row>
    <row r="21" spans="1:7" ht="15" x14ac:dyDescent="0.3">
      <c r="A21" s="39"/>
      <c r="B21" s="39"/>
      <c r="C21" s="39"/>
      <c r="D21" s="39"/>
      <c r="E21" s="39"/>
      <c r="F21" s="39"/>
      <c r="G21" s="39"/>
    </row>
    <row r="22" spans="1:7" ht="31.2" x14ac:dyDescent="0.3">
      <c r="A22" s="45" t="s">
        <v>227</v>
      </c>
      <c r="B22" s="45" t="s">
        <v>240</v>
      </c>
      <c r="C22" s="45" t="s">
        <v>243</v>
      </c>
      <c r="D22" s="45" t="s">
        <v>244</v>
      </c>
      <c r="E22" s="45" t="s">
        <v>245</v>
      </c>
      <c r="F22" s="45" t="s">
        <v>246</v>
      </c>
      <c r="G22" s="45" t="s">
        <v>247</v>
      </c>
    </row>
    <row r="23" spans="1:7" ht="15" x14ac:dyDescent="0.3">
      <c r="A23" s="51" t="s">
        <v>273</v>
      </c>
      <c r="B23" s="58">
        <v>0.114</v>
      </c>
      <c r="C23" s="46">
        <f>(B23*C20)</f>
        <v>0.45098901098901101</v>
      </c>
      <c r="D23" s="47">
        <f>(C23*605)</f>
        <v>272.84835164835164</v>
      </c>
      <c r="E23" s="47">
        <f>(D23/20)</f>
        <v>13.642417582417583</v>
      </c>
      <c r="F23" s="48">
        <f>(D23/50)</f>
        <v>5.4569670329670323</v>
      </c>
      <c r="G23" s="47">
        <f>(D23/100)</f>
        <v>2.7284835164835162</v>
      </c>
    </row>
    <row r="24" spans="1:7" ht="15" x14ac:dyDescent="0.3">
      <c r="A24" s="51" t="s">
        <v>274</v>
      </c>
      <c r="B24" s="68">
        <v>0.15</v>
      </c>
      <c r="C24" s="46">
        <f>(B24*C20)</f>
        <v>0.59340659340659341</v>
      </c>
      <c r="D24" s="47">
        <f t="shared" ref="D24:D28" si="2">(C24*605)</f>
        <v>359.01098901098902</v>
      </c>
      <c r="E24" s="47">
        <f t="shared" ref="E24:E28" si="3">(D24/20)</f>
        <v>17.950549450549453</v>
      </c>
      <c r="F24" s="48">
        <f t="shared" ref="F24:F28" si="4">(D24/50)</f>
        <v>7.1802197802197805</v>
      </c>
      <c r="G24" s="47">
        <f t="shared" ref="G24:G28" si="5">(D24/100)</f>
        <v>3.5901098901098902</v>
      </c>
    </row>
    <row r="25" spans="1:7" ht="15" x14ac:dyDescent="0.3">
      <c r="A25" s="51" t="s">
        <v>141</v>
      </c>
      <c r="B25" s="58">
        <v>9.0999999999999998E-2</v>
      </c>
      <c r="C25" s="46">
        <f>(B25*C20)</f>
        <v>0.36</v>
      </c>
      <c r="D25" s="47">
        <f t="shared" si="2"/>
        <v>217.79999999999998</v>
      </c>
      <c r="E25" s="47">
        <f t="shared" si="3"/>
        <v>10.889999999999999</v>
      </c>
      <c r="F25" s="48">
        <f t="shared" si="4"/>
        <v>4.3559999999999999</v>
      </c>
      <c r="G25" s="47">
        <f t="shared" si="5"/>
        <v>2.1779999999999999</v>
      </c>
    </row>
    <row r="26" spans="1:7" ht="15" x14ac:dyDescent="0.25">
      <c r="A26" s="52" t="s">
        <v>168</v>
      </c>
      <c r="B26" s="58">
        <v>0.192</v>
      </c>
      <c r="C26" s="46">
        <f>(B26*C20)</f>
        <v>0.75956043956043962</v>
      </c>
      <c r="D26" s="47">
        <f t="shared" si="2"/>
        <v>459.53406593406595</v>
      </c>
      <c r="E26" s="47">
        <f t="shared" si="3"/>
        <v>22.976703296703299</v>
      </c>
      <c r="F26" s="48">
        <f t="shared" si="4"/>
        <v>9.1906813186813192</v>
      </c>
      <c r="G26" s="47">
        <f t="shared" si="5"/>
        <v>4.5953406593406596</v>
      </c>
    </row>
    <row r="27" spans="1:7" ht="15" x14ac:dyDescent="0.25">
      <c r="A27" s="52" t="s">
        <v>169</v>
      </c>
      <c r="B27" s="68">
        <v>0.09</v>
      </c>
      <c r="C27" s="46">
        <f>(B27*C20)</f>
        <v>0.35604395604395606</v>
      </c>
      <c r="D27" s="47">
        <f t="shared" si="2"/>
        <v>215.4065934065934</v>
      </c>
      <c r="E27" s="47">
        <f t="shared" si="3"/>
        <v>10.770329670329669</v>
      </c>
      <c r="F27" s="48">
        <f t="shared" si="4"/>
        <v>4.3081318681318681</v>
      </c>
      <c r="G27" s="47">
        <f t="shared" si="5"/>
        <v>2.1540659340659341</v>
      </c>
    </row>
    <row r="28" spans="1:7" ht="15" x14ac:dyDescent="0.25">
      <c r="A28" s="52" t="s">
        <v>296</v>
      </c>
      <c r="B28" s="58">
        <v>0.14299999999999999</v>
      </c>
      <c r="C28" s="46">
        <f>(B28*C20)</f>
        <v>0.56571428571428573</v>
      </c>
      <c r="D28" s="47">
        <f t="shared" si="2"/>
        <v>342.25714285714287</v>
      </c>
      <c r="E28" s="47">
        <f t="shared" si="3"/>
        <v>17.112857142857145</v>
      </c>
      <c r="F28" s="48">
        <f t="shared" si="4"/>
        <v>6.8451428571428572</v>
      </c>
      <c r="G28" s="47">
        <f t="shared" si="5"/>
        <v>3.4225714285714286</v>
      </c>
    </row>
    <row r="29" spans="1:7" ht="15" x14ac:dyDescent="0.3">
      <c r="A29" s="39"/>
      <c r="B29" s="39"/>
      <c r="C29" s="39"/>
      <c r="D29" s="39"/>
      <c r="E29" s="39"/>
      <c r="F29" s="40">
        <f>SUM(F23:F28)</f>
        <v>37.337142857142851</v>
      </c>
      <c r="G29" s="39"/>
    </row>
    <row r="30" spans="1:7" ht="15.6" x14ac:dyDescent="0.3">
      <c r="A30" s="20" t="s">
        <v>249</v>
      </c>
      <c r="B30" s="21"/>
      <c r="C30" s="21"/>
      <c r="D30" s="21"/>
      <c r="E30" s="49"/>
      <c r="F30" s="49"/>
      <c r="G30" s="39"/>
    </row>
    <row r="31" spans="1:7" ht="15.6" x14ac:dyDescent="0.3">
      <c r="A31" s="66"/>
      <c r="B31" s="66"/>
      <c r="C31" s="66"/>
      <c r="D31" s="66"/>
      <c r="E31" s="39"/>
      <c r="F31" s="39"/>
      <c r="G31" s="39"/>
    </row>
    <row r="32" spans="1:7" ht="15.6" x14ac:dyDescent="0.3">
      <c r="A32" s="20" t="s">
        <v>250</v>
      </c>
      <c r="B32" s="21"/>
      <c r="C32" s="21"/>
      <c r="D32" s="21"/>
      <c r="E32" s="49"/>
      <c r="F32" s="49"/>
      <c r="G32" s="39"/>
    </row>
    <row r="33" spans="1:7" ht="15.6" x14ac:dyDescent="0.3">
      <c r="A33" s="66"/>
      <c r="B33" s="66"/>
      <c r="C33" s="66"/>
      <c r="D33" s="66"/>
      <c r="E33" s="39"/>
      <c r="F33" s="39"/>
      <c r="G33" s="39"/>
    </row>
    <row r="34" spans="1:7" ht="15.6" x14ac:dyDescent="0.3">
      <c r="A34" s="20" t="s">
        <v>251</v>
      </c>
      <c r="B34" s="20"/>
      <c r="C34" s="20"/>
      <c r="D34" s="20"/>
      <c r="E34" s="50"/>
      <c r="F34" s="39"/>
      <c r="G34" s="39"/>
    </row>
    <row r="37" spans="1:7" x14ac:dyDescent="0.3">
      <c r="A37" s="18" t="s">
        <v>405</v>
      </c>
    </row>
    <row r="38" spans="1:7" x14ac:dyDescent="0.3">
      <c r="A38" s="17" t="s">
        <v>227</v>
      </c>
      <c r="B38" s="17" t="s">
        <v>248</v>
      </c>
    </row>
    <row r="39" spans="1:7" x14ac:dyDescent="0.3">
      <c r="A39" s="17" t="s">
        <v>101</v>
      </c>
      <c r="B39" s="56">
        <v>0.09</v>
      </c>
    </row>
    <row r="40" spans="1:7" x14ac:dyDescent="0.3">
      <c r="A40" s="17" t="s">
        <v>182</v>
      </c>
      <c r="B40" s="17">
        <v>0.114</v>
      </c>
    </row>
    <row r="41" spans="1:7" x14ac:dyDescent="0.3">
      <c r="A41" s="17" t="s">
        <v>207</v>
      </c>
      <c r="B41" s="56">
        <v>0.15</v>
      </c>
    </row>
    <row r="42" spans="1:7" x14ac:dyDescent="0.3">
      <c r="A42" s="17" t="s">
        <v>85</v>
      </c>
      <c r="B42" s="17">
        <v>9.0999999999999998E-2</v>
      </c>
    </row>
    <row r="43" spans="1:7" x14ac:dyDescent="0.3">
      <c r="A43" s="17" t="s">
        <v>115</v>
      </c>
      <c r="B43" s="17">
        <v>0.192</v>
      </c>
    </row>
    <row r="44" spans="1:7" x14ac:dyDescent="0.3">
      <c r="A44" s="17" t="s">
        <v>214</v>
      </c>
      <c r="B44" s="17">
        <v>0.14299999999999999</v>
      </c>
    </row>
  </sheetData>
  <mergeCells count="3">
    <mergeCell ref="A1:G1"/>
    <mergeCell ref="A2:G2"/>
    <mergeCell ref="A16:D16"/>
  </mergeCells>
  <pageMargins left="0.7" right="0.7" top="0.75" bottom="0.75" header="0.3" footer="0.3"/>
  <pageSetup scale="8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44"/>
  <sheetViews>
    <sheetView topLeftCell="A13" workbookViewId="0">
      <selection activeCell="D44" sqref="D44"/>
    </sheetView>
  </sheetViews>
  <sheetFormatPr defaultColWidth="14.44140625" defaultRowHeight="13.8" x14ac:dyDescent="0.3"/>
  <cols>
    <col min="1" max="1" width="18.109375" style="17" customWidth="1"/>
    <col min="2" max="2" width="14.44140625" style="17"/>
    <col min="3" max="3" width="15.44140625" style="17" bestFit="1" customWidth="1"/>
    <col min="4" max="4" width="17.5546875" style="17" customWidth="1"/>
    <col min="5" max="16384" width="14.44140625" style="17"/>
  </cols>
  <sheetData>
    <row r="1" spans="1:7" ht="78" customHeight="1" x14ac:dyDescent="0.3">
      <c r="A1" s="75" t="s">
        <v>229</v>
      </c>
      <c r="B1" s="76"/>
      <c r="C1" s="76"/>
      <c r="D1" s="76"/>
      <c r="E1" s="76"/>
      <c r="F1" s="76"/>
      <c r="G1" s="76"/>
    </row>
    <row r="2" spans="1:7" ht="47.25" customHeight="1" x14ac:dyDescent="0.3">
      <c r="A2" s="75" t="s">
        <v>309</v>
      </c>
      <c r="B2" s="77"/>
      <c r="C2" s="77"/>
      <c r="D2" s="77"/>
      <c r="E2" s="77"/>
      <c r="F2" s="77"/>
      <c r="G2" s="77"/>
    </row>
    <row r="4" spans="1:7" ht="46.8" x14ac:dyDescent="0.3">
      <c r="A4" s="41" t="s">
        <v>53</v>
      </c>
      <c r="B4" s="41" t="s">
        <v>230</v>
      </c>
      <c r="C4" s="41" t="s">
        <v>231</v>
      </c>
      <c r="D4" s="39"/>
      <c r="E4" s="39"/>
      <c r="F4" s="39"/>
      <c r="G4" s="39"/>
    </row>
    <row r="5" spans="1:7" ht="15.6" x14ac:dyDescent="0.25">
      <c r="A5" s="36" t="s">
        <v>142</v>
      </c>
      <c r="B5" s="22">
        <v>178.4</v>
      </c>
      <c r="C5" s="54">
        <f t="shared" ref="C5:C8" si="0">(B5*5)</f>
        <v>892</v>
      </c>
      <c r="D5" s="39"/>
      <c r="E5" s="39"/>
      <c r="F5" s="39"/>
      <c r="G5" s="39"/>
    </row>
    <row r="6" spans="1:7" ht="15.6" x14ac:dyDescent="0.25">
      <c r="A6" s="36" t="s">
        <v>143</v>
      </c>
      <c r="B6" s="22">
        <v>354.8</v>
      </c>
      <c r="C6" s="54">
        <f t="shared" si="0"/>
        <v>1774</v>
      </c>
      <c r="D6" s="39"/>
      <c r="E6" s="39"/>
      <c r="F6" s="39"/>
      <c r="G6" s="39"/>
    </row>
    <row r="7" spans="1:7" ht="15.6" x14ac:dyDescent="0.25">
      <c r="A7" s="36" t="s">
        <v>144</v>
      </c>
      <c r="B7" s="22">
        <v>341.6</v>
      </c>
      <c r="C7" s="54">
        <f t="shared" si="0"/>
        <v>1708</v>
      </c>
      <c r="D7" s="39"/>
      <c r="E7" s="39"/>
      <c r="F7" s="39"/>
      <c r="G7" s="39"/>
    </row>
    <row r="8" spans="1:7" ht="15.6" x14ac:dyDescent="0.25">
      <c r="A8" s="38" t="s">
        <v>297</v>
      </c>
      <c r="B8" s="22">
        <v>294.7</v>
      </c>
      <c r="C8" s="54">
        <f t="shared" si="0"/>
        <v>1473.5</v>
      </c>
      <c r="D8" s="39"/>
      <c r="E8" s="39"/>
      <c r="F8" s="39"/>
      <c r="G8" s="39"/>
    </row>
    <row r="9" spans="1:7" ht="15.6" x14ac:dyDescent="0.25">
      <c r="A9" s="38" t="s">
        <v>298</v>
      </c>
      <c r="B9" s="22">
        <v>246.3</v>
      </c>
      <c r="C9" s="54">
        <f>(B9*5)</f>
        <v>1231.5</v>
      </c>
      <c r="D9" s="39"/>
      <c r="E9" s="39"/>
      <c r="F9" s="39"/>
      <c r="G9" s="39"/>
    </row>
    <row r="10" spans="1:7" ht="15.6" x14ac:dyDescent="0.25">
      <c r="A10" s="38" t="s">
        <v>170</v>
      </c>
      <c r="B10" s="22">
        <v>315.3</v>
      </c>
      <c r="C10" s="54">
        <f t="shared" ref="C10" si="1">(B10*5)</f>
        <v>1576.5</v>
      </c>
      <c r="D10" s="39"/>
      <c r="E10" s="39"/>
      <c r="F10" s="39"/>
      <c r="G10" s="39"/>
    </row>
    <row r="11" spans="1:7" ht="15" x14ac:dyDescent="0.3">
      <c r="A11" s="39"/>
      <c r="B11" s="39"/>
      <c r="C11" s="40"/>
      <c r="D11" s="39"/>
      <c r="E11" s="39"/>
      <c r="F11" s="39"/>
      <c r="G11" s="39"/>
    </row>
    <row r="12" spans="1:7" ht="15" x14ac:dyDescent="0.3">
      <c r="A12" s="39"/>
      <c r="B12" s="39"/>
      <c r="C12" s="39"/>
      <c r="D12" s="39"/>
      <c r="E12" s="39"/>
      <c r="F12" s="39"/>
      <c r="G12" s="39"/>
    </row>
    <row r="13" spans="1:7" ht="46.8" x14ac:dyDescent="0.3">
      <c r="A13" s="41" t="s">
        <v>53</v>
      </c>
      <c r="B13" s="41" t="s">
        <v>232</v>
      </c>
      <c r="C13" s="41" t="s">
        <v>233</v>
      </c>
      <c r="D13" s="41" t="s">
        <v>234</v>
      </c>
      <c r="E13" s="41" t="s">
        <v>235</v>
      </c>
      <c r="F13" s="41" t="s">
        <v>236</v>
      </c>
      <c r="G13" s="41" t="s">
        <v>237</v>
      </c>
    </row>
    <row r="14" spans="1:7" ht="15" x14ac:dyDescent="0.3">
      <c r="A14" s="42" t="s">
        <v>238</v>
      </c>
      <c r="B14" s="42">
        <v>10</v>
      </c>
      <c r="C14" s="42">
        <f>(B14*10)</f>
        <v>100</v>
      </c>
      <c r="D14" s="42">
        <f>(B14*1.1)</f>
        <v>11</v>
      </c>
      <c r="E14" s="42">
        <f>(B14+C14+D14)</f>
        <v>121</v>
      </c>
      <c r="F14" s="42">
        <f>(E14*5)</f>
        <v>605</v>
      </c>
      <c r="G14" s="42">
        <f>(F14-E14)</f>
        <v>484</v>
      </c>
    </row>
    <row r="16" spans="1:7" ht="18" x14ac:dyDescent="0.3">
      <c r="A16" s="78" t="s">
        <v>252</v>
      </c>
      <c r="B16" s="79"/>
      <c r="C16" s="79"/>
      <c r="D16" s="79"/>
    </row>
    <row r="19" spans="1:7" ht="15.6" x14ac:dyDescent="0.3">
      <c r="A19" s="66" t="s">
        <v>239</v>
      </c>
      <c r="B19" s="66" t="s">
        <v>240</v>
      </c>
      <c r="C19" s="66" t="s">
        <v>241</v>
      </c>
      <c r="D19" s="39"/>
      <c r="E19" s="39"/>
      <c r="F19" s="39"/>
      <c r="G19" s="39"/>
    </row>
    <row r="20" spans="1:7" ht="15" x14ac:dyDescent="0.3">
      <c r="A20" s="39" t="s">
        <v>242</v>
      </c>
      <c r="B20" s="43">
        <v>9.8000000000000004E-2</v>
      </c>
      <c r="C20" s="44">
        <f>(0.36/B20)</f>
        <v>3.6734693877551017</v>
      </c>
      <c r="D20" s="39"/>
      <c r="E20" s="39"/>
      <c r="F20" s="39"/>
      <c r="G20" s="39"/>
    </row>
    <row r="21" spans="1:7" ht="15" x14ac:dyDescent="0.3">
      <c r="A21" s="39"/>
      <c r="B21" s="39"/>
      <c r="C21" s="39"/>
      <c r="D21" s="39"/>
      <c r="E21" s="39"/>
      <c r="F21" s="39"/>
      <c r="G21" s="39"/>
    </row>
    <row r="22" spans="1:7" ht="31.2" x14ac:dyDescent="0.3">
      <c r="A22" s="45" t="s">
        <v>227</v>
      </c>
      <c r="B22" s="45" t="s">
        <v>240</v>
      </c>
      <c r="C22" s="45" t="s">
        <v>243</v>
      </c>
      <c r="D22" s="45" t="s">
        <v>244</v>
      </c>
      <c r="E22" s="45" t="s">
        <v>245</v>
      </c>
      <c r="F22" s="45" t="s">
        <v>246</v>
      </c>
      <c r="G22" s="45" t="s">
        <v>247</v>
      </c>
    </row>
    <row r="23" spans="1:7" ht="15" x14ac:dyDescent="0.3">
      <c r="A23" s="36" t="s">
        <v>142</v>
      </c>
      <c r="B23" s="68">
        <v>0.10100000000000001</v>
      </c>
      <c r="C23" s="46">
        <f>(B23*C20)</f>
        <v>0.37102040816326531</v>
      </c>
      <c r="D23" s="47">
        <f>(C23*605)</f>
        <v>224.46734693877551</v>
      </c>
      <c r="E23" s="47">
        <f>(D23/20)</f>
        <v>11.223367346938776</v>
      </c>
      <c r="F23" s="48">
        <f>(D23/50)</f>
        <v>4.4893469387755101</v>
      </c>
      <c r="G23" s="47">
        <f>(D23/100)</f>
        <v>2.244673469387755</v>
      </c>
    </row>
    <row r="24" spans="1:7" ht="15" x14ac:dyDescent="0.3">
      <c r="A24" s="36" t="s">
        <v>143</v>
      </c>
      <c r="B24" s="68">
        <v>0.191</v>
      </c>
      <c r="C24" s="46">
        <f>(B24*C20)</f>
        <v>0.70163265306122446</v>
      </c>
      <c r="D24" s="47">
        <f t="shared" ref="D24:D28" si="2">(C24*605)</f>
        <v>424.48775510204081</v>
      </c>
      <c r="E24" s="47">
        <f t="shared" ref="E24:E28" si="3">(D24/20)</f>
        <v>21.22438775510204</v>
      </c>
      <c r="F24" s="48">
        <f t="shared" ref="F24:F28" si="4">(D24/50)</f>
        <v>8.4897551020408155</v>
      </c>
      <c r="G24" s="47">
        <f t="shared" ref="G24:G28" si="5">(D24/100)</f>
        <v>4.2448775510204078</v>
      </c>
    </row>
    <row r="25" spans="1:7" ht="15" x14ac:dyDescent="0.3">
      <c r="A25" s="36" t="s">
        <v>144</v>
      </c>
      <c r="B25" s="68">
        <v>0.16600000000000001</v>
      </c>
      <c r="C25" s="46">
        <f>(B25*C20)</f>
        <v>0.60979591836734692</v>
      </c>
      <c r="D25" s="47">
        <f t="shared" si="2"/>
        <v>368.9265306122449</v>
      </c>
      <c r="E25" s="47">
        <f t="shared" si="3"/>
        <v>18.446326530612247</v>
      </c>
      <c r="F25" s="48">
        <f t="shared" si="4"/>
        <v>7.3785306122448979</v>
      </c>
      <c r="G25" s="47">
        <f t="shared" si="5"/>
        <v>3.689265306122449</v>
      </c>
    </row>
    <row r="26" spans="1:7" ht="15" x14ac:dyDescent="0.25">
      <c r="A26" s="38" t="s">
        <v>297</v>
      </c>
      <c r="B26" s="68">
        <v>0.11</v>
      </c>
      <c r="C26" s="46">
        <f>(B26*C20)</f>
        <v>0.40408163265306118</v>
      </c>
      <c r="D26" s="47">
        <f t="shared" si="2"/>
        <v>244.46938775510202</v>
      </c>
      <c r="E26" s="47">
        <f t="shared" si="3"/>
        <v>12.223469387755101</v>
      </c>
      <c r="F26" s="48">
        <f t="shared" si="4"/>
        <v>4.8893877551020406</v>
      </c>
      <c r="G26" s="47">
        <f t="shared" si="5"/>
        <v>2.4446938775510203</v>
      </c>
    </row>
    <row r="27" spans="1:7" ht="15" x14ac:dyDescent="0.25">
      <c r="A27" s="38" t="s">
        <v>298</v>
      </c>
      <c r="B27" s="68">
        <v>0.104</v>
      </c>
      <c r="C27" s="46">
        <f>(B27*C20)</f>
        <v>0.38204081632653053</v>
      </c>
      <c r="D27" s="47">
        <f t="shared" si="2"/>
        <v>231.13469387755097</v>
      </c>
      <c r="E27" s="47">
        <f t="shared" si="3"/>
        <v>11.556734693877548</v>
      </c>
      <c r="F27" s="48">
        <f t="shared" si="4"/>
        <v>4.6226938775510193</v>
      </c>
      <c r="G27" s="47">
        <f t="shared" si="5"/>
        <v>2.3113469387755097</v>
      </c>
    </row>
    <row r="28" spans="1:7" ht="15" x14ac:dyDescent="0.25">
      <c r="A28" s="38" t="s">
        <v>170</v>
      </c>
      <c r="B28" s="68">
        <v>0.11</v>
      </c>
      <c r="C28" s="46">
        <f>(B28*C20)</f>
        <v>0.40408163265306118</v>
      </c>
      <c r="D28" s="47">
        <f t="shared" si="2"/>
        <v>244.46938775510202</v>
      </c>
      <c r="E28" s="47">
        <f t="shared" si="3"/>
        <v>12.223469387755101</v>
      </c>
      <c r="F28" s="48">
        <f t="shared" si="4"/>
        <v>4.8893877551020406</v>
      </c>
      <c r="G28" s="47">
        <f t="shared" si="5"/>
        <v>2.4446938775510203</v>
      </c>
    </row>
    <row r="29" spans="1:7" ht="15" x14ac:dyDescent="0.3">
      <c r="A29" s="39"/>
      <c r="B29" s="39"/>
      <c r="C29" s="39"/>
      <c r="D29" s="39"/>
      <c r="E29" s="39"/>
      <c r="F29" s="40">
        <f>SUM(F23:F28)</f>
        <v>34.759102040816323</v>
      </c>
      <c r="G29" s="39"/>
    </row>
    <row r="30" spans="1:7" ht="15.6" x14ac:dyDescent="0.3">
      <c r="A30" s="20" t="s">
        <v>249</v>
      </c>
      <c r="B30" s="21"/>
      <c r="C30" s="21"/>
      <c r="D30" s="21"/>
      <c r="E30" s="49"/>
      <c r="F30" s="49"/>
      <c r="G30" s="39"/>
    </row>
    <row r="31" spans="1:7" ht="15.6" x14ac:dyDescent="0.3">
      <c r="A31" s="66"/>
      <c r="B31" s="66"/>
      <c r="C31" s="66"/>
      <c r="D31" s="66"/>
      <c r="E31" s="39"/>
      <c r="F31" s="39"/>
      <c r="G31" s="39"/>
    </row>
    <row r="32" spans="1:7" ht="15.6" x14ac:dyDescent="0.3">
      <c r="A32" s="20" t="s">
        <v>250</v>
      </c>
      <c r="B32" s="21"/>
      <c r="C32" s="21"/>
      <c r="D32" s="21"/>
      <c r="E32" s="49"/>
      <c r="F32" s="49"/>
      <c r="G32" s="39"/>
    </row>
    <row r="33" spans="1:7" ht="15.6" x14ac:dyDescent="0.3">
      <c r="A33" s="66"/>
      <c r="B33" s="66"/>
      <c r="C33" s="66"/>
      <c r="D33" s="66"/>
      <c r="E33" s="39"/>
      <c r="F33" s="39"/>
      <c r="G33" s="39"/>
    </row>
    <row r="34" spans="1:7" ht="15.6" x14ac:dyDescent="0.3">
      <c r="A34" s="20" t="s">
        <v>251</v>
      </c>
      <c r="B34" s="20"/>
      <c r="C34" s="20"/>
      <c r="D34" s="20"/>
      <c r="E34" s="50"/>
      <c r="F34" s="39"/>
      <c r="G34" s="39"/>
    </row>
    <row r="37" spans="1:7" x14ac:dyDescent="0.3">
      <c r="A37" s="18" t="s">
        <v>406</v>
      </c>
    </row>
    <row r="38" spans="1:7" x14ac:dyDescent="0.3">
      <c r="A38" s="17" t="s">
        <v>227</v>
      </c>
      <c r="B38" s="17" t="s">
        <v>248</v>
      </c>
    </row>
    <row r="39" spans="1:7" x14ac:dyDescent="0.3">
      <c r="A39" s="17" t="s">
        <v>209</v>
      </c>
      <c r="B39" s="56">
        <v>0.11</v>
      </c>
    </row>
    <row r="40" spans="1:7" x14ac:dyDescent="0.3">
      <c r="A40" s="17" t="s">
        <v>210</v>
      </c>
      <c r="B40" s="56">
        <v>0.104</v>
      </c>
    </row>
    <row r="41" spans="1:7" x14ac:dyDescent="0.3">
      <c r="A41" s="17" t="s">
        <v>95</v>
      </c>
      <c r="B41" s="56">
        <v>0.191</v>
      </c>
    </row>
    <row r="42" spans="1:7" x14ac:dyDescent="0.3">
      <c r="A42" s="17" t="s">
        <v>107</v>
      </c>
      <c r="B42" s="56">
        <v>0.11</v>
      </c>
    </row>
    <row r="43" spans="1:7" x14ac:dyDescent="0.3">
      <c r="A43" s="17" t="s">
        <v>84</v>
      </c>
      <c r="B43" s="56">
        <v>0.10100000000000001</v>
      </c>
    </row>
    <row r="44" spans="1:7" x14ac:dyDescent="0.3">
      <c r="A44" s="17" t="s">
        <v>96</v>
      </c>
      <c r="B44" s="56">
        <v>0.16600000000000001</v>
      </c>
    </row>
  </sheetData>
  <mergeCells count="3">
    <mergeCell ref="A1:G1"/>
    <mergeCell ref="A2:G2"/>
    <mergeCell ref="A16:D16"/>
  </mergeCells>
  <pageMargins left="0.7" right="0.7" top="0.75" bottom="0.75" header="0.3" footer="0.3"/>
  <pageSetup scale="83"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G44"/>
  <sheetViews>
    <sheetView topLeftCell="A13" workbookViewId="0">
      <selection activeCell="D46" sqref="D46"/>
    </sheetView>
  </sheetViews>
  <sheetFormatPr defaultColWidth="14.44140625" defaultRowHeight="13.8" x14ac:dyDescent="0.3"/>
  <cols>
    <col min="1" max="1" width="18" style="17" customWidth="1"/>
    <col min="2" max="2" width="14.44140625" style="17"/>
    <col min="3" max="3" width="15.44140625" style="17" bestFit="1" customWidth="1"/>
    <col min="4" max="4" width="17.5546875" style="17" customWidth="1"/>
    <col min="5" max="16384" width="14.44140625" style="17"/>
  </cols>
  <sheetData>
    <row r="1" spans="1:7" ht="78" customHeight="1" x14ac:dyDescent="0.3">
      <c r="A1" s="75" t="s">
        <v>229</v>
      </c>
      <c r="B1" s="76"/>
      <c r="C1" s="76"/>
      <c r="D1" s="76"/>
      <c r="E1" s="76"/>
      <c r="F1" s="76"/>
      <c r="G1" s="76"/>
    </row>
    <row r="2" spans="1:7" ht="47.25" customHeight="1" x14ac:dyDescent="0.3">
      <c r="A2" s="75" t="s">
        <v>309</v>
      </c>
      <c r="B2" s="77"/>
      <c r="C2" s="77"/>
      <c r="D2" s="77"/>
      <c r="E2" s="77"/>
      <c r="F2" s="77"/>
      <c r="G2" s="77"/>
    </row>
    <row r="4" spans="1:7" ht="46.8" x14ac:dyDescent="0.3">
      <c r="A4" s="41" t="s">
        <v>53</v>
      </c>
      <c r="B4" s="41" t="s">
        <v>230</v>
      </c>
      <c r="C4" s="41" t="s">
        <v>231</v>
      </c>
      <c r="D4" s="39"/>
      <c r="E4" s="39"/>
      <c r="F4" s="39"/>
      <c r="G4" s="39"/>
    </row>
    <row r="5" spans="1:7" ht="15.6" x14ac:dyDescent="0.25">
      <c r="A5" s="51" t="s">
        <v>145</v>
      </c>
      <c r="B5" s="22">
        <v>175</v>
      </c>
      <c r="C5" s="54">
        <f t="shared" ref="C5:C8" si="0">(B5*5)</f>
        <v>875</v>
      </c>
      <c r="D5" s="39"/>
      <c r="E5" s="39"/>
      <c r="F5" s="39"/>
      <c r="G5" s="39"/>
    </row>
    <row r="6" spans="1:7" ht="15.6" x14ac:dyDescent="0.25">
      <c r="A6" s="51" t="s">
        <v>275</v>
      </c>
      <c r="B6" s="22">
        <v>355.3</v>
      </c>
      <c r="C6" s="54">
        <f t="shared" si="0"/>
        <v>1776.5</v>
      </c>
      <c r="D6" s="39"/>
      <c r="E6" s="39"/>
      <c r="F6" s="39"/>
      <c r="G6" s="39"/>
    </row>
    <row r="7" spans="1:7" ht="15.6" x14ac:dyDescent="0.25">
      <c r="A7" s="51" t="s">
        <v>146</v>
      </c>
      <c r="B7" s="22">
        <v>316.2</v>
      </c>
      <c r="C7" s="54">
        <f t="shared" si="0"/>
        <v>1581</v>
      </c>
      <c r="D7" s="39"/>
      <c r="E7" s="39"/>
      <c r="F7" s="39"/>
      <c r="G7" s="39"/>
    </row>
    <row r="8" spans="1:7" ht="15.6" x14ac:dyDescent="0.25">
      <c r="A8" s="52" t="s">
        <v>299</v>
      </c>
      <c r="B8" s="22">
        <v>50.5</v>
      </c>
      <c r="C8" s="54">
        <f t="shared" si="0"/>
        <v>252.5</v>
      </c>
      <c r="D8" s="39"/>
      <c r="E8" s="39"/>
      <c r="F8" s="39"/>
      <c r="G8" s="39"/>
    </row>
    <row r="9" spans="1:7" ht="15.6" x14ac:dyDescent="0.25">
      <c r="A9" s="52" t="s">
        <v>300</v>
      </c>
      <c r="B9" s="22">
        <v>312.89999999999998</v>
      </c>
      <c r="C9" s="54">
        <f>(B9*5)</f>
        <v>1564.5</v>
      </c>
      <c r="D9" s="39"/>
      <c r="E9" s="39"/>
      <c r="F9" s="39"/>
      <c r="G9" s="39"/>
    </row>
    <row r="10" spans="1:7" ht="15.6" x14ac:dyDescent="0.25">
      <c r="A10" s="52" t="s">
        <v>171</v>
      </c>
      <c r="B10" s="22">
        <v>331.1</v>
      </c>
      <c r="C10" s="54">
        <f t="shared" ref="C10" si="1">(B10*5)</f>
        <v>1655.5</v>
      </c>
      <c r="D10" s="39"/>
      <c r="E10" s="39"/>
      <c r="F10" s="39"/>
      <c r="G10" s="39"/>
    </row>
    <row r="11" spans="1:7" ht="15" x14ac:dyDescent="0.3">
      <c r="A11" s="39"/>
      <c r="B11" s="39"/>
      <c r="C11" s="40"/>
      <c r="D11" s="39"/>
      <c r="E11" s="39"/>
      <c r="F11" s="39"/>
      <c r="G11" s="39"/>
    </row>
    <row r="12" spans="1:7" ht="15" x14ac:dyDescent="0.3">
      <c r="A12" s="39"/>
      <c r="B12" s="39"/>
      <c r="C12" s="39"/>
      <c r="D12" s="39"/>
      <c r="E12" s="39"/>
      <c r="F12" s="39"/>
      <c r="G12" s="39"/>
    </row>
    <row r="13" spans="1:7" ht="46.8" x14ac:dyDescent="0.3">
      <c r="A13" s="41" t="s">
        <v>53</v>
      </c>
      <c r="B13" s="41" t="s">
        <v>232</v>
      </c>
      <c r="C13" s="41" t="s">
        <v>233</v>
      </c>
      <c r="D13" s="41" t="s">
        <v>234</v>
      </c>
      <c r="E13" s="41" t="s">
        <v>235</v>
      </c>
      <c r="F13" s="41" t="s">
        <v>236</v>
      </c>
      <c r="G13" s="41" t="s">
        <v>237</v>
      </c>
    </row>
    <row r="14" spans="1:7" ht="15" x14ac:dyDescent="0.3">
      <c r="A14" s="42" t="s">
        <v>238</v>
      </c>
      <c r="B14" s="42">
        <v>10</v>
      </c>
      <c r="C14" s="42">
        <f>(B14*10)</f>
        <v>100</v>
      </c>
      <c r="D14" s="42">
        <f>(B14*1.1)</f>
        <v>11</v>
      </c>
      <c r="E14" s="42">
        <f>(B14+C14+D14)</f>
        <v>121</v>
      </c>
      <c r="F14" s="42">
        <f>(E14*5)</f>
        <v>605</v>
      </c>
      <c r="G14" s="42">
        <f>(F14-E14)</f>
        <v>484</v>
      </c>
    </row>
    <row r="16" spans="1:7" ht="18" x14ac:dyDescent="0.3">
      <c r="A16" s="78" t="s">
        <v>252</v>
      </c>
      <c r="B16" s="79"/>
      <c r="C16" s="79"/>
      <c r="D16" s="79"/>
    </row>
    <row r="19" spans="1:7" ht="15.6" x14ac:dyDescent="0.3">
      <c r="A19" s="66" t="s">
        <v>239</v>
      </c>
      <c r="B19" s="66" t="s">
        <v>240</v>
      </c>
      <c r="C19" s="66" t="s">
        <v>241</v>
      </c>
      <c r="D19" s="39"/>
      <c r="E19" s="39"/>
      <c r="F19" s="39"/>
      <c r="G19" s="39"/>
    </row>
    <row r="20" spans="1:7" ht="15" x14ac:dyDescent="0.3">
      <c r="A20" s="39" t="s">
        <v>242</v>
      </c>
      <c r="B20" s="43">
        <v>9.4E-2</v>
      </c>
      <c r="C20" s="44">
        <f>(0.36/B20)</f>
        <v>3.8297872340425529</v>
      </c>
      <c r="D20" s="39"/>
      <c r="E20" s="39"/>
      <c r="F20" s="39"/>
      <c r="G20" s="39"/>
    </row>
    <row r="21" spans="1:7" ht="15" x14ac:dyDescent="0.3">
      <c r="A21" s="39"/>
      <c r="B21" s="39"/>
      <c r="C21" s="39"/>
      <c r="D21" s="39"/>
      <c r="E21" s="39"/>
      <c r="F21" s="39"/>
      <c r="G21" s="39"/>
    </row>
    <row r="22" spans="1:7" ht="31.2" x14ac:dyDescent="0.3">
      <c r="A22" s="45" t="s">
        <v>227</v>
      </c>
      <c r="B22" s="45" t="s">
        <v>240</v>
      </c>
      <c r="C22" s="45" t="s">
        <v>243</v>
      </c>
      <c r="D22" s="45" t="s">
        <v>244</v>
      </c>
      <c r="E22" s="45" t="s">
        <v>245</v>
      </c>
      <c r="F22" s="45" t="s">
        <v>246</v>
      </c>
      <c r="G22" s="45" t="s">
        <v>247</v>
      </c>
    </row>
    <row r="23" spans="1:7" ht="15" x14ac:dyDescent="0.3">
      <c r="A23" s="51" t="s">
        <v>145</v>
      </c>
      <c r="B23" s="58">
        <v>8.2000000000000003E-2</v>
      </c>
      <c r="C23" s="46">
        <f>(B23*C20)</f>
        <v>0.31404255319148938</v>
      </c>
      <c r="D23" s="47">
        <f>(C23*605)</f>
        <v>189.99574468085109</v>
      </c>
      <c r="E23" s="47">
        <f>(D23/20)</f>
        <v>9.4997872340425538</v>
      </c>
      <c r="F23" s="48">
        <f>(D23/50)</f>
        <v>3.7999148936170219</v>
      </c>
      <c r="G23" s="47">
        <f>(D23/100)</f>
        <v>1.899957446808511</v>
      </c>
    </row>
    <row r="24" spans="1:7" ht="15" x14ac:dyDescent="0.3">
      <c r="A24" s="51" t="s">
        <v>275</v>
      </c>
      <c r="B24" s="58">
        <v>0.16700000000000001</v>
      </c>
      <c r="C24" s="46">
        <f>(B24*C20)</f>
        <v>0.63957446808510643</v>
      </c>
      <c r="D24" s="47">
        <f t="shared" ref="D24:D28" si="2">(C24*605)</f>
        <v>386.94255319148937</v>
      </c>
      <c r="E24" s="47">
        <f t="shared" ref="E24:E28" si="3">(D24/20)</f>
        <v>19.347127659574468</v>
      </c>
      <c r="F24" s="48">
        <f t="shared" ref="F24:F28" si="4">(D24/50)</f>
        <v>7.7388510638297872</v>
      </c>
      <c r="G24" s="47">
        <f t="shared" ref="G24:G28" si="5">(D24/100)</f>
        <v>3.8694255319148936</v>
      </c>
    </row>
    <row r="25" spans="1:7" ht="15" x14ac:dyDescent="0.3">
      <c r="A25" s="51" t="s">
        <v>146</v>
      </c>
      <c r="B25" s="58">
        <v>0.154</v>
      </c>
      <c r="C25" s="46">
        <f>(B25*C20)</f>
        <v>0.58978723404255318</v>
      </c>
      <c r="D25" s="47">
        <f t="shared" si="2"/>
        <v>356.82127659574468</v>
      </c>
      <c r="E25" s="47">
        <f t="shared" si="3"/>
        <v>17.841063829787235</v>
      </c>
      <c r="F25" s="48">
        <f t="shared" si="4"/>
        <v>7.1364255319148935</v>
      </c>
      <c r="G25" s="47">
        <f t="shared" si="5"/>
        <v>3.5682127659574467</v>
      </c>
    </row>
    <row r="26" spans="1:7" ht="15" x14ac:dyDescent="0.25">
      <c r="A26" s="52" t="s">
        <v>299</v>
      </c>
      <c r="B26" s="58">
        <v>8.3000000000000004E-2</v>
      </c>
      <c r="C26" s="46">
        <f>(B26*C20)</f>
        <v>0.31787234042553192</v>
      </c>
      <c r="D26" s="47">
        <f t="shared" si="2"/>
        <v>192.3127659574468</v>
      </c>
      <c r="E26" s="47">
        <f t="shared" si="3"/>
        <v>9.6156382978723407</v>
      </c>
      <c r="F26" s="48">
        <f t="shared" si="4"/>
        <v>3.8462553191489359</v>
      </c>
      <c r="G26" s="47">
        <f t="shared" si="5"/>
        <v>1.923127659574468</v>
      </c>
    </row>
    <row r="27" spans="1:7" ht="15" x14ac:dyDescent="0.25">
      <c r="A27" s="52" t="s">
        <v>300</v>
      </c>
      <c r="B27" s="58">
        <v>0.128</v>
      </c>
      <c r="C27" s="46">
        <f>(B27*C20)</f>
        <v>0.49021276595744678</v>
      </c>
      <c r="D27" s="47">
        <f t="shared" si="2"/>
        <v>296.5787234042553</v>
      </c>
      <c r="E27" s="47">
        <f t="shared" si="3"/>
        <v>14.828936170212765</v>
      </c>
      <c r="F27" s="48">
        <f t="shared" si="4"/>
        <v>5.9315744680851061</v>
      </c>
      <c r="G27" s="47">
        <f t="shared" si="5"/>
        <v>2.9657872340425531</v>
      </c>
    </row>
    <row r="28" spans="1:7" ht="15" x14ac:dyDescent="0.25">
      <c r="A28" s="52" t="s">
        <v>171</v>
      </c>
      <c r="B28" s="58">
        <v>0.11600000000000001</v>
      </c>
      <c r="C28" s="46">
        <f>(B28*C20)</f>
        <v>0.44425531914893618</v>
      </c>
      <c r="D28" s="47">
        <f t="shared" si="2"/>
        <v>268.77446808510638</v>
      </c>
      <c r="E28" s="47">
        <f t="shared" si="3"/>
        <v>13.438723404255319</v>
      </c>
      <c r="F28" s="48">
        <f t="shared" si="4"/>
        <v>5.3754893617021278</v>
      </c>
      <c r="G28" s="47">
        <f t="shared" si="5"/>
        <v>2.6877446808510639</v>
      </c>
    </row>
    <row r="29" spans="1:7" ht="15" x14ac:dyDescent="0.3">
      <c r="A29" s="39"/>
      <c r="B29" s="39"/>
      <c r="C29" s="39"/>
      <c r="D29" s="39"/>
      <c r="E29" s="39"/>
      <c r="F29" s="40">
        <f>SUM(F23:F28)</f>
        <v>33.828510638297871</v>
      </c>
      <c r="G29" s="39"/>
    </row>
    <row r="30" spans="1:7" ht="15.6" x14ac:dyDescent="0.3">
      <c r="A30" s="20" t="s">
        <v>249</v>
      </c>
      <c r="B30" s="21"/>
      <c r="C30" s="21"/>
      <c r="D30" s="21"/>
      <c r="E30" s="49"/>
      <c r="F30" s="49"/>
      <c r="G30" s="39"/>
    </row>
    <row r="31" spans="1:7" ht="15.6" x14ac:dyDescent="0.3">
      <c r="A31" s="66"/>
      <c r="B31" s="66"/>
      <c r="C31" s="66"/>
      <c r="D31" s="66"/>
      <c r="E31" s="39"/>
      <c r="F31" s="39"/>
      <c r="G31" s="39"/>
    </row>
    <row r="32" spans="1:7" ht="15.6" x14ac:dyDescent="0.3">
      <c r="A32" s="20" t="s">
        <v>250</v>
      </c>
      <c r="B32" s="21"/>
      <c r="C32" s="21"/>
      <c r="D32" s="21"/>
      <c r="E32" s="49"/>
      <c r="F32" s="49"/>
      <c r="G32" s="39"/>
    </row>
    <row r="33" spans="1:7" ht="15.6" x14ac:dyDescent="0.3">
      <c r="A33" s="66"/>
      <c r="B33" s="66"/>
      <c r="C33" s="66"/>
      <c r="D33" s="66"/>
      <c r="E33" s="39"/>
      <c r="F33" s="39"/>
      <c r="G33" s="39"/>
    </row>
    <row r="34" spans="1:7" ht="15.6" x14ac:dyDescent="0.3">
      <c r="A34" s="20" t="s">
        <v>251</v>
      </c>
      <c r="B34" s="20"/>
      <c r="C34" s="20"/>
      <c r="D34" s="20"/>
      <c r="E34" s="50"/>
      <c r="F34" s="39"/>
      <c r="G34" s="39"/>
    </row>
    <row r="37" spans="1:7" x14ac:dyDescent="0.3">
      <c r="A37" s="18" t="s">
        <v>407</v>
      </c>
      <c r="D37" s="67"/>
    </row>
    <row r="38" spans="1:7" x14ac:dyDescent="0.3">
      <c r="A38" s="17" t="s">
        <v>227</v>
      </c>
      <c r="B38" s="17" t="s">
        <v>248</v>
      </c>
    </row>
    <row r="39" spans="1:7" x14ac:dyDescent="0.3">
      <c r="A39" s="17" t="s">
        <v>186</v>
      </c>
      <c r="B39" s="17">
        <v>8.3000000000000004E-2</v>
      </c>
    </row>
    <row r="40" spans="1:7" x14ac:dyDescent="0.3">
      <c r="A40" s="17" t="s">
        <v>217</v>
      </c>
      <c r="B40" s="17">
        <v>0.16700000000000001</v>
      </c>
    </row>
    <row r="41" spans="1:7" x14ac:dyDescent="0.3">
      <c r="A41" s="17" t="s">
        <v>93</v>
      </c>
      <c r="B41" s="17">
        <v>0.154</v>
      </c>
    </row>
    <row r="42" spans="1:7" x14ac:dyDescent="0.3">
      <c r="A42" s="17" t="s">
        <v>108</v>
      </c>
      <c r="B42" s="17">
        <v>0.11600000000000001</v>
      </c>
    </row>
    <row r="43" spans="1:7" x14ac:dyDescent="0.3">
      <c r="A43" s="17" t="s">
        <v>213</v>
      </c>
      <c r="B43" s="17">
        <v>0.128</v>
      </c>
    </row>
    <row r="44" spans="1:7" x14ac:dyDescent="0.3">
      <c r="A44" s="17" t="s">
        <v>81</v>
      </c>
      <c r="B44" s="17">
        <v>8.2000000000000003E-2</v>
      </c>
    </row>
  </sheetData>
  <mergeCells count="3">
    <mergeCell ref="A1:G1"/>
    <mergeCell ref="A2:G2"/>
    <mergeCell ref="A16:D16"/>
  </mergeCells>
  <pageMargins left="0.7" right="0.7" top="0.75" bottom="0.75" header="0.3" footer="0.3"/>
  <pageSetup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9"/>
  <sheetViews>
    <sheetView workbookViewId="0">
      <selection activeCell="M17" sqref="M17"/>
    </sheetView>
  </sheetViews>
  <sheetFormatPr defaultColWidth="9.109375" defaultRowHeight="13.8" x14ac:dyDescent="0.25"/>
  <cols>
    <col min="1" max="1" width="15.33203125" style="1" customWidth="1"/>
    <col min="2" max="2" width="16.44140625" style="23" customWidth="1"/>
    <col min="3" max="3" width="13.109375" style="1" bestFit="1" customWidth="1"/>
    <col min="4" max="4" width="14" style="23" customWidth="1"/>
    <col min="5" max="5" width="9.109375" style="1"/>
    <col min="6" max="6" width="18.44140625" style="1" bestFit="1" customWidth="1"/>
    <col min="7" max="7" width="18.5546875" style="1" bestFit="1" customWidth="1"/>
    <col min="8" max="16384" width="9.109375" style="1"/>
  </cols>
  <sheetData>
    <row r="1" spans="1:9" x14ac:dyDescent="0.25">
      <c r="A1" s="16" t="s">
        <v>227</v>
      </c>
      <c r="B1" s="7" t="s">
        <v>228</v>
      </c>
      <c r="C1" s="16"/>
      <c r="D1" s="7" t="s">
        <v>228</v>
      </c>
    </row>
    <row r="2" spans="1:9" x14ac:dyDescent="0.25">
      <c r="A2" s="16" t="s">
        <v>74</v>
      </c>
      <c r="B2" s="22">
        <v>71</v>
      </c>
      <c r="C2" s="16" t="s">
        <v>86</v>
      </c>
      <c r="D2" s="22">
        <v>306</v>
      </c>
    </row>
    <row r="3" spans="1:9" x14ac:dyDescent="0.25">
      <c r="A3" s="16" t="s">
        <v>75</v>
      </c>
      <c r="B3" s="22">
        <v>69.5</v>
      </c>
      <c r="C3" s="16" t="s">
        <v>87</v>
      </c>
      <c r="D3" s="22">
        <v>326.2</v>
      </c>
      <c r="G3" s="26"/>
      <c r="H3" s="26"/>
      <c r="I3" s="26"/>
    </row>
    <row r="4" spans="1:9" x14ac:dyDescent="0.25">
      <c r="A4" s="16" t="s">
        <v>76</v>
      </c>
      <c r="B4" s="22">
        <v>62.2</v>
      </c>
      <c r="C4" s="16" t="s">
        <v>88</v>
      </c>
      <c r="D4" s="22">
        <v>352.6</v>
      </c>
      <c r="G4" s="27"/>
      <c r="H4" s="26"/>
      <c r="I4" s="28"/>
    </row>
    <row r="5" spans="1:9" x14ac:dyDescent="0.25">
      <c r="A5" s="16" t="s">
        <v>77</v>
      </c>
      <c r="B5" s="22">
        <v>52.3</v>
      </c>
      <c r="C5" s="16" t="s">
        <v>89</v>
      </c>
      <c r="D5" s="22">
        <v>322.2</v>
      </c>
      <c r="G5" s="27"/>
      <c r="H5" s="26"/>
      <c r="I5" s="28"/>
    </row>
    <row r="6" spans="1:9" x14ac:dyDescent="0.25">
      <c r="A6" s="16" t="s">
        <v>78</v>
      </c>
      <c r="B6" s="22">
        <v>57.8</v>
      </c>
      <c r="C6" s="16" t="s">
        <v>90</v>
      </c>
      <c r="D6" s="22">
        <v>340</v>
      </c>
      <c r="G6" s="27"/>
      <c r="H6" s="26"/>
      <c r="I6" s="28"/>
    </row>
    <row r="7" spans="1:9" x14ac:dyDescent="0.25">
      <c r="A7" s="16" t="s">
        <v>79</v>
      </c>
      <c r="B7" s="22">
        <v>86.1</v>
      </c>
      <c r="C7" s="16" t="s">
        <v>91</v>
      </c>
      <c r="D7" s="22">
        <v>279.7</v>
      </c>
      <c r="G7" s="26"/>
      <c r="H7" s="26"/>
      <c r="I7" s="28"/>
    </row>
    <row r="8" spans="1:9" ht="15" x14ac:dyDescent="0.25">
      <c r="A8" s="16" t="s">
        <v>68</v>
      </c>
      <c r="B8" s="22">
        <v>58.6</v>
      </c>
      <c r="C8" s="16" t="s">
        <v>104</v>
      </c>
      <c r="D8" s="22">
        <v>341.7</v>
      </c>
      <c r="F8" s="34"/>
      <c r="G8" s="32" t="s">
        <v>276</v>
      </c>
      <c r="H8" s="22">
        <v>342.7</v>
      </c>
      <c r="I8" s="28"/>
    </row>
    <row r="9" spans="1:9" ht="15" x14ac:dyDescent="0.25">
      <c r="A9" s="16" t="s">
        <v>69</v>
      </c>
      <c r="B9" s="22">
        <v>74</v>
      </c>
      <c r="C9" s="16" t="s">
        <v>105</v>
      </c>
      <c r="D9" s="22">
        <v>340.6</v>
      </c>
      <c r="F9" s="34"/>
      <c r="G9" s="32" t="s">
        <v>277</v>
      </c>
      <c r="H9" s="22">
        <v>66.2</v>
      </c>
      <c r="I9" s="28"/>
    </row>
    <row r="10" spans="1:9" ht="15" x14ac:dyDescent="0.25">
      <c r="A10" s="16" t="s">
        <v>70</v>
      </c>
      <c r="B10" s="22">
        <v>59.8</v>
      </c>
      <c r="C10" s="16" t="s">
        <v>106</v>
      </c>
      <c r="D10" s="22">
        <v>231.4</v>
      </c>
      <c r="F10" s="34"/>
      <c r="G10" s="32" t="s">
        <v>147</v>
      </c>
      <c r="H10" s="22">
        <v>352.6</v>
      </c>
    </row>
    <row r="11" spans="1:9" ht="15" x14ac:dyDescent="0.25">
      <c r="A11" s="16" t="s">
        <v>71</v>
      </c>
      <c r="B11" s="22">
        <v>59.5</v>
      </c>
      <c r="C11" s="16" t="s">
        <v>107</v>
      </c>
      <c r="D11" s="22">
        <v>315.3</v>
      </c>
      <c r="F11" s="29"/>
      <c r="G11" s="33" t="s">
        <v>172</v>
      </c>
      <c r="H11" s="22">
        <v>340.6</v>
      </c>
    </row>
    <row r="12" spans="1:9" ht="15" x14ac:dyDescent="0.25">
      <c r="A12" s="16" t="s">
        <v>72</v>
      </c>
      <c r="B12" s="22">
        <v>67.5</v>
      </c>
      <c r="C12" s="16" t="s">
        <v>108</v>
      </c>
      <c r="D12" s="22">
        <v>331.1</v>
      </c>
      <c r="F12" s="29"/>
      <c r="G12" s="33" t="s">
        <v>301</v>
      </c>
      <c r="H12" s="22">
        <v>270.5</v>
      </c>
    </row>
    <row r="13" spans="1:9" ht="15" x14ac:dyDescent="0.25">
      <c r="A13" s="16" t="s">
        <v>73</v>
      </c>
      <c r="B13" s="22">
        <v>86.7</v>
      </c>
      <c r="C13" s="16" t="s">
        <v>109</v>
      </c>
      <c r="D13" s="22">
        <v>304.10000000000002</v>
      </c>
      <c r="F13" s="29"/>
      <c r="G13" s="33" t="s">
        <v>173</v>
      </c>
      <c r="H13" s="22">
        <v>191.6</v>
      </c>
    </row>
    <row r="14" spans="1:9" x14ac:dyDescent="0.25">
      <c r="A14" s="16" t="s">
        <v>179</v>
      </c>
      <c r="B14" s="22">
        <v>58.8</v>
      </c>
      <c r="C14" s="16" t="s">
        <v>203</v>
      </c>
      <c r="D14" s="22">
        <v>305.8</v>
      </c>
    </row>
    <row r="15" spans="1:9" ht="15" x14ac:dyDescent="0.25">
      <c r="A15" s="16" t="s">
        <v>180</v>
      </c>
      <c r="B15" s="22">
        <v>54.1</v>
      </c>
      <c r="C15" s="16" t="s">
        <v>204</v>
      </c>
      <c r="D15" s="22">
        <v>313</v>
      </c>
      <c r="G15" s="34" t="s">
        <v>148</v>
      </c>
      <c r="H15" s="22">
        <v>341.3</v>
      </c>
    </row>
    <row r="16" spans="1:9" ht="15" x14ac:dyDescent="0.25">
      <c r="A16" s="16" t="s">
        <v>181</v>
      </c>
      <c r="B16" s="22">
        <v>66.2</v>
      </c>
      <c r="C16" s="16" t="s">
        <v>205</v>
      </c>
      <c r="D16" s="22">
        <v>297</v>
      </c>
      <c r="G16" s="34" t="s">
        <v>149</v>
      </c>
      <c r="H16" s="22">
        <v>178.1</v>
      </c>
    </row>
    <row r="17" spans="1:8" ht="15" x14ac:dyDescent="0.25">
      <c r="A17" s="16" t="s">
        <v>182</v>
      </c>
      <c r="B17" s="22">
        <v>57.3</v>
      </c>
      <c r="C17" s="16" t="s">
        <v>206</v>
      </c>
      <c r="D17" s="22">
        <v>282.60000000000002</v>
      </c>
      <c r="F17" s="27"/>
      <c r="G17" s="34" t="s">
        <v>278</v>
      </c>
      <c r="H17" s="22">
        <v>350</v>
      </c>
    </row>
    <row r="18" spans="1:8" ht="15" x14ac:dyDescent="0.25">
      <c r="A18" s="16" t="s">
        <v>183</v>
      </c>
      <c r="B18" s="22">
        <v>78.900000000000006</v>
      </c>
      <c r="C18" s="16" t="s">
        <v>207</v>
      </c>
      <c r="D18" s="22">
        <v>344.8</v>
      </c>
      <c r="F18" s="27"/>
      <c r="G18" s="29" t="s">
        <v>174</v>
      </c>
      <c r="H18" s="22">
        <v>341.7</v>
      </c>
    </row>
    <row r="19" spans="1:8" ht="15" x14ac:dyDescent="0.25">
      <c r="A19" s="16" t="s">
        <v>184</v>
      </c>
      <c r="B19" s="22">
        <v>60.7</v>
      </c>
      <c r="C19" s="16" t="s">
        <v>208</v>
      </c>
      <c r="D19" s="22">
        <v>347.3</v>
      </c>
      <c r="F19" s="27"/>
      <c r="G19" s="29" t="s">
        <v>302</v>
      </c>
      <c r="H19" s="22">
        <v>339.1</v>
      </c>
    </row>
    <row r="20" spans="1:8" ht="15" x14ac:dyDescent="0.25">
      <c r="A20" s="16" t="s">
        <v>185</v>
      </c>
      <c r="B20" s="22">
        <v>31.8</v>
      </c>
      <c r="C20" s="16" t="s">
        <v>209</v>
      </c>
      <c r="D20" s="22">
        <v>294.7</v>
      </c>
      <c r="F20" s="26"/>
      <c r="G20" s="29" t="s">
        <v>303</v>
      </c>
      <c r="H20" s="22">
        <v>158.9</v>
      </c>
    </row>
    <row r="21" spans="1:8" x14ac:dyDescent="0.25">
      <c r="A21" s="16" t="s">
        <v>186</v>
      </c>
      <c r="B21" s="22">
        <v>50.5</v>
      </c>
      <c r="C21" s="16" t="s">
        <v>210</v>
      </c>
      <c r="D21" s="22">
        <v>246.3</v>
      </c>
      <c r="F21" s="26"/>
      <c r="G21" s="53"/>
    </row>
    <row r="22" spans="1:8" ht="15" x14ac:dyDescent="0.25">
      <c r="A22" s="16" t="s">
        <v>187</v>
      </c>
      <c r="B22" s="22">
        <v>65</v>
      </c>
      <c r="C22" s="16" t="s">
        <v>211</v>
      </c>
      <c r="D22" s="22">
        <v>363.8</v>
      </c>
      <c r="F22" s="26"/>
      <c r="G22" s="32" t="s">
        <v>279</v>
      </c>
      <c r="H22" s="22">
        <v>305.8</v>
      </c>
    </row>
    <row r="23" spans="1:8" ht="15" x14ac:dyDescent="0.25">
      <c r="A23" s="16" t="s">
        <v>188</v>
      </c>
      <c r="B23" s="22">
        <v>53.9</v>
      </c>
      <c r="C23" s="16" t="s">
        <v>212</v>
      </c>
      <c r="D23" s="22">
        <v>262.39999999999998</v>
      </c>
      <c r="G23" s="32" t="s">
        <v>280</v>
      </c>
      <c r="H23" s="22">
        <v>354.2</v>
      </c>
    </row>
    <row r="24" spans="1:8" ht="15" x14ac:dyDescent="0.25">
      <c r="A24" s="16" t="s">
        <v>189</v>
      </c>
      <c r="B24" s="22">
        <v>65.2</v>
      </c>
      <c r="C24" s="16" t="s">
        <v>213</v>
      </c>
      <c r="D24" s="22">
        <v>312.89999999999998</v>
      </c>
      <c r="G24" s="32" t="s">
        <v>281</v>
      </c>
      <c r="H24" s="22">
        <v>164.7</v>
      </c>
    </row>
    <row r="25" spans="1:8" ht="15" x14ac:dyDescent="0.25">
      <c r="A25" s="16" t="s">
        <v>190</v>
      </c>
      <c r="B25" s="22">
        <v>71.8</v>
      </c>
      <c r="C25" s="16" t="s">
        <v>214</v>
      </c>
      <c r="D25" s="22">
        <v>320.10000000000002</v>
      </c>
      <c r="G25" s="33" t="s">
        <v>304</v>
      </c>
      <c r="H25" s="22">
        <v>188.8</v>
      </c>
    </row>
    <row r="26" spans="1:8" ht="15" x14ac:dyDescent="0.25">
      <c r="A26" s="16" t="s">
        <v>80</v>
      </c>
      <c r="B26" s="22">
        <v>168.6</v>
      </c>
      <c r="C26" s="16" t="s">
        <v>92</v>
      </c>
      <c r="D26" s="22">
        <v>379.6</v>
      </c>
      <c r="G26" s="33" t="s">
        <v>175</v>
      </c>
      <c r="H26" s="22">
        <v>306.2</v>
      </c>
    </row>
    <row r="27" spans="1:8" ht="15" x14ac:dyDescent="0.25">
      <c r="A27" s="16" t="s">
        <v>81</v>
      </c>
      <c r="B27" s="22">
        <v>175</v>
      </c>
      <c r="C27" s="16" t="s">
        <v>93</v>
      </c>
      <c r="D27" s="22">
        <v>316.2</v>
      </c>
      <c r="G27" s="33" t="s">
        <v>305</v>
      </c>
      <c r="H27" s="22">
        <v>315.8</v>
      </c>
    </row>
    <row r="28" spans="1:8" x14ac:dyDescent="0.25">
      <c r="A28" s="16" t="s">
        <v>82</v>
      </c>
      <c r="B28" s="22">
        <v>204</v>
      </c>
      <c r="C28" s="16" t="s">
        <v>94</v>
      </c>
      <c r="D28" s="22">
        <v>392.2</v>
      </c>
    </row>
    <row r="29" spans="1:8" ht="15" x14ac:dyDescent="0.25">
      <c r="A29" s="16" t="s">
        <v>83</v>
      </c>
      <c r="B29" s="22">
        <v>178.1</v>
      </c>
      <c r="C29" s="16" t="s">
        <v>95</v>
      </c>
      <c r="D29" s="22">
        <v>354.8</v>
      </c>
      <c r="G29" s="34" t="s">
        <v>150</v>
      </c>
      <c r="H29" s="22">
        <v>306</v>
      </c>
    </row>
    <row r="30" spans="1:8" ht="15" x14ac:dyDescent="0.25">
      <c r="A30" s="16" t="s">
        <v>84</v>
      </c>
      <c r="B30" s="22">
        <v>178.4</v>
      </c>
      <c r="C30" s="16" t="s">
        <v>96</v>
      </c>
      <c r="D30" s="22">
        <v>341.6</v>
      </c>
      <c r="G30" s="34" t="s">
        <v>151</v>
      </c>
      <c r="H30" s="22">
        <v>52.3</v>
      </c>
    </row>
    <row r="31" spans="1:8" ht="15" x14ac:dyDescent="0.25">
      <c r="A31" s="16" t="s">
        <v>85</v>
      </c>
      <c r="B31" s="22">
        <v>201.1</v>
      </c>
      <c r="C31" s="16" t="s">
        <v>97</v>
      </c>
      <c r="D31" s="22">
        <v>341.3</v>
      </c>
      <c r="G31" s="34" t="s">
        <v>282</v>
      </c>
      <c r="H31" s="22">
        <v>347.3</v>
      </c>
    </row>
    <row r="32" spans="1:8" ht="15" x14ac:dyDescent="0.25">
      <c r="A32" s="16" t="s">
        <v>98</v>
      </c>
      <c r="B32" s="22">
        <v>212.2</v>
      </c>
      <c r="C32" s="16" t="s">
        <v>110</v>
      </c>
      <c r="D32" s="22">
        <v>343.1</v>
      </c>
      <c r="G32" s="29" t="s">
        <v>306</v>
      </c>
      <c r="H32" s="22">
        <v>375.4</v>
      </c>
    </row>
    <row r="33" spans="1:8" ht="15" x14ac:dyDescent="0.25">
      <c r="A33" s="16" t="s">
        <v>99</v>
      </c>
      <c r="B33" s="22">
        <v>209.7</v>
      </c>
      <c r="C33" s="16" t="s">
        <v>111</v>
      </c>
      <c r="D33" s="22">
        <v>306.2</v>
      </c>
      <c r="G33" s="29" t="s">
        <v>176</v>
      </c>
      <c r="H33" s="22">
        <v>190.6</v>
      </c>
    </row>
    <row r="34" spans="1:8" ht="15" x14ac:dyDescent="0.25">
      <c r="A34" s="16" t="s">
        <v>100</v>
      </c>
      <c r="B34" s="22">
        <v>191.6</v>
      </c>
      <c r="C34" s="16" t="s">
        <v>112</v>
      </c>
      <c r="D34" s="22">
        <v>391.9</v>
      </c>
      <c r="G34" s="29" t="s">
        <v>177</v>
      </c>
      <c r="H34" s="22">
        <v>398</v>
      </c>
    </row>
    <row r="35" spans="1:8" x14ac:dyDescent="0.25">
      <c r="A35" s="16" t="s">
        <v>101</v>
      </c>
      <c r="B35" s="22">
        <v>172.9</v>
      </c>
      <c r="C35" s="16" t="s">
        <v>113</v>
      </c>
      <c r="D35" s="22">
        <v>340.9</v>
      </c>
    </row>
    <row r="36" spans="1:8" x14ac:dyDescent="0.25">
      <c r="A36" s="16" t="s">
        <v>102</v>
      </c>
      <c r="B36" s="22">
        <v>182.1</v>
      </c>
      <c r="C36" s="16" t="s">
        <v>114</v>
      </c>
      <c r="D36" s="22">
        <v>398</v>
      </c>
    </row>
    <row r="37" spans="1:8" x14ac:dyDescent="0.25">
      <c r="A37" s="16" t="s">
        <v>103</v>
      </c>
      <c r="B37" s="22">
        <v>190.6</v>
      </c>
      <c r="C37" s="16" t="s">
        <v>115</v>
      </c>
      <c r="D37" s="22">
        <v>340</v>
      </c>
    </row>
    <row r="38" spans="1:8" x14ac:dyDescent="0.25">
      <c r="A38" s="16" t="s">
        <v>191</v>
      </c>
      <c r="B38" s="22">
        <v>168.7</v>
      </c>
      <c r="C38" s="16" t="s">
        <v>215</v>
      </c>
      <c r="D38" s="22">
        <v>335.1</v>
      </c>
    </row>
    <row r="39" spans="1:8" x14ac:dyDescent="0.25">
      <c r="A39" s="16" t="s">
        <v>192</v>
      </c>
      <c r="B39" s="22">
        <v>164.7</v>
      </c>
      <c r="C39" s="16" t="s">
        <v>216</v>
      </c>
      <c r="D39" s="22">
        <v>342.7</v>
      </c>
    </row>
    <row r="40" spans="1:8" x14ac:dyDescent="0.25">
      <c r="A40" s="16" t="s">
        <v>193</v>
      </c>
      <c r="B40" s="22">
        <v>212.1</v>
      </c>
      <c r="C40" s="16" t="s">
        <v>217</v>
      </c>
      <c r="D40" s="22">
        <v>355.3</v>
      </c>
    </row>
    <row r="41" spans="1:8" x14ac:dyDescent="0.25">
      <c r="A41" s="16" t="s">
        <v>194</v>
      </c>
      <c r="B41" s="22">
        <v>197.6</v>
      </c>
      <c r="C41" s="16" t="s">
        <v>218</v>
      </c>
      <c r="D41" s="22">
        <v>350</v>
      </c>
    </row>
    <row r="42" spans="1:8" x14ac:dyDescent="0.25">
      <c r="A42" s="16" t="s">
        <v>195</v>
      </c>
      <c r="B42" s="22">
        <v>186.8</v>
      </c>
      <c r="C42" s="16" t="s">
        <v>219</v>
      </c>
      <c r="D42" s="22">
        <v>354.2</v>
      </c>
    </row>
    <row r="43" spans="1:8" x14ac:dyDescent="0.25">
      <c r="A43" s="16" t="s">
        <v>196</v>
      </c>
      <c r="B43" s="22">
        <v>234.8</v>
      </c>
      <c r="C43" s="16" t="s">
        <v>220</v>
      </c>
      <c r="D43" s="22">
        <v>321.7</v>
      </c>
    </row>
    <row r="44" spans="1:8" x14ac:dyDescent="0.25">
      <c r="A44" s="16" t="s">
        <v>197</v>
      </c>
      <c r="B44" s="22">
        <v>153.19999999999999</v>
      </c>
      <c r="C44" s="16" t="s">
        <v>221</v>
      </c>
      <c r="D44" s="22">
        <v>339.1</v>
      </c>
    </row>
    <row r="45" spans="1:8" x14ac:dyDescent="0.25">
      <c r="A45" s="16" t="s">
        <v>198</v>
      </c>
      <c r="B45" s="22">
        <v>130.1</v>
      </c>
      <c r="C45" s="16" t="s">
        <v>222</v>
      </c>
      <c r="D45" s="22">
        <v>270.5</v>
      </c>
    </row>
    <row r="46" spans="1:8" x14ac:dyDescent="0.25">
      <c r="A46" s="16" t="s">
        <v>199</v>
      </c>
      <c r="B46" s="22">
        <v>188.8</v>
      </c>
      <c r="C46" s="16" t="s">
        <v>223</v>
      </c>
      <c r="D46" s="22">
        <v>334.8</v>
      </c>
    </row>
    <row r="47" spans="1:8" x14ac:dyDescent="0.25">
      <c r="A47" s="16" t="s">
        <v>200</v>
      </c>
      <c r="B47" s="22">
        <v>174.4</v>
      </c>
      <c r="C47" s="16" t="s">
        <v>224</v>
      </c>
      <c r="D47" s="22">
        <v>375.4</v>
      </c>
    </row>
    <row r="48" spans="1:8" x14ac:dyDescent="0.25">
      <c r="A48" s="16" t="s">
        <v>201</v>
      </c>
      <c r="B48" s="22">
        <v>158.9</v>
      </c>
      <c r="C48" s="16" t="s">
        <v>225</v>
      </c>
      <c r="D48" s="22">
        <v>294.8</v>
      </c>
    </row>
    <row r="49" spans="1:4" x14ac:dyDescent="0.25">
      <c r="A49" s="16" t="s">
        <v>202</v>
      </c>
      <c r="B49" s="22">
        <v>207.7</v>
      </c>
      <c r="C49" s="16" t="s">
        <v>226</v>
      </c>
      <c r="D49" s="22">
        <v>315.8</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78"/>
  <sheetViews>
    <sheetView workbookViewId="0">
      <selection sqref="A1:XFD1048576"/>
    </sheetView>
  </sheetViews>
  <sheetFormatPr defaultColWidth="9.109375" defaultRowHeight="13.8" x14ac:dyDescent="0.25"/>
  <cols>
    <col min="1" max="1" width="17" style="1" customWidth="1"/>
    <col min="2" max="2" width="10.33203125" style="1" bestFit="1" customWidth="1"/>
    <col min="3" max="3" width="16.109375" style="1" bestFit="1" customWidth="1"/>
    <col min="4" max="4" width="10" style="1" bestFit="1" customWidth="1"/>
    <col min="5" max="9" width="9.109375" style="1"/>
    <col min="10" max="10" width="16" style="1" bestFit="1" customWidth="1"/>
    <col min="11" max="11" width="9.109375" style="1"/>
    <col min="12" max="12" width="16" style="1" bestFit="1" customWidth="1"/>
    <col min="13" max="13" width="10.5546875" style="1" customWidth="1"/>
    <col min="14" max="14" width="16" style="1" bestFit="1" customWidth="1"/>
    <col min="15" max="15" width="10.33203125" style="1" bestFit="1" customWidth="1"/>
    <col min="16" max="17" width="9.5546875" style="2" bestFit="1" customWidth="1"/>
    <col min="18" max="16384" width="9.109375" style="1"/>
  </cols>
  <sheetData>
    <row r="1" spans="1:17" x14ac:dyDescent="0.25">
      <c r="A1" s="1" t="s">
        <v>312</v>
      </c>
    </row>
    <row r="2" spans="1:17" x14ac:dyDescent="0.25">
      <c r="A2" s="1" t="s">
        <v>313</v>
      </c>
    </row>
    <row r="3" spans="1:17" x14ac:dyDescent="0.25">
      <c r="A3" s="1" t="s">
        <v>392</v>
      </c>
    </row>
    <row r="4" spans="1:17" x14ac:dyDescent="0.25">
      <c r="A4" s="1" t="s">
        <v>403</v>
      </c>
    </row>
    <row r="5" spans="1:17" ht="41.4" x14ac:dyDescent="0.25">
      <c r="A5" s="59" t="s">
        <v>227</v>
      </c>
      <c r="B5" s="59" t="s">
        <v>314</v>
      </c>
      <c r="C5" s="59" t="s">
        <v>315</v>
      </c>
      <c r="D5" s="59" t="s">
        <v>316</v>
      </c>
      <c r="E5" s="59" t="s">
        <v>310</v>
      </c>
      <c r="F5" s="59" t="s">
        <v>317</v>
      </c>
      <c r="G5" s="59" t="s">
        <v>311</v>
      </c>
      <c r="H5" s="2"/>
      <c r="I5" s="2"/>
      <c r="J5" s="60" t="s">
        <v>227</v>
      </c>
      <c r="K5" s="60" t="s">
        <v>310</v>
      </c>
      <c r="L5" s="61" t="s">
        <v>318</v>
      </c>
      <c r="M5" s="61" t="s">
        <v>319</v>
      </c>
      <c r="P5" s="1"/>
      <c r="Q5" s="1"/>
    </row>
    <row r="6" spans="1:17" x14ac:dyDescent="0.25">
      <c r="A6" s="16" t="s">
        <v>186</v>
      </c>
      <c r="B6" s="16" t="s">
        <v>365</v>
      </c>
      <c r="C6" s="65">
        <v>0.88700000000000001</v>
      </c>
      <c r="D6" s="65">
        <v>296.23399999999998</v>
      </c>
      <c r="E6" s="16">
        <v>303.05599999999998</v>
      </c>
      <c r="F6" s="16">
        <v>5.9290000000000003</v>
      </c>
      <c r="G6" s="16">
        <v>2</v>
      </c>
      <c r="J6" s="62" t="s">
        <v>186</v>
      </c>
      <c r="K6" s="62">
        <v>303.05599999999998</v>
      </c>
      <c r="L6" s="63">
        <f t="shared" ref="L6" si="0">(K6*50/200)</f>
        <v>75.763999999999996</v>
      </c>
      <c r="M6" s="63">
        <f>(L6-50)</f>
        <v>25.763999999999996</v>
      </c>
      <c r="P6" s="1"/>
      <c r="Q6" s="1"/>
    </row>
    <row r="7" spans="1:17" x14ac:dyDescent="0.25">
      <c r="A7" s="16"/>
      <c r="B7" s="16" t="s">
        <v>366</v>
      </c>
      <c r="C7" s="65">
        <v>0.91600000000000004</v>
      </c>
      <c r="D7" s="65">
        <v>305.97199999999998</v>
      </c>
      <c r="E7" s="16"/>
      <c r="F7" s="16"/>
      <c r="G7" s="16"/>
      <c r="J7" s="62"/>
      <c r="K7" s="62"/>
      <c r="L7" s="63"/>
      <c r="M7" s="63"/>
      <c r="P7" s="1"/>
      <c r="Q7" s="1"/>
    </row>
    <row r="8" spans="1:17" x14ac:dyDescent="0.25">
      <c r="A8" s="16"/>
      <c r="B8" s="16" t="s">
        <v>367</v>
      </c>
      <c r="C8" s="65">
        <v>0.91900000000000004</v>
      </c>
      <c r="D8" s="65">
        <v>306.96300000000002</v>
      </c>
      <c r="E8" s="16"/>
      <c r="F8" s="16"/>
      <c r="G8" s="16"/>
      <c r="J8" s="62"/>
      <c r="K8" s="62"/>
      <c r="L8" s="63"/>
      <c r="M8" s="63"/>
      <c r="P8" s="1"/>
      <c r="Q8" s="1"/>
    </row>
    <row r="9" spans="1:17" x14ac:dyDescent="0.25">
      <c r="A9" s="16" t="s">
        <v>209</v>
      </c>
      <c r="B9" s="16" t="s">
        <v>383</v>
      </c>
      <c r="C9" s="65">
        <v>1.0669999999999999</v>
      </c>
      <c r="D9" s="65">
        <v>358.43400000000003</v>
      </c>
      <c r="E9" s="16">
        <v>368.09500000000003</v>
      </c>
      <c r="F9" s="16">
        <v>12.436</v>
      </c>
      <c r="G9" s="16">
        <v>3.4</v>
      </c>
      <c r="J9" s="62" t="s">
        <v>209</v>
      </c>
      <c r="K9" s="62">
        <v>368.09500000000003</v>
      </c>
      <c r="L9" s="63">
        <f>(K9*50/200)</f>
        <v>92.023750000000007</v>
      </c>
      <c r="M9" s="63">
        <f t="shared" ref="M9:M69" si="1">(L9-50)</f>
        <v>42.023750000000007</v>
      </c>
      <c r="P9" s="1"/>
      <c r="Q9" s="1"/>
    </row>
    <row r="10" spans="1:17" x14ac:dyDescent="0.25">
      <c r="A10" s="16"/>
      <c r="B10" s="16" t="s">
        <v>384</v>
      </c>
      <c r="C10" s="65">
        <v>1.0820000000000001</v>
      </c>
      <c r="D10" s="65">
        <v>363.72399999999999</v>
      </c>
      <c r="E10" s="16"/>
      <c r="F10" s="16"/>
      <c r="G10" s="16"/>
      <c r="J10" s="62"/>
      <c r="K10" s="62"/>
      <c r="L10" s="63"/>
      <c r="M10" s="63"/>
      <c r="P10" s="1"/>
      <c r="Q10" s="1"/>
    </row>
    <row r="11" spans="1:17" x14ac:dyDescent="0.25">
      <c r="A11" s="16"/>
      <c r="B11" s="16" t="s">
        <v>385</v>
      </c>
      <c r="C11" s="65">
        <v>1.1339999999999999</v>
      </c>
      <c r="D11" s="65">
        <v>382.12599999999998</v>
      </c>
      <c r="E11" s="16"/>
      <c r="F11" s="16"/>
      <c r="G11" s="16"/>
      <c r="J11" s="62"/>
      <c r="K11" s="62"/>
      <c r="L11" s="63"/>
      <c r="M11" s="63"/>
      <c r="P11" s="1"/>
      <c r="Q11" s="1"/>
    </row>
    <row r="12" spans="1:17" x14ac:dyDescent="0.25">
      <c r="A12" s="16" t="s">
        <v>210</v>
      </c>
      <c r="B12" s="16" t="s">
        <v>386</v>
      </c>
      <c r="C12" s="65">
        <v>1.0329999999999999</v>
      </c>
      <c r="D12" s="65">
        <v>346.53699999999998</v>
      </c>
      <c r="E12" s="65">
        <v>354.56099999999998</v>
      </c>
      <c r="F12" s="16">
        <v>10.135999999999999</v>
      </c>
      <c r="G12" s="16">
        <v>2.9</v>
      </c>
      <c r="J12" s="62" t="s">
        <v>210</v>
      </c>
      <c r="K12" s="62">
        <v>354.56099999999998</v>
      </c>
      <c r="L12" s="63">
        <f>(K12*50/200)</f>
        <v>88.640249999999995</v>
      </c>
      <c r="M12" s="63">
        <f t="shared" si="1"/>
        <v>38.640249999999995</v>
      </c>
      <c r="P12" s="1"/>
      <c r="Q12" s="1"/>
    </row>
    <row r="13" spans="1:17" x14ac:dyDescent="0.25">
      <c r="A13" s="16"/>
      <c r="B13" s="16" t="s">
        <v>387</v>
      </c>
      <c r="C13" s="65">
        <v>1.046</v>
      </c>
      <c r="D13" s="65">
        <v>351.19499999999999</v>
      </c>
      <c r="E13" s="16"/>
      <c r="F13" s="16"/>
      <c r="G13" s="16"/>
      <c r="J13" s="62"/>
      <c r="K13" s="62"/>
      <c r="L13" s="63"/>
      <c r="M13" s="63"/>
      <c r="P13" s="1"/>
      <c r="Q13" s="1"/>
    </row>
    <row r="14" spans="1:17" x14ac:dyDescent="0.25">
      <c r="A14" s="16"/>
      <c r="B14" s="16" t="s">
        <v>388</v>
      </c>
      <c r="C14" s="65">
        <v>1.0880000000000001</v>
      </c>
      <c r="D14" s="65">
        <v>365.952</v>
      </c>
      <c r="E14" s="16"/>
      <c r="F14" s="16"/>
      <c r="G14" s="16"/>
      <c r="J14" s="62"/>
      <c r="K14" s="62"/>
      <c r="L14" s="63"/>
      <c r="M14" s="63"/>
      <c r="P14" s="1"/>
      <c r="Q14" s="1"/>
    </row>
    <row r="15" spans="1:17" x14ac:dyDescent="0.25">
      <c r="A15" s="16" t="s">
        <v>95</v>
      </c>
      <c r="B15" s="16" t="s">
        <v>377</v>
      </c>
      <c r="C15" s="65">
        <v>1.5129999999999999</v>
      </c>
      <c r="D15" s="65">
        <v>523.80999999999995</v>
      </c>
      <c r="E15" s="16">
        <v>525.40099999999995</v>
      </c>
      <c r="F15" s="16">
        <v>1.8879999999999999</v>
      </c>
      <c r="G15" s="16">
        <v>0.4</v>
      </c>
      <c r="J15" s="62" t="s">
        <v>95</v>
      </c>
      <c r="K15" s="62">
        <v>525.40099999999995</v>
      </c>
      <c r="L15" s="63">
        <f>(K15*50/200)</f>
        <v>131.35024999999999</v>
      </c>
      <c r="M15" s="63">
        <f t="shared" si="1"/>
        <v>81.350249999999988</v>
      </c>
      <c r="P15" s="1"/>
      <c r="Q15" s="1"/>
    </row>
    <row r="16" spans="1:17" x14ac:dyDescent="0.25">
      <c r="A16" s="16"/>
      <c r="B16" s="16" t="s">
        <v>378</v>
      </c>
      <c r="C16" s="65">
        <v>1.516</v>
      </c>
      <c r="D16" s="65">
        <v>524.90499999999997</v>
      </c>
      <c r="E16" s="16"/>
      <c r="F16" s="16"/>
      <c r="G16" s="16"/>
      <c r="J16" s="62"/>
      <c r="K16" s="62"/>
      <c r="L16" s="63"/>
      <c r="M16" s="63"/>
      <c r="P16" s="1"/>
      <c r="Q16" s="1"/>
    </row>
    <row r="17" spans="1:17" x14ac:dyDescent="0.25">
      <c r="A17" s="16"/>
      <c r="B17" s="16" t="s">
        <v>379</v>
      </c>
      <c r="C17" s="65">
        <v>1.5229999999999999</v>
      </c>
      <c r="D17" s="65">
        <v>527.48800000000006</v>
      </c>
      <c r="E17" s="16"/>
      <c r="F17" s="16"/>
      <c r="G17" s="16"/>
      <c r="J17" s="62"/>
      <c r="K17" s="62"/>
      <c r="L17" s="63"/>
      <c r="M17" s="63"/>
      <c r="P17" s="1"/>
      <c r="Q17" s="1"/>
    </row>
    <row r="18" spans="1:17" x14ac:dyDescent="0.25">
      <c r="A18" s="16" t="s">
        <v>193</v>
      </c>
      <c r="B18" s="16" t="s">
        <v>338</v>
      </c>
      <c r="C18" s="65">
        <v>0.90400000000000003</v>
      </c>
      <c r="D18" s="65">
        <v>301.88</v>
      </c>
      <c r="E18" s="16">
        <v>299.30700000000002</v>
      </c>
      <c r="F18" s="16">
        <v>3.9649999999999999</v>
      </c>
      <c r="G18" s="16">
        <v>1.3</v>
      </c>
      <c r="J18" s="62" t="s">
        <v>193</v>
      </c>
      <c r="K18" s="62">
        <v>299.30700000000002</v>
      </c>
      <c r="L18" s="63">
        <f>(K18*50/200)</f>
        <v>74.826750000000004</v>
      </c>
      <c r="M18" s="63">
        <f t="shared" si="1"/>
        <v>24.826750000000004</v>
      </c>
      <c r="P18" s="1"/>
      <c r="Q18" s="1"/>
    </row>
    <row r="19" spans="1:17" x14ac:dyDescent="0.25">
      <c r="A19" s="16"/>
      <c r="B19" s="16" t="s">
        <v>339</v>
      </c>
      <c r="C19" s="65">
        <v>0.90200000000000002</v>
      </c>
      <c r="D19" s="65">
        <v>301.30099999999999</v>
      </c>
      <c r="E19" s="16"/>
      <c r="F19" s="16"/>
      <c r="G19" s="16"/>
      <c r="J19" s="62"/>
      <c r="K19" s="62"/>
      <c r="L19" s="63"/>
      <c r="M19" s="63"/>
      <c r="P19" s="1"/>
      <c r="Q19" s="1"/>
    </row>
    <row r="20" spans="1:17" x14ac:dyDescent="0.25">
      <c r="A20" s="16"/>
      <c r="B20" s="16" t="s">
        <v>340</v>
      </c>
      <c r="C20" s="65">
        <v>0.88300000000000001</v>
      </c>
      <c r="D20" s="65">
        <v>294.74</v>
      </c>
      <c r="E20" s="16"/>
      <c r="F20" s="16"/>
      <c r="G20" s="16"/>
      <c r="J20" s="62"/>
      <c r="K20" s="62"/>
      <c r="L20" s="63"/>
      <c r="M20" s="63"/>
      <c r="P20" s="1"/>
      <c r="Q20" s="1"/>
    </row>
    <row r="21" spans="1:17" x14ac:dyDescent="0.25">
      <c r="A21" s="16" t="s">
        <v>217</v>
      </c>
      <c r="B21" s="16" t="s">
        <v>359</v>
      </c>
      <c r="C21" s="65">
        <v>1.224</v>
      </c>
      <c r="D21" s="65">
        <v>414.52300000000002</v>
      </c>
      <c r="E21" s="16">
        <v>423.59800000000001</v>
      </c>
      <c r="F21" s="16">
        <v>8.0549999999999997</v>
      </c>
      <c r="G21" s="16">
        <v>1.9</v>
      </c>
      <c r="J21" s="62" t="s">
        <v>217</v>
      </c>
      <c r="K21" s="62">
        <v>423.59800000000001</v>
      </c>
      <c r="L21" s="63">
        <f>(K21*50/200)</f>
        <v>105.8995</v>
      </c>
      <c r="M21" s="63">
        <f t="shared" si="1"/>
        <v>55.899500000000003</v>
      </c>
      <c r="P21" s="1"/>
      <c r="Q21" s="1"/>
    </row>
    <row r="22" spans="1:17" x14ac:dyDescent="0.25">
      <c r="A22" s="16"/>
      <c r="B22" s="16" t="s">
        <v>360</v>
      </c>
      <c r="C22" s="65">
        <v>1.266</v>
      </c>
      <c r="D22" s="65">
        <v>429.9</v>
      </c>
      <c r="E22" s="16"/>
      <c r="F22" s="16"/>
      <c r="G22" s="16"/>
      <c r="J22" s="62"/>
      <c r="K22" s="62"/>
      <c r="L22" s="63"/>
      <c r="M22" s="63"/>
      <c r="P22" s="1"/>
      <c r="Q22" s="1"/>
    </row>
    <row r="23" spans="1:17" x14ac:dyDescent="0.25">
      <c r="A23" s="16"/>
      <c r="B23" s="16" t="s">
        <v>361</v>
      </c>
      <c r="C23" s="65">
        <v>1.256</v>
      </c>
      <c r="D23" s="65">
        <v>426.37200000000001</v>
      </c>
      <c r="E23" s="16"/>
      <c r="F23" s="16"/>
      <c r="G23" s="16"/>
      <c r="J23" s="62"/>
      <c r="K23" s="62"/>
      <c r="L23" s="63"/>
      <c r="M23" s="63"/>
      <c r="P23" s="1"/>
      <c r="Q23" s="1"/>
    </row>
    <row r="24" spans="1:17" x14ac:dyDescent="0.25">
      <c r="A24" s="16" t="s">
        <v>80</v>
      </c>
      <c r="B24" s="16" t="s">
        <v>344</v>
      </c>
      <c r="C24" s="65">
        <v>0.85799999999999998</v>
      </c>
      <c r="D24" s="65">
        <v>286.27999999999997</v>
      </c>
      <c r="E24" s="16">
        <v>284.61599999999999</v>
      </c>
      <c r="F24" s="16">
        <v>2.218</v>
      </c>
      <c r="G24" s="16">
        <v>0.8</v>
      </c>
      <c r="J24" s="62" t="s">
        <v>80</v>
      </c>
      <c r="K24" s="62">
        <v>284.61599999999999</v>
      </c>
      <c r="L24" s="63">
        <f>(K24*50/200)</f>
        <v>71.153999999999996</v>
      </c>
      <c r="M24" s="63">
        <f t="shared" si="1"/>
        <v>21.153999999999996</v>
      </c>
      <c r="P24" s="1"/>
      <c r="Q24" s="1"/>
    </row>
    <row r="25" spans="1:17" x14ac:dyDescent="0.25">
      <c r="A25" s="16"/>
      <c r="B25" s="16" t="s">
        <v>345</v>
      </c>
      <c r="C25" s="65">
        <v>0.85499999999999998</v>
      </c>
      <c r="D25" s="65">
        <v>285.46899999999999</v>
      </c>
      <c r="E25" s="16"/>
      <c r="F25" s="16"/>
      <c r="G25" s="16"/>
      <c r="J25" s="62"/>
      <c r="K25" s="62"/>
      <c r="L25" s="63"/>
      <c r="M25" s="63"/>
      <c r="P25" s="1"/>
      <c r="Q25" s="1"/>
    </row>
    <row r="26" spans="1:17" x14ac:dyDescent="0.25">
      <c r="A26" s="16"/>
      <c r="B26" s="16" t="s">
        <v>346</v>
      </c>
      <c r="C26" s="65">
        <v>0.84499999999999997</v>
      </c>
      <c r="D26" s="65">
        <v>282.09800000000001</v>
      </c>
      <c r="E26" s="16"/>
      <c r="F26" s="16"/>
      <c r="G26" s="16"/>
      <c r="J26" s="62"/>
      <c r="K26" s="62"/>
      <c r="L26" s="63"/>
      <c r="M26" s="63"/>
      <c r="P26" s="1"/>
      <c r="Q26" s="1"/>
    </row>
    <row r="27" spans="1:17" x14ac:dyDescent="0.25">
      <c r="A27" s="16" t="s">
        <v>93</v>
      </c>
      <c r="B27" s="16" t="s">
        <v>362</v>
      </c>
      <c r="C27" s="65">
        <v>1.1000000000000001</v>
      </c>
      <c r="D27" s="65">
        <v>370.02499999999998</v>
      </c>
      <c r="E27" s="16">
        <v>370.935</v>
      </c>
      <c r="F27" s="16">
        <v>0.79800000000000004</v>
      </c>
      <c r="G27" s="16">
        <v>0.2</v>
      </c>
      <c r="J27" s="62" t="s">
        <v>93</v>
      </c>
      <c r="K27" s="62">
        <v>370.935</v>
      </c>
      <c r="L27" s="63">
        <f>(K27*50/200)</f>
        <v>92.733750000000001</v>
      </c>
      <c r="M27" s="63">
        <f t="shared" si="1"/>
        <v>42.733750000000001</v>
      </c>
      <c r="P27" s="1"/>
      <c r="Q27" s="1"/>
    </row>
    <row r="28" spans="1:17" x14ac:dyDescent="0.25">
      <c r="A28" s="16"/>
      <c r="B28" s="16" t="s">
        <v>363</v>
      </c>
      <c r="C28" s="65">
        <v>1.103</v>
      </c>
      <c r="D28" s="65">
        <v>371.26600000000002</v>
      </c>
      <c r="E28" s="16"/>
      <c r="F28" s="16"/>
      <c r="G28" s="16"/>
      <c r="J28" s="62"/>
      <c r="K28" s="62"/>
      <c r="L28" s="63"/>
      <c r="M28" s="63"/>
      <c r="P28" s="1"/>
      <c r="Q28" s="1"/>
    </row>
    <row r="29" spans="1:17" x14ac:dyDescent="0.25">
      <c r="A29" s="16"/>
      <c r="B29" s="16" t="s">
        <v>364</v>
      </c>
      <c r="C29" s="65">
        <v>1.1040000000000001</v>
      </c>
      <c r="D29" s="65">
        <v>371.51499999999999</v>
      </c>
      <c r="E29" s="16"/>
      <c r="F29" s="16"/>
      <c r="G29" s="16"/>
      <c r="J29" s="62"/>
      <c r="K29" s="62"/>
      <c r="L29" s="63"/>
      <c r="M29" s="63"/>
      <c r="P29" s="1"/>
      <c r="Q29" s="1"/>
    </row>
    <row r="30" spans="1:17" x14ac:dyDescent="0.25">
      <c r="A30" s="16" t="s">
        <v>101</v>
      </c>
      <c r="B30" s="16" t="s">
        <v>335</v>
      </c>
      <c r="C30" s="65">
        <v>0.93200000000000005</v>
      </c>
      <c r="D30" s="65">
        <v>311.71899999999999</v>
      </c>
      <c r="E30" s="16">
        <v>309.53899999999999</v>
      </c>
      <c r="F30" s="16">
        <v>1.921</v>
      </c>
      <c r="G30" s="16">
        <v>0.6</v>
      </c>
      <c r="J30" s="62" t="s">
        <v>101</v>
      </c>
      <c r="K30" s="62">
        <v>309.53899999999999</v>
      </c>
      <c r="L30" s="63">
        <f>(K30*50/200)</f>
        <v>77.384749999999997</v>
      </c>
      <c r="M30" s="63">
        <f t="shared" si="1"/>
        <v>27.384749999999997</v>
      </c>
      <c r="P30" s="1"/>
      <c r="Q30" s="1"/>
    </row>
    <row r="31" spans="1:17" x14ac:dyDescent="0.25">
      <c r="A31" s="16"/>
      <c r="B31" s="16" t="s">
        <v>336</v>
      </c>
      <c r="C31" s="65">
        <v>0.92400000000000004</v>
      </c>
      <c r="D31" s="65">
        <v>308.80900000000003</v>
      </c>
      <c r="E31" s="16"/>
      <c r="F31" s="16"/>
      <c r="G31" s="16"/>
      <c r="J31" s="62"/>
      <c r="K31" s="62"/>
      <c r="L31" s="63"/>
      <c r="M31" s="63"/>
      <c r="P31" s="1"/>
      <c r="Q31" s="1"/>
    </row>
    <row r="32" spans="1:17" x14ac:dyDescent="0.25">
      <c r="A32" s="16"/>
      <c r="B32" s="16" t="s">
        <v>337</v>
      </c>
      <c r="C32" s="65">
        <v>0.92200000000000004</v>
      </c>
      <c r="D32" s="65">
        <v>308.09100000000001</v>
      </c>
      <c r="E32" s="16"/>
      <c r="F32" s="16"/>
      <c r="G32" s="16"/>
      <c r="J32" s="62"/>
      <c r="K32" s="62"/>
      <c r="L32" s="63"/>
      <c r="M32" s="63"/>
      <c r="P32" s="1"/>
      <c r="Q32" s="1"/>
    </row>
    <row r="33" spans="1:17" x14ac:dyDescent="0.25">
      <c r="A33" s="16" t="s">
        <v>107</v>
      </c>
      <c r="B33" s="16" t="s">
        <v>389</v>
      </c>
      <c r="C33" s="65">
        <v>1.048</v>
      </c>
      <c r="D33" s="65">
        <v>351.82600000000002</v>
      </c>
      <c r="E33" s="65">
        <v>350.435</v>
      </c>
      <c r="F33" s="16">
        <v>1.542</v>
      </c>
      <c r="G33" s="16">
        <v>0.4</v>
      </c>
      <c r="J33" s="62" t="s">
        <v>107</v>
      </c>
      <c r="K33" s="62">
        <v>350.435</v>
      </c>
      <c r="L33" s="63">
        <f>(K33*50/200)</f>
        <v>87.608750000000001</v>
      </c>
      <c r="M33" s="63">
        <f t="shared" si="1"/>
        <v>37.608750000000001</v>
      </c>
      <c r="P33" s="1"/>
      <c r="Q33" s="1"/>
    </row>
    <row r="34" spans="1:17" x14ac:dyDescent="0.25">
      <c r="A34" s="16"/>
      <c r="B34" s="16" t="s">
        <v>390</v>
      </c>
      <c r="C34" s="65">
        <v>1.0389999999999999</v>
      </c>
      <c r="D34" s="65">
        <v>348.77699999999999</v>
      </c>
      <c r="E34" s="16"/>
      <c r="F34" s="16"/>
      <c r="G34" s="16"/>
      <c r="J34" s="62"/>
      <c r="K34" s="62"/>
      <c r="L34" s="63"/>
      <c r="M34" s="63"/>
      <c r="P34" s="1"/>
      <c r="Q34" s="1"/>
    </row>
    <row r="35" spans="1:17" x14ac:dyDescent="0.25">
      <c r="A35" s="16"/>
      <c r="B35" s="16" t="s">
        <v>391</v>
      </c>
      <c r="C35" s="65">
        <v>1.0449999999999999</v>
      </c>
      <c r="D35" s="65">
        <v>350.70400000000001</v>
      </c>
      <c r="E35" s="16"/>
      <c r="F35" s="16"/>
      <c r="G35" s="16"/>
      <c r="J35" s="62"/>
      <c r="K35" s="62"/>
      <c r="L35" s="63"/>
      <c r="M35" s="63"/>
      <c r="P35" s="1"/>
      <c r="Q35" s="1"/>
    </row>
    <row r="36" spans="1:17" x14ac:dyDescent="0.25">
      <c r="A36" s="16" t="s">
        <v>84</v>
      </c>
      <c r="B36" s="16" t="s">
        <v>374</v>
      </c>
      <c r="C36" s="65">
        <v>1.01</v>
      </c>
      <c r="D36" s="65">
        <v>338.37400000000002</v>
      </c>
      <c r="E36" s="16">
        <v>338.166</v>
      </c>
      <c r="F36" s="16">
        <v>0.18099999999999999</v>
      </c>
      <c r="G36" s="16">
        <v>0.1</v>
      </c>
      <c r="J36" s="62" t="s">
        <v>84</v>
      </c>
      <c r="K36" s="62">
        <v>338.166</v>
      </c>
      <c r="L36" s="63">
        <f>(K36*50/200)</f>
        <v>84.541499999999999</v>
      </c>
      <c r="M36" s="63">
        <f t="shared" si="1"/>
        <v>34.541499999999999</v>
      </c>
      <c r="P36" s="1"/>
      <c r="Q36" s="1"/>
    </row>
    <row r="37" spans="1:17" x14ac:dyDescent="0.25">
      <c r="A37" s="16"/>
      <c r="B37" s="16" t="s">
        <v>375</v>
      </c>
      <c r="C37" s="65">
        <v>1.0089999999999999</v>
      </c>
      <c r="D37" s="65">
        <v>338.06099999999998</v>
      </c>
      <c r="E37" s="16"/>
      <c r="F37" s="16"/>
      <c r="G37" s="16"/>
      <c r="J37" s="62"/>
      <c r="K37" s="62"/>
      <c r="L37" s="63"/>
      <c r="M37" s="63"/>
      <c r="P37" s="1"/>
      <c r="Q37" s="1"/>
    </row>
    <row r="38" spans="1:17" x14ac:dyDescent="0.25">
      <c r="A38" s="16"/>
      <c r="B38" s="16" t="s">
        <v>376</v>
      </c>
      <c r="C38" s="65">
        <v>1.0089999999999999</v>
      </c>
      <c r="D38" s="65">
        <v>338.06099999999998</v>
      </c>
      <c r="E38" s="16"/>
      <c r="F38" s="16"/>
      <c r="G38" s="16"/>
      <c r="J38" s="62"/>
      <c r="K38" s="62"/>
      <c r="L38" s="63"/>
      <c r="M38" s="63"/>
      <c r="P38" s="1"/>
      <c r="Q38" s="1"/>
    </row>
    <row r="39" spans="1:17" x14ac:dyDescent="0.25">
      <c r="A39" s="16" t="s">
        <v>90</v>
      </c>
      <c r="B39" s="16" t="s">
        <v>341</v>
      </c>
      <c r="C39" s="65">
        <v>1.149</v>
      </c>
      <c r="D39" s="65">
        <v>387.70800000000003</v>
      </c>
      <c r="E39" s="16">
        <v>386.46899999999999</v>
      </c>
      <c r="F39" s="16">
        <v>3.601</v>
      </c>
      <c r="G39" s="16">
        <v>0.9</v>
      </c>
      <c r="J39" s="62" t="s">
        <v>90</v>
      </c>
      <c r="K39" s="62">
        <v>386.46899999999999</v>
      </c>
      <c r="L39" s="63">
        <f>(K39*50/200)</f>
        <v>96.617249999999999</v>
      </c>
      <c r="M39" s="63">
        <f t="shared" si="1"/>
        <v>46.617249999999999</v>
      </c>
      <c r="P39" s="1"/>
      <c r="Q39" s="1"/>
    </row>
    <row r="40" spans="1:17" x14ac:dyDescent="0.25">
      <c r="A40" s="16"/>
      <c r="B40" s="16" t="s">
        <v>342</v>
      </c>
      <c r="C40" s="65">
        <v>1.1539999999999999</v>
      </c>
      <c r="D40" s="65">
        <v>389.286</v>
      </c>
      <c r="E40" s="16"/>
      <c r="F40" s="16"/>
      <c r="G40" s="16"/>
      <c r="J40" s="62"/>
      <c r="K40" s="62"/>
      <c r="L40" s="63"/>
      <c r="M40" s="63"/>
      <c r="P40" s="1"/>
      <c r="Q40" s="1"/>
    </row>
    <row r="41" spans="1:17" x14ac:dyDescent="0.25">
      <c r="A41" s="16"/>
      <c r="B41" s="16" t="s">
        <v>343</v>
      </c>
      <c r="C41" s="65">
        <v>1.135</v>
      </c>
      <c r="D41" s="65">
        <v>382.41199999999998</v>
      </c>
      <c r="E41" s="16"/>
      <c r="F41" s="16"/>
      <c r="G41" s="16"/>
      <c r="J41" s="62"/>
      <c r="K41" s="62"/>
      <c r="L41" s="63"/>
      <c r="M41" s="63"/>
      <c r="P41" s="1"/>
      <c r="Q41" s="1"/>
    </row>
    <row r="42" spans="1:17" x14ac:dyDescent="0.25">
      <c r="A42" s="16" t="s">
        <v>96</v>
      </c>
      <c r="B42" s="16" t="s">
        <v>380</v>
      </c>
      <c r="C42" s="65">
        <v>1.3360000000000001</v>
      </c>
      <c r="D42" s="65">
        <v>455.93599999999998</v>
      </c>
      <c r="E42" s="16">
        <v>454.03300000000002</v>
      </c>
      <c r="F42" s="16">
        <v>3.7250000000000001</v>
      </c>
      <c r="G42" s="16">
        <v>0.8</v>
      </c>
      <c r="J42" s="62" t="s">
        <v>96</v>
      </c>
      <c r="K42" s="62">
        <v>454.03300000000002</v>
      </c>
      <c r="L42" s="63">
        <f>(K42*50/200)</f>
        <v>113.50825</v>
      </c>
      <c r="M42" s="63">
        <f t="shared" si="1"/>
        <v>63.508250000000004</v>
      </c>
      <c r="P42" s="1"/>
      <c r="Q42" s="1"/>
    </row>
    <row r="43" spans="1:17" x14ac:dyDescent="0.25">
      <c r="A43" s="16"/>
      <c r="B43" s="16" t="s">
        <v>381</v>
      </c>
      <c r="C43" s="65">
        <v>1.337</v>
      </c>
      <c r="D43" s="65">
        <v>456.42200000000003</v>
      </c>
      <c r="E43" s="16"/>
      <c r="F43" s="16"/>
      <c r="G43" s="16"/>
      <c r="J43" s="62"/>
      <c r="K43" s="62"/>
      <c r="L43" s="63"/>
      <c r="M43" s="63"/>
      <c r="P43" s="1"/>
      <c r="Q43" s="1"/>
    </row>
    <row r="44" spans="1:17" x14ac:dyDescent="0.25">
      <c r="A44" s="16"/>
      <c r="B44" s="16" t="s">
        <v>382</v>
      </c>
      <c r="C44" s="65">
        <v>1.319</v>
      </c>
      <c r="D44" s="65">
        <v>449.74099999999999</v>
      </c>
      <c r="E44" s="16"/>
      <c r="F44" s="16"/>
      <c r="G44" s="16"/>
      <c r="J44" s="62"/>
      <c r="K44" s="62"/>
      <c r="L44" s="63"/>
      <c r="M44" s="63"/>
      <c r="P44" s="1"/>
      <c r="Q44" s="1"/>
    </row>
    <row r="45" spans="1:17" x14ac:dyDescent="0.25">
      <c r="A45" s="16" t="s">
        <v>72</v>
      </c>
      <c r="B45" s="16" t="s">
        <v>347</v>
      </c>
      <c r="C45" s="65">
        <v>1.0169999999999999</v>
      </c>
      <c r="D45" s="65">
        <v>341.09100000000001</v>
      </c>
      <c r="E45" s="16">
        <v>341.89299999999997</v>
      </c>
      <c r="F45" s="16">
        <v>0.72099999999999997</v>
      </c>
      <c r="G45" s="16">
        <v>0.2</v>
      </c>
      <c r="J45" s="62" t="s">
        <v>72</v>
      </c>
      <c r="K45" s="62">
        <v>341.89299999999997</v>
      </c>
      <c r="L45" s="63">
        <f>(K45*50/200)</f>
        <v>85.473249999999993</v>
      </c>
      <c r="M45" s="63">
        <f t="shared" si="1"/>
        <v>35.473249999999993</v>
      </c>
      <c r="P45" s="1"/>
      <c r="Q45" s="1"/>
    </row>
    <row r="46" spans="1:17" x14ac:dyDescent="0.25">
      <c r="A46" s="16"/>
      <c r="B46" s="16" t="s">
        <v>348</v>
      </c>
      <c r="C46" s="65">
        <v>1.0209999999999999</v>
      </c>
      <c r="D46" s="65">
        <v>342.48599999999999</v>
      </c>
      <c r="E46" s="16"/>
      <c r="F46" s="16"/>
      <c r="G46" s="16"/>
      <c r="J46" s="62"/>
      <c r="K46" s="62"/>
      <c r="L46" s="63"/>
      <c r="M46" s="63"/>
      <c r="P46" s="1"/>
      <c r="Q46" s="1"/>
    </row>
    <row r="47" spans="1:17" x14ac:dyDescent="0.25">
      <c r="A47" s="16"/>
      <c r="B47" s="16" t="s">
        <v>349</v>
      </c>
      <c r="C47" s="65">
        <v>1.02</v>
      </c>
      <c r="D47" s="65">
        <v>342.10199999999998</v>
      </c>
      <c r="E47" s="16"/>
      <c r="F47" s="16"/>
      <c r="G47" s="16"/>
      <c r="J47" s="62"/>
      <c r="K47" s="62"/>
      <c r="L47" s="63"/>
      <c r="M47" s="63"/>
      <c r="P47" s="1"/>
      <c r="Q47" s="1"/>
    </row>
    <row r="48" spans="1:17" x14ac:dyDescent="0.25">
      <c r="A48" s="16" t="s">
        <v>108</v>
      </c>
      <c r="B48" s="16" t="s">
        <v>371</v>
      </c>
      <c r="C48" s="65">
        <v>1.153</v>
      </c>
      <c r="D48" s="65">
        <v>389.07100000000003</v>
      </c>
      <c r="E48" s="16">
        <v>389.82</v>
      </c>
      <c r="F48" s="16">
        <v>5.9589999999999996</v>
      </c>
      <c r="G48" s="16">
        <v>1.5</v>
      </c>
      <c r="J48" s="62" t="s">
        <v>108</v>
      </c>
      <c r="K48" s="62">
        <v>389.82</v>
      </c>
      <c r="L48" s="63">
        <f>(K48*50/200)</f>
        <v>97.454999999999998</v>
      </c>
      <c r="M48" s="63">
        <f t="shared" si="1"/>
        <v>47.454999999999998</v>
      </c>
      <c r="P48" s="1"/>
      <c r="Q48" s="1"/>
    </row>
    <row r="49" spans="1:17" x14ac:dyDescent="0.25">
      <c r="A49" s="16"/>
      <c r="B49" s="16" t="s">
        <v>372</v>
      </c>
      <c r="C49" s="65">
        <v>1.1399999999999999</v>
      </c>
      <c r="D49" s="65">
        <v>384.27100000000002</v>
      </c>
      <c r="E49" s="16"/>
      <c r="F49" s="16"/>
      <c r="G49" s="16"/>
      <c r="J49" s="62"/>
      <c r="K49" s="62"/>
      <c r="L49" s="63"/>
      <c r="M49" s="63"/>
      <c r="P49" s="1"/>
      <c r="Q49" s="1"/>
    </row>
    <row r="50" spans="1:17" x14ac:dyDescent="0.25">
      <c r="A50" s="16"/>
      <c r="B50" s="16" t="s">
        <v>373</v>
      </c>
      <c r="C50" s="65">
        <v>1.173</v>
      </c>
      <c r="D50" s="65">
        <v>396.11700000000002</v>
      </c>
      <c r="E50" s="16"/>
      <c r="F50" s="16"/>
      <c r="G50" s="16"/>
      <c r="J50" s="62"/>
      <c r="K50" s="62"/>
      <c r="L50" s="63"/>
      <c r="M50" s="63"/>
      <c r="P50" s="1"/>
      <c r="Q50" s="1"/>
    </row>
    <row r="51" spans="1:17" x14ac:dyDescent="0.25">
      <c r="A51" s="16" t="s">
        <v>225</v>
      </c>
      <c r="B51" s="16" t="s">
        <v>350</v>
      </c>
      <c r="C51" s="65">
        <v>1.1439999999999999</v>
      </c>
      <c r="D51" s="65">
        <v>385.63099999999997</v>
      </c>
      <c r="E51" s="16">
        <v>386.71800000000002</v>
      </c>
      <c r="F51" s="16">
        <v>2.6629999999999998</v>
      </c>
      <c r="G51" s="16">
        <v>0.7</v>
      </c>
      <c r="J51" s="62" t="s">
        <v>225</v>
      </c>
      <c r="K51" s="62">
        <v>386.71800000000002</v>
      </c>
      <c r="L51" s="63">
        <f>(K51*50/200)</f>
        <v>96.679500000000004</v>
      </c>
      <c r="M51" s="63">
        <f t="shared" si="1"/>
        <v>46.679500000000004</v>
      </c>
      <c r="P51" s="1"/>
      <c r="Q51" s="1"/>
    </row>
    <row r="52" spans="1:17" x14ac:dyDescent="0.25">
      <c r="A52" s="16"/>
      <c r="B52" s="16" t="s">
        <v>351</v>
      </c>
      <c r="C52" s="65">
        <v>1.155</v>
      </c>
      <c r="D52" s="65">
        <v>389.75299999999999</v>
      </c>
      <c r="E52" s="16"/>
      <c r="F52" s="16"/>
      <c r="G52" s="16"/>
      <c r="J52" s="62"/>
      <c r="K52" s="62"/>
      <c r="L52" s="63"/>
      <c r="M52" s="63"/>
      <c r="P52" s="1"/>
      <c r="Q52" s="1"/>
    </row>
    <row r="53" spans="1:17" x14ac:dyDescent="0.25">
      <c r="A53" s="16"/>
      <c r="B53" s="16" t="s">
        <v>352</v>
      </c>
      <c r="C53" s="65">
        <v>1.141</v>
      </c>
      <c r="D53" s="65">
        <v>384.77199999999999</v>
      </c>
      <c r="E53" s="16"/>
      <c r="F53" s="16"/>
      <c r="G53" s="16"/>
      <c r="J53" s="62"/>
      <c r="K53" s="62"/>
      <c r="L53" s="63"/>
      <c r="M53" s="63"/>
      <c r="P53" s="1"/>
      <c r="Q53" s="1"/>
    </row>
    <row r="54" spans="1:17" x14ac:dyDescent="0.25">
      <c r="A54" s="16" t="s">
        <v>182</v>
      </c>
      <c r="B54" s="16" t="s">
        <v>320</v>
      </c>
      <c r="C54" s="65">
        <v>1.08</v>
      </c>
      <c r="D54" s="65">
        <v>362.983</v>
      </c>
      <c r="E54" s="16">
        <v>362.3</v>
      </c>
      <c r="F54" s="16">
        <v>0.86799999999999999</v>
      </c>
      <c r="G54" s="16">
        <v>0.2</v>
      </c>
      <c r="J54" s="62" t="s">
        <v>182</v>
      </c>
      <c r="K54" s="62">
        <v>362.3</v>
      </c>
      <c r="L54" s="63">
        <f>(K54*50/200)</f>
        <v>90.575000000000003</v>
      </c>
      <c r="M54" s="63">
        <f t="shared" si="1"/>
        <v>40.575000000000003</v>
      </c>
      <c r="P54" s="1"/>
      <c r="Q54" s="1"/>
    </row>
    <row r="55" spans="1:17" x14ac:dyDescent="0.25">
      <c r="A55" s="16"/>
      <c r="B55" s="16" t="s">
        <v>321</v>
      </c>
      <c r="C55" s="65">
        <v>1.079</v>
      </c>
      <c r="D55" s="65">
        <v>362.59399999999999</v>
      </c>
      <c r="E55" s="16"/>
      <c r="F55" s="16"/>
      <c r="G55" s="16"/>
      <c r="J55" s="62"/>
      <c r="K55" s="62"/>
      <c r="L55" s="63"/>
      <c r="M55" s="63"/>
      <c r="P55" s="1"/>
      <c r="Q55" s="1"/>
    </row>
    <row r="56" spans="1:17" x14ac:dyDescent="0.25">
      <c r="A56" s="16"/>
      <c r="B56" s="16" t="s">
        <v>322</v>
      </c>
      <c r="C56" s="65">
        <v>1.075</v>
      </c>
      <c r="D56" s="65">
        <v>361.32400000000001</v>
      </c>
      <c r="E56" s="16"/>
      <c r="F56" s="16"/>
      <c r="G56" s="16"/>
      <c r="J56" s="62"/>
      <c r="K56" s="62"/>
      <c r="L56" s="63"/>
      <c r="M56" s="63"/>
      <c r="P56" s="1"/>
      <c r="Q56" s="1"/>
    </row>
    <row r="57" spans="1:17" x14ac:dyDescent="0.25">
      <c r="A57" s="16" t="s">
        <v>213</v>
      </c>
      <c r="B57" s="16" t="s">
        <v>368</v>
      </c>
      <c r="C57" s="65">
        <v>1.0409999999999999</v>
      </c>
      <c r="D57" s="65">
        <v>349.44200000000001</v>
      </c>
      <c r="E57" s="65">
        <v>349.642</v>
      </c>
      <c r="F57" s="16">
        <v>7.9550000000000001</v>
      </c>
      <c r="G57" s="16">
        <v>2.2999999999999998</v>
      </c>
      <c r="J57" s="62" t="s">
        <v>213</v>
      </c>
      <c r="K57" s="62">
        <v>349.642</v>
      </c>
      <c r="L57" s="63">
        <f>(K57*50/200)</f>
        <v>87.410499999999999</v>
      </c>
      <c r="M57" s="63">
        <f t="shared" si="1"/>
        <v>37.410499999999999</v>
      </c>
      <c r="P57" s="1"/>
      <c r="Q57" s="1"/>
    </row>
    <row r="58" spans="1:17" x14ac:dyDescent="0.25">
      <c r="A58" s="16"/>
      <c r="B58" s="16" t="s">
        <v>369</v>
      </c>
      <c r="C58" s="65">
        <v>1.0189999999999999</v>
      </c>
      <c r="D58" s="65">
        <v>341.78800000000001</v>
      </c>
      <c r="E58" s="16"/>
      <c r="F58" s="16"/>
      <c r="G58" s="16"/>
      <c r="J58" s="62"/>
      <c r="K58" s="62"/>
      <c r="L58" s="63"/>
      <c r="M58" s="63"/>
      <c r="P58" s="1"/>
      <c r="Q58" s="1"/>
    </row>
    <row r="59" spans="1:17" x14ac:dyDescent="0.25">
      <c r="A59" s="16"/>
      <c r="B59" s="16" t="s">
        <v>370</v>
      </c>
      <c r="C59" s="65">
        <v>1.0649999999999999</v>
      </c>
      <c r="D59" s="65">
        <v>357.69400000000002</v>
      </c>
      <c r="E59" s="16"/>
      <c r="F59" s="16"/>
      <c r="G59" s="16"/>
      <c r="J59" s="62"/>
      <c r="K59" s="62"/>
      <c r="L59" s="63"/>
      <c r="M59" s="63"/>
      <c r="P59" s="1"/>
      <c r="Q59" s="1"/>
    </row>
    <row r="60" spans="1:17" x14ac:dyDescent="0.25">
      <c r="A60" s="16" t="s">
        <v>207</v>
      </c>
      <c r="B60" s="16" t="s">
        <v>326</v>
      </c>
      <c r="C60" s="65">
        <v>1.2270000000000001</v>
      </c>
      <c r="D60" s="65">
        <v>415.68900000000002</v>
      </c>
      <c r="E60" s="65">
        <v>409.15699999999998</v>
      </c>
      <c r="F60" s="16">
        <v>9.4830000000000005</v>
      </c>
      <c r="G60" s="16">
        <v>2.2999999999999998</v>
      </c>
      <c r="J60" s="62" t="s">
        <v>207</v>
      </c>
      <c r="K60" s="62">
        <v>409.15699999999998</v>
      </c>
      <c r="L60" s="63">
        <f>(K60*50/200)</f>
        <v>102.28925</v>
      </c>
      <c r="M60" s="63">
        <f t="shared" si="1"/>
        <v>52.289249999999996</v>
      </c>
      <c r="P60" s="1"/>
      <c r="Q60" s="1"/>
    </row>
    <row r="61" spans="1:17" x14ac:dyDescent="0.25">
      <c r="A61" s="16"/>
      <c r="B61" s="16" t="s">
        <v>327</v>
      </c>
      <c r="C61" s="65">
        <v>1.179</v>
      </c>
      <c r="D61" s="65">
        <v>398.28</v>
      </c>
      <c r="E61" s="16"/>
      <c r="F61" s="16"/>
      <c r="G61" s="16"/>
      <c r="J61" s="62"/>
      <c r="K61" s="62"/>
      <c r="L61" s="63"/>
      <c r="M61" s="63"/>
      <c r="P61" s="1"/>
      <c r="Q61" s="1"/>
    </row>
    <row r="62" spans="1:17" x14ac:dyDescent="0.25">
      <c r="A62" s="16"/>
      <c r="B62" s="16" t="s">
        <v>328</v>
      </c>
      <c r="C62" s="65">
        <v>1.2210000000000001</v>
      </c>
      <c r="D62" s="65">
        <v>413.50299999999999</v>
      </c>
      <c r="E62" s="16"/>
      <c r="F62" s="16"/>
      <c r="G62" s="16"/>
      <c r="J62" s="62"/>
      <c r="K62" s="62"/>
      <c r="L62" s="63"/>
      <c r="M62" s="63"/>
      <c r="P62" s="1"/>
      <c r="Q62" s="1"/>
    </row>
    <row r="63" spans="1:17" x14ac:dyDescent="0.25">
      <c r="A63" s="16" t="s">
        <v>81</v>
      </c>
      <c r="B63" s="16" t="s">
        <v>356</v>
      </c>
      <c r="C63" s="65">
        <v>0.78900000000000003</v>
      </c>
      <c r="D63" s="65">
        <v>263.17099999999999</v>
      </c>
      <c r="E63" s="65">
        <v>267.48</v>
      </c>
      <c r="F63" s="16">
        <v>5.5670000000000002</v>
      </c>
      <c r="G63" s="16">
        <v>2.1</v>
      </c>
      <c r="J63" s="62" t="s">
        <v>81</v>
      </c>
      <c r="K63" s="62">
        <v>267.48</v>
      </c>
      <c r="L63" s="63">
        <f>(K63*50/200)</f>
        <v>66.87</v>
      </c>
      <c r="M63" s="63">
        <f t="shared" si="1"/>
        <v>16.870000000000005</v>
      </c>
      <c r="P63" s="1"/>
      <c r="Q63" s="1"/>
    </row>
    <row r="64" spans="1:17" x14ac:dyDescent="0.25">
      <c r="A64" s="16"/>
      <c r="B64" s="16" t="s">
        <v>357</v>
      </c>
      <c r="C64" s="65">
        <v>0.79600000000000004</v>
      </c>
      <c r="D64" s="65">
        <v>265.505</v>
      </c>
      <c r="E64" s="16"/>
      <c r="F64" s="16"/>
      <c r="G64" s="16"/>
      <c r="J64" s="62"/>
      <c r="K64" s="62"/>
      <c r="L64" s="63"/>
      <c r="M64" s="63"/>
      <c r="P64" s="1"/>
      <c r="Q64" s="1"/>
    </row>
    <row r="65" spans="1:17" x14ac:dyDescent="0.25">
      <c r="A65" s="16"/>
      <c r="B65" s="16" t="s">
        <v>358</v>
      </c>
      <c r="C65" s="65">
        <v>0.82</v>
      </c>
      <c r="D65" s="65">
        <v>273.76499999999999</v>
      </c>
      <c r="E65" s="16"/>
      <c r="F65" s="16"/>
      <c r="G65" s="16"/>
      <c r="J65" s="62"/>
      <c r="K65" s="62"/>
      <c r="L65" s="63"/>
      <c r="M65" s="63"/>
      <c r="P65" s="1"/>
      <c r="Q65" s="1"/>
    </row>
    <row r="66" spans="1:17" x14ac:dyDescent="0.25">
      <c r="A66" s="16" t="s">
        <v>85</v>
      </c>
      <c r="B66" s="16" t="s">
        <v>323</v>
      </c>
      <c r="C66" s="65">
        <v>0.84799999999999998</v>
      </c>
      <c r="D66" s="65">
        <v>283.041</v>
      </c>
      <c r="E66" s="16">
        <v>290.20800000000003</v>
      </c>
      <c r="F66" s="16">
        <v>6.2069999999999999</v>
      </c>
      <c r="G66" s="16">
        <v>2.1</v>
      </c>
      <c r="J66" s="62" t="s">
        <v>85</v>
      </c>
      <c r="K66" s="62">
        <v>290.20800000000003</v>
      </c>
      <c r="L66" s="63">
        <f>(K66*50/200)</f>
        <v>72.552000000000007</v>
      </c>
      <c r="M66" s="63">
        <f t="shared" si="1"/>
        <v>22.552000000000007</v>
      </c>
      <c r="P66" s="1"/>
      <c r="Q66" s="1"/>
    </row>
    <row r="67" spans="1:17" x14ac:dyDescent="0.25">
      <c r="A67" s="16"/>
      <c r="B67" s="16" t="s">
        <v>324</v>
      </c>
      <c r="C67" s="65">
        <v>0.88</v>
      </c>
      <c r="D67" s="65">
        <v>293.68900000000002</v>
      </c>
      <c r="E67" s="16"/>
      <c r="F67" s="16"/>
      <c r="G67" s="16"/>
      <c r="J67" s="62"/>
      <c r="K67" s="62"/>
      <c r="L67" s="63"/>
      <c r="M67" s="63"/>
      <c r="P67" s="1"/>
      <c r="Q67" s="1"/>
    </row>
    <row r="68" spans="1:17" x14ac:dyDescent="0.25">
      <c r="A68" s="16"/>
      <c r="B68" s="16" t="s">
        <v>325</v>
      </c>
      <c r="C68" s="65">
        <v>0.88</v>
      </c>
      <c r="D68" s="65">
        <v>293.89299999999997</v>
      </c>
      <c r="E68" s="16"/>
      <c r="F68" s="16"/>
      <c r="G68" s="16"/>
      <c r="J68" s="62"/>
      <c r="K68" s="62"/>
      <c r="L68" s="63"/>
      <c r="M68" s="63"/>
      <c r="P68" s="1"/>
      <c r="Q68" s="1"/>
    </row>
    <row r="69" spans="1:17" x14ac:dyDescent="0.25">
      <c r="A69" s="16" t="s">
        <v>109</v>
      </c>
      <c r="B69" s="16" t="s">
        <v>353</v>
      </c>
      <c r="C69" s="65">
        <v>1.101</v>
      </c>
      <c r="D69" s="65">
        <v>370.30900000000003</v>
      </c>
      <c r="E69" s="16">
        <v>370.94799999999998</v>
      </c>
      <c r="F69" s="16">
        <v>1.893</v>
      </c>
      <c r="G69" s="16">
        <v>0.5</v>
      </c>
      <c r="J69" s="62" t="s">
        <v>109</v>
      </c>
      <c r="K69" s="62">
        <v>370.94799999999998</v>
      </c>
      <c r="L69" s="63">
        <f>(K69*50/200)</f>
        <v>92.736999999999995</v>
      </c>
      <c r="M69" s="63">
        <f t="shared" si="1"/>
        <v>42.736999999999995</v>
      </c>
      <c r="P69" s="1"/>
      <c r="Q69" s="1"/>
    </row>
    <row r="70" spans="1:17" x14ac:dyDescent="0.25">
      <c r="A70" s="16"/>
      <c r="B70" s="16" t="s">
        <v>354</v>
      </c>
      <c r="C70" s="65">
        <v>1.1080000000000001</v>
      </c>
      <c r="D70" s="65">
        <v>373.077</v>
      </c>
      <c r="E70" s="16"/>
      <c r="F70" s="16"/>
      <c r="G70" s="16"/>
      <c r="J70" s="62"/>
      <c r="K70" s="62"/>
      <c r="L70" s="63"/>
      <c r="M70" s="63"/>
      <c r="P70" s="1"/>
      <c r="Q70" s="1"/>
    </row>
    <row r="71" spans="1:17" x14ac:dyDescent="0.25">
      <c r="A71" s="16"/>
      <c r="B71" s="16" t="s">
        <v>355</v>
      </c>
      <c r="C71" s="65">
        <v>1.0980000000000001</v>
      </c>
      <c r="D71" s="65">
        <v>369.45800000000003</v>
      </c>
      <c r="E71" s="16"/>
      <c r="F71" s="16"/>
      <c r="G71" s="16"/>
      <c r="J71" s="62"/>
      <c r="K71" s="62"/>
      <c r="L71" s="63"/>
      <c r="M71" s="63"/>
      <c r="P71" s="1"/>
      <c r="Q71" s="1"/>
    </row>
    <row r="72" spans="1:17" x14ac:dyDescent="0.25">
      <c r="A72" s="16" t="s">
        <v>115</v>
      </c>
      <c r="B72" s="16" t="s">
        <v>329</v>
      </c>
      <c r="C72" s="65">
        <v>1.3440000000000001</v>
      </c>
      <c r="D72" s="65">
        <v>458.85500000000002</v>
      </c>
      <c r="E72" s="16">
        <v>456.99700000000001</v>
      </c>
      <c r="F72" s="16">
        <v>2.1850000000000001</v>
      </c>
      <c r="G72" s="16">
        <v>0.5</v>
      </c>
      <c r="J72" s="62" t="s">
        <v>115</v>
      </c>
      <c r="K72" s="62">
        <v>456.99700000000001</v>
      </c>
      <c r="L72" s="63">
        <f>(K72*50/200)</f>
        <v>114.24925000000002</v>
      </c>
      <c r="M72" s="63">
        <f t="shared" ref="M72:M75" si="2">(L72-50)</f>
        <v>64.249250000000018</v>
      </c>
      <c r="P72" s="1"/>
      <c r="Q72" s="1"/>
    </row>
    <row r="73" spans="1:17" x14ac:dyDescent="0.25">
      <c r="A73" s="16"/>
      <c r="B73" s="16" t="s">
        <v>330</v>
      </c>
      <c r="C73" s="65">
        <v>1.34</v>
      </c>
      <c r="D73" s="65">
        <v>457.54500000000002</v>
      </c>
      <c r="E73" s="16"/>
      <c r="F73" s="16"/>
      <c r="G73" s="16"/>
      <c r="J73" s="62"/>
      <c r="K73" s="62"/>
      <c r="L73" s="63"/>
      <c r="M73" s="63"/>
      <c r="P73" s="1"/>
      <c r="Q73" s="1"/>
    </row>
    <row r="74" spans="1:17" x14ac:dyDescent="0.25">
      <c r="A74" s="16"/>
      <c r="B74" s="16" t="s">
        <v>331</v>
      </c>
      <c r="C74" s="65">
        <v>1.3320000000000001</v>
      </c>
      <c r="D74" s="65">
        <v>454.59</v>
      </c>
      <c r="E74" s="16"/>
      <c r="F74" s="16"/>
      <c r="G74" s="16"/>
      <c r="J74" s="62"/>
      <c r="K74" s="62"/>
      <c r="L74" s="63"/>
      <c r="M74" s="63"/>
      <c r="P74" s="1"/>
      <c r="Q74" s="1"/>
    </row>
    <row r="75" spans="1:17" x14ac:dyDescent="0.25">
      <c r="A75" s="16" t="s">
        <v>214</v>
      </c>
      <c r="B75" s="16" t="s">
        <v>332</v>
      </c>
      <c r="C75" s="65">
        <v>1.1040000000000001</v>
      </c>
      <c r="D75" s="65">
        <v>371.55</v>
      </c>
      <c r="E75" s="16">
        <v>373.76499999999999</v>
      </c>
      <c r="F75" s="16">
        <v>1.92</v>
      </c>
      <c r="G75" s="16">
        <v>0.5</v>
      </c>
      <c r="J75" s="62" t="s">
        <v>214</v>
      </c>
      <c r="K75" s="62">
        <v>373.76499999999999</v>
      </c>
      <c r="L75" s="63">
        <f>(K75*50/200)</f>
        <v>93.441249999999997</v>
      </c>
      <c r="M75" s="63">
        <f t="shared" si="2"/>
        <v>43.441249999999997</v>
      </c>
      <c r="P75" s="1"/>
      <c r="Q75" s="1"/>
    </row>
    <row r="76" spans="1:17" x14ac:dyDescent="0.25">
      <c r="A76" s="16"/>
      <c r="B76" s="16" t="s">
        <v>333</v>
      </c>
      <c r="C76" s="65">
        <v>1.113</v>
      </c>
      <c r="D76" s="65">
        <v>374.78399999999999</v>
      </c>
      <c r="E76" s="16"/>
      <c r="F76" s="16"/>
      <c r="G76" s="16"/>
      <c r="J76" s="64"/>
      <c r="K76" s="16"/>
      <c r="L76" s="59"/>
      <c r="M76" s="59"/>
      <c r="P76" s="1"/>
      <c r="Q76" s="1"/>
    </row>
    <row r="77" spans="1:17" x14ac:dyDescent="0.25">
      <c r="A77" s="16"/>
      <c r="B77" s="16" t="s">
        <v>334</v>
      </c>
      <c r="C77" s="65">
        <v>1.1140000000000001</v>
      </c>
      <c r="D77" s="65">
        <v>374.96100000000001</v>
      </c>
      <c r="E77" s="16"/>
      <c r="F77" s="16"/>
      <c r="G77" s="16"/>
      <c r="J77" s="64"/>
      <c r="K77" s="16"/>
      <c r="L77" s="59"/>
      <c r="M77" s="59"/>
      <c r="P77" s="1"/>
      <c r="Q77" s="1"/>
    </row>
    <row r="78" spans="1:17" x14ac:dyDescent="0.25">
      <c r="N78" s="2"/>
      <c r="O78" s="2"/>
      <c r="P78" s="1"/>
      <c r="Q78" s="1"/>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G44"/>
  <sheetViews>
    <sheetView topLeftCell="A13" workbookViewId="0">
      <selection activeCell="A28" sqref="A28"/>
    </sheetView>
  </sheetViews>
  <sheetFormatPr defaultColWidth="14.44140625" defaultRowHeight="13.8" x14ac:dyDescent="0.3"/>
  <cols>
    <col min="1" max="1" width="18.109375" style="17" customWidth="1"/>
    <col min="2" max="2" width="14.44140625" style="17"/>
    <col min="3" max="3" width="15.44140625" style="17" bestFit="1" customWidth="1"/>
    <col min="4" max="4" width="17.5546875" style="17" customWidth="1"/>
    <col min="5" max="16384" width="14.44140625" style="17"/>
  </cols>
  <sheetData>
    <row r="1" spans="1:7" ht="78" customHeight="1" x14ac:dyDescent="0.3">
      <c r="A1" s="75" t="s">
        <v>229</v>
      </c>
      <c r="B1" s="76"/>
      <c r="C1" s="76"/>
      <c r="D1" s="76"/>
      <c r="E1" s="76"/>
      <c r="F1" s="76"/>
      <c r="G1" s="76"/>
    </row>
    <row r="2" spans="1:7" ht="47.25" customHeight="1" x14ac:dyDescent="0.3">
      <c r="A2" s="75" t="s">
        <v>309</v>
      </c>
      <c r="B2" s="77"/>
      <c r="C2" s="77"/>
      <c r="D2" s="77"/>
      <c r="E2" s="77"/>
      <c r="F2" s="77"/>
      <c r="G2" s="77"/>
    </row>
    <row r="4" spans="1:7" ht="46.8" x14ac:dyDescent="0.3">
      <c r="A4" s="41" t="s">
        <v>53</v>
      </c>
      <c r="B4" s="41" t="s">
        <v>230</v>
      </c>
      <c r="C4" s="41" t="s">
        <v>231</v>
      </c>
      <c r="D4" s="39"/>
      <c r="E4" s="39"/>
      <c r="F4" s="39"/>
      <c r="G4" s="39"/>
    </row>
    <row r="5" spans="1:7" ht="15.6" x14ac:dyDescent="0.25">
      <c r="A5" s="36" t="s">
        <v>276</v>
      </c>
      <c r="B5" s="22">
        <v>342.7</v>
      </c>
      <c r="C5" s="54">
        <f t="shared" ref="C5:C8" si="0">(B5*5)</f>
        <v>1713.5</v>
      </c>
      <c r="D5" s="39"/>
      <c r="E5" s="39"/>
      <c r="F5" s="39"/>
      <c r="G5" s="39"/>
    </row>
    <row r="6" spans="1:7" ht="15.6" x14ac:dyDescent="0.25">
      <c r="A6" s="36" t="s">
        <v>277</v>
      </c>
      <c r="B6" s="22">
        <v>66.2</v>
      </c>
      <c r="C6" s="54">
        <f t="shared" si="0"/>
        <v>331</v>
      </c>
      <c r="D6" s="39"/>
      <c r="E6" s="39"/>
      <c r="F6" s="39"/>
      <c r="G6" s="39"/>
    </row>
    <row r="7" spans="1:7" ht="15.6" x14ac:dyDescent="0.25">
      <c r="A7" s="36" t="s">
        <v>147</v>
      </c>
      <c r="B7" s="22">
        <v>352.6</v>
      </c>
      <c r="C7" s="54">
        <f t="shared" si="0"/>
        <v>1763</v>
      </c>
      <c r="D7" s="39"/>
      <c r="E7" s="39"/>
      <c r="F7" s="39"/>
      <c r="G7" s="39"/>
    </row>
    <row r="8" spans="1:7" ht="15.6" x14ac:dyDescent="0.25">
      <c r="A8" s="38" t="s">
        <v>172</v>
      </c>
      <c r="B8" s="22">
        <v>340.6</v>
      </c>
      <c r="C8" s="54">
        <f t="shared" si="0"/>
        <v>1703</v>
      </c>
      <c r="D8" s="39"/>
      <c r="E8" s="39"/>
      <c r="F8" s="39"/>
      <c r="G8" s="39"/>
    </row>
    <row r="9" spans="1:7" ht="15.6" x14ac:dyDescent="0.25">
      <c r="A9" s="38" t="s">
        <v>301</v>
      </c>
      <c r="B9" s="22">
        <v>270.5</v>
      </c>
      <c r="C9" s="54">
        <f>(B9*5)</f>
        <v>1352.5</v>
      </c>
      <c r="D9" s="39"/>
      <c r="E9" s="39"/>
      <c r="F9" s="39"/>
      <c r="G9" s="39"/>
    </row>
    <row r="10" spans="1:7" ht="15.6" x14ac:dyDescent="0.25">
      <c r="A10" s="38" t="s">
        <v>173</v>
      </c>
      <c r="B10" s="22">
        <v>191.6</v>
      </c>
      <c r="C10" s="54">
        <f t="shared" ref="C10" si="1">(B10*5)</f>
        <v>958</v>
      </c>
      <c r="D10" s="39"/>
      <c r="E10" s="39"/>
      <c r="F10" s="39"/>
      <c r="G10" s="39"/>
    </row>
    <row r="11" spans="1:7" ht="15" x14ac:dyDescent="0.3">
      <c r="A11" s="39"/>
      <c r="B11" s="39"/>
      <c r="C11" s="40"/>
      <c r="D11" s="39"/>
      <c r="E11" s="39"/>
      <c r="F11" s="39"/>
      <c r="G11" s="39"/>
    </row>
    <row r="12" spans="1:7" ht="15" x14ac:dyDescent="0.3">
      <c r="A12" s="39"/>
      <c r="B12" s="39"/>
      <c r="C12" s="39"/>
      <c r="D12" s="39"/>
      <c r="E12" s="39"/>
      <c r="F12" s="39"/>
      <c r="G12" s="39"/>
    </row>
    <row r="13" spans="1:7" ht="46.8" x14ac:dyDescent="0.3">
      <c r="A13" s="41" t="s">
        <v>53</v>
      </c>
      <c r="B13" s="41" t="s">
        <v>232</v>
      </c>
      <c r="C13" s="41" t="s">
        <v>233</v>
      </c>
      <c r="D13" s="41" t="s">
        <v>234</v>
      </c>
      <c r="E13" s="41" t="s">
        <v>235</v>
      </c>
      <c r="F13" s="41" t="s">
        <v>236</v>
      </c>
      <c r="G13" s="41" t="s">
        <v>237</v>
      </c>
    </row>
    <row r="14" spans="1:7" ht="15" x14ac:dyDescent="0.3">
      <c r="A14" s="42" t="s">
        <v>238</v>
      </c>
      <c r="B14" s="42">
        <v>10</v>
      </c>
      <c r="C14" s="42">
        <f>(B14*10)</f>
        <v>100</v>
      </c>
      <c r="D14" s="42">
        <f>(B14*1.1)</f>
        <v>11</v>
      </c>
      <c r="E14" s="42">
        <f>(B14+C14+D14)</f>
        <v>121</v>
      </c>
      <c r="F14" s="42">
        <f>(E14*5)</f>
        <v>605</v>
      </c>
      <c r="G14" s="42">
        <f>(F14-E14)</f>
        <v>484</v>
      </c>
    </row>
    <row r="16" spans="1:7" ht="18" x14ac:dyDescent="0.3">
      <c r="A16" s="78" t="s">
        <v>252</v>
      </c>
      <c r="B16" s="79"/>
      <c r="C16" s="79"/>
      <c r="D16" s="79"/>
    </row>
    <row r="19" spans="1:7" ht="15.6" x14ac:dyDescent="0.3">
      <c r="A19" s="69" t="s">
        <v>239</v>
      </c>
      <c r="B19" s="69" t="s">
        <v>240</v>
      </c>
      <c r="C19" s="69" t="s">
        <v>241</v>
      </c>
      <c r="D19" s="39"/>
      <c r="E19" s="39"/>
      <c r="F19" s="39"/>
      <c r="G19" s="39"/>
    </row>
    <row r="20" spans="1:7" ht="15" x14ac:dyDescent="0.3">
      <c r="A20" s="39" t="s">
        <v>242</v>
      </c>
      <c r="B20" s="43">
        <v>0.09</v>
      </c>
      <c r="C20" s="44">
        <f>(0.36/B20)</f>
        <v>4</v>
      </c>
      <c r="D20" s="39"/>
      <c r="E20" s="39"/>
      <c r="F20" s="39"/>
      <c r="G20" s="39"/>
    </row>
    <row r="21" spans="1:7" ht="15" x14ac:dyDescent="0.3">
      <c r="A21" s="39"/>
      <c r="B21" s="39"/>
      <c r="C21" s="39"/>
      <c r="D21" s="39"/>
      <c r="E21" s="39"/>
      <c r="F21" s="39"/>
      <c r="G21" s="39"/>
    </row>
    <row r="22" spans="1:7" ht="31.2" x14ac:dyDescent="0.3">
      <c r="A22" s="45" t="s">
        <v>227</v>
      </c>
      <c r="B22" s="45" t="s">
        <v>240</v>
      </c>
      <c r="C22" s="45" t="s">
        <v>243</v>
      </c>
      <c r="D22" s="45" t="s">
        <v>244</v>
      </c>
      <c r="E22" s="45" t="s">
        <v>245</v>
      </c>
      <c r="F22" s="45" t="s">
        <v>246</v>
      </c>
      <c r="G22" s="45" t="s">
        <v>247</v>
      </c>
    </row>
    <row r="23" spans="1:7" ht="15" x14ac:dyDescent="0.3">
      <c r="A23" s="36" t="s">
        <v>276</v>
      </c>
      <c r="B23" s="58">
        <v>0.20699999999999999</v>
      </c>
      <c r="C23" s="46">
        <f>(B23*C20)</f>
        <v>0.82799999999999996</v>
      </c>
      <c r="D23" s="47">
        <f>(C23*605)</f>
        <v>500.94</v>
      </c>
      <c r="E23" s="47">
        <f>(D23/20)</f>
        <v>25.047000000000001</v>
      </c>
      <c r="F23" s="48">
        <f>(D23/50)</f>
        <v>10.018800000000001</v>
      </c>
      <c r="G23" s="47">
        <f>(D23/100)</f>
        <v>5.0094000000000003</v>
      </c>
    </row>
    <row r="24" spans="1:7" ht="15" x14ac:dyDescent="0.3">
      <c r="A24" s="36" t="s">
        <v>277</v>
      </c>
      <c r="B24" s="68">
        <v>0.09</v>
      </c>
      <c r="C24" s="46">
        <f>(B24*C20)</f>
        <v>0.36</v>
      </c>
      <c r="D24" s="47">
        <f t="shared" ref="D24:D28" si="2">(C24*605)</f>
        <v>217.79999999999998</v>
      </c>
      <c r="E24" s="47">
        <f t="shared" ref="E24:E28" si="3">(D24/20)</f>
        <v>10.889999999999999</v>
      </c>
      <c r="F24" s="48">
        <f t="shared" ref="F24:F28" si="4">(D24/50)</f>
        <v>4.3559999999999999</v>
      </c>
      <c r="G24" s="47">
        <f t="shared" ref="G24:G28" si="5">(D24/100)</f>
        <v>2.1779999999999999</v>
      </c>
    </row>
    <row r="25" spans="1:7" ht="15" x14ac:dyDescent="0.3">
      <c r="A25" s="36" t="s">
        <v>147</v>
      </c>
      <c r="B25" s="58">
        <v>0.14099999999999999</v>
      </c>
      <c r="C25" s="46">
        <f>(B25*C20)</f>
        <v>0.56399999999999995</v>
      </c>
      <c r="D25" s="47">
        <f t="shared" si="2"/>
        <v>341.21999999999997</v>
      </c>
      <c r="E25" s="47">
        <f t="shared" si="3"/>
        <v>17.061</v>
      </c>
      <c r="F25" s="48">
        <f t="shared" si="4"/>
        <v>6.8243999999999998</v>
      </c>
      <c r="G25" s="47">
        <f t="shared" si="5"/>
        <v>3.4121999999999999</v>
      </c>
    </row>
    <row r="26" spans="1:7" ht="15" x14ac:dyDescent="0.25">
      <c r="A26" s="38" t="s">
        <v>172</v>
      </c>
      <c r="B26" s="58">
        <v>0.14099999999999999</v>
      </c>
      <c r="C26" s="46">
        <f>(B26*C20)</f>
        <v>0.56399999999999995</v>
      </c>
      <c r="D26" s="47">
        <f t="shared" si="2"/>
        <v>341.21999999999997</v>
      </c>
      <c r="E26" s="47">
        <f t="shared" si="3"/>
        <v>17.061</v>
      </c>
      <c r="F26" s="48">
        <f t="shared" si="4"/>
        <v>6.8243999999999998</v>
      </c>
      <c r="G26" s="47">
        <f t="shared" si="5"/>
        <v>3.4121999999999999</v>
      </c>
    </row>
    <row r="27" spans="1:7" ht="15" x14ac:dyDescent="0.25">
      <c r="A27" s="38" t="s">
        <v>301</v>
      </c>
      <c r="B27" s="68">
        <v>0.14000000000000001</v>
      </c>
      <c r="C27" s="46">
        <f>(B27*C20)</f>
        <v>0.56000000000000005</v>
      </c>
      <c r="D27" s="47">
        <f t="shared" si="2"/>
        <v>338.8</v>
      </c>
      <c r="E27" s="47">
        <f t="shared" si="3"/>
        <v>16.940000000000001</v>
      </c>
      <c r="F27" s="48">
        <f t="shared" si="4"/>
        <v>6.7759999999999998</v>
      </c>
      <c r="G27" s="47">
        <f t="shared" si="5"/>
        <v>3.3879999999999999</v>
      </c>
    </row>
    <row r="28" spans="1:7" ht="15" x14ac:dyDescent="0.25">
      <c r="A28" s="38" t="s">
        <v>173</v>
      </c>
      <c r="B28" s="58">
        <v>8.4000000000000005E-2</v>
      </c>
      <c r="C28" s="46">
        <f>(B28*C20)</f>
        <v>0.33600000000000002</v>
      </c>
      <c r="D28" s="47">
        <f t="shared" si="2"/>
        <v>203.28</v>
      </c>
      <c r="E28" s="47">
        <f t="shared" si="3"/>
        <v>10.164</v>
      </c>
      <c r="F28" s="48">
        <f t="shared" si="4"/>
        <v>4.0655999999999999</v>
      </c>
      <c r="G28" s="47">
        <f t="shared" si="5"/>
        <v>2.0327999999999999</v>
      </c>
    </row>
    <row r="29" spans="1:7" ht="15" x14ac:dyDescent="0.3">
      <c r="A29" s="39"/>
      <c r="B29" s="39"/>
      <c r="C29" s="39"/>
      <c r="D29" s="39"/>
      <c r="E29" s="39"/>
      <c r="F29" s="40">
        <f>SUM(F23:F28)</f>
        <v>38.865200000000002</v>
      </c>
      <c r="G29" s="39"/>
    </row>
    <row r="30" spans="1:7" ht="15.6" x14ac:dyDescent="0.3">
      <c r="A30" s="20" t="s">
        <v>249</v>
      </c>
      <c r="B30" s="21"/>
      <c r="C30" s="21"/>
      <c r="D30" s="21"/>
      <c r="E30" s="49"/>
      <c r="F30" s="49"/>
      <c r="G30" s="39"/>
    </row>
    <row r="31" spans="1:7" ht="15.6" x14ac:dyDescent="0.3">
      <c r="A31" s="69"/>
      <c r="B31" s="69"/>
      <c r="C31" s="69"/>
      <c r="D31" s="69"/>
      <c r="E31" s="39"/>
      <c r="F31" s="39"/>
      <c r="G31" s="39"/>
    </row>
    <row r="32" spans="1:7" ht="15.6" x14ac:dyDescent="0.3">
      <c r="A32" s="20" t="s">
        <v>250</v>
      </c>
      <c r="B32" s="21"/>
      <c r="C32" s="21"/>
      <c r="D32" s="21"/>
      <c r="E32" s="49"/>
      <c r="F32" s="49"/>
      <c r="G32" s="39"/>
    </row>
    <row r="33" spans="1:7" ht="15.6" x14ac:dyDescent="0.3">
      <c r="A33" s="69"/>
      <c r="B33" s="69"/>
      <c r="C33" s="69"/>
      <c r="D33" s="69"/>
      <c r="E33" s="39"/>
      <c r="F33" s="39"/>
      <c r="G33" s="39"/>
    </row>
    <row r="34" spans="1:7" ht="15.6" x14ac:dyDescent="0.3">
      <c r="A34" s="20" t="s">
        <v>251</v>
      </c>
      <c r="B34" s="20"/>
      <c r="C34" s="20"/>
      <c r="D34" s="20"/>
      <c r="E34" s="50"/>
      <c r="F34" s="39"/>
      <c r="G34" s="39"/>
    </row>
    <row r="37" spans="1:7" x14ac:dyDescent="0.3">
      <c r="A37" s="18" t="s">
        <v>408</v>
      </c>
    </row>
    <row r="38" spans="1:7" x14ac:dyDescent="0.3">
      <c r="A38" s="17" t="s">
        <v>227</v>
      </c>
      <c r="B38" s="17" t="s">
        <v>248</v>
      </c>
    </row>
    <row r="39" spans="1:7" x14ac:dyDescent="0.3">
      <c r="A39" s="17" t="s">
        <v>222</v>
      </c>
      <c r="B39" s="56">
        <v>0.14000000000000001</v>
      </c>
    </row>
    <row r="40" spans="1:7" x14ac:dyDescent="0.3">
      <c r="A40" s="17" t="s">
        <v>216</v>
      </c>
      <c r="B40" s="17">
        <v>0.20699999999999999</v>
      </c>
    </row>
    <row r="41" spans="1:7" x14ac:dyDescent="0.3">
      <c r="A41" s="17" t="s">
        <v>105</v>
      </c>
      <c r="B41" s="17">
        <v>0.14099999999999999</v>
      </c>
    </row>
    <row r="42" spans="1:7" x14ac:dyDescent="0.3">
      <c r="A42" s="17" t="s">
        <v>181</v>
      </c>
      <c r="B42" s="56">
        <v>0.09</v>
      </c>
    </row>
    <row r="43" spans="1:7" x14ac:dyDescent="0.3">
      <c r="A43" s="17" t="s">
        <v>100</v>
      </c>
      <c r="B43" s="17">
        <v>8.4000000000000005E-2</v>
      </c>
    </row>
    <row r="44" spans="1:7" x14ac:dyDescent="0.3">
      <c r="A44" s="17" t="s">
        <v>88</v>
      </c>
      <c r="B44" s="17">
        <v>0.14099999999999999</v>
      </c>
    </row>
  </sheetData>
  <mergeCells count="3">
    <mergeCell ref="A1:G1"/>
    <mergeCell ref="A2:G2"/>
    <mergeCell ref="A16:D16"/>
  </mergeCells>
  <pageMargins left="0.7" right="0.7" top="0.75" bottom="0.75" header="0.3" footer="0.3"/>
  <pageSetup scale="83"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G44"/>
  <sheetViews>
    <sheetView topLeftCell="A19" workbookViewId="0">
      <selection activeCell="A28" sqref="A28"/>
    </sheetView>
  </sheetViews>
  <sheetFormatPr defaultColWidth="14.44140625" defaultRowHeight="13.8" x14ac:dyDescent="0.3"/>
  <cols>
    <col min="1" max="1" width="18.109375" style="17" customWidth="1"/>
    <col min="2" max="2" width="14.44140625" style="17"/>
    <col min="3" max="3" width="15.44140625" style="17" bestFit="1" customWidth="1"/>
    <col min="4" max="4" width="17.5546875" style="17" customWidth="1"/>
    <col min="5" max="16384" width="14.44140625" style="17"/>
  </cols>
  <sheetData>
    <row r="1" spans="1:7" ht="78" customHeight="1" x14ac:dyDescent="0.3">
      <c r="A1" s="75" t="s">
        <v>229</v>
      </c>
      <c r="B1" s="76"/>
      <c r="C1" s="76"/>
      <c r="D1" s="76"/>
      <c r="E1" s="76"/>
      <c r="F1" s="76"/>
      <c r="G1" s="76"/>
    </row>
    <row r="2" spans="1:7" ht="47.25" customHeight="1" x14ac:dyDescent="0.3">
      <c r="A2" s="75" t="s">
        <v>309</v>
      </c>
      <c r="B2" s="77"/>
      <c r="C2" s="77"/>
      <c r="D2" s="77"/>
      <c r="E2" s="77"/>
      <c r="F2" s="77"/>
      <c r="G2" s="77"/>
    </row>
    <row r="4" spans="1:7" ht="46.8" x14ac:dyDescent="0.3">
      <c r="A4" s="41" t="s">
        <v>53</v>
      </c>
      <c r="B4" s="41" t="s">
        <v>230</v>
      </c>
      <c r="C4" s="41" t="s">
        <v>231</v>
      </c>
      <c r="D4" s="39"/>
      <c r="E4" s="39"/>
      <c r="F4" s="39"/>
      <c r="G4" s="39"/>
    </row>
    <row r="5" spans="1:7" ht="15.6" x14ac:dyDescent="0.25">
      <c r="A5" s="51" t="s">
        <v>148</v>
      </c>
      <c r="B5" s="22">
        <v>341.3</v>
      </c>
      <c r="C5" s="54">
        <f t="shared" ref="C5:C8" si="0">(B5*5)</f>
        <v>1706.5</v>
      </c>
      <c r="D5" s="39"/>
      <c r="E5" s="39"/>
      <c r="F5" s="39"/>
      <c r="G5" s="39"/>
    </row>
    <row r="6" spans="1:7" ht="15.6" x14ac:dyDescent="0.25">
      <c r="A6" s="51" t="s">
        <v>149</v>
      </c>
      <c r="B6" s="22">
        <v>178.1</v>
      </c>
      <c r="C6" s="54">
        <f t="shared" si="0"/>
        <v>890.5</v>
      </c>
      <c r="D6" s="39"/>
      <c r="E6" s="39"/>
      <c r="F6" s="39"/>
      <c r="G6" s="39"/>
    </row>
    <row r="7" spans="1:7" ht="15.6" x14ac:dyDescent="0.25">
      <c r="A7" s="51" t="s">
        <v>278</v>
      </c>
      <c r="B7" s="22">
        <v>350</v>
      </c>
      <c r="C7" s="54">
        <f t="shared" si="0"/>
        <v>1750</v>
      </c>
      <c r="D7" s="39"/>
      <c r="E7" s="39"/>
      <c r="F7" s="39"/>
      <c r="G7" s="39"/>
    </row>
    <row r="8" spans="1:7" ht="15.6" x14ac:dyDescent="0.25">
      <c r="A8" s="52" t="s">
        <v>174</v>
      </c>
      <c r="B8" s="22">
        <v>341.7</v>
      </c>
      <c r="C8" s="54">
        <f t="shared" si="0"/>
        <v>1708.5</v>
      </c>
      <c r="D8" s="39"/>
      <c r="E8" s="39"/>
      <c r="F8" s="39"/>
      <c r="G8" s="39"/>
    </row>
    <row r="9" spans="1:7" ht="15.6" x14ac:dyDescent="0.25">
      <c r="A9" s="52" t="s">
        <v>302</v>
      </c>
      <c r="B9" s="22">
        <v>339.1</v>
      </c>
      <c r="C9" s="54">
        <f>(B9*5)</f>
        <v>1695.5</v>
      </c>
      <c r="D9" s="39"/>
      <c r="E9" s="39"/>
      <c r="F9" s="39"/>
      <c r="G9" s="39"/>
    </row>
    <row r="10" spans="1:7" ht="15.6" x14ac:dyDescent="0.25">
      <c r="A10" s="52" t="s">
        <v>303</v>
      </c>
      <c r="B10" s="22">
        <v>158.9</v>
      </c>
      <c r="C10" s="54">
        <f t="shared" ref="C10" si="1">(B10*5)</f>
        <v>794.5</v>
      </c>
      <c r="D10" s="39"/>
      <c r="E10" s="39"/>
      <c r="F10" s="39"/>
      <c r="G10" s="39"/>
    </row>
    <row r="11" spans="1:7" ht="15" x14ac:dyDescent="0.3">
      <c r="A11" s="39"/>
      <c r="B11" s="39"/>
      <c r="C11" s="40"/>
      <c r="D11" s="39"/>
      <c r="E11" s="39"/>
      <c r="F11" s="39"/>
      <c r="G11" s="39"/>
    </row>
    <row r="12" spans="1:7" ht="15" x14ac:dyDescent="0.3">
      <c r="A12" s="39"/>
      <c r="B12" s="39"/>
      <c r="C12" s="39"/>
      <c r="D12" s="39"/>
      <c r="E12" s="39"/>
      <c r="F12" s="39"/>
      <c r="G12" s="39"/>
    </row>
    <row r="13" spans="1:7" ht="46.8" x14ac:dyDescent="0.3">
      <c r="A13" s="41" t="s">
        <v>53</v>
      </c>
      <c r="B13" s="41" t="s">
        <v>232</v>
      </c>
      <c r="C13" s="41" t="s">
        <v>233</v>
      </c>
      <c r="D13" s="41" t="s">
        <v>234</v>
      </c>
      <c r="E13" s="41" t="s">
        <v>235</v>
      </c>
      <c r="F13" s="41" t="s">
        <v>236</v>
      </c>
      <c r="G13" s="41" t="s">
        <v>237</v>
      </c>
    </row>
    <row r="14" spans="1:7" ht="15" x14ac:dyDescent="0.3">
      <c r="A14" s="42" t="s">
        <v>238</v>
      </c>
      <c r="B14" s="42">
        <v>10</v>
      </c>
      <c r="C14" s="42">
        <f>(B14*10)</f>
        <v>100</v>
      </c>
      <c r="D14" s="42">
        <f>(B14*1.1)</f>
        <v>11</v>
      </c>
      <c r="E14" s="42">
        <f>(B14+C14+D14)</f>
        <v>121</v>
      </c>
      <c r="F14" s="42">
        <f>(E14*5)</f>
        <v>605</v>
      </c>
      <c r="G14" s="42">
        <f>(F14-E14)</f>
        <v>484</v>
      </c>
    </row>
    <row r="16" spans="1:7" ht="18" x14ac:dyDescent="0.3">
      <c r="A16" s="78" t="s">
        <v>252</v>
      </c>
      <c r="B16" s="79"/>
      <c r="C16" s="79"/>
      <c r="D16" s="79"/>
    </row>
    <row r="19" spans="1:7" ht="15.6" x14ac:dyDescent="0.3">
      <c r="A19" s="69" t="s">
        <v>239</v>
      </c>
      <c r="B19" s="69" t="s">
        <v>240</v>
      </c>
      <c r="C19" s="69" t="s">
        <v>241</v>
      </c>
      <c r="D19" s="39"/>
      <c r="E19" s="39"/>
      <c r="F19" s="39"/>
      <c r="G19" s="39"/>
    </row>
    <row r="20" spans="1:7" ht="15" x14ac:dyDescent="0.3">
      <c r="A20" s="39" t="s">
        <v>242</v>
      </c>
      <c r="B20" s="43">
        <v>9.4E-2</v>
      </c>
      <c r="C20" s="44">
        <f>(0.36/B20)</f>
        <v>3.8297872340425529</v>
      </c>
      <c r="D20" s="39"/>
      <c r="E20" s="39"/>
      <c r="F20" s="39"/>
      <c r="G20" s="39"/>
    </row>
    <row r="21" spans="1:7" ht="15" x14ac:dyDescent="0.3">
      <c r="A21" s="39"/>
      <c r="B21" s="39"/>
      <c r="C21" s="39"/>
      <c r="D21" s="39"/>
      <c r="E21" s="39"/>
      <c r="F21" s="39"/>
      <c r="G21" s="39"/>
    </row>
    <row r="22" spans="1:7" ht="31.2" x14ac:dyDescent="0.3">
      <c r="A22" s="45" t="s">
        <v>227</v>
      </c>
      <c r="B22" s="45" t="s">
        <v>240</v>
      </c>
      <c r="C22" s="45" t="s">
        <v>243</v>
      </c>
      <c r="D22" s="45" t="s">
        <v>244</v>
      </c>
      <c r="E22" s="45" t="s">
        <v>245</v>
      </c>
      <c r="F22" s="45" t="s">
        <v>246</v>
      </c>
      <c r="G22" s="45" t="s">
        <v>247</v>
      </c>
    </row>
    <row r="23" spans="1:7" ht="15" x14ac:dyDescent="0.3">
      <c r="A23" s="51" t="s">
        <v>148</v>
      </c>
      <c r="B23" s="58">
        <v>0.159</v>
      </c>
      <c r="C23" s="46">
        <f>(B23*C20)</f>
        <v>0.60893617021276591</v>
      </c>
      <c r="D23" s="47">
        <f>(C23*605)</f>
        <v>368.4063829787234</v>
      </c>
      <c r="E23" s="47">
        <f>(D23/20)</f>
        <v>18.420319148936169</v>
      </c>
      <c r="F23" s="48">
        <f>(D23/50)</f>
        <v>7.3681276595744682</v>
      </c>
      <c r="G23" s="47">
        <f>(D23/100)</f>
        <v>3.6840638297872341</v>
      </c>
    </row>
    <row r="24" spans="1:7" ht="15" x14ac:dyDescent="0.3">
      <c r="A24" s="51" t="s">
        <v>149</v>
      </c>
      <c r="B24" s="58">
        <v>8.8999999999999996E-2</v>
      </c>
      <c r="C24" s="46">
        <f>(B24*C20)</f>
        <v>0.34085106382978719</v>
      </c>
      <c r="D24" s="47">
        <f t="shared" ref="D24:D28" si="2">(C24*605)</f>
        <v>206.21489361702126</v>
      </c>
      <c r="E24" s="47">
        <f t="shared" ref="E24:E28" si="3">(D24/20)</f>
        <v>10.310744680851062</v>
      </c>
      <c r="F24" s="48">
        <f t="shared" ref="F24:F28" si="4">(D24/50)</f>
        <v>4.1242978723404251</v>
      </c>
      <c r="G24" s="47">
        <f t="shared" ref="G24:G28" si="5">(D24/100)</f>
        <v>2.0621489361702126</v>
      </c>
    </row>
    <row r="25" spans="1:7" ht="15" x14ac:dyDescent="0.3">
      <c r="A25" s="51" t="s">
        <v>278</v>
      </c>
      <c r="B25" s="58">
        <v>0.156</v>
      </c>
      <c r="C25" s="46">
        <f>(B25*C20)</f>
        <v>0.59744680851063825</v>
      </c>
      <c r="D25" s="47">
        <f t="shared" si="2"/>
        <v>361.45531914893616</v>
      </c>
      <c r="E25" s="47">
        <f t="shared" si="3"/>
        <v>18.072765957446808</v>
      </c>
      <c r="F25" s="48">
        <f t="shared" si="4"/>
        <v>7.2291063829787232</v>
      </c>
      <c r="G25" s="47">
        <f t="shared" si="5"/>
        <v>3.6145531914893616</v>
      </c>
    </row>
    <row r="26" spans="1:7" ht="15" x14ac:dyDescent="0.25">
      <c r="A26" s="52" t="s">
        <v>174</v>
      </c>
      <c r="B26" s="58">
        <v>0.13100000000000001</v>
      </c>
      <c r="C26" s="46">
        <f>(B26*C20)</f>
        <v>0.50170212765957445</v>
      </c>
      <c r="D26" s="47">
        <f t="shared" si="2"/>
        <v>303.52978723404254</v>
      </c>
      <c r="E26" s="47">
        <f t="shared" si="3"/>
        <v>15.176489361702128</v>
      </c>
      <c r="F26" s="48">
        <f t="shared" si="4"/>
        <v>6.0705957446808512</v>
      </c>
      <c r="G26" s="47">
        <f t="shared" si="5"/>
        <v>3.0352978723404256</v>
      </c>
    </row>
    <row r="27" spans="1:7" ht="15" x14ac:dyDescent="0.25">
      <c r="A27" s="52" t="s">
        <v>302</v>
      </c>
      <c r="B27" s="58">
        <v>0.157</v>
      </c>
      <c r="C27" s="46">
        <f>(B27*C20)</f>
        <v>0.60127659574468084</v>
      </c>
      <c r="D27" s="47">
        <f t="shared" si="2"/>
        <v>363.77234042553192</v>
      </c>
      <c r="E27" s="47">
        <f t="shared" si="3"/>
        <v>18.188617021276595</v>
      </c>
      <c r="F27" s="48">
        <f t="shared" si="4"/>
        <v>7.2754468085106385</v>
      </c>
      <c r="G27" s="47">
        <f t="shared" si="5"/>
        <v>3.6377234042553193</v>
      </c>
    </row>
    <row r="28" spans="1:7" ht="15" x14ac:dyDescent="0.25">
      <c r="A28" s="52" t="s">
        <v>303</v>
      </c>
      <c r="B28" s="58">
        <v>8.7999999999999995E-2</v>
      </c>
      <c r="C28" s="46">
        <f>(B28*C20)</f>
        <v>0.33702127659574466</v>
      </c>
      <c r="D28" s="47">
        <f t="shared" si="2"/>
        <v>203.89787234042552</v>
      </c>
      <c r="E28" s="47">
        <f t="shared" si="3"/>
        <v>10.194893617021275</v>
      </c>
      <c r="F28" s="48">
        <f t="shared" si="4"/>
        <v>4.0779574468085107</v>
      </c>
      <c r="G28" s="47">
        <f t="shared" si="5"/>
        <v>2.0389787234042553</v>
      </c>
    </row>
    <row r="29" spans="1:7" ht="15" x14ac:dyDescent="0.3">
      <c r="A29" s="39"/>
      <c r="B29" s="39"/>
      <c r="C29" s="39"/>
      <c r="D29" s="39"/>
      <c r="E29" s="39"/>
      <c r="F29" s="40">
        <f>SUM(F23:F28)</f>
        <v>36.145531914893617</v>
      </c>
      <c r="G29" s="39"/>
    </row>
    <row r="30" spans="1:7" ht="15.6" x14ac:dyDescent="0.3">
      <c r="A30" s="20" t="s">
        <v>249</v>
      </c>
      <c r="B30" s="21"/>
      <c r="C30" s="21"/>
      <c r="D30" s="21"/>
      <c r="E30" s="49"/>
      <c r="F30" s="49"/>
      <c r="G30" s="39"/>
    </row>
    <row r="31" spans="1:7" ht="15.6" x14ac:dyDescent="0.3">
      <c r="A31" s="69"/>
      <c r="B31" s="69"/>
      <c r="C31" s="69"/>
      <c r="D31" s="69"/>
      <c r="E31" s="39"/>
      <c r="F31" s="39"/>
      <c r="G31" s="39"/>
    </row>
    <row r="32" spans="1:7" ht="15.6" x14ac:dyDescent="0.3">
      <c r="A32" s="20" t="s">
        <v>250</v>
      </c>
      <c r="B32" s="21"/>
      <c r="C32" s="21"/>
      <c r="D32" s="21"/>
      <c r="E32" s="49"/>
      <c r="F32" s="49"/>
      <c r="G32" s="39"/>
    </row>
    <row r="33" spans="1:7" ht="15.6" x14ac:dyDescent="0.3">
      <c r="A33" s="69"/>
      <c r="B33" s="69"/>
      <c r="C33" s="69"/>
      <c r="D33" s="69"/>
      <c r="E33" s="39"/>
      <c r="F33" s="39"/>
      <c r="G33" s="39"/>
    </row>
    <row r="34" spans="1:7" ht="15.6" x14ac:dyDescent="0.3">
      <c r="A34" s="20" t="s">
        <v>251</v>
      </c>
      <c r="B34" s="20"/>
      <c r="C34" s="20"/>
      <c r="D34" s="20"/>
      <c r="E34" s="50"/>
      <c r="F34" s="39"/>
      <c r="G34" s="39"/>
    </row>
    <row r="37" spans="1:7" x14ac:dyDescent="0.3">
      <c r="A37" s="18" t="s">
        <v>409</v>
      </c>
    </row>
    <row r="38" spans="1:7" x14ac:dyDescent="0.3">
      <c r="A38" s="17" t="s">
        <v>227</v>
      </c>
      <c r="B38" s="17" t="s">
        <v>248</v>
      </c>
    </row>
    <row r="39" spans="1:7" x14ac:dyDescent="0.3">
      <c r="A39" s="17" t="s">
        <v>104</v>
      </c>
      <c r="B39" s="17">
        <v>0.13100000000000001</v>
      </c>
    </row>
    <row r="40" spans="1:7" x14ac:dyDescent="0.3">
      <c r="A40" s="17" t="s">
        <v>83</v>
      </c>
      <c r="B40" s="17">
        <v>8.8999999999999996E-2</v>
      </c>
    </row>
    <row r="41" spans="1:7" x14ac:dyDescent="0.3">
      <c r="A41" s="17" t="s">
        <v>218</v>
      </c>
      <c r="B41" s="17">
        <v>0.156</v>
      </c>
    </row>
    <row r="42" spans="1:7" x14ac:dyDescent="0.3">
      <c r="A42" s="17" t="s">
        <v>201</v>
      </c>
      <c r="B42" s="17">
        <v>8.7999999999999995E-2</v>
      </c>
    </row>
    <row r="43" spans="1:7" x14ac:dyDescent="0.3">
      <c r="A43" s="17" t="s">
        <v>97</v>
      </c>
      <c r="B43" s="17">
        <v>0.159</v>
      </c>
    </row>
    <row r="44" spans="1:7" x14ac:dyDescent="0.3">
      <c r="A44" s="17" t="s">
        <v>221</v>
      </c>
      <c r="B44" s="17">
        <v>0.157</v>
      </c>
    </row>
  </sheetData>
  <mergeCells count="3">
    <mergeCell ref="A1:G1"/>
    <mergeCell ref="A2:G2"/>
    <mergeCell ref="A16:D16"/>
  </mergeCells>
  <pageMargins left="0.7" right="0.7" top="0.75" bottom="0.75" header="0.3" footer="0.3"/>
  <pageSetup scale="83"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G44"/>
  <sheetViews>
    <sheetView topLeftCell="A19" workbookViewId="0">
      <selection activeCell="A28" sqref="A28"/>
    </sheetView>
  </sheetViews>
  <sheetFormatPr defaultColWidth="14.44140625" defaultRowHeight="13.8" x14ac:dyDescent="0.3"/>
  <cols>
    <col min="1" max="1" width="18.33203125" style="17" customWidth="1"/>
    <col min="2" max="2" width="14.44140625" style="17"/>
    <col min="3" max="3" width="15.44140625" style="17" bestFit="1" customWidth="1"/>
    <col min="4" max="4" width="17.5546875" style="17" customWidth="1"/>
    <col min="5" max="16384" width="14.44140625" style="17"/>
  </cols>
  <sheetData>
    <row r="1" spans="1:7" ht="78" customHeight="1" x14ac:dyDescent="0.3">
      <c r="A1" s="75" t="s">
        <v>229</v>
      </c>
      <c r="B1" s="76"/>
      <c r="C1" s="76"/>
      <c r="D1" s="76"/>
      <c r="E1" s="76"/>
      <c r="F1" s="76"/>
      <c r="G1" s="76"/>
    </row>
    <row r="2" spans="1:7" ht="47.25" customHeight="1" x14ac:dyDescent="0.3">
      <c r="A2" s="75" t="s">
        <v>309</v>
      </c>
      <c r="B2" s="77"/>
      <c r="C2" s="77"/>
      <c r="D2" s="77"/>
      <c r="E2" s="77"/>
      <c r="F2" s="77"/>
      <c r="G2" s="77"/>
    </row>
    <row r="4" spans="1:7" ht="46.8" x14ac:dyDescent="0.3">
      <c r="A4" s="41" t="s">
        <v>53</v>
      </c>
      <c r="B4" s="41" t="s">
        <v>230</v>
      </c>
      <c r="C4" s="41" t="s">
        <v>231</v>
      </c>
      <c r="D4" s="39"/>
      <c r="E4" s="39"/>
      <c r="F4" s="39"/>
      <c r="G4" s="39"/>
    </row>
    <row r="5" spans="1:7" ht="15.6" x14ac:dyDescent="0.25">
      <c r="A5" s="36" t="s">
        <v>279</v>
      </c>
      <c r="B5" s="22">
        <v>305.8</v>
      </c>
      <c r="C5" s="54">
        <f t="shared" ref="C5:C8" si="0">(B5*5)</f>
        <v>1529</v>
      </c>
      <c r="D5" s="39"/>
      <c r="E5" s="39"/>
      <c r="F5" s="39"/>
      <c r="G5" s="39"/>
    </row>
    <row r="6" spans="1:7" ht="15.6" x14ac:dyDescent="0.25">
      <c r="A6" s="36" t="s">
        <v>280</v>
      </c>
      <c r="B6" s="22">
        <v>354.2</v>
      </c>
      <c r="C6" s="54">
        <f t="shared" si="0"/>
        <v>1771</v>
      </c>
      <c r="D6" s="39"/>
      <c r="E6" s="39"/>
      <c r="F6" s="39"/>
      <c r="G6" s="39"/>
    </row>
    <row r="7" spans="1:7" ht="15.6" x14ac:dyDescent="0.25">
      <c r="A7" s="36" t="s">
        <v>281</v>
      </c>
      <c r="B7" s="22">
        <v>164.7</v>
      </c>
      <c r="C7" s="54">
        <f t="shared" si="0"/>
        <v>823.5</v>
      </c>
      <c r="D7" s="39"/>
      <c r="E7" s="39"/>
      <c r="F7" s="39"/>
      <c r="G7" s="39"/>
    </row>
    <row r="8" spans="1:7" ht="15.6" x14ac:dyDescent="0.25">
      <c r="A8" s="38" t="s">
        <v>304</v>
      </c>
      <c r="B8" s="22">
        <v>188.8</v>
      </c>
      <c r="C8" s="54">
        <f t="shared" si="0"/>
        <v>944</v>
      </c>
      <c r="D8" s="39"/>
      <c r="E8" s="39"/>
      <c r="F8" s="39"/>
      <c r="G8" s="39"/>
    </row>
    <row r="9" spans="1:7" ht="15.6" x14ac:dyDescent="0.25">
      <c r="A9" s="38" t="s">
        <v>175</v>
      </c>
      <c r="B9" s="22">
        <v>306.2</v>
      </c>
      <c r="C9" s="54">
        <f>(B9*5)</f>
        <v>1531</v>
      </c>
      <c r="D9" s="39"/>
      <c r="E9" s="39"/>
      <c r="F9" s="39"/>
      <c r="G9" s="39"/>
    </row>
    <row r="10" spans="1:7" ht="15.6" x14ac:dyDescent="0.25">
      <c r="A10" s="38" t="s">
        <v>305</v>
      </c>
      <c r="B10" s="22">
        <v>315.8</v>
      </c>
      <c r="C10" s="54">
        <f t="shared" ref="C10" si="1">(B10*5)</f>
        <v>1579</v>
      </c>
      <c r="D10" s="39"/>
      <c r="E10" s="39"/>
      <c r="F10" s="39"/>
      <c r="G10" s="39"/>
    </row>
    <row r="11" spans="1:7" ht="15" x14ac:dyDescent="0.3">
      <c r="A11" s="39"/>
      <c r="B11" s="39"/>
      <c r="C11" s="40"/>
      <c r="D11" s="39"/>
      <c r="E11" s="39"/>
      <c r="F11" s="39"/>
      <c r="G11" s="39"/>
    </row>
    <row r="12" spans="1:7" ht="15" x14ac:dyDescent="0.3">
      <c r="A12" s="39"/>
      <c r="B12" s="39"/>
      <c r="C12" s="39"/>
      <c r="D12" s="39"/>
      <c r="E12" s="39"/>
      <c r="F12" s="39"/>
      <c r="G12" s="39"/>
    </row>
    <row r="13" spans="1:7" ht="46.8" x14ac:dyDescent="0.3">
      <c r="A13" s="41" t="s">
        <v>53</v>
      </c>
      <c r="B13" s="41" t="s">
        <v>232</v>
      </c>
      <c r="C13" s="41" t="s">
        <v>233</v>
      </c>
      <c r="D13" s="41" t="s">
        <v>234</v>
      </c>
      <c r="E13" s="41" t="s">
        <v>235</v>
      </c>
      <c r="F13" s="41" t="s">
        <v>236</v>
      </c>
      <c r="G13" s="41" t="s">
        <v>237</v>
      </c>
    </row>
    <row r="14" spans="1:7" ht="15" x14ac:dyDescent="0.3">
      <c r="A14" s="42" t="s">
        <v>238</v>
      </c>
      <c r="B14" s="42">
        <v>10</v>
      </c>
      <c r="C14" s="42">
        <f>(B14*10)</f>
        <v>100</v>
      </c>
      <c r="D14" s="42">
        <f>(B14*1.1)</f>
        <v>11</v>
      </c>
      <c r="E14" s="42">
        <f>(B14+C14+D14)</f>
        <v>121</v>
      </c>
      <c r="F14" s="42">
        <f>(E14*5)</f>
        <v>605</v>
      </c>
      <c r="G14" s="42">
        <f>(F14-E14)</f>
        <v>484</v>
      </c>
    </row>
    <row r="16" spans="1:7" ht="18" x14ac:dyDescent="0.3">
      <c r="A16" s="78" t="s">
        <v>252</v>
      </c>
      <c r="B16" s="79"/>
      <c r="C16" s="79"/>
      <c r="D16" s="79"/>
    </row>
    <row r="19" spans="1:7" ht="15.6" x14ac:dyDescent="0.3">
      <c r="A19" s="69" t="s">
        <v>239</v>
      </c>
      <c r="B19" s="69" t="s">
        <v>240</v>
      </c>
      <c r="C19" s="69" t="s">
        <v>241</v>
      </c>
      <c r="D19" s="39"/>
      <c r="E19" s="39"/>
      <c r="F19" s="39"/>
      <c r="G19" s="39"/>
    </row>
    <row r="20" spans="1:7" ht="15" x14ac:dyDescent="0.3">
      <c r="A20" s="39" t="s">
        <v>242</v>
      </c>
      <c r="B20" s="43">
        <v>9.5000000000000001E-2</v>
      </c>
      <c r="C20" s="44">
        <f>(0.36/B20)</f>
        <v>3.7894736842105261</v>
      </c>
      <c r="D20" s="39"/>
      <c r="E20" s="39"/>
      <c r="F20" s="39"/>
      <c r="G20" s="39"/>
    </row>
    <row r="21" spans="1:7" ht="15" x14ac:dyDescent="0.3">
      <c r="A21" s="39"/>
      <c r="B21" s="39"/>
      <c r="C21" s="39"/>
      <c r="D21" s="39"/>
      <c r="E21" s="39"/>
      <c r="F21" s="39"/>
      <c r="G21" s="39"/>
    </row>
    <row r="22" spans="1:7" ht="31.2" x14ac:dyDescent="0.3">
      <c r="A22" s="45" t="s">
        <v>227</v>
      </c>
      <c r="B22" s="45" t="s">
        <v>240</v>
      </c>
      <c r="C22" s="45" t="s">
        <v>243</v>
      </c>
      <c r="D22" s="45" t="s">
        <v>244</v>
      </c>
      <c r="E22" s="45" t="s">
        <v>245</v>
      </c>
      <c r="F22" s="45" t="s">
        <v>246</v>
      </c>
      <c r="G22" s="45" t="s">
        <v>247</v>
      </c>
    </row>
    <row r="23" spans="1:7" ht="15" x14ac:dyDescent="0.3">
      <c r="A23" s="36" t="s">
        <v>279</v>
      </c>
      <c r="B23" s="58">
        <v>0.11700000000000001</v>
      </c>
      <c r="C23" s="46">
        <f>(B23*C20)</f>
        <v>0.44336842105263158</v>
      </c>
      <c r="D23" s="47">
        <f>(C23*605)</f>
        <v>268.23789473684212</v>
      </c>
      <c r="E23" s="47">
        <f>(D23/20)</f>
        <v>13.411894736842106</v>
      </c>
      <c r="F23" s="48">
        <f>(D23/50)</f>
        <v>5.3647578947368428</v>
      </c>
      <c r="G23" s="47">
        <f>(D23/100)</f>
        <v>2.6823789473684214</v>
      </c>
    </row>
    <row r="24" spans="1:7" ht="15" x14ac:dyDescent="0.3">
      <c r="A24" s="36" t="s">
        <v>280</v>
      </c>
      <c r="B24" s="58">
        <v>0.14199999999999999</v>
      </c>
      <c r="C24" s="46">
        <f>(B24*C20)</f>
        <v>0.53810526315789464</v>
      </c>
      <c r="D24" s="47">
        <f t="shared" ref="D24:D28" si="2">(C24*605)</f>
        <v>325.55368421052628</v>
      </c>
      <c r="E24" s="47">
        <f t="shared" ref="E24:E28" si="3">(D24/20)</f>
        <v>16.277684210526314</v>
      </c>
      <c r="F24" s="48">
        <f t="shared" ref="F24:F28" si="4">(D24/50)</f>
        <v>6.5110736842105261</v>
      </c>
      <c r="G24" s="47">
        <f t="shared" ref="G24:G28" si="5">(D24/100)</f>
        <v>3.2555368421052631</v>
      </c>
    </row>
    <row r="25" spans="1:7" ht="15" x14ac:dyDescent="0.3">
      <c r="A25" s="36" t="s">
        <v>281</v>
      </c>
      <c r="B25" s="58">
        <v>0.11700000000000001</v>
      </c>
      <c r="C25" s="46">
        <f>(B25*C20)</f>
        <v>0.44336842105263158</v>
      </c>
      <c r="D25" s="47">
        <f t="shared" si="2"/>
        <v>268.23789473684212</v>
      </c>
      <c r="E25" s="47">
        <f t="shared" si="3"/>
        <v>13.411894736842106</v>
      </c>
      <c r="F25" s="48">
        <f t="shared" si="4"/>
        <v>5.3647578947368428</v>
      </c>
      <c r="G25" s="47">
        <f t="shared" si="5"/>
        <v>2.6823789473684214</v>
      </c>
    </row>
    <row r="26" spans="1:7" ht="15" x14ac:dyDescent="0.25">
      <c r="A26" s="38" t="s">
        <v>304</v>
      </c>
      <c r="B26" s="68">
        <v>0.08</v>
      </c>
      <c r="C26" s="46">
        <f>(B26*C20)</f>
        <v>0.30315789473684207</v>
      </c>
      <c r="D26" s="47">
        <f t="shared" si="2"/>
        <v>183.41052631578944</v>
      </c>
      <c r="E26" s="47">
        <f t="shared" si="3"/>
        <v>9.1705263157894716</v>
      </c>
      <c r="F26" s="48">
        <f t="shared" si="4"/>
        <v>3.6682105263157889</v>
      </c>
      <c r="G26" s="47">
        <f t="shared" si="5"/>
        <v>1.8341052631578945</v>
      </c>
    </row>
    <row r="27" spans="1:7" ht="15" x14ac:dyDescent="0.25">
      <c r="A27" s="38" t="s">
        <v>175</v>
      </c>
      <c r="B27" s="58">
        <v>0.153</v>
      </c>
      <c r="C27" s="46">
        <f>(B27*C20)</f>
        <v>0.57978947368421052</v>
      </c>
      <c r="D27" s="47">
        <f t="shared" si="2"/>
        <v>350.77263157894737</v>
      </c>
      <c r="E27" s="47">
        <f t="shared" si="3"/>
        <v>17.538631578947367</v>
      </c>
      <c r="F27" s="48">
        <f t="shared" si="4"/>
        <v>7.0154526315789472</v>
      </c>
      <c r="G27" s="47">
        <f t="shared" si="5"/>
        <v>3.5077263157894736</v>
      </c>
    </row>
    <row r="28" spans="1:7" ht="15" x14ac:dyDescent="0.25">
      <c r="A28" s="38" t="s">
        <v>305</v>
      </c>
      <c r="B28" s="58">
        <v>0.13600000000000001</v>
      </c>
      <c r="C28" s="46">
        <f>(B28*C20)</f>
        <v>0.51536842105263159</v>
      </c>
      <c r="D28" s="47">
        <f t="shared" si="2"/>
        <v>311.79789473684212</v>
      </c>
      <c r="E28" s="47">
        <f t="shared" si="3"/>
        <v>15.589894736842107</v>
      </c>
      <c r="F28" s="48">
        <f t="shared" si="4"/>
        <v>6.2359578947368428</v>
      </c>
      <c r="G28" s="47">
        <f t="shared" si="5"/>
        <v>3.1179789473684214</v>
      </c>
    </row>
    <row r="29" spans="1:7" ht="15" x14ac:dyDescent="0.3">
      <c r="A29" s="39"/>
      <c r="B29" s="39"/>
      <c r="C29" s="39"/>
      <c r="D29" s="39"/>
      <c r="E29" s="39"/>
      <c r="F29" s="40">
        <f>SUM(F23:F28)</f>
        <v>34.160210526315794</v>
      </c>
      <c r="G29" s="39"/>
    </row>
    <row r="30" spans="1:7" ht="15.6" x14ac:dyDescent="0.3">
      <c r="A30" s="20" t="s">
        <v>249</v>
      </c>
      <c r="B30" s="21"/>
      <c r="C30" s="21"/>
      <c r="D30" s="21"/>
      <c r="E30" s="49"/>
      <c r="F30" s="49"/>
      <c r="G30" s="39"/>
    </row>
    <row r="31" spans="1:7" ht="15.6" x14ac:dyDescent="0.3">
      <c r="A31" s="69"/>
      <c r="B31" s="69"/>
      <c r="C31" s="69"/>
      <c r="D31" s="69"/>
      <c r="E31" s="39"/>
      <c r="F31" s="39"/>
      <c r="G31" s="39"/>
    </row>
    <row r="32" spans="1:7" ht="15.6" x14ac:dyDescent="0.3">
      <c r="A32" s="20" t="s">
        <v>250</v>
      </c>
      <c r="B32" s="21"/>
      <c r="C32" s="21"/>
      <c r="D32" s="21"/>
      <c r="E32" s="49"/>
      <c r="F32" s="49"/>
      <c r="G32" s="39"/>
    </row>
    <row r="33" spans="1:7" ht="15.6" x14ac:dyDescent="0.3">
      <c r="A33" s="69"/>
      <c r="B33" s="69"/>
      <c r="C33" s="69"/>
      <c r="D33" s="69"/>
      <c r="E33" s="39"/>
      <c r="F33" s="39"/>
      <c r="G33" s="39"/>
    </row>
    <row r="34" spans="1:7" ht="15.6" x14ac:dyDescent="0.3">
      <c r="A34" s="20" t="s">
        <v>251</v>
      </c>
      <c r="B34" s="20"/>
      <c r="C34" s="20"/>
      <c r="D34" s="20"/>
      <c r="E34" s="50"/>
      <c r="F34" s="39"/>
      <c r="G34" s="39"/>
    </row>
    <row r="37" spans="1:7" x14ac:dyDescent="0.3">
      <c r="A37" s="18" t="s">
        <v>410</v>
      </c>
    </row>
    <row r="38" spans="1:7" x14ac:dyDescent="0.3">
      <c r="A38" s="17" t="s">
        <v>227</v>
      </c>
      <c r="B38" s="17" t="s">
        <v>248</v>
      </c>
    </row>
    <row r="39" spans="1:7" x14ac:dyDescent="0.3">
      <c r="A39" s="17" t="s">
        <v>192</v>
      </c>
      <c r="B39" s="17">
        <v>0.11700000000000001</v>
      </c>
    </row>
    <row r="40" spans="1:7" x14ac:dyDescent="0.3">
      <c r="A40" s="17" t="s">
        <v>199</v>
      </c>
      <c r="B40" s="56">
        <v>0.08</v>
      </c>
    </row>
    <row r="41" spans="1:7" x14ac:dyDescent="0.3">
      <c r="A41" s="17" t="s">
        <v>226</v>
      </c>
      <c r="B41" s="17">
        <v>0.13600000000000001</v>
      </c>
    </row>
    <row r="42" spans="1:7" x14ac:dyDescent="0.3">
      <c r="A42" s="17" t="s">
        <v>219</v>
      </c>
      <c r="B42" s="17">
        <v>0.14199999999999999</v>
      </c>
    </row>
    <row r="43" spans="1:7" x14ac:dyDescent="0.3">
      <c r="A43" s="17" t="s">
        <v>111</v>
      </c>
      <c r="B43" s="17">
        <v>0.153</v>
      </c>
    </row>
    <row r="44" spans="1:7" x14ac:dyDescent="0.3">
      <c r="A44" s="17" t="s">
        <v>203</v>
      </c>
      <c r="B44" s="17">
        <v>0.11700000000000001</v>
      </c>
    </row>
  </sheetData>
  <mergeCells count="3">
    <mergeCell ref="A1:G1"/>
    <mergeCell ref="A2:G2"/>
    <mergeCell ref="A16:D16"/>
  </mergeCells>
  <pageMargins left="0.7" right="0.7" top="0.75" bottom="0.75" header="0.3" footer="0.3"/>
  <pageSetup scale="82"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G44"/>
  <sheetViews>
    <sheetView topLeftCell="A16" workbookViewId="0">
      <selection activeCell="A28" sqref="A28"/>
    </sheetView>
  </sheetViews>
  <sheetFormatPr defaultColWidth="14.44140625" defaultRowHeight="13.8" x14ac:dyDescent="0.3"/>
  <cols>
    <col min="1" max="1" width="18.109375" style="17" customWidth="1"/>
    <col min="2" max="2" width="14.44140625" style="17"/>
    <col min="3" max="3" width="15.44140625" style="17" bestFit="1" customWidth="1"/>
    <col min="4" max="4" width="17.5546875" style="17" customWidth="1"/>
    <col min="5" max="16384" width="14.44140625" style="17"/>
  </cols>
  <sheetData>
    <row r="1" spans="1:7" ht="78" customHeight="1" x14ac:dyDescent="0.3">
      <c r="A1" s="75" t="s">
        <v>229</v>
      </c>
      <c r="B1" s="76"/>
      <c r="C1" s="76"/>
      <c r="D1" s="76"/>
      <c r="E1" s="76"/>
      <c r="F1" s="76"/>
      <c r="G1" s="76"/>
    </row>
    <row r="2" spans="1:7" ht="47.25" customHeight="1" x14ac:dyDescent="0.3">
      <c r="A2" s="75" t="s">
        <v>309</v>
      </c>
      <c r="B2" s="77"/>
      <c r="C2" s="77"/>
      <c r="D2" s="77"/>
      <c r="E2" s="77"/>
      <c r="F2" s="77"/>
      <c r="G2" s="77"/>
    </row>
    <row r="4" spans="1:7" ht="46.8" x14ac:dyDescent="0.3">
      <c r="A4" s="41" t="s">
        <v>53</v>
      </c>
      <c r="B4" s="41" t="s">
        <v>230</v>
      </c>
      <c r="C4" s="41" t="s">
        <v>231</v>
      </c>
      <c r="D4" s="39"/>
      <c r="E4" s="39"/>
      <c r="F4" s="39"/>
      <c r="G4" s="39"/>
    </row>
    <row r="5" spans="1:7" ht="15.6" x14ac:dyDescent="0.25">
      <c r="A5" s="51" t="s">
        <v>150</v>
      </c>
      <c r="B5" s="22">
        <v>306</v>
      </c>
      <c r="C5" s="54">
        <f t="shared" ref="C5:C8" si="0">(B5*5)</f>
        <v>1530</v>
      </c>
      <c r="D5" s="39"/>
      <c r="E5" s="39"/>
      <c r="F5" s="39"/>
      <c r="G5" s="39"/>
    </row>
    <row r="6" spans="1:7" ht="15.6" x14ac:dyDescent="0.25">
      <c r="A6" s="51" t="s">
        <v>151</v>
      </c>
      <c r="B6" s="22">
        <v>52.3</v>
      </c>
      <c r="C6" s="54">
        <f t="shared" si="0"/>
        <v>261.5</v>
      </c>
      <c r="D6" s="39"/>
      <c r="E6" s="39"/>
      <c r="F6" s="39"/>
      <c r="G6" s="39"/>
    </row>
    <row r="7" spans="1:7" ht="15.6" x14ac:dyDescent="0.25">
      <c r="A7" s="51" t="s">
        <v>282</v>
      </c>
      <c r="B7" s="22">
        <v>347.3</v>
      </c>
      <c r="C7" s="54">
        <f t="shared" si="0"/>
        <v>1736.5</v>
      </c>
      <c r="D7" s="39"/>
      <c r="E7" s="39"/>
      <c r="F7" s="39"/>
      <c r="G7" s="39"/>
    </row>
    <row r="8" spans="1:7" ht="15.6" x14ac:dyDescent="0.25">
      <c r="A8" s="52" t="s">
        <v>306</v>
      </c>
      <c r="B8" s="22">
        <v>375.4</v>
      </c>
      <c r="C8" s="54">
        <f t="shared" si="0"/>
        <v>1877</v>
      </c>
      <c r="D8" s="39"/>
      <c r="E8" s="39"/>
      <c r="F8" s="39"/>
      <c r="G8" s="39"/>
    </row>
    <row r="9" spans="1:7" ht="15.6" x14ac:dyDescent="0.25">
      <c r="A9" s="52" t="s">
        <v>176</v>
      </c>
      <c r="B9" s="22">
        <v>190.6</v>
      </c>
      <c r="C9" s="54">
        <f>(B9*5)</f>
        <v>953</v>
      </c>
      <c r="D9" s="39"/>
      <c r="E9" s="39"/>
      <c r="F9" s="39"/>
      <c r="G9" s="39"/>
    </row>
    <row r="10" spans="1:7" ht="15.6" x14ac:dyDescent="0.25">
      <c r="A10" s="52" t="s">
        <v>177</v>
      </c>
      <c r="B10" s="22">
        <v>398</v>
      </c>
      <c r="C10" s="54">
        <f t="shared" ref="C10" si="1">(B10*5)</f>
        <v>1990</v>
      </c>
      <c r="D10" s="39"/>
      <c r="E10" s="39"/>
      <c r="F10" s="39"/>
      <c r="G10" s="39"/>
    </row>
    <row r="11" spans="1:7" ht="15" x14ac:dyDescent="0.3">
      <c r="A11" s="39"/>
      <c r="B11" s="39"/>
      <c r="C11" s="40"/>
      <c r="D11" s="39"/>
      <c r="E11" s="39"/>
      <c r="F11" s="39"/>
      <c r="G11" s="39"/>
    </row>
    <row r="12" spans="1:7" ht="15" x14ac:dyDescent="0.3">
      <c r="A12" s="39"/>
      <c r="B12" s="39"/>
      <c r="C12" s="39"/>
      <c r="D12" s="39"/>
      <c r="E12" s="39"/>
      <c r="F12" s="39"/>
      <c r="G12" s="39"/>
    </row>
    <row r="13" spans="1:7" ht="46.8" x14ac:dyDescent="0.3">
      <c r="A13" s="41" t="s">
        <v>53</v>
      </c>
      <c r="B13" s="41" t="s">
        <v>232</v>
      </c>
      <c r="C13" s="41" t="s">
        <v>233</v>
      </c>
      <c r="D13" s="41" t="s">
        <v>234</v>
      </c>
      <c r="E13" s="41" t="s">
        <v>235</v>
      </c>
      <c r="F13" s="41" t="s">
        <v>236</v>
      </c>
      <c r="G13" s="41" t="s">
        <v>237</v>
      </c>
    </row>
    <row r="14" spans="1:7" ht="15" x14ac:dyDescent="0.3">
      <c r="A14" s="42" t="s">
        <v>238</v>
      </c>
      <c r="B14" s="42">
        <v>10</v>
      </c>
      <c r="C14" s="42">
        <f>(B14*10)</f>
        <v>100</v>
      </c>
      <c r="D14" s="42">
        <f>(B14*1.1)</f>
        <v>11</v>
      </c>
      <c r="E14" s="42">
        <f>(B14+C14+D14)</f>
        <v>121</v>
      </c>
      <c r="F14" s="42">
        <f>(E14*5)</f>
        <v>605</v>
      </c>
      <c r="G14" s="42">
        <f>(F14-E14)</f>
        <v>484</v>
      </c>
    </row>
    <row r="16" spans="1:7" ht="18" x14ac:dyDescent="0.3">
      <c r="A16" s="78" t="s">
        <v>252</v>
      </c>
      <c r="B16" s="79"/>
      <c r="C16" s="79"/>
      <c r="D16" s="79"/>
    </row>
    <row r="19" spans="1:7" ht="15.6" x14ac:dyDescent="0.3">
      <c r="A19" s="69" t="s">
        <v>239</v>
      </c>
      <c r="B19" s="69" t="s">
        <v>240</v>
      </c>
      <c r="C19" s="69" t="s">
        <v>241</v>
      </c>
      <c r="D19" s="39"/>
      <c r="E19" s="39"/>
      <c r="F19" s="39"/>
      <c r="G19" s="39"/>
    </row>
    <row r="20" spans="1:7" ht="15" x14ac:dyDescent="0.3">
      <c r="A20" s="39" t="s">
        <v>242</v>
      </c>
      <c r="B20" s="43">
        <v>8.4000000000000005E-2</v>
      </c>
      <c r="C20" s="44">
        <f>(0.36/B20)</f>
        <v>4.2857142857142856</v>
      </c>
      <c r="D20" s="39"/>
      <c r="E20" s="39"/>
      <c r="F20" s="39"/>
      <c r="G20" s="39"/>
    </row>
    <row r="21" spans="1:7" ht="15" x14ac:dyDescent="0.3">
      <c r="A21" s="39"/>
      <c r="B21" s="39"/>
      <c r="C21" s="39"/>
      <c r="D21" s="39"/>
      <c r="E21" s="39"/>
      <c r="F21" s="39"/>
      <c r="G21" s="39"/>
    </row>
    <row r="22" spans="1:7" ht="31.2" x14ac:dyDescent="0.3">
      <c r="A22" s="45" t="s">
        <v>227</v>
      </c>
      <c r="B22" s="45" t="s">
        <v>240</v>
      </c>
      <c r="C22" s="45" t="s">
        <v>243</v>
      </c>
      <c r="D22" s="45" t="s">
        <v>244</v>
      </c>
      <c r="E22" s="45" t="s">
        <v>245</v>
      </c>
      <c r="F22" s="45" t="s">
        <v>246</v>
      </c>
      <c r="G22" s="45" t="s">
        <v>247</v>
      </c>
    </row>
    <row r="23" spans="1:7" ht="15" x14ac:dyDescent="0.3">
      <c r="A23" s="51" t="s">
        <v>150</v>
      </c>
      <c r="B23" s="58">
        <v>0.151</v>
      </c>
      <c r="C23" s="46">
        <f>(B23*C20)</f>
        <v>0.64714285714285713</v>
      </c>
      <c r="D23" s="47">
        <f>(C23*605)</f>
        <v>391.52142857142854</v>
      </c>
      <c r="E23" s="47">
        <f>(D23/20)</f>
        <v>19.576071428571428</v>
      </c>
      <c r="F23" s="48">
        <f>(D23/50)</f>
        <v>7.8304285714285706</v>
      </c>
      <c r="G23" s="47">
        <f>(D23/100)</f>
        <v>3.9152142857142853</v>
      </c>
    </row>
    <row r="24" spans="1:7" ht="15" x14ac:dyDescent="0.3">
      <c r="A24" s="51" t="s">
        <v>151</v>
      </c>
      <c r="B24" s="58">
        <v>0.104</v>
      </c>
      <c r="C24" s="46">
        <f>(B24*C20)</f>
        <v>0.44571428571428567</v>
      </c>
      <c r="D24" s="47">
        <f t="shared" ref="D24:D28" si="2">(C24*605)</f>
        <v>269.65714285714284</v>
      </c>
      <c r="E24" s="47">
        <f t="shared" ref="E24:E28" si="3">(D24/20)</f>
        <v>13.482857142857142</v>
      </c>
      <c r="F24" s="48">
        <f t="shared" ref="F24:F28" si="4">(D24/50)</f>
        <v>5.3931428571428572</v>
      </c>
      <c r="G24" s="47">
        <f t="shared" ref="G24:G28" si="5">(D24/100)</f>
        <v>2.6965714285714286</v>
      </c>
    </row>
    <row r="25" spans="1:7" ht="15" x14ac:dyDescent="0.3">
      <c r="A25" s="51" t="s">
        <v>282</v>
      </c>
      <c r="B25" s="58">
        <v>0.155</v>
      </c>
      <c r="C25" s="46">
        <f>(B25*C20)</f>
        <v>0.66428571428571426</v>
      </c>
      <c r="D25" s="47">
        <f t="shared" si="2"/>
        <v>401.89285714285711</v>
      </c>
      <c r="E25" s="47">
        <f t="shared" si="3"/>
        <v>20.094642857142855</v>
      </c>
      <c r="F25" s="48">
        <f t="shared" si="4"/>
        <v>8.0378571428571419</v>
      </c>
      <c r="G25" s="47">
        <f t="shared" si="5"/>
        <v>4.018928571428571</v>
      </c>
    </row>
    <row r="26" spans="1:7" ht="15" x14ac:dyDescent="0.25">
      <c r="A26" s="52" t="s">
        <v>306</v>
      </c>
      <c r="B26" s="58">
        <v>0.16900000000000001</v>
      </c>
      <c r="C26" s="46">
        <f>(B26*C20)</f>
        <v>0.72428571428571431</v>
      </c>
      <c r="D26" s="47">
        <f t="shared" si="2"/>
        <v>438.19285714285718</v>
      </c>
      <c r="E26" s="47">
        <f t="shared" si="3"/>
        <v>21.90964285714286</v>
      </c>
      <c r="F26" s="48">
        <f t="shared" si="4"/>
        <v>8.7638571428571428</v>
      </c>
      <c r="G26" s="47">
        <f t="shared" si="5"/>
        <v>4.3819285714285714</v>
      </c>
    </row>
    <row r="27" spans="1:7" ht="15" x14ac:dyDescent="0.25">
      <c r="A27" s="52" t="s">
        <v>176</v>
      </c>
      <c r="B27" s="58">
        <v>8.5000000000000006E-2</v>
      </c>
      <c r="C27" s="46">
        <f>(B27*C20)</f>
        <v>0.36428571428571432</v>
      </c>
      <c r="D27" s="47">
        <f t="shared" si="2"/>
        <v>220.39285714285717</v>
      </c>
      <c r="E27" s="47">
        <f t="shared" si="3"/>
        <v>11.019642857142859</v>
      </c>
      <c r="F27" s="48">
        <f t="shared" si="4"/>
        <v>4.4078571428571429</v>
      </c>
      <c r="G27" s="47">
        <f t="shared" si="5"/>
        <v>2.2039285714285715</v>
      </c>
    </row>
    <row r="28" spans="1:7" ht="15" x14ac:dyDescent="0.25">
      <c r="A28" s="52" t="s">
        <v>177</v>
      </c>
      <c r="B28" s="58">
        <v>0.17299999999999999</v>
      </c>
      <c r="C28" s="46">
        <f>(B28*C20)</f>
        <v>0.74142857142857133</v>
      </c>
      <c r="D28" s="47">
        <f t="shared" si="2"/>
        <v>448.56428571428563</v>
      </c>
      <c r="E28" s="47">
        <f t="shared" si="3"/>
        <v>22.428214285714283</v>
      </c>
      <c r="F28" s="48">
        <f t="shared" si="4"/>
        <v>8.9712857142857132</v>
      </c>
      <c r="G28" s="47">
        <f t="shared" si="5"/>
        <v>4.4856428571428566</v>
      </c>
    </row>
    <row r="29" spans="1:7" ht="15" x14ac:dyDescent="0.3">
      <c r="A29" s="39"/>
      <c r="B29" s="39"/>
      <c r="C29" s="39"/>
      <c r="D29" s="39"/>
      <c r="E29" s="39"/>
      <c r="F29" s="40">
        <f>SUM(F23:F28)</f>
        <v>43.404428571428568</v>
      </c>
      <c r="G29" s="39"/>
    </row>
    <row r="30" spans="1:7" ht="15.6" x14ac:dyDescent="0.3">
      <c r="A30" s="20" t="s">
        <v>249</v>
      </c>
      <c r="B30" s="21"/>
      <c r="C30" s="21"/>
      <c r="D30" s="21"/>
      <c r="E30" s="49"/>
      <c r="F30" s="49"/>
      <c r="G30" s="39"/>
    </row>
    <row r="31" spans="1:7" ht="15.6" x14ac:dyDescent="0.3">
      <c r="A31" s="69"/>
      <c r="B31" s="69"/>
      <c r="C31" s="69"/>
      <c r="D31" s="69"/>
      <c r="E31" s="39"/>
      <c r="F31" s="39"/>
      <c r="G31" s="39"/>
    </row>
    <row r="32" spans="1:7" ht="15.6" x14ac:dyDescent="0.3">
      <c r="A32" s="20" t="s">
        <v>250</v>
      </c>
      <c r="B32" s="21"/>
      <c r="C32" s="21"/>
      <c r="D32" s="21"/>
      <c r="E32" s="49"/>
      <c r="F32" s="49"/>
      <c r="G32" s="39"/>
    </row>
    <row r="33" spans="1:7" ht="15.6" x14ac:dyDescent="0.3">
      <c r="A33" s="69"/>
      <c r="B33" s="69"/>
      <c r="C33" s="69"/>
      <c r="D33" s="69"/>
      <c r="E33" s="39"/>
      <c r="F33" s="39"/>
      <c r="G33" s="39"/>
    </row>
    <row r="34" spans="1:7" ht="15.6" x14ac:dyDescent="0.3">
      <c r="A34" s="20" t="s">
        <v>251</v>
      </c>
      <c r="B34" s="20"/>
      <c r="C34" s="20"/>
      <c r="D34" s="20"/>
      <c r="E34" s="50"/>
      <c r="F34" s="39"/>
      <c r="G34" s="39"/>
    </row>
    <row r="37" spans="1:7" x14ac:dyDescent="0.3">
      <c r="A37" s="18" t="s">
        <v>411</v>
      </c>
    </row>
    <row r="38" spans="1:7" x14ac:dyDescent="0.3">
      <c r="A38" s="17" t="s">
        <v>227</v>
      </c>
      <c r="B38" s="17" t="s">
        <v>248</v>
      </c>
    </row>
    <row r="39" spans="1:7" x14ac:dyDescent="0.3">
      <c r="A39" s="17" t="s">
        <v>224</v>
      </c>
      <c r="B39" s="17">
        <v>0.16900000000000001</v>
      </c>
    </row>
    <row r="40" spans="1:7" x14ac:dyDescent="0.3">
      <c r="A40" s="17" t="s">
        <v>86</v>
      </c>
      <c r="B40" s="17">
        <v>0.151</v>
      </c>
    </row>
    <row r="41" spans="1:7" x14ac:dyDescent="0.3">
      <c r="A41" s="17" t="s">
        <v>77</v>
      </c>
      <c r="B41" s="17">
        <v>0.104</v>
      </c>
    </row>
    <row r="42" spans="1:7" x14ac:dyDescent="0.3">
      <c r="A42" s="17" t="s">
        <v>114</v>
      </c>
      <c r="B42" s="17">
        <v>0.17299999999999999</v>
      </c>
    </row>
    <row r="43" spans="1:7" x14ac:dyDescent="0.3">
      <c r="A43" s="17" t="s">
        <v>103</v>
      </c>
      <c r="B43" s="17">
        <v>8.5000000000000006E-2</v>
      </c>
    </row>
    <row r="44" spans="1:7" x14ac:dyDescent="0.3">
      <c r="A44" s="17" t="s">
        <v>208</v>
      </c>
      <c r="B44" s="17">
        <v>0.155</v>
      </c>
    </row>
  </sheetData>
  <mergeCells count="3">
    <mergeCell ref="A1:G1"/>
    <mergeCell ref="A2:G2"/>
    <mergeCell ref="A16:D16"/>
  </mergeCells>
  <pageMargins left="0.7" right="0.7" top="0.75" bottom="0.75" header="0.3" footer="0.3"/>
  <pageSetup scale="83"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Q78"/>
  <sheetViews>
    <sheetView workbookViewId="0">
      <selection activeCell="O4" sqref="O4"/>
    </sheetView>
  </sheetViews>
  <sheetFormatPr defaultColWidth="9.109375" defaultRowHeight="13.8" x14ac:dyDescent="0.25"/>
  <cols>
    <col min="1" max="1" width="17" style="1" customWidth="1"/>
    <col min="2" max="2" width="10.33203125" style="1" bestFit="1" customWidth="1"/>
    <col min="3" max="3" width="16.109375" style="1" bestFit="1" customWidth="1"/>
    <col min="4" max="4" width="10" style="1" bestFit="1" customWidth="1"/>
    <col min="5" max="9" width="9.109375" style="1"/>
    <col min="10" max="10" width="16" style="1" bestFit="1" customWidth="1"/>
    <col min="11" max="11" width="9.109375" style="1"/>
    <col min="12" max="12" width="16" style="1" bestFit="1" customWidth="1"/>
    <col min="13" max="13" width="10.5546875" style="1" customWidth="1"/>
    <col min="14" max="14" width="16" style="1" bestFit="1" customWidth="1"/>
    <col min="15" max="15" width="10.33203125" style="1" bestFit="1" customWidth="1"/>
    <col min="16" max="17" width="9.5546875" style="2" bestFit="1" customWidth="1"/>
    <col min="18" max="16384" width="9.109375" style="1"/>
  </cols>
  <sheetData>
    <row r="1" spans="1:17" x14ac:dyDescent="0.25">
      <c r="A1" s="1" t="s">
        <v>312</v>
      </c>
    </row>
    <row r="2" spans="1:17" x14ac:dyDescent="0.25">
      <c r="A2" s="1" t="s">
        <v>313</v>
      </c>
    </row>
    <row r="3" spans="1:17" x14ac:dyDescent="0.25">
      <c r="A3" s="1" t="s">
        <v>392</v>
      </c>
    </row>
    <row r="4" spans="1:17" x14ac:dyDescent="0.25">
      <c r="A4" s="1" t="s">
        <v>412</v>
      </c>
      <c r="C4" s="70"/>
    </row>
    <row r="5" spans="1:17" ht="41.4" x14ac:dyDescent="0.25">
      <c r="A5" s="59" t="s">
        <v>227</v>
      </c>
      <c r="B5" s="59" t="s">
        <v>314</v>
      </c>
      <c r="C5" s="59" t="s">
        <v>315</v>
      </c>
      <c r="D5" s="59" t="s">
        <v>316</v>
      </c>
      <c r="E5" s="59" t="s">
        <v>310</v>
      </c>
      <c r="F5" s="59" t="s">
        <v>317</v>
      </c>
      <c r="G5" s="59" t="s">
        <v>311</v>
      </c>
      <c r="H5" s="2"/>
      <c r="I5" s="2"/>
      <c r="J5" s="60" t="s">
        <v>227</v>
      </c>
      <c r="K5" s="60" t="s">
        <v>310</v>
      </c>
      <c r="L5" s="61" t="s">
        <v>318</v>
      </c>
      <c r="M5" s="61" t="s">
        <v>319</v>
      </c>
      <c r="P5" s="1"/>
      <c r="Q5" s="1"/>
    </row>
    <row r="6" spans="1:17" x14ac:dyDescent="0.25">
      <c r="A6" s="16" t="s">
        <v>222</v>
      </c>
      <c r="B6" s="16" t="s">
        <v>353</v>
      </c>
      <c r="C6" s="65">
        <v>1.149</v>
      </c>
      <c r="D6" s="65">
        <v>410.20800000000003</v>
      </c>
      <c r="E6" s="16">
        <v>406.31099999999998</v>
      </c>
      <c r="F6" s="16">
        <v>4.1760000000000002</v>
      </c>
      <c r="G6" s="16">
        <v>1</v>
      </c>
      <c r="J6" s="62" t="s">
        <v>222</v>
      </c>
      <c r="K6" s="62">
        <v>406.31099999999998</v>
      </c>
      <c r="L6" s="63">
        <f t="shared" ref="L6" si="0">(K6*50/200)</f>
        <v>101.57774999999999</v>
      </c>
      <c r="M6" s="63">
        <f>(L6-50)</f>
        <v>51.577749999999995</v>
      </c>
      <c r="P6" s="1"/>
      <c r="Q6" s="1"/>
    </row>
    <row r="7" spans="1:17" x14ac:dyDescent="0.25">
      <c r="A7" s="16"/>
      <c r="B7" s="16" t="s">
        <v>354</v>
      </c>
      <c r="C7" s="65">
        <v>1.1399999999999999</v>
      </c>
      <c r="D7" s="65">
        <v>406.82</v>
      </c>
      <c r="E7" s="16"/>
      <c r="F7" s="16"/>
      <c r="G7" s="16"/>
      <c r="J7" s="62"/>
      <c r="K7" s="62"/>
      <c r="L7" s="63"/>
      <c r="M7" s="63"/>
      <c r="P7" s="1"/>
      <c r="Q7" s="1"/>
    </row>
    <row r="8" spans="1:17" x14ac:dyDescent="0.25">
      <c r="A8" s="16"/>
      <c r="B8" s="16" t="s">
        <v>355</v>
      </c>
      <c r="C8" s="65">
        <v>1.127</v>
      </c>
      <c r="D8" s="65">
        <v>401.904</v>
      </c>
      <c r="E8" s="16"/>
      <c r="F8" s="16"/>
      <c r="G8" s="16"/>
      <c r="J8" s="62"/>
      <c r="K8" s="62"/>
      <c r="L8" s="63"/>
      <c r="M8" s="63"/>
      <c r="P8" s="1"/>
      <c r="Q8" s="1"/>
    </row>
    <row r="9" spans="1:17" x14ac:dyDescent="0.25">
      <c r="A9" s="16" t="s">
        <v>192</v>
      </c>
      <c r="B9" s="16" t="s">
        <v>380</v>
      </c>
      <c r="C9" s="65">
        <v>1.0640000000000001</v>
      </c>
      <c r="D9" s="65">
        <v>377.90100000000001</v>
      </c>
      <c r="E9" s="16">
        <v>369.79199999999997</v>
      </c>
      <c r="F9" s="16">
        <v>7.0529999999999999</v>
      </c>
      <c r="G9" s="16">
        <v>1.9</v>
      </c>
      <c r="J9" s="62" t="s">
        <v>192</v>
      </c>
      <c r="K9" s="62">
        <v>369.79199999999997</v>
      </c>
      <c r="L9" s="63">
        <f>(K9*50/200)</f>
        <v>92.447999999999993</v>
      </c>
      <c r="M9" s="63">
        <f t="shared" ref="M9:M69" si="1">(L9-50)</f>
        <v>42.447999999999993</v>
      </c>
      <c r="P9" s="1"/>
      <c r="Q9" s="1"/>
    </row>
    <row r="10" spans="1:17" x14ac:dyDescent="0.25">
      <c r="A10" s="16"/>
      <c r="B10" s="16" t="s">
        <v>381</v>
      </c>
      <c r="C10" s="65">
        <v>1.03</v>
      </c>
      <c r="D10" s="65">
        <v>365.08</v>
      </c>
      <c r="E10" s="16"/>
      <c r="F10" s="16"/>
      <c r="G10" s="16"/>
      <c r="J10" s="62"/>
      <c r="K10" s="62"/>
      <c r="L10" s="63"/>
      <c r="M10" s="63"/>
      <c r="P10" s="1"/>
      <c r="Q10" s="1"/>
    </row>
    <row r="11" spans="1:17" x14ac:dyDescent="0.25">
      <c r="A11" s="16"/>
      <c r="B11" s="16" t="s">
        <v>382</v>
      </c>
      <c r="C11" s="65">
        <v>1.034</v>
      </c>
      <c r="D11" s="65">
        <v>366.39600000000002</v>
      </c>
      <c r="E11" s="16"/>
      <c r="F11" s="16"/>
      <c r="G11" s="16"/>
      <c r="J11" s="62"/>
      <c r="K11" s="62"/>
      <c r="L11" s="63"/>
      <c r="M11" s="63"/>
      <c r="P11" s="1"/>
      <c r="Q11" s="1"/>
    </row>
    <row r="12" spans="1:17" x14ac:dyDescent="0.25">
      <c r="A12" s="16" t="s">
        <v>216</v>
      </c>
      <c r="B12" s="16" t="s">
        <v>338</v>
      </c>
      <c r="C12" s="65">
        <v>1.3839999999999999</v>
      </c>
      <c r="D12" s="65">
        <v>503.30099999999999</v>
      </c>
      <c r="E12" s="65">
        <v>498.84899999999999</v>
      </c>
      <c r="F12" s="16">
        <v>4.1589999999999998</v>
      </c>
      <c r="G12" s="16">
        <v>0.8</v>
      </c>
      <c r="J12" s="62" t="s">
        <v>216</v>
      </c>
      <c r="K12" s="71">
        <v>498.84899999999999</v>
      </c>
      <c r="L12" s="63">
        <f>(K12*50/200)</f>
        <v>124.71225</v>
      </c>
      <c r="M12" s="63">
        <f t="shared" si="1"/>
        <v>74.712249999999997</v>
      </c>
      <c r="P12" s="1"/>
      <c r="Q12" s="1"/>
    </row>
    <row r="13" spans="1:17" x14ac:dyDescent="0.25">
      <c r="A13" s="16"/>
      <c r="B13" s="16" t="s">
        <v>339</v>
      </c>
      <c r="C13" s="65">
        <v>1.3720000000000001</v>
      </c>
      <c r="D13" s="65">
        <v>498.18299999999999</v>
      </c>
      <c r="E13" s="16"/>
      <c r="F13" s="16"/>
      <c r="G13" s="16"/>
      <c r="J13" s="62"/>
      <c r="K13" s="62"/>
      <c r="L13" s="63"/>
      <c r="M13" s="63"/>
      <c r="P13" s="1"/>
      <c r="Q13" s="1"/>
    </row>
    <row r="14" spans="1:17" x14ac:dyDescent="0.25">
      <c r="A14" s="16"/>
      <c r="B14" s="16" t="s">
        <v>340</v>
      </c>
      <c r="C14" s="65">
        <v>1.3640000000000001</v>
      </c>
      <c r="D14" s="65">
        <v>495.06299999999999</v>
      </c>
      <c r="E14" s="16"/>
      <c r="F14" s="16"/>
      <c r="G14" s="16"/>
      <c r="J14" s="62"/>
      <c r="K14" s="62"/>
      <c r="L14" s="63"/>
      <c r="M14" s="63"/>
      <c r="P14" s="1"/>
      <c r="Q14" s="1"/>
    </row>
    <row r="15" spans="1:17" x14ac:dyDescent="0.25">
      <c r="A15" s="16" t="s">
        <v>105</v>
      </c>
      <c r="B15" s="16" t="s">
        <v>347</v>
      </c>
      <c r="C15" s="65">
        <v>1.208</v>
      </c>
      <c r="D15" s="65">
        <v>433.28800000000001</v>
      </c>
      <c r="E15" s="16">
        <v>428.947</v>
      </c>
      <c r="F15" s="16">
        <v>8.3450000000000006</v>
      </c>
      <c r="G15" s="16">
        <v>1.9</v>
      </c>
      <c r="J15" s="62" t="s">
        <v>105</v>
      </c>
      <c r="K15" s="62">
        <v>428.947</v>
      </c>
      <c r="L15" s="63">
        <f>(K15*50/200)</f>
        <v>107.23674999999999</v>
      </c>
      <c r="M15" s="63">
        <f t="shared" si="1"/>
        <v>57.236749999999986</v>
      </c>
      <c r="P15" s="1"/>
      <c r="Q15" s="1"/>
    </row>
    <row r="16" spans="1:17" x14ac:dyDescent="0.25">
      <c r="A16" s="16"/>
      <c r="B16" s="16" t="s">
        <v>348</v>
      </c>
      <c r="C16" s="65">
        <v>1.173</v>
      </c>
      <c r="D16" s="65">
        <v>419.32600000000002</v>
      </c>
      <c r="E16" s="16"/>
      <c r="F16" s="16"/>
      <c r="G16" s="16"/>
      <c r="J16" s="62"/>
      <c r="K16" s="62"/>
      <c r="L16" s="63"/>
      <c r="M16" s="63"/>
      <c r="P16" s="1"/>
      <c r="Q16" s="1"/>
    </row>
    <row r="17" spans="1:17" x14ac:dyDescent="0.25">
      <c r="A17" s="16"/>
      <c r="B17" s="16" t="s">
        <v>349</v>
      </c>
      <c r="C17" s="65">
        <v>1.2110000000000001</v>
      </c>
      <c r="D17" s="65">
        <v>434.226</v>
      </c>
      <c r="E17" s="16"/>
      <c r="F17" s="16"/>
      <c r="G17" s="16"/>
      <c r="J17" s="62"/>
      <c r="K17" s="62"/>
      <c r="L17" s="63"/>
      <c r="M17" s="63"/>
      <c r="P17" s="1"/>
      <c r="Q17" s="1"/>
    </row>
    <row r="18" spans="1:17" x14ac:dyDescent="0.25">
      <c r="A18" s="16" t="s">
        <v>181</v>
      </c>
      <c r="B18" s="16" t="s">
        <v>344</v>
      </c>
      <c r="C18" s="65">
        <v>0.85399999999999998</v>
      </c>
      <c r="D18" s="65">
        <v>299.89299999999997</v>
      </c>
      <c r="E18" s="16">
        <v>294.86700000000002</v>
      </c>
      <c r="F18" s="16">
        <v>6.9370000000000003</v>
      </c>
      <c r="G18" s="16">
        <v>2.4</v>
      </c>
      <c r="J18" s="62" t="s">
        <v>181</v>
      </c>
      <c r="K18" s="62">
        <v>294.86700000000002</v>
      </c>
      <c r="L18" s="63">
        <f>(K18*50/200)</f>
        <v>73.716750000000005</v>
      </c>
      <c r="M18" s="63">
        <f t="shared" si="1"/>
        <v>23.716750000000005</v>
      </c>
      <c r="P18" s="1"/>
      <c r="Q18" s="1"/>
    </row>
    <row r="19" spans="1:17" x14ac:dyDescent="0.25">
      <c r="A19" s="16"/>
      <c r="B19" s="16" t="s">
        <v>345</v>
      </c>
      <c r="C19" s="65">
        <v>0.81799999999999995</v>
      </c>
      <c r="D19" s="65">
        <v>286.95299999999997</v>
      </c>
      <c r="E19" s="16"/>
      <c r="F19" s="16"/>
      <c r="G19" s="16"/>
      <c r="J19" s="62"/>
      <c r="K19" s="62"/>
      <c r="L19" s="63"/>
      <c r="M19" s="63"/>
      <c r="P19" s="1"/>
      <c r="Q19" s="1"/>
    </row>
    <row r="20" spans="1:17" x14ac:dyDescent="0.25">
      <c r="A20" s="16"/>
      <c r="B20" s="16" t="s">
        <v>346</v>
      </c>
      <c r="C20" s="65">
        <v>0.84799999999999998</v>
      </c>
      <c r="D20" s="65">
        <v>297.755</v>
      </c>
      <c r="E20" s="16"/>
      <c r="F20" s="16"/>
      <c r="G20" s="16"/>
      <c r="J20" s="62"/>
      <c r="K20" s="62"/>
      <c r="L20" s="63"/>
      <c r="M20" s="63"/>
      <c r="P20" s="1"/>
      <c r="Q20" s="1"/>
    </row>
    <row r="21" spans="1:17" x14ac:dyDescent="0.25">
      <c r="A21" s="16" t="s">
        <v>224</v>
      </c>
      <c r="B21" s="16" t="s">
        <v>365</v>
      </c>
      <c r="C21" s="65">
        <v>1.25</v>
      </c>
      <c r="D21" s="65">
        <v>449.49</v>
      </c>
      <c r="E21" s="16">
        <v>427.286</v>
      </c>
      <c r="F21" s="16">
        <v>29.806999999999999</v>
      </c>
      <c r="G21" s="16">
        <v>7</v>
      </c>
      <c r="J21" s="62" t="s">
        <v>224</v>
      </c>
      <c r="K21" s="62">
        <v>427.286</v>
      </c>
      <c r="L21" s="63">
        <f>(K21*50/200)</f>
        <v>106.8215</v>
      </c>
      <c r="M21" s="63">
        <f t="shared" si="1"/>
        <v>56.8215</v>
      </c>
      <c r="P21" s="1"/>
      <c r="Q21" s="1"/>
    </row>
    <row r="22" spans="1:17" x14ac:dyDescent="0.25">
      <c r="A22" s="16"/>
      <c r="B22" s="16" t="s">
        <v>366</v>
      </c>
      <c r="C22" s="65">
        <v>1.2230000000000001</v>
      </c>
      <c r="D22" s="65">
        <v>438.96</v>
      </c>
      <c r="E22" s="16"/>
      <c r="F22" s="16"/>
      <c r="G22" s="16"/>
      <c r="J22" s="62"/>
      <c r="K22" s="62"/>
      <c r="L22" s="63"/>
      <c r="M22" s="63"/>
      <c r="P22" s="1"/>
      <c r="Q22" s="1"/>
    </row>
    <row r="23" spans="1:17" x14ac:dyDescent="0.25">
      <c r="A23" s="16"/>
      <c r="B23" s="16" t="s">
        <v>367</v>
      </c>
      <c r="C23" s="65">
        <v>1.105</v>
      </c>
      <c r="D23" s="65">
        <v>393.40899999999999</v>
      </c>
      <c r="E23" s="16"/>
      <c r="F23" s="16"/>
      <c r="G23" s="16"/>
      <c r="J23" s="62"/>
      <c r="K23" s="62"/>
      <c r="L23" s="63"/>
      <c r="M23" s="63"/>
      <c r="P23" s="1"/>
      <c r="Q23" s="1"/>
    </row>
    <row r="24" spans="1:17" x14ac:dyDescent="0.25">
      <c r="A24" s="16" t="s">
        <v>199</v>
      </c>
      <c r="B24" s="16" t="s">
        <v>383</v>
      </c>
      <c r="C24" s="65">
        <v>1.0349999999999999</v>
      </c>
      <c r="D24" s="65">
        <v>366.65899999999999</v>
      </c>
      <c r="E24" s="16">
        <v>331.07900000000001</v>
      </c>
      <c r="F24" s="16">
        <v>30.849</v>
      </c>
      <c r="G24" s="16">
        <v>9.3000000000000007</v>
      </c>
      <c r="J24" s="62" t="s">
        <v>199</v>
      </c>
      <c r="K24" s="62">
        <v>331.07900000000001</v>
      </c>
      <c r="L24" s="63">
        <f>(K24*50/200)</f>
        <v>82.769750000000002</v>
      </c>
      <c r="M24" s="63">
        <f t="shared" si="1"/>
        <v>32.769750000000002</v>
      </c>
      <c r="P24" s="1"/>
      <c r="Q24" s="1"/>
    </row>
    <row r="25" spans="1:17" x14ac:dyDescent="0.25">
      <c r="A25" s="16"/>
      <c r="B25" s="16" t="s">
        <v>384</v>
      </c>
      <c r="C25" s="65">
        <v>0.89500000000000002</v>
      </c>
      <c r="D25" s="65">
        <v>314.78699999999998</v>
      </c>
      <c r="E25" s="16"/>
      <c r="F25" s="16"/>
      <c r="G25" s="16"/>
      <c r="J25" s="62"/>
      <c r="K25" s="62"/>
      <c r="L25" s="63"/>
      <c r="M25" s="63"/>
      <c r="P25" s="1"/>
      <c r="Q25" s="1"/>
    </row>
    <row r="26" spans="1:17" x14ac:dyDescent="0.25">
      <c r="A26" s="16"/>
      <c r="B26" s="16" t="s">
        <v>385</v>
      </c>
      <c r="C26" s="65">
        <v>0.88600000000000001</v>
      </c>
      <c r="D26" s="65">
        <v>311.79199999999997</v>
      </c>
      <c r="E26" s="16"/>
      <c r="F26" s="16"/>
      <c r="G26" s="16"/>
      <c r="J26" s="62"/>
      <c r="K26" s="62"/>
      <c r="L26" s="63"/>
      <c r="M26" s="63"/>
      <c r="P26" s="1"/>
      <c r="Q26" s="1"/>
    </row>
    <row r="27" spans="1:17" x14ac:dyDescent="0.25">
      <c r="A27" s="16" t="s">
        <v>104</v>
      </c>
      <c r="B27" s="16" t="s">
        <v>329</v>
      </c>
      <c r="C27" s="65">
        <v>1.1639999999999999</v>
      </c>
      <c r="D27" s="65">
        <v>415.96</v>
      </c>
      <c r="E27" s="16">
        <v>411.935</v>
      </c>
      <c r="F27" s="16">
        <v>20.774000000000001</v>
      </c>
      <c r="G27" s="16">
        <v>5</v>
      </c>
      <c r="J27" s="62" t="s">
        <v>104</v>
      </c>
      <c r="K27" s="62">
        <v>411.935</v>
      </c>
      <c r="L27" s="63">
        <f>(K27*50/200)</f>
        <v>102.98375</v>
      </c>
      <c r="M27" s="63">
        <f t="shared" si="1"/>
        <v>52.983750000000001</v>
      </c>
      <c r="P27" s="1"/>
      <c r="Q27" s="1"/>
    </row>
    <row r="28" spans="1:17" x14ac:dyDescent="0.25">
      <c r="A28" s="16"/>
      <c r="B28" s="16" t="s">
        <v>330</v>
      </c>
      <c r="C28" s="65">
        <v>1.2010000000000001</v>
      </c>
      <c r="D28" s="65">
        <v>430.40100000000001</v>
      </c>
      <c r="E28" s="16"/>
      <c r="F28" s="16"/>
      <c r="G28" s="16"/>
      <c r="J28" s="62"/>
      <c r="K28" s="62"/>
      <c r="L28" s="63"/>
      <c r="M28" s="63"/>
      <c r="P28" s="1"/>
      <c r="Q28" s="1"/>
    </row>
    <row r="29" spans="1:17" x14ac:dyDescent="0.25">
      <c r="A29" s="16"/>
      <c r="B29" s="16" t="s">
        <v>331</v>
      </c>
      <c r="C29" s="65">
        <v>1.095</v>
      </c>
      <c r="D29" s="65">
        <v>389.44299999999998</v>
      </c>
      <c r="E29" s="16"/>
      <c r="F29" s="16"/>
      <c r="G29" s="16"/>
      <c r="J29" s="62"/>
      <c r="K29" s="62"/>
      <c r="L29" s="63"/>
      <c r="M29" s="63"/>
      <c r="P29" s="1"/>
      <c r="Q29" s="1"/>
    </row>
    <row r="30" spans="1:17" x14ac:dyDescent="0.25">
      <c r="A30" s="16" t="s">
        <v>86</v>
      </c>
      <c r="B30" s="16" t="s">
        <v>356</v>
      </c>
      <c r="C30" s="65">
        <v>0.92200000000000004</v>
      </c>
      <c r="D30" s="65">
        <v>324.90600000000001</v>
      </c>
      <c r="E30" s="16">
        <v>317.084</v>
      </c>
      <c r="F30" s="16">
        <v>9.5809999999999995</v>
      </c>
      <c r="G30" s="16">
        <v>3</v>
      </c>
      <c r="J30" s="62" t="s">
        <v>86</v>
      </c>
      <c r="K30" s="62">
        <v>317.084</v>
      </c>
      <c r="L30" s="63">
        <f>(K30*50/200)</f>
        <v>79.271000000000001</v>
      </c>
      <c r="M30" s="63">
        <f t="shared" si="1"/>
        <v>29.271000000000001</v>
      </c>
      <c r="P30" s="1"/>
      <c r="Q30" s="1"/>
    </row>
    <row r="31" spans="1:17" x14ac:dyDescent="0.25">
      <c r="A31" s="16"/>
      <c r="B31" s="16" t="s">
        <v>357</v>
      </c>
      <c r="C31" s="65">
        <v>0.90900000000000003</v>
      </c>
      <c r="D31" s="65">
        <v>319.95</v>
      </c>
      <c r="E31" s="16"/>
      <c r="F31" s="16"/>
      <c r="G31" s="16"/>
      <c r="J31" s="62"/>
      <c r="K31" s="62"/>
      <c r="L31" s="63"/>
      <c r="M31" s="63"/>
      <c r="P31" s="1"/>
      <c r="Q31" s="1"/>
    </row>
    <row r="32" spans="1:17" x14ac:dyDescent="0.25">
      <c r="A32" s="16"/>
      <c r="B32" s="16" t="s">
        <v>358</v>
      </c>
      <c r="C32" s="65">
        <v>0.872</v>
      </c>
      <c r="D32" s="65">
        <v>306.39699999999999</v>
      </c>
      <c r="E32" s="16"/>
      <c r="F32" s="16"/>
      <c r="G32" s="16"/>
      <c r="J32" s="62"/>
      <c r="K32" s="62"/>
      <c r="L32" s="63"/>
      <c r="M32" s="63"/>
      <c r="P32" s="1"/>
      <c r="Q32" s="1"/>
    </row>
    <row r="33" spans="1:17" x14ac:dyDescent="0.25">
      <c r="A33" s="16" t="s">
        <v>100</v>
      </c>
      <c r="B33" s="16" t="s">
        <v>350</v>
      </c>
      <c r="C33" s="65">
        <v>0.91600000000000004</v>
      </c>
      <c r="D33" s="65">
        <v>322.59100000000001</v>
      </c>
      <c r="E33" s="65">
        <v>318.62</v>
      </c>
      <c r="F33" s="16">
        <v>3.536</v>
      </c>
      <c r="G33" s="16">
        <v>1.1000000000000001</v>
      </c>
      <c r="J33" s="62" t="s">
        <v>100</v>
      </c>
      <c r="K33" s="71">
        <v>318.62</v>
      </c>
      <c r="L33" s="63">
        <f>(K33*50/200)</f>
        <v>79.655000000000001</v>
      </c>
      <c r="M33" s="63">
        <f t="shared" si="1"/>
        <v>29.655000000000001</v>
      </c>
      <c r="P33" s="1"/>
      <c r="Q33" s="1"/>
    </row>
    <row r="34" spans="1:17" x14ac:dyDescent="0.25">
      <c r="A34" s="16"/>
      <c r="B34" s="16" t="s">
        <v>351</v>
      </c>
      <c r="C34" s="65">
        <v>0.89700000000000002</v>
      </c>
      <c r="D34" s="65">
        <v>315.81099999999998</v>
      </c>
      <c r="E34" s="16"/>
      <c r="F34" s="16"/>
      <c r="G34" s="16"/>
      <c r="J34" s="62"/>
      <c r="K34" s="62"/>
      <c r="L34" s="63"/>
      <c r="M34" s="63"/>
      <c r="P34" s="1"/>
      <c r="Q34" s="1"/>
    </row>
    <row r="35" spans="1:17" x14ac:dyDescent="0.25">
      <c r="A35" s="16"/>
      <c r="B35" s="16" t="s">
        <v>352</v>
      </c>
      <c r="C35" s="65">
        <v>0.90200000000000002</v>
      </c>
      <c r="D35" s="65">
        <v>317.45800000000003</v>
      </c>
      <c r="E35" s="16"/>
      <c r="F35" s="16"/>
      <c r="G35" s="16"/>
      <c r="J35" s="62"/>
      <c r="K35" s="62"/>
      <c r="L35" s="63"/>
      <c r="M35" s="63"/>
      <c r="P35" s="1"/>
      <c r="Q35" s="1"/>
    </row>
    <row r="36" spans="1:17" x14ac:dyDescent="0.25">
      <c r="A36" s="16" t="s">
        <v>83</v>
      </c>
      <c r="B36" s="16" t="s">
        <v>326</v>
      </c>
      <c r="C36" s="65">
        <v>0.93700000000000006</v>
      </c>
      <c r="D36" s="65">
        <v>330.20699999999999</v>
      </c>
      <c r="E36" s="16">
        <v>338.63099999999997</v>
      </c>
      <c r="F36" s="16">
        <v>8.1440000000000001</v>
      </c>
      <c r="G36" s="16">
        <v>2.4</v>
      </c>
      <c r="J36" s="62" t="s">
        <v>83</v>
      </c>
      <c r="K36" s="62">
        <v>338.63099999999997</v>
      </c>
      <c r="L36" s="63">
        <f>(K36*50/200)</f>
        <v>84.657749999999993</v>
      </c>
      <c r="M36" s="63">
        <f t="shared" si="1"/>
        <v>34.657749999999993</v>
      </c>
      <c r="P36" s="1"/>
      <c r="Q36" s="1"/>
    </row>
    <row r="37" spans="1:17" x14ac:dyDescent="0.25">
      <c r="A37" s="16"/>
      <c r="B37" s="16" t="s">
        <v>327</v>
      </c>
      <c r="C37" s="65">
        <v>0.96099999999999997</v>
      </c>
      <c r="D37" s="65">
        <v>339.22399999999999</v>
      </c>
      <c r="E37" s="16"/>
      <c r="F37" s="16"/>
      <c r="G37" s="16"/>
      <c r="J37" s="62"/>
      <c r="K37" s="62"/>
      <c r="L37" s="63"/>
      <c r="M37" s="63"/>
      <c r="P37" s="1"/>
      <c r="Q37" s="1"/>
    </row>
    <row r="38" spans="1:17" x14ac:dyDescent="0.25">
      <c r="A38" s="16"/>
      <c r="B38" s="16" t="s">
        <v>328</v>
      </c>
      <c r="C38" s="65">
        <v>0.98099999999999998</v>
      </c>
      <c r="D38" s="65">
        <v>346.46300000000002</v>
      </c>
      <c r="E38" s="16"/>
      <c r="F38" s="16"/>
      <c r="G38" s="16"/>
      <c r="J38" s="62"/>
      <c r="K38" s="62"/>
      <c r="L38" s="63"/>
      <c r="M38" s="63"/>
      <c r="P38" s="1"/>
      <c r="Q38" s="1"/>
    </row>
    <row r="39" spans="1:17" x14ac:dyDescent="0.25">
      <c r="A39" s="16" t="s">
        <v>88</v>
      </c>
      <c r="B39" s="16" t="s">
        <v>341</v>
      </c>
      <c r="C39" s="65">
        <v>1.1759999999999999</v>
      </c>
      <c r="D39" s="65">
        <v>420.48899999999998</v>
      </c>
      <c r="E39" s="16">
        <v>416.01400000000001</v>
      </c>
      <c r="F39" s="16">
        <v>3.8969999999999998</v>
      </c>
      <c r="G39" s="16">
        <v>0.9</v>
      </c>
      <c r="J39" s="62" t="s">
        <v>88</v>
      </c>
      <c r="K39" s="62">
        <v>416.01400000000001</v>
      </c>
      <c r="L39" s="63">
        <f>(K39*50/200)</f>
        <v>104.0035</v>
      </c>
      <c r="M39" s="63">
        <f t="shared" si="1"/>
        <v>54.003500000000003</v>
      </c>
      <c r="P39" s="1"/>
      <c r="Q39" s="1"/>
    </row>
    <row r="40" spans="1:17" x14ac:dyDescent="0.25">
      <c r="A40" s="16"/>
      <c r="B40" s="16" t="s">
        <v>342</v>
      </c>
      <c r="C40" s="65">
        <v>1.157</v>
      </c>
      <c r="D40" s="65">
        <v>413.37099999999998</v>
      </c>
      <c r="E40" s="16"/>
      <c r="F40" s="16"/>
      <c r="G40" s="16"/>
      <c r="J40" s="62"/>
      <c r="K40" s="62"/>
      <c r="L40" s="63"/>
      <c r="M40" s="63"/>
      <c r="P40" s="1"/>
      <c r="Q40" s="1"/>
    </row>
    <row r="41" spans="1:17" x14ac:dyDescent="0.25">
      <c r="A41" s="16"/>
      <c r="B41" s="16" t="s">
        <v>343</v>
      </c>
      <c r="C41" s="65">
        <v>1.159</v>
      </c>
      <c r="D41" s="65">
        <v>414.18200000000002</v>
      </c>
      <c r="E41" s="16"/>
      <c r="F41" s="16"/>
      <c r="G41" s="16"/>
      <c r="J41" s="62"/>
      <c r="K41" s="62"/>
      <c r="L41" s="63"/>
      <c r="M41" s="63"/>
      <c r="P41" s="1"/>
      <c r="Q41" s="1"/>
    </row>
    <row r="42" spans="1:17" x14ac:dyDescent="0.25">
      <c r="A42" s="16" t="s">
        <v>77</v>
      </c>
      <c r="B42" s="16" t="s">
        <v>359</v>
      </c>
      <c r="C42" s="65">
        <v>0.95399999999999996</v>
      </c>
      <c r="D42" s="65">
        <v>336.48500000000001</v>
      </c>
      <c r="E42" s="16">
        <v>309.69200000000001</v>
      </c>
      <c r="F42" s="16">
        <v>27.780999999999999</v>
      </c>
      <c r="G42" s="16">
        <v>9</v>
      </c>
      <c r="J42" s="62" t="s">
        <v>77</v>
      </c>
      <c r="K42" s="62">
        <v>309.69200000000001</v>
      </c>
      <c r="L42" s="63">
        <f>(K42*50/200)</f>
        <v>77.423000000000002</v>
      </c>
      <c r="M42" s="63">
        <f t="shared" si="1"/>
        <v>27.423000000000002</v>
      </c>
      <c r="P42" s="1"/>
      <c r="Q42" s="1"/>
    </row>
    <row r="43" spans="1:17" x14ac:dyDescent="0.25">
      <c r="A43" s="16"/>
      <c r="B43" s="16" t="s">
        <v>360</v>
      </c>
      <c r="C43" s="65">
        <v>0.88600000000000001</v>
      </c>
      <c r="D43" s="65">
        <v>311.57299999999998</v>
      </c>
      <c r="E43" s="16"/>
      <c r="F43" s="16"/>
      <c r="G43" s="16"/>
      <c r="J43" s="62"/>
      <c r="K43" s="62"/>
      <c r="L43" s="63"/>
      <c r="M43" s="63"/>
      <c r="P43" s="1"/>
      <c r="Q43" s="1"/>
    </row>
    <row r="44" spans="1:17" x14ac:dyDescent="0.25">
      <c r="A44" s="16"/>
      <c r="B44" s="16" t="s">
        <v>361</v>
      </c>
      <c r="C44" s="65">
        <v>0.80100000000000005</v>
      </c>
      <c r="D44" s="65">
        <v>281.01900000000001</v>
      </c>
      <c r="E44" s="16"/>
      <c r="F44" s="16"/>
      <c r="G44" s="16"/>
      <c r="J44" s="62"/>
      <c r="K44" s="62"/>
      <c r="L44" s="63"/>
      <c r="M44" s="63"/>
      <c r="P44" s="1"/>
      <c r="Q44" s="1"/>
    </row>
    <row r="45" spans="1:17" x14ac:dyDescent="0.25">
      <c r="A45" s="16" t="s">
        <v>114</v>
      </c>
      <c r="B45" s="16" t="s">
        <v>371</v>
      </c>
      <c r="C45" s="65">
        <v>1.5289999999999999</v>
      </c>
      <c r="D45" s="65">
        <v>563.45299999999997</v>
      </c>
      <c r="E45" s="16">
        <v>497.45</v>
      </c>
      <c r="F45" s="16">
        <v>64.278999999999996</v>
      </c>
      <c r="G45" s="16">
        <v>12.9</v>
      </c>
      <c r="J45" s="62" t="s">
        <v>114</v>
      </c>
      <c r="K45" s="62">
        <v>497.45</v>
      </c>
      <c r="L45" s="63">
        <f>(K45*50/200)</f>
        <v>124.3625</v>
      </c>
      <c r="M45" s="63">
        <f t="shared" si="1"/>
        <v>74.362499999999997</v>
      </c>
      <c r="P45" s="1"/>
      <c r="Q45" s="1"/>
    </row>
    <row r="46" spans="1:17" x14ac:dyDescent="0.25">
      <c r="A46" s="16"/>
      <c r="B46" s="16" t="s">
        <v>372</v>
      </c>
      <c r="C46" s="65">
        <v>1.361</v>
      </c>
      <c r="D46" s="65">
        <v>493.84899999999999</v>
      </c>
      <c r="E46" s="16"/>
      <c r="F46" s="16"/>
      <c r="G46" s="16"/>
      <c r="J46" s="62"/>
      <c r="K46" s="62"/>
      <c r="L46" s="63"/>
      <c r="M46" s="63"/>
      <c r="P46" s="1"/>
      <c r="Q46" s="1"/>
    </row>
    <row r="47" spans="1:17" x14ac:dyDescent="0.25">
      <c r="A47" s="16"/>
      <c r="B47" s="16" t="s">
        <v>373</v>
      </c>
      <c r="C47" s="65">
        <v>1.2130000000000001</v>
      </c>
      <c r="D47" s="65">
        <v>435.04700000000003</v>
      </c>
      <c r="E47" s="16"/>
      <c r="F47" s="16"/>
      <c r="G47" s="16"/>
      <c r="J47" s="62"/>
      <c r="K47" s="62"/>
      <c r="L47" s="63"/>
      <c r="M47" s="63"/>
      <c r="P47" s="1"/>
      <c r="Q47" s="1"/>
    </row>
    <row r="48" spans="1:17" x14ac:dyDescent="0.25">
      <c r="A48" s="16" t="s">
        <v>218</v>
      </c>
      <c r="B48" s="16" t="s">
        <v>323</v>
      </c>
      <c r="C48" s="65">
        <v>1.206</v>
      </c>
      <c r="D48" s="65">
        <v>432.31299999999999</v>
      </c>
      <c r="E48" s="16">
        <v>427.06700000000001</v>
      </c>
      <c r="F48" s="16">
        <v>8.75</v>
      </c>
      <c r="G48" s="16">
        <v>2</v>
      </c>
      <c r="J48" s="62" t="s">
        <v>218</v>
      </c>
      <c r="K48" s="62">
        <v>427.06700000000001</v>
      </c>
      <c r="L48" s="63">
        <f>(K48*50/200)</f>
        <v>106.76674999999999</v>
      </c>
      <c r="M48" s="63">
        <f t="shared" si="1"/>
        <v>56.766749999999988</v>
      </c>
      <c r="P48" s="1"/>
      <c r="Q48" s="1"/>
    </row>
    <row r="49" spans="1:17" x14ac:dyDescent="0.25">
      <c r="A49" s="16"/>
      <c r="B49" s="16" t="s">
        <v>324</v>
      </c>
      <c r="C49" s="65">
        <v>1.1659999999999999</v>
      </c>
      <c r="D49" s="65">
        <v>416.96499999999997</v>
      </c>
      <c r="E49" s="16"/>
      <c r="F49" s="16"/>
      <c r="G49" s="16"/>
      <c r="J49" s="62"/>
      <c r="K49" s="62"/>
      <c r="L49" s="63"/>
      <c r="M49" s="63"/>
      <c r="P49" s="1"/>
      <c r="Q49" s="1"/>
    </row>
    <row r="50" spans="1:17" x14ac:dyDescent="0.25">
      <c r="A50" s="16"/>
      <c r="B50" s="16" t="s">
        <v>325</v>
      </c>
      <c r="C50" s="65">
        <v>1.2050000000000001</v>
      </c>
      <c r="D50" s="65">
        <v>431.92200000000003</v>
      </c>
      <c r="E50" s="16"/>
      <c r="F50" s="16"/>
      <c r="G50" s="16"/>
      <c r="J50" s="62"/>
      <c r="K50" s="62"/>
      <c r="L50" s="63"/>
      <c r="M50" s="63"/>
      <c r="P50" s="1"/>
      <c r="Q50" s="1"/>
    </row>
    <row r="51" spans="1:17" x14ac:dyDescent="0.25">
      <c r="A51" s="16" t="s">
        <v>201</v>
      </c>
      <c r="B51" s="16" t="s">
        <v>332</v>
      </c>
      <c r="C51" s="65">
        <v>0.99</v>
      </c>
      <c r="D51" s="65">
        <v>349.851</v>
      </c>
      <c r="E51" s="16">
        <v>342.30500000000001</v>
      </c>
      <c r="F51" s="16">
        <v>12.429</v>
      </c>
      <c r="G51" s="16">
        <v>3.6</v>
      </c>
      <c r="J51" s="62" t="s">
        <v>201</v>
      </c>
      <c r="K51" s="62">
        <v>342.30500000000001</v>
      </c>
      <c r="L51" s="63">
        <f>(K51*50/200)</f>
        <v>85.576250000000002</v>
      </c>
      <c r="M51" s="63">
        <f t="shared" si="1"/>
        <v>35.576250000000002</v>
      </c>
      <c r="P51" s="1"/>
      <c r="Q51" s="1"/>
    </row>
    <row r="52" spans="1:17" x14ac:dyDescent="0.25">
      <c r="A52" s="16"/>
      <c r="B52" s="16" t="s">
        <v>333</v>
      </c>
      <c r="C52" s="65">
        <v>0.98799999999999999</v>
      </c>
      <c r="D52" s="65">
        <v>349.10500000000002</v>
      </c>
      <c r="E52" s="16"/>
      <c r="F52" s="16"/>
      <c r="G52" s="16"/>
      <c r="J52" s="62"/>
      <c r="K52" s="62"/>
      <c r="L52" s="63"/>
      <c r="M52" s="63"/>
      <c r="P52" s="1"/>
      <c r="Q52" s="1"/>
    </row>
    <row r="53" spans="1:17" x14ac:dyDescent="0.25">
      <c r="A53" s="16"/>
      <c r="B53" s="16" t="s">
        <v>334</v>
      </c>
      <c r="C53" s="65">
        <v>0.93100000000000005</v>
      </c>
      <c r="D53" s="65">
        <v>327.959</v>
      </c>
      <c r="E53" s="16"/>
      <c r="F53" s="16"/>
      <c r="G53" s="16"/>
      <c r="J53" s="62"/>
      <c r="K53" s="62"/>
      <c r="L53" s="63"/>
      <c r="M53" s="63"/>
      <c r="P53" s="1"/>
      <c r="Q53" s="1"/>
    </row>
    <row r="54" spans="1:17" x14ac:dyDescent="0.25">
      <c r="A54" s="16" t="s">
        <v>226</v>
      </c>
      <c r="B54" s="16" t="s">
        <v>389</v>
      </c>
      <c r="C54" s="65">
        <v>1.107</v>
      </c>
      <c r="D54" s="65">
        <v>394.13400000000001</v>
      </c>
      <c r="E54" s="16">
        <v>377.59100000000001</v>
      </c>
      <c r="F54" s="16">
        <v>19.103999999999999</v>
      </c>
      <c r="G54" s="16">
        <v>5.0999999999999996</v>
      </c>
      <c r="J54" s="62" t="s">
        <v>226</v>
      </c>
      <c r="K54" s="62">
        <v>377.59100000000001</v>
      </c>
      <c r="L54" s="63">
        <f>(K54*50/200)</f>
        <v>94.397750000000002</v>
      </c>
      <c r="M54" s="63">
        <f t="shared" si="1"/>
        <v>44.397750000000002</v>
      </c>
      <c r="P54" s="1"/>
      <c r="Q54" s="1"/>
    </row>
    <row r="55" spans="1:17" x14ac:dyDescent="0.25">
      <c r="A55" s="16"/>
      <c r="B55" s="16" t="s">
        <v>390</v>
      </c>
      <c r="C55" s="65">
        <v>1.075</v>
      </c>
      <c r="D55" s="65">
        <v>381.95499999999998</v>
      </c>
      <c r="E55" s="16"/>
      <c r="F55" s="16"/>
      <c r="G55" s="16"/>
      <c r="J55" s="62"/>
      <c r="K55" s="62"/>
      <c r="L55" s="63"/>
      <c r="M55" s="63"/>
      <c r="P55" s="1"/>
      <c r="Q55" s="1"/>
    </row>
    <row r="56" spans="1:17" x14ac:dyDescent="0.25">
      <c r="A56" s="16"/>
      <c r="B56" s="16" t="s">
        <v>391</v>
      </c>
      <c r="C56" s="65">
        <v>1.008</v>
      </c>
      <c r="D56" s="65">
        <v>356.68200000000002</v>
      </c>
      <c r="E56" s="16"/>
      <c r="F56" s="16"/>
      <c r="G56" s="16"/>
      <c r="J56" s="62"/>
      <c r="K56" s="62"/>
      <c r="L56" s="63"/>
      <c r="M56" s="63"/>
      <c r="P56" s="1"/>
      <c r="Q56" s="1"/>
    </row>
    <row r="57" spans="1:17" x14ac:dyDescent="0.25">
      <c r="A57" s="16" t="s">
        <v>103</v>
      </c>
      <c r="B57" s="16" t="s">
        <v>368</v>
      </c>
      <c r="C57" s="65">
        <v>0.71599999999999997</v>
      </c>
      <c r="D57" s="65">
        <v>250.63200000000001</v>
      </c>
      <c r="E57" s="65">
        <v>242.92699999999999</v>
      </c>
      <c r="F57" s="16">
        <v>6.7210000000000001</v>
      </c>
      <c r="G57" s="16">
        <v>2.8</v>
      </c>
      <c r="J57" s="62" t="s">
        <v>103</v>
      </c>
      <c r="K57" s="71">
        <v>242.92699999999999</v>
      </c>
      <c r="L57" s="63">
        <f>(K57*50/200)</f>
        <v>60.731750000000005</v>
      </c>
      <c r="M57" s="63">
        <f t="shared" si="1"/>
        <v>10.731750000000005</v>
      </c>
      <c r="P57" s="1"/>
      <c r="Q57" s="1"/>
    </row>
    <row r="58" spans="1:17" x14ac:dyDescent="0.25">
      <c r="A58" s="16"/>
      <c r="B58" s="16" t="s">
        <v>369</v>
      </c>
      <c r="C58" s="65">
        <v>0.68600000000000005</v>
      </c>
      <c r="D58" s="65">
        <v>239.88200000000001</v>
      </c>
      <c r="E58" s="16"/>
      <c r="F58" s="16"/>
      <c r="G58" s="16"/>
      <c r="J58" s="62"/>
      <c r="K58" s="62"/>
      <c r="L58" s="63"/>
      <c r="M58" s="63"/>
      <c r="P58" s="1"/>
      <c r="Q58" s="1"/>
    </row>
    <row r="59" spans="1:17" x14ac:dyDescent="0.25">
      <c r="A59" s="16"/>
      <c r="B59" s="16" t="s">
        <v>370</v>
      </c>
      <c r="C59" s="65">
        <v>0.68100000000000005</v>
      </c>
      <c r="D59" s="65">
        <v>238.26599999999999</v>
      </c>
      <c r="E59" s="16"/>
      <c r="F59" s="16"/>
      <c r="G59" s="16"/>
      <c r="J59" s="62"/>
      <c r="K59" s="62"/>
      <c r="L59" s="63"/>
      <c r="M59" s="63"/>
      <c r="P59" s="1"/>
      <c r="Q59" s="1"/>
    </row>
    <row r="60" spans="1:17" x14ac:dyDescent="0.25">
      <c r="A60" s="16" t="s">
        <v>97</v>
      </c>
      <c r="B60" s="16" t="s">
        <v>320</v>
      </c>
      <c r="C60" s="65">
        <v>1.1910000000000001</v>
      </c>
      <c r="D60" s="65">
        <v>426.43</v>
      </c>
      <c r="E60" s="65">
        <v>439.54599999999999</v>
      </c>
      <c r="F60" s="16">
        <v>11.374000000000001</v>
      </c>
      <c r="G60" s="16">
        <v>2.6</v>
      </c>
      <c r="J60" s="62" t="s">
        <v>97</v>
      </c>
      <c r="K60" s="71">
        <v>439.54599999999999</v>
      </c>
      <c r="L60" s="63">
        <f>(K60*50/200)</f>
        <v>109.8865</v>
      </c>
      <c r="M60" s="63">
        <f t="shared" si="1"/>
        <v>59.886499999999998</v>
      </c>
      <c r="P60" s="1"/>
      <c r="Q60" s="1"/>
    </row>
    <row r="61" spans="1:17" x14ac:dyDescent="0.25">
      <c r="A61" s="16"/>
      <c r="B61" s="16" t="s">
        <v>321</v>
      </c>
      <c r="C61" s="65">
        <v>1.2430000000000001</v>
      </c>
      <c r="D61" s="65">
        <v>446.69400000000002</v>
      </c>
      <c r="E61" s="16"/>
      <c r="F61" s="16"/>
      <c r="G61" s="16"/>
      <c r="J61" s="62"/>
      <c r="K61" s="62"/>
      <c r="L61" s="63"/>
      <c r="M61" s="63"/>
      <c r="P61" s="1"/>
      <c r="Q61" s="1"/>
    </row>
    <row r="62" spans="1:17" x14ac:dyDescent="0.25">
      <c r="A62" s="16"/>
      <c r="B62" s="16" t="s">
        <v>322</v>
      </c>
      <c r="C62" s="65">
        <v>1.24</v>
      </c>
      <c r="D62" s="65">
        <v>445.51400000000001</v>
      </c>
      <c r="E62" s="16"/>
      <c r="F62" s="16"/>
      <c r="G62" s="16"/>
      <c r="J62" s="62"/>
      <c r="K62" s="62"/>
      <c r="L62" s="63"/>
      <c r="M62" s="63"/>
      <c r="P62" s="1"/>
      <c r="Q62" s="1"/>
    </row>
    <row r="63" spans="1:17" x14ac:dyDescent="0.25">
      <c r="A63" s="16" t="s">
        <v>208</v>
      </c>
      <c r="B63" s="16" t="s">
        <v>362</v>
      </c>
      <c r="C63" s="65">
        <v>1.157</v>
      </c>
      <c r="D63" s="65">
        <v>413.29399999999998</v>
      </c>
      <c r="E63" s="65">
        <v>400.07400000000001</v>
      </c>
      <c r="F63" s="16">
        <v>13.804</v>
      </c>
      <c r="G63" s="16">
        <v>3.5</v>
      </c>
      <c r="J63" s="62" t="s">
        <v>208</v>
      </c>
      <c r="K63" s="71">
        <v>400.07400000000001</v>
      </c>
      <c r="L63" s="63">
        <f>(K63*50/200)</f>
        <v>100.0185</v>
      </c>
      <c r="M63" s="63">
        <f t="shared" si="1"/>
        <v>50.018500000000003</v>
      </c>
      <c r="P63" s="1"/>
      <c r="Q63" s="1"/>
    </row>
    <row r="64" spans="1:17" x14ac:dyDescent="0.25">
      <c r="A64" s="16"/>
      <c r="B64" s="16" t="s">
        <v>363</v>
      </c>
      <c r="C64" s="65">
        <v>1.085</v>
      </c>
      <c r="D64" s="65">
        <v>385.75200000000001</v>
      </c>
      <c r="E64" s="16"/>
      <c r="F64" s="16"/>
      <c r="G64" s="16"/>
      <c r="J64" s="62"/>
      <c r="K64" s="62"/>
      <c r="L64" s="63"/>
      <c r="M64" s="63"/>
      <c r="P64" s="1"/>
      <c r="Q64" s="1"/>
    </row>
    <row r="65" spans="1:17" x14ac:dyDescent="0.25">
      <c r="A65" s="16"/>
      <c r="B65" s="16" t="s">
        <v>364</v>
      </c>
      <c r="C65" s="65">
        <v>1.125</v>
      </c>
      <c r="D65" s="65">
        <v>401.17500000000001</v>
      </c>
      <c r="E65" s="16"/>
      <c r="F65" s="16"/>
      <c r="G65" s="16"/>
      <c r="J65" s="62"/>
      <c r="K65" s="62"/>
      <c r="L65" s="63"/>
      <c r="M65" s="63"/>
      <c r="P65" s="1"/>
      <c r="Q65" s="1"/>
    </row>
    <row r="66" spans="1:17" x14ac:dyDescent="0.25">
      <c r="A66" s="16" t="s">
        <v>219</v>
      </c>
      <c r="B66" s="16" t="s">
        <v>377</v>
      </c>
      <c r="C66" s="65">
        <v>1.3069999999999999</v>
      </c>
      <c r="D66" s="65">
        <v>472.34399999999999</v>
      </c>
      <c r="E66" s="16">
        <v>453.05700000000002</v>
      </c>
      <c r="F66" s="16">
        <v>23.573</v>
      </c>
      <c r="G66" s="16">
        <v>5.2</v>
      </c>
      <c r="J66" s="62" t="s">
        <v>219</v>
      </c>
      <c r="K66" s="62">
        <v>453.05700000000002</v>
      </c>
      <c r="L66" s="63">
        <f>(K66*50/200)</f>
        <v>113.26425</v>
      </c>
      <c r="M66" s="63">
        <f t="shared" si="1"/>
        <v>63.264250000000004</v>
      </c>
      <c r="P66" s="1"/>
      <c r="Q66" s="1"/>
    </row>
    <row r="67" spans="1:17" x14ac:dyDescent="0.25">
      <c r="A67" s="16"/>
      <c r="B67" s="16" t="s">
        <v>378</v>
      </c>
      <c r="C67" s="65">
        <v>1.276</v>
      </c>
      <c r="D67" s="65">
        <v>460.04599999999999</v>
      </c>
      <c r="E67" s="16"/>
      <c r="F67" s="16"/>
      <c r="G67" s="16"/>
      <c r="J67" s="62"/>
      <c r="K67" s="62"/>
      <c r="L67" s="63"/>
      <c r="M67" s="63"/>
      <c r="P67" s="1"/>
      <c r="Q67" s="1"/>
    </row>
    <row r="68" spans="1:17" x14ac:dyDescent="0.25">
      <c r="A68" s="16"/>
      <c r="B68" s="16" t="s">
        <v>379</v>
      </c>
      <c r="C68" s="65">
        <v>1.1919999999999999</v>
      </c>
      <c r="D68" s="65">
        <v>426.78</v>
      </c>
      <c r="E68" s="16"/>
      <c r="F68" s="16"/>
      <c r="G68" s="16"/>
      <c r="J68" s="62"/>
      <c r="K68" s="62"/>
      <c r="L68" s="63"/>
      <c r="M68" s="63"/>
      <c r="P68" s="1"/>
      <c r="Q68" s="1"/>
    </row>
    <row r="69" spans="1:17" x14ac:dyDescent="0.25">
      <c r="A69" s="16" t="s">
        <v>111</v>
      </c>
      <c r="B69" s="16" t="s">
        <v>386</v>
      </c>
      <c r="C69" s="65">
        <v>1.1120000000000001</v>
      </c>
      <c r="D69" s="65">
        <v>395.892</v>
      </c>
      <c r="E69" s="16">
        <v>394.892</v>
      </c>
      <c r="F69" s="16">
        <v>17.533999999999999</v>
      </c>
      <c r="G69" s="16">
        <v>4.4000000000000004</v>
      </c>
      <c r="J69" s="62" t="s">
        <v>111</v>
      </c>
      <c r="K69" s="62">
        <v>394.892</v>
      </c>
      <c r="L69" s="63">
        <f>(K69*50/200)</f>
        <v>98.722999999999999</v>
      </c>
      <c r="M69" s="63">
        <f t="shared" si="1"/>
        <v>48.722999999999999</v>
      </c>
      <c r="P69" s="1"/>
      <c r="Q69" s="1"/>
    </row>
    <row r="70" spans="1:17" x14ac:dyDescent="0.25">
      <c r="A70" s="16"/>
      <c r="B70" s="16" t="s">
        <v>387</v>
      </c>
      <c r="C70" s="65">
        <v>1.0620000000000001</v>
      </c>
      <c r="D70" s="65">
        <v>376.88</v>
      </c>
      <c r="E70" s="16"/>
      <c r="F70" s="16"/>
      <c r="G70" s="16"/>
      <c r="J70" s="62"/>
      <c r="K70" s="62"/>
      <c r="L70" s="63"/>
      <c r="M70" s="63"/>
      <c r="P70" s="1"/>
      <c r="Q70" s="1"/>
    </row>
    <row r="71" spans="1:17" x14ac:dyDescent="0.25">
      <c r="A71" s="16"/>
      <c r="B71" s="16" t="s">
        <v>388</v>
      </c>
      <c r="C71" s="65">
        <v>1.153</v>
      </c>
      <c r="D71" s="65">
        <v>411.90499999999997</v>
      </c>
      <c r="E71" s="16"/>
      <c r="F71" s="16"/>
      <c r="G71" s="16"/>
      <c r="J71" s="62"/>
      <c r="K71" s="62"/>
      <c r="L71" s="63"/>
      <c r="M71" s="63"/>
      <c r="P71" s="1"/>
      <c r="Q71" s="1"/>
    </row>
    <row r="72" spans="1:17" x14ac:dyDescent="0.25">
      <c r="A72" s="16" t="s">
        <v>221</v>
      </c>
      <c r="B72" s="16" t="s">
        <v>335</v>
      </c>
      <c r="C72" s="65">
        <v>1.2889999999999999</v>
      </c>
      <c r="D72" s="65">
        <v>464.93099999999998</v>
      </c>
      <c r="E72" s="16">
        <v>462.21699999999998</v>
      </c>
      <c r="F72" s="16">
        <v>2.411</v>
      </c>
      <c r="G72" s="16">
        <v>0.5</v>
      </c>
      <c r="J72" s="62" t="s">
        <v>221</v>
      </c>
      <c r="K72" s="62">
        <v>462.21699999999998</v>
      </c>
      <c r="L72" s="63">
        <f>(K72*50/200)</f>
        <v>115.55425</v>
      </c>
      <c r="M72" s="63">
        <f t="shared" ref="M72:M75" si="2">(L72-50)</f>
        <v>65.554249999999996</v>
      </c>
      <c r="P72" s="1"/>
      <c r="Q72" s="1"/>
    </row>
    <row r="73" spans="1:17" x14ac:dyDescent="0.25">
      <c r="A73" s="16"/>
      <c r="B73" s="16" t="s">
        <v>336</v>
      </c>
      <c r="C73" s="65">
        <v>1.28</v>
      </c>
      <c r="D73" s="65">
        <v>461.39499999999998</v>
      </c>
      <c r="E73" s="16"/>
      <c r="F73" s="16"/>
      <c r="G73" s="16"/>
      <c r="J73" s="62"/>
      <c r="K73" s="62"/>
      <c r="L73" s="63"/>
      <c r="M73" s="63"/>
      <c r="P73" s="1"/>
      <c r="Q73" s="1"/>
    </row>
    <row r="74" spans="1:17" x14ac:dyDescent="0.25">
      <c r="A74" s="16"/>
      <c r="B74" s="16" t="s">
        <v>337</v>
      </c>
      <c r="C74" s="65">
        <v>1.2769999999999999</v>
      </c>
      <c r="D74" s="65">
        <v>460.32400000000001</v>
      </c>
      <c r="E74" s="16"/>
      <c r="F74" s="16"/>
      <c r="G74" s="16"/>
      <c r="J74" s="62"/>
      <c r="K74" s="62"/>
      <c r="L74" s="63"/>
      <c r="M74" s="63"/>
      <c r="P74" s="1"/>
      <c r="Q74" s="1"/>
    </row>
    <row r="75" spans="1:17" x14ac:dyDescent="0.25">
      <c r="A75" s="16" t="s">
        <v>203</v>
      </c>
      <c r="B75" s="16" t="s">
        <v>374</v>
      </c>
      <c r="C75" s="65">
        <v>1.0620000000000001</v>
      </c>
      <c r="D75" s="65">
        <v>377.10700000000003</v>
      </c>
      <c r="E75" s="16">
        <v>357.15199999999999</v>
      </c>
      <c r="F75" s="16">
        <v>19.617000000000001</v>
      </c>
      <c r="G75" s="16">
        <v>5.5</v>
      </c>
      <c r="J75" s="62" t="s">
        <v>203</v>
      </c>
      <c r="K75" s="62">
        <v>357.15199999999999</v>
      </c>
      <c r="L75" s="63">
        <f>(K75*50/200)</f>
        <v>89.287999999999997</v>
      </c>
      <c r="M75" s="63">
        <f t="shared" si="2"/>
        <v>39.287999999999997</v>
      </c>
      <c r="P75" s="1"/>
      <c r="Q75" s="1"/>
    </row>
    <row r="76" spans="1:17" x14ac:dyDescent="0.25">
      <c r="A76" s="16"/>
      <c r="B76" s="16" t="s">
        <v>375</v>
      </c>
      <c r="C76" s="65">
        <v>1.0069999999999999</v>
      </c>
      <c r="D76" s="65">
        <v>356.45800000000003</v>
      </c>
      <c r="E76" s="16"/>
      <c r="F76" s="16"/>
      <c r="G76" s="16"/>
      <c r="J76" s="64"/>
      <c r="K76" s="16"/>
      <c r="L76" s="59"/>
      <c r="M76" s="59"/>
      <c r="P76" s="1"/>
      <c r="Q76" s="1"/>
    </row>
    <row r="77" spans="1:17" x14ac:dyDescent="0.25">
      <c r="A77" s="16"/>
      <c r="B77" s="16" t="s">
        <v>376</v>
      </c>
      <c r="C77" s="65">
        <v>0.95699999999999996</v>
      </c>
      <c r="D77" s="65">
        <v>337.89100000000002</v>
      </c>
      <c r="E77" s="16"/>
      <c r="F77" s="16"/>
      <c r="G77" s="16"/>
      <c r="J77" s="64"/>
      <c r="K77" s="16"/>
      <c r="L77" s="59"/>
      <c r="M77" s="59"/>
      <c r="P77" s="1"/>
      <c r="Q77" s="1"/>
    </row>
    <row r="78" spans="1:17" x14ac:dyDescent="0.25">
      <c r="N78" s="2"/>
      <c r="O78" s="2"/>
      <c r="P78" s="1"/>
      <c r="Q78" s="1"/>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6"/>
  <sheetViews>
    <sheetView topLeftCell="A25" workbookViewId="0">
      <selection activeCell="G51" sqref="G51:G53"/>
    </sheetView>
  </sheetViews>
  <sheetFormatPr defaultColWidth="9.109375" defaultRowHeight="15" x14ac:dyDescent="0.25"/>
  <cols>
    <col min="1" max="1" width="17.88671875" style="29" customWidth="1"/>
    <col min="2" max="5" width="9.109375" style="29"/>
    <col min="6" max="6" width="11.88671875" style="29" customWidth="1"/>
    <col min="7" max="7" width="19.44140625" style="29" customWidth="1"/>
    <col min="8" max="13" width="9.109375" style="29"/>
    <col min="14" max="14" width="17.33203125" style="29" customWidth="1"/>
    <col min="15" max="15" width="12.6640625" style="29" bestFit="1" customWidth="1"/>
    <col min="16" max="16384" width="9.109375" style="29"/>
  </cols>
  <sheetData>
    <row r="1" spans="1:15" ht="15.6" x14ac:dyDescent="0.3">
      <c r="A1" s="29" t="s">
        <v>308</v>
      </c>
    </row>
    <row r="3" spans="1:15" x14ac:dyDescent="0.25">
      <c r="A3" s="29" t="s">
        <v>60</v>
      </c>
      <c r="G3" s="29" t="s">
        <v>61</v>
      </c>
    </row>
    <row r="4" spans="1:15" x14ac:dyDescent="0.25">
      <c r="A4" s="30" t="s">
        <v>127</v>
      </c>
      <c r="G4" s="29" t="s">
        <v>127</v>
      </c>
      <c r="N4" s="29" t="s">
        <v>60</v>
      </c>
      <c r="O4" s="29" t="s">
        <v>61</v>
      </c>
    </row>
    <row r="5" spans="1:15" x14ac:dyDescent="0.25">
      <c r="A5" s="31"/>
    </row>
    <row r="6" spans="1:15" x14ac:dyDescent="0.25">
      <c r="A6" s="32" t="s">
        <v>260</v>
      </c>
      <c r="G6" s="33" t="s">
        <v>154</v>
      </c>
      <c r="N6" s="29" t="s">
        <v>74</v>
      </c>
      <c r="O6" s="29" t="s">
        <v>68</v>
      </c>
    </row>
    <row r="7" spans="1:15" x14ac:dyDescent="0.25">
      <c r="A7" s="32" t="s">
        <v>259</v>
      </c>
      <c r="G7" s="33" t="s">
        <v>155</v>
      </c>
      <c r="N7" s="29" t="s">
        <v>75</v>
      </c>
      <c r="O7" s="29" t="s">
        <v>69</v>
      </c>
    </row>
    <row r="8" spans="1:15" x14ac:dyDescent="0.25">
      <c r="A8" s="32" t="s">
        <v>261</v>
      </c>
      <c r="G8" s="33" t="s">
        <v>156</v>
      </c>
      <c r="N8" s="29" t="s">
        <v>76</v>
      </c>
      <c r="O8" s="29" t="s">
        <v>70</v>
      </c>
    </row>
    <row r="9" spans="1:15" x14ac:dyDescent="0.25">
      <c r="A9" s="34" t="s">
        <v>128</v>
      </c>
      <c r="G9" s="29" t="s">
        <v>283</v>
      </c>
      <c r="N9" s="29" t="s">
        <v>77</v>
      </c>
      <c r="O9" s="29" t="s">
        <v>71</v>
      </c>
    </row>
    <row r="10" spans="1:15" x14ac:dyDescent="0.25">
      <c r="A10" s="34" t="s">
        <v>129</v>
      </c>
      <c r="G10" s="29" t="s">
        <v>284</v>
      </c>
      <c r="N10" s="29" t="s">
        <v>78</v>
      </c>
      <c r="O10" s="29" t="s">
        <v>72</v>
      </c>
    </row>
    <row r="11" spans="1:15" x14ac:dyDescent="0.25">
      <c r="A11" s="34" t="s">
        <v>130</v>
      </c>
      <c r="G11" s="29" t="s">
        <v>157</v>
      </c>
      <c r="N11" s="29" t="s">
        <v>79</v>
      </c>
      <c r="O11" s="29" t="s">
        <v>73</v>
      </c>
    </row>
    <row r="12" spans="1:15" x14ac:dyDescent="0.25">
      <c r="A12" s="32" t="s">
        <v>262</v>
      </c>
      <c r="G12" s="33" t="s">
        <v>285</v>
      </c>
      <c r="N12" s="29" t="s">
        <v>179</v>
      </c>
      <c r="O12" s="29" t="s">
        <v>185</v>
      </c>
    </row>
    <row r="13" spans="1:15" x14ac:dyDescent="0.25">
      <c r="A13" s="32" t="s">
        <v>131</v>
      </c>
      <c r="G13" s="33" t="s">
        <v>286</v>
      </c>
      <c r="N13" s="29" t="s">
        <v>180</v>
      </c>
      <c r="O13" s="29" t="s">
        <v>186</v>
      </c>
    </row>
    <row r="14" spans="1:15" x14ac:dyDescent="0.25">
      <c r="A14" s="32" t="s">
        <v>132</v>
      </c>
      <c r="G14" s="33" t="s">
        <v>158</v>
      </c>
      <c r="N14" s="29" t="s">
        <v>181</v>
      </c>
      <c r="O14" s="29" t="s">
        <v>187</v>
      </c>
    </row>
    <row r="15" spans="1:15" x14ac:dyDescent="0.25">
      <c r="A15" s="34" t="s">
        <v>133</v>
      </c>
      <c r="G15" s="29" t="s">
        <v>287</v>
      </c>
      <c r="N15" s="29" t="s">
        <v>182</v>
      </c>
      <c r="O15" s="29" t="s">
        <v>188</v>
      </c>
    </row>
    <row r="16" spans="1:15" x14ac:dyDescent="0.25">
      <c r="A16" s="34" t="s">
        <v>134</v>
      </c>
      <c r="G16" s="29" t="s">
        <v>159</v>
      </c>
      <c r="N16" s="29" t="s">
        <v>183</v>
      </c>
      <c r="O16" s="29" t="s">
        <v>189</v>
      </c>
    </row>
    <row r="17" spans="1:15" x14ac:dyDescent="0.25">
      <c r="A17" s="34" t="s">
        <v>263</v>
      </c>
      <c r="G17" s="29" t="s">
        <v>288</v>
      </c>
      <c r="N17" s="29" t="s">
        <v>184</v>
      </c>
      <c r="O17" s="29" t="s">
        <v>190</v>
      </c>
    </row>
    <row r="18" spans="1:15" x14ac:dyDescent="0.25">
      <c r="A18" s="32" t="s">
        <v>135</v>
      </c>
      <c r="G18" s="33" t="s">
        <v>289</v>
      </c>
      <c r="N18" s="29" t="s">
        <v>80</v>
      </c>
      <c r="O18" s="29" t="s">
        <v>98</v>
      </c>
    </row>
    <row r="19" spans="1:15" x14ac:dyDescent="0.25">
      <c r="A19" s="32" t="s">
        <v>264</v>
      </c>
      <c r="G19" s="33" t="s">
        <v>160</v>
      </c>
      <c r="N19" s="29" t="s">
        <v>81</v>
      </c>
      <c r="O19" s="29" t="s">
        <v>99</v>
      </c>
    </row>
    <row r="20" spans="1:15" x14ac:dyDescent="0.25">
      <c r="A20" s="32" t="s">
        <v>136</v>
      </c>
      <c r="G20" s="33" t="s">
        <v>161</v>
      </c>
      <c r="N20" s="29" t="s">
        <v>82</v>
      </c>
      <c r="O20" s="29" t="s">
        <v>100</v>
      </c>
    </row>
    <row r="21" spans="1:15" x14ac:dyDescent="0.25">
      <c r="A21" s="34" t="s">
        <v>265</v>
      </c>
      <c r="G21" s="29" t="s">
        <v>162</v>
      </c>
      <c r="N21" s="29" t="s">
        <v>83</v>
      </c>
      <c r="O21" s="29" t="s">
        <v>101</v>
      </c>
    </row>
    <row r="22" spans="1:15" x14ac:dyDescent="0.25">
      <c r="A22" s="34" t="s">
        <v>137</v>
      </c>
      <c r="G22" s="29" t="s">
        <v>163</v>
      </c>
      <c r="N22" s="29" t="s">
        <v>84</v>
      </c>
      <c r="O22" s="29" t="s">
        <v>102</v>
      </c>
    </row>
    <row r="23" spans="1:15" x14ac:dyDescent="0.25">
      <c r="A23" s="34" t="s">
        <v>266</v>
      </c>
      <c r="G23" s="29" t="s">
        <v>164</v>
      </c>
      <c r="N23" s="29" t="s">
        <v>85</v>
      </c>
      <c r="O23" s="29" t="s">
        <v>103</v>
      </c>
    </row>
    <row r="24" spans="1:15" x14ac:dyDescent="0.25">
      <c r="A24" s="32" t="s">
        <v>267</v>
      </c>
      <c r="G24" s="33" t="s">
        <v>290</v>
      </c>
      <c r="N24" s="29" t="s">
        <v>191</v>
      </c>
      <c r="O24" s="29" t="s">
        <v>197</v>
      </c>
    </row>
    <row r="25" spans="1:15" x14ac:dyDescent="0.25">
      <c r="A25" s="32" t="s">
        <v>268</v>
      </c>
      <c r="G25" s="33" t="s">
        <v>291</v>
      </c>
      <c r="N25" s="29" t="s">
        <v>192</v>
      </c>
      <c r="O25" s="29" t="s">
        <v>198</v>
      </c>
    </row>
    <row r="26" spans="1:15" x14ac:dyDescent="0.25">
      <c r="A26" s="32" t="s">
        <v>269</v>
      </c>
      <c r="G26" s="33" t="s">
        <v>292</v>
      </c>
      <c r="N26" s="29" t="s">
        <v>193</v>
      </c>
      <c r="O26" s="29" t="s">
        <v>199</v>
      </c>
    </row>
    <row r="27" spans="1:15" x14ac:dyDescent="0.25">
      <c r="A27" s="34" t="s">
        <v>270</v>
      </c>
      <c r="G27" s="29" t="s">
        <v>293</v>
      </c>
      <c r="N27" s="29" t="s">
        <v>194</v>
      </c>
      <c r="O27" s="29" t="s">
        <v>200</v>
      </c>
    </row>
    <row r="28" spans="1:15" x14ac:dyDescent="0.25">
      <c r="A28" s="34" t="s">
        <v>271</v>
      </c>
      <c r="G28" s="29" t="s">
        <v>165</v>
      </c>
      <c r="N28" s="29" t="s">
        <v>195</v>
      </c>
      <c r="O28" s="29" t="s">
        <v>201</v>
      </c>
    </row>
    <row r="29" spans="1:15" x14ac:dyDescent="0.25">
      <c r="A29" s="34" t="s">
        <v>138</v>
      </c>
      <c r="G29" s="29" t="s">
        <v>294</v>
      </c>
      <c r="N29" s="29" t="s">
        <v>196</v>
      </c>
      <c r="O29" s="29" t="s">
        <v>202</v>
      </c>
    </row>
    <row r="30" spans="1:15" x14ac:dyDescent="0.25">
      <c r="A30" s="32" t="s">
        <v>272</v>
      </c>
      <c r="G30" s="33" t="s">
        <v>166</v>
      </c>
      <c r="N30" s="29" t="s">
        <v>86</v>
      </c>
      <c r="O30" s="29" t="s">
        <v>104</v>
      </c>
    </row>
    <row r="31" spans="1:15" x14ac:dyDescent="0.25">
      <c r="A31" s="32" t="s">
        <v>139</v>
      </c>
      <c r="G31" s="33" t="s">
        <v>167</v>
      </c>
      <c r="N31" s="29" t="s">
        <v>87</v>
      </c>
      <c r="O31" s="29" t="s">
        <v>105</v>
      </c>
    </row>
    <row r="32" spans="1:15" x14ac:dyDescent="0.25">
      <c r="A32" s="32" t="s">
        <v>140</v>
      </c>
      <c r="G32" s="33" t="s">
        <v>295</v>
      </c>
      <c r="N32" s="29" t="s">
        <v>88</v>
      </c>
      <c r="O32" s="29" t="s">
        <v>106</v>
      </c>
    </row>
    <row r="33" spans="1:15" x14ac:dyDescent="0.25">
      <c r="A33" s="34" t="s">
        <v>273</v>
      </c>
      <c r="G33" s="29" t="s">
        <v>168</v>
      </c>
      <c r="N33" s="29" t="s">
        <v>89</v>
      </c>
      <c r="O33" s="29" t="s">
        <v>107</v>
      </c>
    </row>
    <row r="34" spans="1:15" x14ac:dyDescent="0.25">
      <c r="A34" s="34" t="s">
        <v>274</v>
      </c>
      <c r="G34" s="29" t="s">
        <v>169</v>
      </c>
      <c r="N34" s="29" t="s">
        <v>90</v>
      </c>
      <c r="O34" s="29" t="s">
        <v>108</v>
      </c>
    </row>
    <row r="35" spans="1:15" x14ac:dyDescent="0.25">
      <c r="A35" s="34" t="s">
        <v>141</v>
      </c>
      <c r="G35" s="29" t="s">
        <v>296</v>
      </c>
      <c r="N35" s="29" t="s">
        <v>91</v>
      </c>
      <c r="O35" s="29" t="s">
        <v>109</v>
      </c>
    </row>
    <row r="36" spans="1:15" x14ac:dyDescent="0.25">
      <c r="A36" s="32" t="s">
        <v>142</v>
      </c>
      <c r="G36" s="33" t="s">
        <v>297</v>
      </c>
      <c r="N36" s="29" t="s">
        <v>203</v>
      </c>
      <c r="O36" s="29" t="s">
        <v>209</v>
      </c>
    </row>
    <row r="37" spans="1:15" x14ac:dyDescent="0.25">
      <c r="A37" s="32" t="s">
        <v>143</v>
      </c>
      <c r="G37" s="33" t="s">
        <v>298</v>
      </c>
      <c r="N37" s="29" t="s">
        <v>204</v>
      </c>
      <c r="O37" s="29" t="s">
        <v>210</v>
      </c>
    </row>
    <row r="38" spans="1:15" x14ac:dyDescent="0.25">
      <c r="A38" s="32" t="s">
        <v>144</v>
      </c>
      <c r="G38" s="33" t="s">
        <v>170</v>
      </c>
      <c r="N38" s="29" t="s">
        <v>205</v>
      </c>
      <c r="O38" s="29" t="s">
        <v>211</v>
      </c>
    </row>
    <row r="39" spans="1:15" x14ac:dyDescent="0.25">
      <c r="A39" s="34" t="s">
        <v>145</v>
      </c>
      <c r="G39" s="29" t="s">
        <v>299</v>
      </c>
      <c r="N39" s="29" t="s">
        <v>206</v>
      </c>
      <c r="O39" s="29" t="s">
        <v>212</v>
      </c>
    </row>
    <row r="40" spans="1:15" x14ac:dyDescent="0.25">
      <c r="A40" s="34" t="s">
        <v>275</v>
      </c>
      <c r="G40" s="29" t="s">
        <v>300</v>
      </c>
      <c r="N40" s="29" t="s">
        <v>207</v>
      </c>
      <c r="O40" s="29" t="s">
        <v>213</v>
      </c>
    </row>
    <row r="41" spans="1:15" x14ac:dyDescent="0.25">
      <c r="A41" s="34" t="s">
        <v>146</v>
      </c>
      <c r="G41" s="29" t="s">
        <v>171</v>
      </c>
      <c r="N41" s="29" t="s">
        <v>208</v>
      </c>
      <c r="O41" s="29" t="s">
        <v>214</v>
      </c>
    </row>
    <row r="42" spans="1:15" x14ac:dyDescent="0.25">
      <c r="A42" s="32" t="s">
        <v>276</v>
      </c>
      <c r="G42" s="33" t="s">
        <v>172</v>
      </c>
      <c r="N42" s="29" t="s">
        <v>92</v>
      </c>
      <c r="O42" s="29" t="s">
        <v>110</v>
      </c>
    </row>
    <row r="43" spans="1:15" x14ac:dyDescent="0.25">
      <c r="A43" s="32" t="s">
        <v>277</v>
      </c>
      <c r="G43" s="33" t="s">
        <v>301</v>
      </c>
      <c r="N43" s="29" t="s">
        <v>93</v>
      </c>
      <c r="O43" s="29" t="s">
        <v>111</v>
      </c>
    </row>
    <row r="44" spans="1:15" x14ac:dyDescent="0.25">
      <c r="A44" s="32" t="s">
        <v>147</v>
      </c>
      <c r="G44" s="33" t="s">
        <v>173</v>
      </c>
      <c r="N44" s="29" t="s">
        <v>94</v>
      </c>
      <c r="O44" s="29" t="s">
        <v>112</v>
      </c>
    </row>
    <row r="45" spans="1:15" x14ac:dyDescent="0.25">
      <c r="A45" s="34" t="s">
        <v>148</v>
      </c>
      <c r="G45" s="29" t="s">
        <v>174</v>
      </c>
      <c r="N45" s="29" t="s">
        <v>95</v>
      </c>
      <c r="O45" s="29" t="s">
        <v>113</v>
      </c>
    </row>
    <row r="46" spans="1:15" x14ac:dyDescent="0.25">
      <c r="A46" s="34" t="s">
        <v>149</v>
      </c>
      <c r="G46" s="29" t="s">
        <v>302</v>
      </c>
      <c r="N46" s="29" t="s">
        <v>96</v>
      </c>
      <c r="O46" s="29" t="s">
        <v>114</v>
      </c>
    </row>
    <row r="47" spans="1:15" x14ac:dyDescent="0.25">
      <c r="A47" s="34" t="s">
        <v>278</v>
      </c>
      <c r="G47" s="29" t="s">
        <v>303</v>
      </c>
      <c r="N47" s="29" t="s">
        <v>97</v>
      </c>
      <c r="O47" s="29" t="s">
        <v>115</v>
      </c>
    </row>
    <row r="48" spans="1:15" x14ac:dyDescent="0.25">
      <c r="A48" s="32" t="s">
        <v>279</v>
      </c>
      <c r="G48" s="33" t="s">
        <v>304</v>
      </c>
      <c r="N48" s="29" t="s">
        <v>215</v>
      </c>
      <c r="O48" s="29" t="s">
        <v>221</v>
      </c>
    </row>
    <row r="49" spans="1:15" x14ac:dyDescent="0.25">
      <c r="A49" s="32" t="s">
        <v>280</v>
      </c>
      <c r="G49" s="33" t="s">
        <v>175</v>
      </c>
      <c r="N49" s="29" t="s">
        <v>216</v>
      </c>
      <c r="O49" s="29" t="s">
        <v>222</v>
      </c>
    </row>
    <row r="50" spans="1:15" x14ac:dyDescent="0.25">
      <c r="A50" s="32" t="s">
        <v>281</v>
      </c>
      <c r="G50" s="33" t="s">
        <v>305</v>
      </c>
      <c r="N50" s="29" t="s">
        <v>217</v>
      </c>
      <c r="O50" s="29" t="s">
        <v>223</v>
      </c>
    </row>
    <row r="51" spans="1:15" x14ac:dyDescent="0.25">
      <c r="A51" s="34" t="s">
        <v>150</v>
      </c>
      <c r="G51" s="29" t="s">
        <v>306</v>
      </c>
      <c r="N51" s="29" t="s">
        <v>218</v>
      </c>
      <c r="O51" s="29" t="s">
        <v>224</v>
      </c>
    </row>
    <row r="52" spans="1:15" x14ac:dyDescent="0.25">
      <c r="A52" s="34" t="s">
        <v>151</v>
      </c>
      <c r="G52" s="29" t="s">
        <v>176</v>
      </c>
      <c r="N52" s="29" t="s">
        <v>219</v>
      </c>
      <c r="O52" s="29" t="s">
        <v>225</v>
      </c>
    </row>
    <row r="53" spans="1:15" x14ac:dyDescent="0.25">
      <c r="A53" s="34" t="s">
        <v>282</v>
      </c>
      <c r="G53" s="29" t="s">
        <v>177</v>
      </c>
      <c r="N53" s="29" t="s">
        <v>220</v>
      </c>
      <c r="O53" s="29" t="s">
        <v>226</v>
      </c>
    </row>
    <row r="54" spans="1:15" x14ac:dyDescent="0.25">
      <c r="A54" s="35"/>
    </row>
    <row r="55" spans="1:15" x14ac:dyDescent="0.25">
      <c r="A55" s="30" t="s">
        <v>152</v>
      </c>
      <c r="G55" s="29" t="s">
        <v>152</v>
      </c>
    </row>
    <row r="56" spans="1:15" x14ac:dyDescent="0.25">
      <c r="A56" s="30" t="s">
        <v>153</v>
      </c>
      <c r="G56" s="29" t="s">
        <v>178</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7D62E-59FF-4336-B09C-38F6416A7B5F}">
  <dimension ref="A1:G191"/>
  <sheetViews>
    <sheetView workbookViewId="0">
      <selection activeCell="B192" sqref="B192"/>
    </sheetView>
  </sheetViews>
  <sheetFormatPr defaultRowHeight="13.2" x14ac:dyDescent="0.25"/>
  <cols>
    <col min="1" max="1" width="33.44140625" style="72" customWidth="1"/>
    <col min="2" max="2" width="51.77734375" style="72" customWidth="1"/>
    <col min="3" max="3" width="34.6640625" style="72" customWidth="1"/>
    <col min="4" max="4" width="8.88671875" style="72"/>
    <col min="5" max="5" width="6.6640625" style="73" customWidth="1"/>
    <col min="6" max="16384" width="8.88671875" style="72"/>
  </cols>
  <sheetData>
    <row r="1" spans="1:7" x14ac:dyDescent="0.25">
      <c r="A1" s="72" t="s">
        <v>413</v>
      </c>
    </row>
    <row r="2" spans="1:7" x14ac:dyDescent="0.25">
      <c r="A2" s="72" t="s">
        <v>414</v>
      </c>
      <c r="C2" s="74" t="s">
        <v>652</v>
      </c>
    </row>
    <row r="3" spans="1:7" x14ac:dyDescent="0.25">
      <c r="A3" s="72" t="s">
        <v>416</v>
      </c>
      <c r="B3" s="72" t="s">
        <v>53</v>
      </c>
      <c r="C3" s="72" t="s">
        <v>417</v>
      </c>
      <c r="D3" s="72" t="s">
        <v>418</v>
      </c>
      <c r="E3" s="73" t="s">
        <v>419</v>
      </c>
      <c r="F3" s="72" t="s">
        <v>420</v>
      </c>
      <c r="G3" s="72" t="s">
        <v>421</v>
      </c>
    </row>
    <row r="4" spans="1:7" x14ac:dyDescent="0.25">
      <c r="A4" s="72" t="s">
        <v>422</v>
      </c>
      <c r="B4" s="72" t="s">
        <v>423</v>
      </c>
      <c r="C4" s="72" t="s">
        <v>424</v>
      </c>
      <c r="D4" s="72" t="s">
        <v>425</v>
      </c>
      <c r="E4" s="73">
        <v>1</v>
      </c>
      <c r="F4" s="72" t="s">
        <v>426</v>
      </c>
      <c r="G4" s="72" t="s">
        <v>427</v>
      </c>
    </row>
    <row r="5" spans="1:7" x14ac:dyDescent="0.25">
      <c r="A5" s="72" t="s">
        <v>428</v>
      </c>
      <c r="B5" s="72" t="s">
        <v>423</v>
      </c>
      <c r="C5" s="72" t="s">
        <v>429</v>
      </c>
      <c r="D5" s="72" t="s">
        <v>425</v>
      </c>
      <c r="E5" s="73">
        <v>1</v>
      </c>
      <c r="F5" s="72" t="s">
        <v>426</v>
      </c>
      <c r="G5" s="72" t="s">
        <v>427</v>
      </c>
    </row>
    <row r="6" spans="1:7" x14ac:dyDescent="0.25">
      <c r="A6" s="72" t="s">
        <v>430</v>
      </c>
      <c r="B6" s="72" t="s">
        <v>423</v>
      </c>
      <c r="C6" s="72" t="s">
        <v>429</v>
      </c>
      <c r="D6" s="72" t="s">
        <v>425</v>
      </c>
      <c r="E6" s="73">
        <v>1</v>
      </c>
      <c r="F6" s="72" t="s">
        <v>426</v>
      </c>
      <c r="G6" s="72" t="s">
        <v>427</v>
      </c>
    </row>
    <row r="7" spans="1:7" x14ac:dyDescent="0.25">
      <c r="A7" s="72" t="s">
        <v>431</v>
      </c>
      <c r="B7" s="72" t="s">
        <v>432</v>
      </c>
      <c r="C7" s="72" t="s">
        <v>653</v>
      </c>
      <c r="D7" s="72" t="s">
        <v>434</v>
      </c>
      <c r="E7" s="73">
        <v>1</v>
      </c>
      <c r="F7" s="72" t="s">
        <v>426</v>
      </c>
      <c r="G7" s="72" t="s">
        <v>427</v>
      </c>
    </row>
    <row r="8" spans="1:7" x14ac:dyDescent="0.25">
      <c r="A8" s="72" t="s">
        <v>435</v>
      </c>
      <c r="B8" s="72" t="s">
        <v>423</v>
      </c>
      <c r="C8" s="72" t="s">
        <v>429</v>
      </c>
      <c r="D8" s="72" t="s">
        <v>425</v>
      </c>
      <c r="E8" s="73">
        <v>1</v>
      </c>
      <c r="F8" s="72" t="s">
        <v>426</v>
      </c>
      <c r="G8" s="72" t="s">
        <v>427</v>
      </c>
    </row>
    <row r="9" spans="1:7" x14ac:dyDescent="0.25">
      <c r="A9" s="72" t="s">
        <v>436</v>
      </c>
      <c r="B9" s="72" t="s">
        <v>180</v>
      </c>
      <c r="C9" s="72" t="s">
        <v>180</v>
      </c>
      <c r="D9" s="72" t="s">
        <v>437</v>
      </c>
      <c r="E9" s="73">
        <v>1</v>
      </c>
      <c r="F9" s="72" t="s">
        <v>426</v>
      </c>
      <c r="G9" s="72" t="s">
        <v>427</v>
      </c>
    </row>
    <row r="10" spans="1:7" x14ac:dyDescent="0.25">
      <c r="A10" s="72" t="s">
        <v>438</v>
      </c>
      <c r="B10" s="72" t="s">
        <v>102</v>
      </c>
      <c r="C10" s="72" t="s">
        <v>102</v>
      </c>
      <c r="D10" s="72" t="s">
        <v>439</v>
      </c>
      <c r="E10" s="73">
        <v>1</v>
      </c>
      <c r="F10" s="72" t="s">
        <v>426</v>
      </c>
      <c r="G10" s="72" t="s">
        <v>427</v>
      </c>
    </row>
    <row r="11" spans="1:7" x14ac:dyDescent="0.25">
      <c r="A11" s="72" t="s">
        <v>440</v>
      </c>
      <c r="B11" s="72" t="s">
        <v>220</v>
      </c>
      <c r="C11" s="72" t="s">
        <v>220</v>
      </c>
      <c r="D11" s="72" t="s">
        <v>441</v>
      </c>
      <c r="E11" s="73">
        <v>1</v>
      </c>
      <c r="F11" s="72" t="s">
        <v>426</v>
      </c>
      <c r="G11" s="72" t="s">
        <v>427</v>
      </c>
    </row>
    <row r="12" spans="1:7" x14ac:dyDescent="0.25">
      <c r="A12" s="72" t="s">
        <v>442</v>
      </c>
      <c r="B12" s="72" t="s">
        <v>99</v>
      </c>
      <c r="C12" s="72" t="s">
        <v>99</v>
      </c>
      <c r="D12" s="72" t="s">
        <v>443</v>
      </c>
      <c r="E12" s="73">
        <v>1</v>
      </c>
      <c r="F12" s="72" t="s">
        <v>426</v>
      </c>
      <c r="G12" s="72" t="s">
        <v>427</v>
      </c>
    </row>
    <row r="13" spans="1:7" x14ac:dyDescent="0.25">
      <c r="A13" s="72" t="s">
        <v>444</v>
      </c>
      <c r="B13" s="72" t="s">
        <v>215</v>
      </c>
      <c r="C13" s="72" t="s">
        <v>215</v>
      </c>
      <c r="D13" s="72" t="s">
        <v>445</v>
      </c>
      <c r="E13" s="73">
        <v>1</v>
      </c>
      <c r="F13" s="72" t="s">
        <v>426</v>
      </c>
      <c r="G13" s="72" t="s">
        <v>427</v>
      </c>
    </row>
    <row r="14" spans="1:7" x14ac:dyDescent="0.25">
      <c r="A14" s="72" t="s">
        <v>446</v>
      </c>
      <c r="B14" s="72" t="s">
        <v>106</v>
      </c>
      <c r="C14" s="72" t="s">
        <v>106</v>
      </c>
      <c r="D14" s="72" t="s">
        <v>447</v>
      </c>
      <c r="E14" s="73">
        <v>1</v>
      </c>
      <c r="F14" s="72" t="s">
        <v>426</v>
      </c>
      <c r="G14" s="72" t="s">
        <v>427</v>
      </c>
    </row>
    <row r="15" spans="1:7" x14ac:dyDescent="0.25">
      <c r="A15" s="72" t="s">
        <v>448</v>
      </c>
      <c r="B15" s="72" t="s">
        <v>423</v>
      </c>
      <c r="C15" s="72" t="s">
        <v>429</v>
      </c>
      <c r="D15" s="72" t="s">
        <v>425</v>
      </c>
      <c r="E15" s="73">
        <v>1</v>
      </c>
      <c r="F15" s="72" t="s">
        <v>426</v>
      </c>
      <c r="G15" s="72" t="s">
        <v>427</v>
      </c>
    </row>
    <row r="16" spans="1:7" x14ac:dyDescent="0.25">
      <c r="A16" s="72" t="s">
        <v>449</v>
      </c>
      <c r="B16" s="72" t="s">
        <v>432</v>
      </c>
      <c r="C16" s="72" t="s">
        <v>433</v>
      </c>
      <c r="D16" s="72" t="s">
        <v>434</v>
      </c>
      <c r="E16" s="73">
        <v>1</v>
      </c>
      <c r="F16" s="72" t="s">
        <v>426</v>
      </c>
      <c r="G16" s="72" t="s">
        <v>427</v>
      </c>
    </row>
    <row r="17" spans="1:7" x14ac:dyDescent="0.25">
      <c r="A17" s="72" t="s">
        <v>450</v>
      </c>
      <c r="B17" s="72" t="s">
        <v>423</v>
      </c>
      <c r="C17" s="72" t="s">
        <v>429</v>
      </c>
      <c r="D17" s="72" t="s">
        <v>425</v>
      </c>
      <c r="E17" s="73">
        <v>1</v>
      </c>
      <c r="F17" s="72" t="s">
        <v>426</v>
      </c>
      <c r="G17" s="72" t="s">
        <v>427</v>
      </c>
    </row>
    <row r="18" spans="1:7" x14ac:dyDescent="0.25">
      <c r="A18" s="72" t="s">
        <v>451</v>
      </c>
      <c r="B18" s="72" t="s">
        <v>189</v>
      </c>
      <c r="C18" s="72" t="s">
        <v>189</v>
      </c>
      <c r="D18" s="72" t="s">
        <v>452</v>
      </c>
      <c r="E18" s="73">
        <v>1</v>
      </c>
      <c r="F18" s="72" t="s">
        <v>426</v>
      </c>
      <c r="G18" s="72" t="s">
        <v>427</v>
      </c>
    </row>
    <row r="19" spans="1:7" x14ac:dyDescent="0.25">
      <c r="A19" s="72" t="s">
        <v>453</v>
      </c>
      <c r="B19" s="72" t="s">
        <v>92</v>
      </c>
      <c r="C19" s="72" t="s">
        <v>92</v>
      </c>
      <c r="D19" s="72" t="s">
        <v>454</v>
      </c>
      <c r="E19" s="73">
        <v>1</v>
      </c>
      <c r="F19" s="72" t="s">
        <v>426</v>
      </c>
      <c r="G19" s="72" t="s">
        <v>427</v>
      </c>
    </row>
    <row r="20" spans="1:7" x14ac:dyDescent="0.25">
      <c r="A20" s="72" t="s">
        <v>455</v>
      </c>
      <c r="B20" s="72" t="s">
        <v>202</v>
      </c>
      <c r="C20" s="72" t="s">
        <v>202</v>
      </c>
      <c r="D20" s="72" t="s">
        <v>456</v>
      </c>
      <c r="E20" s="73">
        <v>1</v>
      </c>
      <c r="F20" s="72" t="s">
        <v>426</v>
      </c>
      <c r="G20" s="72" t="s">
        <v>427</v>
      </c>
    </row>
    <row r="21" spans="1:7" x14ac:dyDescent="0.25">
      <c r="A21" s="72" t="s">
        <v>457</v>
      </c>
      <c r="B21" s="72" t="s">
        <v>94</v>
      </c>
      <c r="C21" s="72" t="s">
        <v>94</v>
      </c>
      <c r="D21" s="72" t="s">
        <v>458</v>
      </c>
      <c r="E21" s="73">
        <v>1</v>
      </c>
      <c r="F21" s="72" t="s">
        <v>426</v>
      </c>
      <c r="G21" s="72" t="s">
        <v>427</v>
      </c>
    </row>
    <row r="22" spans="1:7" x14ac:dyDescent="0.25">
      <c r="A22" s="72" t="s">
        <v>459</v>
      </c>
      <c r="B22" s="72" t="s">
        <v>73</v>
      </c>
      <c r="C22" s="72" t="s">
        <v>73</v>
      </c>
      <c r="D22" s="72" t="s">
        <v>460</v>
      </c>
      <c r="E22" s="73">
        <v>1</v>
      </c>
      <c r="F22" s="72" t="s">
        <v>426</v>
      </c>
      <c r="G22" s="72" t="s">
        <v>427</v>
      </c>
    </row>
    <row r="23" spans="1:7" x14ac:dyDescent="0.25">
      <c r="A23" s="72" t="s">
        <v>461</v>
      </c>
      <c r="B23" s="72" t="s">
        <v>76</v>
      </c>
      <c r="C23" s="72" t="s">
        <v>76</v>
      </c>
      <c r="D23" s="72" t="s">
        <v>462</v>
      </c>
      <c r="E23" s="73">
        <v>1</v>
      </c>
      <c r="F23" s="72" t="s">
        <v>426</v>
      </c>
      <c r="G23" s="72" t="s">
        <v>427</v>
      </c>
    </row>
    <row r="24" spans="1:7" x14ac:dyDescent="0.25">
      <c r="A24" s="72" t="s">
        <v>463</v>
      </c>
      <c r="B24" s="72" t="s">
        <v>423</v>
      </c>
      <c r="C24" s="72" t="s">
        <v>429</v>
      </c>
      <c r="D24" s="72" t="s">
        <v>425</v>
      </c>
      <c r="E24" s="73">
        <v>1</v>
      </c>
      <c r="F24" s="72" t="s">
        <v>426</v>
      </c>
      <c r="G24" s="72" t="s">
        <v>427</v>
      </c>
    </row>
    <row r="25" spans="1:7" x14ac:dyDescent="0.25">
      <c r="A25" s="72" t="s">
        <v>464</v>
      </c>
      <c r="B25" s="72" t="s">
        <v>432</v>
      </c>
      <c r="C25" s="72" t="s">
        <v>433</v>
      </c>
      <c r="D25" s="72" t="s">
        <v>434</v>
      </c>
      <c r="E25" s="73">
        <v>1</v>
      </c>
      <c r="F25" s="72" t="s">
        <v>426</v>
      </c>
      <c r="G25" s="72" t="s">
        <v>427</v>
      </c>
    </row>
    <row r="26" spans="1:7" x14ac:dyDescent="0.25">
      <c r="A26" s="72" t="s">
        <v>465</v>
      </c>
      <c r="B26" s="72" t="s">
        <v>423</v>
      </c>
      <c r="C26" s="72" t="s">
        <v>429</v>
      </c>
      <c r="D26" s="72" t="s">
        <v>425</v>
      </c>
      <c r="E26" s="73">
        <v>1</v>
      </c>
      <c r="F26" s="72" t="s">
        <v>426</v>
      </c>
      <c r="G26" s="72" t="s">
        <v>427</v>
      </c>
    </row>
    <row r="27" spans="1:7" x14ac:dyDescent="0.25">
      <c r="A27" s="72" t="s">
        <v>466</v>
      </c>
      <c r="B27" s="72" t="s">
        <v>196</v>
      </c>
      <c r="C27" s="72" t="s">
        <v>196</v>
      </c>
      <c r="D27" s="72" t="s">
        <v>467</v>
      </c>
      <c r="E27" s="73">
        <v>1</v>
      </c>
      <c r="F27" s="72" t="s">
        <v>426</v>
      </c>
      <c r="G27" s="72" t="s">
        <v>427</v>
      </c>
    </row>
    <row r="28" spans="1:7" x14ac:dyDescent="0.25">
      <c r="A28" s="72" t="s">
        <v>468</v>
      </c>
      <c r="B28" s="72" t="s">
        <v>200</v>
      </c>
      <c r="C28" s="72" t="s">
        <v>200</v>
      </c>
      <c r="D28" s="72" t="s">
        <v>469</v>
      </c>
      <c r="E28" s="73">
        <v>1</v>
      </c>
      <c r="F28" s="72" t="s">
        <v>426</v>
      </c>
      <c r="G28" s="72" t="s">
        <v>427</v>
      </c>
    </row>
    <row r="29" spans="1:7" x14ac:dyDescent="0.25">
      <c r="A29" s="72" t="s">
        <v>470</v>
      </c>
      <c r="B29" s="72" t="s">
        <v>91</v>
      </c>
      <c r="C29" s="72" t="s">
        <v>91</v>
      </c>
      <c r="D29" s="72" t="s">
        <v>471</v>
      </c>
      <c r="E29" s="73">
        <v>1</v>
      </c>
      <c r="F29" s="72" t="s">
        <v>426</v>
      </c>
      <c r="G29" s="72" t="s">
        <v>427</v>
      </c>
    </row>
    <row r="30" spans="1:7" x14ac:dyDescent="0.25">
      <c r="A30" s="72" t="s">
        <v>472</v>
      </c>
      <c r="B30" s="72" t="s">
        <v>211</v>
      </c>
      <c r="C30" s="72" t="s">
        <v>211</v>
      </c>
      <c r="D30" s="72" t="s">
        <v>473</v>
      </c>
      <c r="E30" s="73">
        <v>1</v>
      </c>
      <c r="F30" s="72" t="s">
        <v>426</v>
      </c>
      <c r="G30" s="72" t="s">
        <v>427</v>
      </c>
    </row>
    <row r="31" spans="1:7" x14ac:dyDescent="0.25">
      <c r="A31" s="72" t="s">
        <v>474</v>
      </c>
      <c r="B31" s="72" t="s">
        <v>75</v>
      </c>
      <c r="C31" s="72" t="s">
        <v>75</v>
      </c>
      <c r="D31" s="72" t="s">
        <v>475</v>
      </c>
      <c r="E31" s="73">
        <v>1</v>
      </c>
      <c r="F31" s="72" t="s">
        <v>426</v>
      </c>
      <c r="G31" s="72" t="s">
        <v>427</v>
      </c>
    </row>
    <row r="32" spans="1:7" x14ac:dyDescent="0.25">
      <c r="A32" s="72" t="s">
        <v>476</v>
      </c>
      <c r="B32" s="72" t="s">
        <v>69</v>
      </c>
      <c r="C32" s="72" t="s">
        <v>69</v>
      </c>
      <c r="D32" s="72" t="s">
        <v>477</v>
      </c>
      <c r="E32" s="73">
        <v>1</v>
      </c>
      <c r="F32" s="72" t="s">
        <v>426</v>
      </c>
      <c r="G32" s="72" t="s">
        <v>427</v>
      </c>
    </row>
    <row r="33" spans="1:7" x14ac:dyDescent="0.25">
      <c r="A33" s="72" t="s">
        <v>478</v>
      </c>
      <c r="B33" s="72" t="s">
        <v>423</v>
      </c>
      <c r="C33" s="72" t="s">
        <v>429</v>
      </c>
      <c r="D33" s="72" t="s">
        <v>425</v>
      </c>
      <c r="E33" s="73">
        <v>1</v>
      </c>
      <c r="F33" s="72" t="s">
        <v>426</v>
      </c>
      <c r="G33" s="72" t="s">
        <v>427</v>
      </c>
    </row>
    <row r="34" spans="1:7" x14ac:dyDescent="0.25">
      <c r="A34" s="72" t="s">
        <v>479</v>
      </c>
      <c r="B34" s="72" t="s">
        <v>432</v>
      </c>
      <c r="C34" s="72" t="s">
        <v>433</v>
      </c>
      <c r="D34" s="72" t="s">
        <v>434</v>
      </c>
      <c r="E34" s="73">
        <v>1</v>
      </c>
      <c r="F34" s="72" t="s">
        <v>426</v>
      </c>
      <c r="G34" s="72" t="s">
        <v>427</v>
      </c>
    </row>
    <row r="35" spans="1:7" x14ac:dyDescent="0.25">
      <c r="A35" s="72" t="s">
        <v>480</v>
      </c>
      <c r="B35" s="72" t="s">
        <v>423</v>
      </c>
      <c r="C35" s="72" t="s">
        <v>429</v>
      </c>
      <c r="D35" s="72" t="s">
        <v>425</v>
      </c>
      <c r="E35" s="73">
        <v>1</v>
      </c>
      <c r="F35" s="72" t="s">
        <v>426</v>
      </c>
      <c r="G35" s="72" t="s">
        <v>427</v>
      </c>
    </row>
    <row r="36" spans="1:7" x14ac:dyDescent="0.25">
      <c r="A36" s="72" t="s">
        <v>481</v>
      </c>
      <c r="B36" s="72" t="s">
        <v>223</v>
      </c>
      <c r="C36" s="72" t="s">
        <v>223</v>
      </c>
      <c r="D36" s="72" t="s">
        <v>482</v>
      </c>
      <c r="E36" s="73">
        <v>1</v>
      </c>
      <c r="F36" s="72" t="s">
        <v>426</v>
      </c>
      <c r="G36" s="72" t="s">
        <v>427</v>
      </c>
    </row>
    <row r="37" spans="1:7" x14ac:dyDescent="0.25">
      <c r="A37" s="72" t="s">
        <v>483</v>
      </c>
      <c r="B37" s="72" t="s">
        <v>79</v>
      </c>
      <c r="C37" s="72" t="s">
        <v>79</v>
      </c>
      <c r="D37" s="72" t="s">
        <v>484</v>
      </c>
      <c r="E37" s="73">
        <v>1</v>
      </c>
      <c r="F37" s="72" t="s">
        <v>426</v>
      </c>
      <c r="G37" s="72" t="s">
        <v>427</v>
      </c>
    </row>
    <row r="38" spans="1:7" x14ac:dyDescent="0.25">
      <c r="A38" s="72" t="s">
        <v>485</v>
      </c>
      <c r="B38" s="72" t="s">
        <v>98</v>
      </c>
      <c r="C38" s="72" t="s">
        <v>98</v>
      </c>
      <c r="D38" s="72" t="s">
        <v>486</v>
      </c>
      <c r="E38" s="73">
        <v>1</v>
      </c>
      <c r="F38" s="72" t="s">
        <v>426</v>
      </c>
      <c r="G38" s="72" t="s">
        <v>427</v>
      </c>
    </row>
    <row r="39" spans="1:7" x14ac:dyDescent="0.25">
      <c r="A39" s="72" t="s">
        <v>487</v>
      </c>
      <c r="B39" s="72" t="s">
        <v>82</v>
      </c>
      <c r="C39" s="72" t="s">
        <v>82</v>
      </c>
      <c r="D39" s="72" t="s">
        <v>488</v>
      </c>
      <c r="E39" s="73">
        <v>1</v>
      </c>
      <c r="F39" s="72" t="s">
        <v>426</v>
      </c>
      <c r="G39" s="72" t="s">
        <v>427</v>
      </c>
    </row>
    <row r="40" spans="1:7" x14ac:dyDescent="0.25">
      <c r="A40" s="72" t="s">
        <v>489</v>
      </c>
      <c r="B40" s="72" t="s">
        <v>188</v>
      </c>
      <c r="C40" s="72" t="s">
        <v>188</v>
      </c>
      <c r="D40" s="72" t="s">
        <v>490</v>
      </c>
      <c r="E40" s="73">
        <v>1</v>
      </c>
      <c r="F40" s="72" t="s">
        <v>426</v>
      </c>
      <c r="G40" s="72" t="s">
        <v>427</v>
      </c>
    </row>
    <row r="41" spans="1:7" x14ac:dyDescent="0.25">
      <c r="A41" s="72" t="s">
        <v>491</v>
      </c>
      <c r="B41" s="72" t="s">
        <v>183</v>
      </c>
      <c r="C41" s="72" t="s">
        <v>183</v>
      </c>
      <c r="D41" s="72" t="s">
        <v>492</v>
      </c>
      <c r="E41" s="73">
        <v>1</v>
      </c>
      <c r="F41" s="72" t="s">
        <v>426</v>
      </c>
      <c r="G41" s="72" t="s">
        <v>427</v>
      </c>
    </row>
    <row r="42" spans="1:7" x14ac:dyDescent="0.25">
      <c r="A42" s="72" t="s">
        <v>493</v>
      </c>
      <c r="B42" s="72" t="s">
        <v>423</v>
      </c>
      <c r="C42" s="72" t="s">
        <v>429</v>
      </c>
      <c r="D42" s="72" t="s">
        <v>425</v>
      </c>
      <c r="E42" s="73">
        <v>1</v>
      </c>
      <c r="F42" s="72" t="s">
        <v>426</v>
      </c>
      <c r="G42" s="72" t="s">
        <v>427</v>
      </c>
    </row>
    <row r="43" spans="1:7" x14ac:dyDescent="0.25">
      <c r="A43" s="72" t="s">
        <v>494</v>
      </c>
      <c r="B43" s="72" t="s">
        <v>432</v>
      </c>
      <c r="C43" s="72" t="s">
        <v>433</v>
      </c>
      <c r="D43" s="72" t="s">
        <v>434</v>
      </c>
      <c r="E43" s="73">
        <v>1</v>
      </c>
      <c r="F43" s="72" t="s">
        <v>426</v>
      </c>
      <c r="G43" s="72" t="s">
        <v>427</v>
      </c>
    </row>
    <row r="44" spans="1:7" x14ac:dyDescent="0.25">
      <c r="A44" s="72" t="s">
        <v>495</v>
      </c>
      <c r="B44" s="72" t="s">
        <v>423</v>
      </c>
      <c r="C44" s="72" t="s">
        <v>429</v>
      </c>
      <c r="D44" s="72" t="s">
        <v>425</v>
      </c>
      <c r="E44" s="73">
        <v>1</v>
      </c>
      <c r="F44" s="72" t="s">
        <v>426</v>
      </c>
      <c r="G44" s="72" t="s">
        <v>427</v>
      </c>
    </row>
    <row r="46" spans="1:7" x14ac:dyDescent="0.25">
      <c r="A46" s="72" t="s">
        <v>496</v>
      </c>
    </row>
    <row r="47" spans="1:7" x14ac:dyDescent="0.25">
      <c r="A47" s="72" t="s">
        <v>414</v>
      </c>
      <c r="C47" s="74" t="s">
        <v>652</v>
      </c>
    </row>
    <row r="48" spans="1:7" x14ac:dyDescent="0.25">
      <c r="A48" s="72" t="s">
        <v>416</v>
      </c>
      <c r="B48" s="72" t="s">
        <v>53</v>
      </c>
      <c r="C48" s="72" t="s">
        <v>417</v>
      </c>
      <c r="D48" s="72" t="s">
        <v>418</v>
      </c>
      <c r="E48" s="73" t="s">
        <v>419</v>
      </c>
      <c r="F48" s="72" t="s">
        <v>420</v>
      </c>
      <c r="G48" s="72" t="s">
        <v>421</v>
      </c>
    </row>
    <row r="49" spans="1:7" x14ac:dyDescent="0.25">
      <c r="A49" s="72" t="s">
        <v>497</v>
      </c>
      <c r="B49" s="72" t="s">
        <v>423</v>
      </c>
      <c r="C49" s="72" t="s">
        <v>424</v>
      </c>
      <c r="D49" s="72" t="s">
        <v>425</v>
      </c>
      <c r="E49" s="73">
        <v>1</v>
      </c>
      <c r="F49" s="72" t="s">
        <v>426</v>
      </c>
      <c r="G49" s="72" t="s">
        <v>427</v>
      </c>
    </row>
    <row r="50" spans="1:7" x14ac:dyDescent="0.25">
      <c r="A50" s="72" t="s">
        <v>498</v>
      </c>
      <c r="B50" s="72" t="s">
        <v>423</v>
      </c>
      <c r="C50" s="72" t="s">
        <v>429</v>
      </c>
      <c r="D50" s="72" t="s">
        <v>425</v>
      </c>
      <c r="E50" s="73">
        <v>1</v>
      </c>
      <c r="F50" s="72" t="s">
        <v>426</v>
      </c>
      <c r="G50" s="72" t="s">
        <v>427</v>
      </c>
    </row>
    <row r="51" spans="1:7" x14ac:dyDescent="0.25">
      <c r="A51" s="72" t="s">
        <v>499</v>
      </c>
      <c r="B51" s="72" t="s">
        <v>423</v>
      </c>
      <c r="C51" s="72" t="s">
        <v>429</v>
      </c>
      <c r="D51" s="72" t="s">
        <v>425</v>
      </c>
      <c r="E51" s="73">
        <v>1</v>
      </c>
      <c r="F51" s="72" t="s">
        <v>426</v>
      </c>
      <c r="G51" s="72" t="s">
        <v>427</v>
      </c>
    </row>
    <row r="52" spans="1:7" x14ac:dyDescent="0.25">
      <c r="A52" s="72" t="s">
        <v>500</v>
      </c>
      <c r="B52" s="72" t="s">
        <v>432</v>
      </c>
      <c r="C52" s="72" t="s">
        <v>433</v>
      </c>
      <c r="D52" s="72" t="s">
        <v>434</v>
      </c>
      <c r="E52" s="73">
        <v>1</v>
      </c>
      <c r="F52" s="72" t="s">
        <v>426</v>
      </c>
      <c r="G52" s="72" t="s">
        <v>427</v>
      </c>
    </row>
    <row r="53" spans="1:7" x14ac:dyDescent="0.25">
      <c r="A53" s="72" t="s">
        <v>501</v>
      </c>
      <c r="B53" s="72" t="s">
        <v>423</v>
      </c>
      <c r="C53" s="72" t="s">
        <v>429</v>
      </c>
      <c r="D53" s="72" t="s">
        <v>425</v>
      </c>
      <c r="E53" s="73">
        <v>1</v>
      </c>
      <c r="F53" s="72" t="s">
        <v>426</v>
      </c>
      <c r="G53" s="72" t="s">
        <v>427</v>
      </c>
    </row>
    <row r="54" spans="1:7" x14ac:dyDescent="0.25">
      <c r="A54" s="72" t="s">
        <v>502</v>
      </c>
      <c r="B54" s="72" t="s">
        <v>89</v>
      </c>
      <c r="C54" s="72" t="s">
        <v>89</v>
      </c>
      <c r="D54" s="72" t="s">
        <v>437</v>
      </c>
      <c r="E54" s="73">
        <v>1</v>
      </c>
      <c r="F54" s="72" t="s">
        <v>426</v>
      </c>
      <c r="G54" s="72" t="s">
        <v>427</v>
      </c>
    </row>
    <row r="55" spans="1:7" x14ac:dyDescent="0.25">
      <c r="A55" s="72" t="s">
        <v>503</v>
      </c>
      <c r="B55" s="72" t="s">
        <v>197</v>
      </c>
      <c r="C55" s="72" t="s">
        <v>197</v>
      </c>
      <c r="D55" s="72" t="s">
        <v>439</v>
      </c>
      <c r="E55" s="73">
        <v>1</v>
      </c>
      <c r="F55" s="72" t="s">
        <v>426</v>
      </c>
      <c r="G55" s="72" t="s">
        <v>427</v>
      </c>
    </row>
    <row r="56" spans="1:7" x14ac:dyDescent="0.25">
      <c r="A56" s="72" t="s">
        <v>504</v>
      </c>
      <c r="B56" s="72" t="s">
        <v>184</v>
      </c>
      <c r="C56" s="72" t="s">
        <v>184</v>
      </c>
      <c r="D56" s="72" t="s">
        <v>441</v>
      </c>
      <c r="E56" s="73">
        <v>1</v>
      </c>
      <c r="F56" s="72" t="s">
        <v>426</v>
      </c>
      <c r="G56" s="72" t="s">
        <v>427</v>
      </c>
    </row>
    <row r="57" spans="1:7" x14ac:dyDescent="0.25">
      <c r="A57" s="72" t="s">
        <v>505</v>
      </c>
      <c r="B57" s="72" t="s">
        <v>110</v>
      </c>
      <c r="C57" s="72" t="s">
        <v>110</v>
      </c>
      <c r="D57" s="72" t="s">
        <v>443</v>
      </c>
      <c r="E57" s="73">
        <v>1</v>
      </c>
      <c r="F57" s="72" t="s">
        <v>426</v>
      </c>
      <c r="G57" s="72" t="s">
        <v>427</v>
      </c>
    </row>
    <row r="58" spans="1:7" x14ac:dyDescent="0.25">
      <c r="A58" s="72" t="s">
        <v>506</v>
      </c>
      <c r="B58" s="72" t="s">
        <v>74</v>
      </c>
      <c r="C58" s="72" t="s">
        <v>74</v>
      </c>
      <c r="D58" s="72" t="s">
        <v>445</v>
      </c>
      <c r="E58" s="73">
        <v>1</v>
      </c>
      <c r="F58" s="72" t="s">
        <v>426</v>
      </c>
      <c r="G58" s="72" t="s">
        <v>427</v>
      </c>
    </row>
    <row r="59" spans="1:7" x14ac:dyDescent="0.25">
      <c r="A59" s="72" t="s">
        <v>507</v>
      </c>
      <c r="B59" s="72" t="s">
        <v>68</v>
      </c>
      <c r="C59" s="72" t="s">
        <v>68</v>
      </c>
      <c r="D59" s="72" t="s">
        <v>447</v>
      </c>
      <c r="E59" s="73">
        <v>1</v>
      </c>
      <c r="F59" s="72" t="s">
        <v>426</v>
      </c>
      <c r="G59" s="72" t="s">
        <v>427</v>
      </c>
    </row>
    <row r="60" spans="1:7" x14ac:dyDescent="0.25">
      <c r="A60" s="72" t="s">
        <v>508</v>
      </c>
      <c r="B60" s="72" t="s">
        <v>423</v>
      </c>
      <c r="C60" s="72" t="s">
        <v>429</v>
      </c>
      <c r="D60" s="72" t="s">
        <v>425</v>
      </c>
      <c r="E60" s="73">
        <v>1</v>
      </c>
      <c r="F60" s="72" t="s">
        <v>426</v>
      </c>
      <c r="G60" s="72" t="s">
        <v>427</v>
      </c>
    </row>
    <row r="61" spans="1:7" x14ac:dyDescent="0.25">
      <c r="A61" s="72" t="s">
        <v>509</v>
      </c>
      <c r="B61" s="72" t="s">
        <v>432</v>
      </c>
      <c r="C61" s="72" t="s">
        <v>433</v>
      </c>
      <c r="D61" s="72" t="s">
        <v>434</v>
      </c>
      <c r="E61" s="73">
        <v>1</v>
      </c>
      <c r="F61" s="72" t="s">
        <v>426</v>
      </c>
      <c r="G61" s="72" t="s">
        <v>427</v>
      </c>
    </row>
    <row r="62" spans="1:7" x14ac:dyDescent="0.25">
      <c r="A62" s="72" t="s">
        <v>510</v>
      </c>
      <c r="B62" s="72" t="s">
        <v>423</v>
      </c>
      <c r="C62" s="72" t="s">
        <v>429</v>
      </c>
      <c r="D62" s="72" t="s">
        <v>425</v>
      </c>
      <c r="E62" s="73">
        <v>1</v>
      </c>
      <c r="F62" s="72" t="s">
        <v>426</v>
      </c>
      <c r="G62" s="72" t="s">
        <v>427</v>
      </c>
    </row>
    <row r="63" spans="1:7" x14ac:dyDescent="0.25">
      <c r="A63" s="72" t="s">
        <v>511</v>
      </c>
      <c r="B63" s="72" t="s">
        <v>112</v>
      </c>
      <c r="C63" s="72" t="s">
        <v>112</v>
      </c>
      <c r="D63" s="72" t="s">
        <v>452</v>
      </c>
      <c r="E63" s="73">
        <v>1</v>
      </c>
      <c r="F63" s="72" t="s">
        <v>426</v>
      </c>
      <c r="G63" s="72" t="s">
        <v>427</v>
      </c>
    </row>
    <row r="64" spans="1:7" x14ac:dyDescent="0.25">
      <c r="A64" s="72" t="s">
        <v>512</v>
      </c>
      <c r="B64" s="72" t="s">
        <v>191</v>
      </c>
      <c r="C64" s="72" t="s">
        <v>191</v>
      </c>
      <c r="D64" s="72" t="s">
        <v>454</v>
      </c>
      <c r="E64" s="73">
        <v>1</v>
      </c>
      <c r="F64" s="72" t="s">
        <v>426</v>
      </c>
      <c r="G64" s="72" t="s">
        <v>427</v>
      </c>
    </row>
    <row r="65" spans="1:7" x14ac:dyDescent="0.25">
      <c r="A65" s="72" t="s">
        <v>513</v>
      </c>
      <c r="B65" s="72" t="s">
        <v>71</v>
      </c>
      <c r="C65" s="72" t="s">
        <v>71</v>
      </c>
      <c r="D65" s="72" t="s">
        <v>456</v>
      </c>
      <c r="E65" s="73">
        <v>1</v>
      </c>
      <c r="F65" s="72" t="s">
        <v>426</v>
      </c>
      <c r="G65" s="72" t="s">
        <v>427</v>
      </c>
    </row>
    <row r="66" spans="1:7" x14ac:dyDescent="0.25">
      <c r="A66" s="72" t="s">
        <v>514</v>
      </c>
      <c r="B66" s="72" t="s">
        <v>87</v>
      </c>
      <c r="C66" s="72" t="s">
        <v>87</v>
      </c>
      <c r="D66" s="72" t="s">
        <v>458</v>
      </c>
      <c r="E66" s="73">
        <v>1</v>
      </c>
      <c r="F66" s="72" t="s">
        <v>426</v>
      </c>
      <c r="G66" s="72" t="s">
        <v>427</v>
      </c>
    </row>
    <row r="67" spans="1:7" x14ac:dyDescent="0.25">
      <c r="A67" s="72" t="s">
        <v>515</v>
      </c>
      <c r="B67" s="72" t="s">
        <v>70</v>
      </c>
      <c r="C67" s="72" t="s">
        <v>70</v>
      </c>
      <c r="D67" s="72" t="s">
        <v>460</v>
      </c>
      <c r="E67" s="73">
        <v>1</v>
      </c>
      <c r="F67" s="72" t="s">
        <v>426</v>
      </c>
      <c r="G67" s="72" t="s">
        <v>427</v>
      </c>
    </row>
    <row r="68" spans="1:7" x14ac:dyDescent="0.25">
      <c r="A68" s="72" t="s">
        <v>516</v>
      </c>
      <c r="B68" s="72" t="s">
        <v>204</v>
      </c>
      <c r="C68" s="72" t="s">
        <v>204</v>
      </c>
      <c r="D68" s="72" t="s">
        <v>462</v>
      </c>
      <c r="E68" s="73">
        <v>1</v>
      </c>
      <c r="F68" s="72" t="s">
        <v>426</v>
      </c>
      <c r="G68" s="72" t="s">
        <v>427</v>
      </c>
    </row>
    <row r="69" spans="1:7" x14ac:dyDescent="0.25">
      <c r="A69" s="72" t="s">
        <v>517</v>
      </c>
      <c r="B69" s="72" t="s">
        <v>423</v>
      </c>
      <c r="C69" s="72" t="s">
        <v>429</v>
      </c>
      <c r="D69" s="72" t="s">
        <v>425</v>
      </c>
      <c r="E69" s="73">
        <v>1</v>
      </c>
      <c r="F69" s="72" t="s">
        <v>426</v>
      </c>
      <c r="G69" s="72" t="s">
        <v>427</v>
      </c>
    </row>
    <row r="70" spans="1:7" x14ac:dyDescent="0.25">
      <c r="A70" s="72" t="s">
        <v>518</v>
      </c>
      <c r="B70" s="72" t="s">
        <v>432</v>
      </c>
      <c r="C70" s="72" t="s">
        <v>433</v>
      </c>
      <c r="D70" s="72" t="s">
        <v>434</v>
      </c>
      <c r="E70" s="73">
        <v>1</v>
      </c>
      <c r="F70" s="72" t="s">
        <v>426</v>
      </c>
      <c r="G70" s="72" t="s">
        <v>427</v>
      </c>
    </row>
    <row r="71" spans="1:7" x14ac:dyDescent="0.25">
      <c r="A71" s="72" t="s">
        <v>519</v>
      </c>
      <c r="B71" s="72" t="s">
        <v>423</v>
      </c>
      <c r="C71" s="72" t="s">
        <v>429</v>
      </c>
      <c r="D71" s="72" t="s">
        <v>425</v>
      </c>
      <c r="E71" s="73">
        <v>1</v>
      </c>
      <c r="F71" s="72" t="s">
        <v>426</v>
      </c>
      <c r="G71" s="72" t="s">
        <v>427</v>
      </c>
    </row>
    <row r="72" spans="1:7" x14ac:dyDescent="0.25">
      <c r="A72" s="72" t="s">
        <v>520</v>
      </c>
      <c r="B72" s="72" t="s">
        <v>179</v>
      </c>
      <c r="C72" s="72" t="s">
        <v>179</v>
      </c>
      <c r="D72" s="72" t="s">
        <v>467</v>
      </c>
      <c r="E72" s="73">
        <v>1</v>
      </c>
      <c r="F72" s="72" t="s">
        <v>426</v>
      </c>
      <c r="G72" s="72" t="s">
        <v>427</v>
      </c>
    </row>
    <row r="73" spans="1:7" x14ac:dyDescent="0.25">
      <c r="A73" s="72" t="s">
        <v>521</v>
      </c>
      <c r="B73" s="72" t="s">
        <v>185</v>
      </c>
      <c r="C73" s="72" t="s">
        <v>185</v>
      </c>
      <c r="D73" s="72" t="s">
        <v>469</v>
      </c>
      <c r="E73" s="73">
        <v>1</v>
      </c>
      <c r="F73" s="72" t="s">
        <v>426</v>
      </c>
      <c r="G73" s="72" t="s">
        <v>427</v>
      </c>
    </row>
    <row r="74" spans="1:7" x14ac:dyDescent="0.25">
      <c r="A74" s="72" t="s">
        <v>522</v>
      </c>
      <c r="B74" s="72" t="s">
        <v>194</v>
      </c>
      <c r="C74" s="72" t="s">
        <v>194</v>
      </c>
      <c r="D74" s="72" t="s">
        <v>471</v>
      </c>
      <c r="E74" s="73">
        <v>1</v>
      </c>
      <c r="F74" s="72" t="s">
        <v>426</v>
      </c>
      <c r="G74" s="72" t="s">
        <v>427</v>
      </c>
    </row>
    <row r="75" spans="1:7" x14ac:dyDescent="0.25">
      <c r="A75" s="72" t="s">
        <v>523</v>
      </c>
      <c r="B75" s="72" t="s">
        <v>190</v>
      </c>
      <c r="C75" s="72" t="s">
        <v>190</v>
      </c>
      <c r="D75" s="72" t="s">
        <v>473</v>
      </c>
      <c r="E75" s="73">
        <v>1</v>
      </c>
      <c r="F75" s="72" t="s">
        <v>426</v>
      </c>
      <c r="G75" s="72" t="s">
        <v>427</v>
      </c>
    </row>
    <row r="76" spans="1:7" x14ac:dyDescent="0.25">
      <c r="A76" s="72" t="s">
        <v>524</v>
      </c>
      <c r="B76" s="72" t="s">
        <v>195</v>
      </c>
      <c r="C76" s="72" t="s">
        <v>195</v>
      </c>
      <c r="D76" s="72" t="s">
        <v>475</v>
      </c>
      <c r="E76" s="73">
        <v>1</v>
      </c>
      <c r="F76" s="72" t="s">
        <v>426</v>
      </c>
      <c r="G76" s="72" t="s">
        <v>427</v>
      </c>
    </row>
    <row r="77" spans="1:7" x14ac:dyDescent="0.25">
      <c r="A77" s="72" t="s">
        <v>525</v>
      </c>
      <c r="B77" s="72" t="s">
        <v>212</v>
      </c>
      <c r="C77" s="72" t="s">
        <v>212</v>
      </c>
      <c r="D77" s="72" t="s">
        <v>477</v>
      </c>
      <c r="E77" s="73">
        <v>1</v>
      </c>
      <c r="F77" s="72" t="s">
        <v>426</v>
      </c>
      <c r="G77" s="72" t="s">
        <v>427</v>
      </c>
    </row>
    <row r="78" spans="1:7" x14ac:dyDescent="0.25">
      <c r="A78" s="72" t="s">
        <v>526</v>
      </c>
      <c r="B78" s="72" t="s">
        <v>423</v>
      </c>
      <c r="C78" s="72" t="s">
        <v>429</v>
      </c>
      <c r="D78" s="72" t="s">
        <v>425</v>
      </c>
      <c r="E78" s="73">
        <v>1</v>
      </c>
      <c r="F78" s="72" t="s">
        <v>426</v>
      </c>
      <c r="G78" s="72" t="s">
        <v>427</v>
      </c>
    </row>
    <row r="79" spans="1:7" x14ac:dyDescent="0.25">
      <c r="A79" s="72" t="s">
        <v>527</v>
      </c>
      <c r="B79" s="72" t="s">
        <v>432</v>
      </c>
      <c r="C79" s="72" t="s">
        <v>433</v>
      </c>
      <c r="D79" s="72" t="s">
        <v>434</v>
      </c>
      <c r="E79" s="73">
        <v>1</v>
      </c>
      <c r="F79" s="72" t="s">
        <v>426</v>
      </c>
      <c r="G79" s="72" t="s">
        <v>427</v>
      </c>
    </row>
    <row r="80" spans="1:7" x14ac:dyDescent="0.25">
      <c r="A80" s="72" t="s">
        <v>528</v>
      </c>
      <c r="B80" s="72" t="s">
        <v>423</v>
      </c>
      <c r="C80" s="72" t="s">
        <v>429</v>
      </c>
      <c r="D80" s="72" t="s">
        <v>425</v>
      </c>
      <c r="E80" s="73">
        <v>1</v>
      </c>
      <c r="F80" s="72" t="s">
        <v>426</v>
      </c>
      <c r="G80" s="72" t="s">
        <v>427</v>
      </c>
    </row>
    <row r="81" spans="1:7" x14ac:dyDescent="0.25">
      <c r="A81" s="72" t="s">
        <v>529</v>
      </c>
      <c r="B81" s="72" t="s">
        <v>187</v>
      </c>
      <c r="C81" s="72" t="s">
        <v>187</v>
      </c>
      <c r="D81" s="72" t="s">
        <v>482</v>
      </c>
      <c r="E81" s="73">
        <v>1</v>
      </c>
      <c r="F81" s="72" t="s">
        <v>426</v>
      </c>
      <c r="G81" s="72" t="s">
        <v>427</v>
      </c>
    </row>
    <row r="82" spans="1:7" x14ac:dyDescent="0.25">
      <c r="A82" s="72" t="s">
        <v>530</v>
      </c>
      <c r="B82" s="72" t="s">
        <v>206</v>
      </c>
      <c r="C82" s="72" t="s">
        <v>206</v>
      </c>
      <c r="D82" s="72" t="s">
        <v>484</v>
      </c>
      <c r="E82" s="73">
        <v>1</v>
      </c>
      <c r="F82" s="72" t="s">
        <v>426</v>
      </c>
      <c r="G82" s="72" t="s">
        <v>427</v>
      </c>
    </row>
    <row r="83" spans="1:7" x14ac:dyDescent="0.25">
      <c r="A83" s="72" t="s">
        <v>531</v>
      </c>
      <c r="B83" s="72" t="s">
        <v>113</v>
      </c>
      <c r="C83" s="72" t="s">
        <v>113</v>
      </c>
      <c r="D83" s="72" t="s">
        <v>486</v>
      </c>
      <c r="E83" s="73">
        <v>1</v>
      </c>
      <c r="F83" s="72" t="s">
        <v>426</v>
      </c>
      <c r="G83" s="72" t="s">
        <v>427</v>
      </c>
    </row>
    <row r="84" spans="1:7" x14ac:dyDescent="0.25">
      <c r="A84" s="72" t="s">
        <v>532</v>
      </c>
      <c r="B84" s="72" t="s">
        <v>205</v>
      </c>
      <c r="C84" s="72" t="s">
        <v>205</v>
      </c>
      <c r="D84" s="72" t="s">
        <v>488</v>
      </c>
      <c r="E84" s="73">
        <v>1</v>
      </c>
      <c r="F84" s="72" t="s">
        <v>426</v>
      </c>
      <c r="G84" s="72" t="s">
        <v>427</v>
      </c>
    </row>
    <row r="85" spans="1:7" x14ac:dyDescent="0.25">
      <c r="A85" s="72" t="s">
        <v>533</v>
      </c>
      <c r="B85" s="72" t="s">
        <v>198</v>
      </c>
      <c r="C85" s="72" t="s">
        <v>198</v>
      </c>
      <c r="D85" s="72" t="s">
        <v>490</v>
      </c>
      <c r="E85" s="73">
        <v>1</v>
      </c>
      <c r="F85" s="72" t="s">
        <v>426</v>
      </c>
      <c r="G85" s="72" t="s">
        <v>427</v>
      </c>
    </row>
    <row r="86" spans="1:7" x14ac:dyDescent="0.25">
      <c r="A86" s="72" t="s">
        <v>534</v>
      </c>
      <c r="B86" s="72" t="s">
        <v>78</v>
      </c>
      <c r="C86" s="72" t="s">
        <v>78</v>
      </c>
      <c r="D86" s="72" t="s">
        <v>492</v>
      </c>
      <c r="E86" s="73">
        <v>1</v>
      </c>
      <c r="F86" s="72" t="s">
        <v>426</v>
      </c>
      <c r="G86" s="72" t="s">
        <v>427</v>
      </c>
    </row>
    <row r="87" spans="1:7" x14ac:dyDescent="0.25">
      <c r="A87" s="72" t="s">
        <v>535</v>
      </c>
      <c r="B87" s="72" t="s">
        <v>423</v>
      </c>
      <c r="C87" s="72" t="s">
        <v>429</v>
      </c>
      <c r="D87" s="72" t="s">
        <v>425</v>
      </c>
      <c r="E87" s="73">
        <v>1</v>
      </c>
      <c r="F87" s="72" t="s">
        <v>426</v>
      </c>
      <c r="G87" s="72" t="s">
        <v>427</v>
      </c>
    </row>
    <row r="88" spans="1:7" x14ac:dyDescent="0.25">
      <c r="A88" s="72" t="s">
        <v>536</v>
      </c>
      <c r="B88" s="72" t="s">
        <v>432</v>
      </c>
      <c r="C88" s="72" t="s">
        <v>433</v>
      </c>
      <c r="D88" s="72" t="s">
        <v>434</v>
      </c>
      <c r="E88" s="73">
        <v>1</v>
      </c>
      <c r="F88" s="72" t="s">
        <v>426</v>
      </c>
      <c r="G88" s="72" t="s">
        <v>427</v>
      </c>
    </row>
    <row r="89" spans="1:7" x14ac:dyDescent="0.25">
      <c r="A89" s="72" t="s">
        <v>537</v>
      </c>
      <c r="B89" s="72" t="s">
        <v>423</v>
      </c>
      <c r="C89" s="72" t="s">
        <v>429</v>
      </c>
      <c r="D89" s="72" t="s">
        <v>425</v>
      </c>
      <c r="E89" s="73">
        <v>1</v>
      </c>
      <c r="F89" s="72" t="s">
        <v>426</v>
      </c>
      <c r="G89" s="72" t="s">
        <v>427</v>
      </c>
    </row>
    <row r="91" spans="1:7" x14ac:dyDescent="0.25">
      <c r="A91" s="72" t="s">
        <v>538</v>
      </c>
    </row>
    <row r="92" spans="1:7" x14ac:dyDescent="0.25">
      <c r="A92" s="72" t="s">
        <v>414</v>
      </c>
      <c r="C92" s="74" t="s">
        <v>652</v>
      </c>
    </row>
    <row r="93" spans="1:7" x14ac:dyDescent="0.25">
      <c r="A93" s="72" t="s">
        <v>416</v>
      </c>
      <c r="B93" s="72" t="s">
        <v>53</v>
      </c>
      <c r="C93" s="72" t="s">
        <v>417</v>
      </c>
      <c r="D93" s="72" t="s">
        <v>418</v>
      </c>
      <c r="E93" s="73" t="s">
        <v>419</v>
      </c>
      <c r="F93" s="72" t="s">
        <v>420</v>
      </c>
      <c r="G93" s="72" t="s">
        <v>421</v>
      </c>
    </row>
    <row r="94" spans="1:7" x14ac:dyDescent="0.25">
      <c r="A94" s="72" t="s">
        <v>539</v>
      </c>
      <c r="B94" s="72" t="s">
        <v>423</v>
      </c>
      <c r="C94" s="72" t="s">
        <v>424</v>
      </c>
      <c r="D94" s="72" t="s">
        <v>425</v>
      </c>
      <c r="E94" s="73">
        <v>1</v>
      </c>
      <c r="F94" s="72" t="s">
        <v>426</v>
      </c>
      <c r="G94" s="72" t="s">
        <v>427</v>
      </c>
    </row>
    <row r="95" spans="1:7" x14ac:dyDescent="0.25">
      <c r="A95" s="72" t="s">
        <v>540</v>
      </c>
      <c r="B95" s="72" t="s">
        <v>423</v>
      </c>
      <c r="C95" s="72" t="s">
        <v>429</v>
      </c>
      <c r="D95" s="72" t="s">
        <v>425</v>
      </c>
      <c r="E95" s="73">
        <v>1</v>
      </c>
      <c r="F95" s="72" t="s">
        <v>426</v>
      </c>
      <c r="G95" s="72" t="s">
        <v>427</v>
      </c>
    </row>
    <row r="96" spans="1:7" x14ac:dyDescent="0.25">
      <c r="A96" s="72" t="s">
        <v>541</v>
      </c>
      <c r="B96" s="72" t="s">
        <v>423</v>
      </c>
      <c r="C96" s="72" t="s">
        <v>429</v>
      </c>
      <c r="D96" s="72" t="s">
        <v>425</v>
      </c>
      <c r="E96" s="73">
        <v>1</v>
      </c>
      <c r="F96" s="72" t="s">
        <v>426</v>
      </c>
      <c r="G96" s="72" t="s">
        <v>427</v>
      </c>
    </row>
    <row r="97" spans="1:7" x14ac:dyDescent="0.25">
      <c r="A97" s="72" t="s">
        <v>542</v>
      </c>
      <c r="B97" s="72" t="s">
        <v>432</v>
      </c>
      <c r="C97" s="72" t="s">
        <v>433</v>
      </c>
      <c r="D97" s="72" t="s">
        <v>434</v>
      </c>
      <c r="E97" s="73">
        <v>1</v>
      </c>
      <c r="F97" s="72" t="s">
        <v>426</v>
      </c>
      <c r="G97" s="72" t="s">
        <v>427</v>
      </c>
    </row>
    <row r="98" spans="1:7" x14ac:dyDescent="0.25">
      <c r="A98" s="72" t="s">
        <v>543</v>
      </c>
      <c r="B98" s="72" t="s">
        <v>423</v>
      </c>
      <c r="C98" s="72" t="s">
        <v>429</v>
      </c>
      <c r="D98" s="72" t="s">
        <v>425</v>
      </c>
      <c r="E98" s="73">
        <v>1</v>
      </c>
      <c r="F98" s="72" t="s">
        <v>426</v>
      </c>
      <c r="G98" s="72" t="s">
        <v>427</v>
      </c>
    </row>
    <row r="99" spans="1:7" x14ac:dyDescent="0.25">
      <c r="A99" s="72" t="s">
        <v>544</v>
      </c>
      <c r="B99" s="72" t="s">
        <v>193</v>
      </c>
      <c r="C99" s="72" t="s">
        <v>193</v>
      </c>
      <c r="D99" s="72" t="s">
        <v>437</v>
      </c>
      <c r="E99" s="73">
        <v>1</v>
      </c>
      <c r="F99" s="72" t="s">
        <v>426</v>
      </c>
      <c r="G99" s="72" t="s">
        <v>427</v>
      </c>
    </row>
    <row r="100" spans="1:7" x14ac:dyDescent="0.25">
      <c r="A100" s="72" t="s">
        <v>545</v>
      </c>
      <c r="B100" s="72" t="s">
        <v>72</v>
      </c>
      <c r="C100" s="72" t="s">
        <v>72</v>
      </c>
      <c r="D100" s="72" t="s">
        <v>439</v>
      </c>
      <c r="E100" s="73">
        <v>1</v>
      </c>
      <c r="F100" s="72" t="s">
        <v>426</v>
      </c>
      <c r="G100" s="72" t="s">
        <v>427</v>
      </c>
    </row>
    <row r="101" spans="1:7" x14ac:dyDescent="0.25">
      <c r="A101" s="72" t="s">
        <v>546</v>
      </c>
      <c r="B101" s="72" t="s">
        <v>80</v>
      </c>
      <c r="C101" s="72" t="s">
        <v>80</v>
      </c>
      <c r="D101" s="72" t="s">
        <v>441</v>
      </c>
      <c r="E101" s="73">
        <v>1</v>
      </c>
      <c r="F101" s="72" t="s">
        <v>426</v>
      </c>
      <c r="G101" s="72" t="s">
        <v>427</v>
      </c>
    </row>
    <row r="102" spans="1:7" x14ac:dyDescent="0.25">
      <c r="A102" s="72" t="s">
        <v>547</v>
      </c>
      <c r="B102" s="72" t="s">
        <v>109</v>
      </c>
      <c r="C102" s="72" t="s">
        <v>109</v>
      </c>
      <c r="D102" s="72" t="s">
        <v>443</v>
      </c>
      <c r="E102" s="73">
        <v>1</v>
      </c>
      <c r="F102" s="72" t="s">
        <v>426</v>
      </c>
      <c r="G102" s="72" t="s">
        <v>427</v>
      </c>
    </row>
    <row r="103" spans="1:7" x14ac:dyDescent="0.25">
      <c r="A103" s="72" t="s">
        <v>548</v>
      </c>
      <c r="B103" s="72" t="s">
        <v>90</v>
      </c>
      <c r="C103" s="72" t="s">
        <v>90</v>
      </c>
      <c r="D103" s="72" t="s">
        <v>445</v>
      </c>
      <c r="E103" s="73">
        <v>1</v>
      </c>
      <c r="F103" s="72" t="s">
        <v>426</v>
      </c>
      <c r="G103" s="72" t="s">
        <v>427</v>
      </c>
    </row>
    <row r="104" spans="1:7" x14ac:dyDescent="0.25">
      <c r="A104" s="72" t="s">
        <v>549</v>
      </c>
      <c r="B104" s="72" t="s">
        <v>225</v>
      </c>
      <c r="C104" s="72" t="s">
        <v>225</v>
      </c>
      <c r="D104" s="72" t="s">
        <v>447</v>
      </c>
      <c r="E104" s="73">
        <v>1</v>
      </c>
      <c r="F104" s="72" t="s">
        <v>426</v>
      </c>
      <c r="G104" s="72" t="s">
        <v>427</v>
      </c>
    </row>
    <row r="105" spans="1:7" x14ac:dyDescent="0.25">
      <c r="A105" s="72" t="s">
        <v>550</v>
      </c>
      <c r="B105" s="72" t="s">
        <v>423</v>
      </c>
      <c r="C105" s="72" t="s">
        <v>429</v>
      </c>
      <c r="D105" s="72" t="s">
        <v>425</v>
      </c>
      <c r="E105" s="73">
        <v>1</v>
      </c>
      <c r="F105" s="72" t="s">
        <v>426</v>
      </c>
      <c r="G105" s="72" t="s">
        <v>427</v>
      </c>
    </row>
    <row r="106" spans="1:7" x14ac:dyDescent="0.25">
      <c r="A106" s="72" t="s">
        <v>551</v>
      </c>
      <c r="B106" s="72" t="s">
        <v>432</v>
      </c>
      <c r="C106" s="72" t="s">
        <v>433</v>
      </c>
      <c r="D106" s="72" t="s">
        <v>434</v>
      </c>
      <c r="E106" s="73">
        <v>1</v>
      </c>
      <c r="F106" s="72" t="s">
        <v>426</v>
      </c>
      <c r="G106" s="72" t="s">
        <v>427</v>
      </c>
    </row>
    <row r="107" spans="1:7" x14ac:dyDescent="0.25">
      <c r="A107" s="72" t="s">
        <v>552</v>
      </c>
      <c r="B107" s="72" t="s">
        <v>423</v>
      </c>
      <c r="C107" s="72" t="s">
        <v>429</v>
      </c>
      <c r="D107" s="72" t="s">
        <v>425</v>
      </c>
      <c r="E107" s="73">
        <v>1</v>
      </c>
      <c r="F107" s="72" t="s">
        <v>426</v>
      </c>
      <c r="G107" s="72" t="s">
        <v>427</v>
      </c>
    </row>
    <row r="109" spans="1:7" x14ac:dyDescent="0.25">
      <c r="A109" s="72" t="s">
        <v>553</v>
      </c>
    </row>
    <row r="110" spans="1:7" x14ac:dyDescent="0.25">
      <c r="A110" s="72" t="s">
        <v>414</v>
      </c>
      <c r="C110" s="74" t="s">
        <v>415</v>
      </c>
    </row>
    <row r="111" spans="1:7" x14ac:dyDescent="0.25">
      <c r="A111" s="72" t="s">
        <v>416</v>
      </c>
      <c r="B111" s="72" t="s">
        <v>53</v>
      </c>
      <c r="C111" s="72" t="s">
        <v>417</v>
      </c>
      <c r="D111" s="72" t="s">
        <v>418</v>
      </c>
      <c r="E111" s="73" t="s">
        <v>419</v>
      </c>
      <c r="F111" s="72" t="s">
        <v>420</v>
      </c>
      <c r="G111" s="72" t="s">
        <v>421</v>
      </c>
    </row>
    <row r="112" spans="1:7" x14ac:dyDescent="0.25">
      <c r="A112" s="72" t="s">
        <v>554</v>
      </c>
      <c r="B112" s="72" t="s">
        <v>423</v>
      </c>
      <c r="C112" s="72" t="s">
        <v>424</v>
      </c>
      <c r="D112" s="72" t="s">
        <v>425</v>
      </c>
      <c r="E112" s="73">
        <v>1</v>
      </c>
      <c r="F112" s="72" t="s">
        <v>426</v>
      </c>
      <c r="G112" s="72" t="s">
        <v>427</v>
      </c>
    </row>
    <row r="113" spans="1:7" x14ac:dyDescent="0.25">
      <c r="A113" s="72" t="s">
        <v>555</v>
      </c>
      <c r="B113" s="72" t="s">
        <v>423</v>
      </c>
      <c r="C113" s="72" t="s">
        <v>429</v>
      </c>
      <c r="D113" s="72" t="s">
        <v>425</v>
      </c>
      <c r="E113" s="73">
        <v>1</v>
      </c>
      <c r="F113" s="72" t="s">
        <v>426</v>
      </c>
      <c r="G113" s="72" t="s">
        <v>427</v>
      </c>
    </row>
    <row r="114" spans="1:7" x14ac:dyDescent="0.25">
      <c r="A114" s="72" t="s">
        <v>556</v>
      </c>
      <c r="B114" s="72" t="s">
        <v>423</v>
      </c>
      <c r="C114" s="72" t="s">
        <v>429</v>
      </c>
      <c r="D114" s="72" t="s">
        <v>425</v>
      </c>
      <c r="E114" s="73">
        <v>1</v>
      </c>
      <c r="F114" s="72" t="s">
        <v>426</v>
      </c>
      <c r="G114" s="72" t="s">
        <v>427</v>
      </c>
    </row>
    <row r="115" spans="1:7" x14ac:dyDescent="0.25">
      <c r="A115" s="72" t="s">
        <v>557</v>
      </c>
      <c r="B115" s="72" t="s">
        <v>432</v>
      </c>
      <c r="C115" s="72" t="s">
        <v>433</v>
      </c>
      <c r="D115" s="72" t="s">
        <v>434</v>
      </c>
      <c r="E115" s="73">
        <v>1</v>
      </c>
      <c r="F115" s="72" t="s">
        <v>426</v>
      </c>
      <c r="G115" s="72" t="s">
        <v>427</v>
      </c>
    </row>
    <row r="116" spans="1:7" x14ac:dyDescent="0.25">
      <c r="A116" s="72" t="s">
        <v>558</v>
      </c>
      <c r="B116" s="72" t="s">
        <v>423</v>
      </c>
      <c r="C116" s="72" t="s">
        <v>429</v>
      </c>
      <c r="D116" s="72" t="s">
        <v>425</v>
      </c>
      <c r="E116" s="73">
        <v>1</v>
      </c>
      <c r="F116" s="72" t="s">
        <v>426</v>
      </c>
      <c r="G116" s="72" t="s">
        <v>427</v>
      </c>
    </row>
    <row r="117" spans="1:7" x14ac:dyDescent="0.25">
      <c r="A117" s="72" t="s">
        <v>559</v>
      </c>
      <c r="B117" s="72" t="s">
        <v>115</v>
      </c>
      <c r="C117" s="72" t="s">
        <v>115</v>
      </c>
      <c r="D117" s="72" t="s">
        <v>452</v>
      </c>
      <c r="E117" s="73">
        <v>1</v>
      </c>
      <c r="F117" s="72" t="s">
        <v>426</v>
      </c>
      <c r="G117" s="72" t="s">
        <v>427</v>
      </c>
    </row>
    <row r="118" spans="1:7" x14ac:dyDescent="0.25">
      <c r="A118" s="72" t="s">
        <v>560</v>
      </c>
      <c r="B118" s="72" t="s">
        <v>182</v>
      </c>
      <c r="C118" s="72" t="s">
        <v>182</v>
      </c>
      <c r="D118" s="72" t="s">
        <v>454</v>
      </c>
      <c r="E118" s="73">
        <v>1</v>
      </c>
      <c r="F118" s="72" t="s">
        <v>426</v>
      </c>
      <c r="G118" s="72" t="s">
        <v>427</v>
      </c>
    </row>
    <row r="119" spans="1:7" x14ac:dyDescent="0.25">
      <c r="A119" s="72" t="s">
        <v>561</v>
      </c>
      <c r="B119" s="72" t="s">
        <v>101</v>
      </c>
      <c r="C119" s="72" t="s">
        <v>101</v>
      </c>
      <c r="D119" s="72" t="s">
        <v>456</v>
      </c>
      <c r="E119" s="73">
        <v>1</v>
      </c>
      <c r="F119" s="72" t="s">
        <v>426</v>
      </c>
      <c r="G119" s="72" t="s">
        <v>427</v>
      </c>
    </row>
    <row r="120" spans="1:7" x14ac:dyDescent="0.25">
      <c r="A120" s="72" t="s">
        <v>562</v>
      </c>
      <c r="B120" s="72" t="s">
        <v>207</v>
      </c>
      <c r="C120" s="72" t="s">
        <v>207</v>
      </c>
      <c r="D120" s="72" t="s">
        <v>458</v>
      </c>
      <c r="E120" s="73">
        <v>1</v>
      </c>
      <c r="F120" s="72" t="s">
        <v>426</v>
      </c>
      <c r="G120" s="72" t="s">
        <v>427</v>
      </c>
    </row>
    <row r="121" spans="1:7" x14ac:dyDescent="0.25">
      <c r="A121" s="72" t="s">
        <v>563</v>
      </c>
      <c r="B121" s="72" t="s">
        <v>214</v>
      </c>
      <c r="C121" s="72" t="s">
        <v>214</v>
      </c>
      <c r="D121" s="72" t="s">
        <v>460</v>
      </c>
      <c r="E121" s="73">
        <v>1</v>
      </c>
      <c r="F121" s="72" t="s">
        <v>426</v>
      </c>
      <c r="G121" s="72" t="s">
        <v>427</v>
      </c>
    </row>
    <row r="122" spans="1:7" x14ac:dyDescent="0.25">
      <c r="A122" s="72" t="s">
        <v>564</v>
      </c>
      <c r="B122" s="72" t="s">
        <v>85</v>
      </c>
      <c r="C122" s="72" t="s">
        <v>85</v>
      </c>
      <c r="D122" s="72" t="s">
        <v>462</v>
      </c>
      <c r="E122" s="73">
        <v>1</v>
      </c>
      <c r="F122" s="72" t="s">
        <v>426</v>
      </c>
      <c r="G122" s="72" t="s">
        <v>427</v>
      </c>
    </row>
    <row r="123" spans="1:7" x14ac:dyDescent="0.25">
      <c r="A123" s="72" t="s">
        <v>565</v>
      </c>
      <c r="B123" s="72" t="s">
        <v>423</v>
      </c>
      <c r="C123" s="72" t="s">
        <v>429</v>
      </c>
      <c r="D123" s="72" t="s">
        <v>425</v>
      </c>
      <c r="E123" s="73">
        <v>1</v>
      </c>
      <c r="F123" s="72" t="s">
        <v>426</v>
      </c>
      <c r="G123" s="72" t="s">
        <v>427</v>
      </c>
    </row>
    <row r="124" spans="1:7" x14ac:dyDescent="0.25">
      <c r="A124" s="72" t="s">
        <v>566</v>
      </c>
      <c r="B124" s="72" t="s">
        <v>432</v>
      </c>
      <c r="C124" s="72" t="s">
        <v>433</v>
      </c>
      <c r="D124" s="72" t="s">
        <v>434</v>
      </c>
      <c r="E124" s="73">
        <v>1</v>
      </c>
      <c r="F124" s="72" t="s">
        <v>426</v>
      </c>
      <c r="G124" s="72" t="s">
        <v>427</v>
      </c>
    </row>
    <row r="125" spans="1:7" x14ac:dyDescent="0.25">
      <c r="A125" s="72" t="s">
        <v>567</v>
      </c>
      <c r="B125" s="72" t="s">
        <v>423</v>
      </c>
      <c r="C125" s="72" t="s">
        <v>429</v>
      </c>
      <c r="D125" s="72" t="s">
        <v>425</v>
      </c>
      <c r="E125" s="73">
        <v>1</v>
      </c>
      <c r="F125" s="72" t="s">
        <v>426</v>
      </c>
      <c r="G125" s="72" t="s">
        <v>427</v>
      </c>
    </row>
    <row r="126" spans="1:7" x14ac:dyDescent="0.25">
      <c r="A126" s="72" t="s">
        <v>568</v>
      </c>
      <c r="B126" s="72" t="s">
        <v>84</v>
      </c>
      <c r="C126" s="72" t="s">
        <v>84</v>
      </c>
      <c r="D126" s="72" t="s">
        <v>467</v>
      </c>
      <c r="E126" s="73">
        <v>1</v>
      </c>
      <c r="F126" s="72" t="s">
        <v>426</v>
      </c>
      <c r="G126" s="72" t="s">
        <v>427</v>
      </c>
    </row>
    <row r="127" spans="1:7" x14ac:dyDescent="0.25">
      <c r="A127" s="72" t="s">
        <v>569</v>
      </c>
      <c r="B127" s="72" t="s">
        <v>209</v>
      </c>
      <c r="C127" s="72" t="s">
        <v>209</v>
      </c>
      <c r="D127" s="72" t="s">
        <v>469</v>
      </c>
      <c r="E127" s="73">
        <v>1</v>
      </c>
      <c r="F127" s="72" t="s">
        <v>426</v>
      </c>
      <c r="G127" s="72" t="s">
        <v>427</v>
      </c>
    </row>
    <row r="128" spans="1:7" x14ac:dyDescent="0.25">
      <c r="A128" s="72" t="s">
        <v>570</v>
      </c>
      <c r="B128" s="72" t="s">
        <v>95</v>
      </c>
      <c r="C128" s="72" t="s">
        <v>95</v>
      </c>
      <c r="D128" s="72" t="s">
        <v>471</v>
      </c>
      <c r="E128" s="73">
        <v>1</v>
      </c>
      <c r="F128" s="72" t="s">
        <v>426</v>
      </c>
      <c r="G128" s="72" t="s">
        <v>427</v>
      </c>
    </row>
    <row r="129" spans="1:7" x14ac:dyDescent="0.25">
      <c r="A129" s="72" t="s">
        <v>571</v>
      </c>
      <c r="B129" s="72" t="s">
        <v>210</v>
      </c>
      <c r="C129" s="72" t="s">
        <v>210</v>
      </c>
      <c r="D129" s="72" t="s">
        <v>473</v>
      </c>
      <c r="E129" s="73">
        <v>1</v>
      </c>
      <c r="F129" s="72" t="s">
        <v>426</v>
      </c>
      <c r="G129" s="72" t="s">
        <v>427</v>
      </c>
    </row>
    <row r="130" spans="1:7" x14ac:dyDescent="0.25">
      <c r="A130" s="72" t="s">
        <v>572</v>
      </c>
      <c r="B130" s="72" t="s">
        <v>96</v>
      </c>
      <c r="C130" s="72" t="s">
        <v>96</v>
      </c>
      <c r="D130" s="72" t="s">
        <v>475</v>
      </c>
      <c r="E130" s="73">
        <v>1</v>
      </c>
      <c r="F130" s="72" t="s">
        <v>426</v>
      </c>
      <c r="G130" s="72" t="s">
        <v>427</v>
      </c>
    </row>
    <row r="131" spans="1:7" x14ac:dyDescent="0.25">
      <c r="A131" s="72" t="s">
        <v>573</v>
      </c>
      <c r="B131" s="72" t="s">
        <v>107</v>
      </c>
      <c r="C131" s="72" t="s">
        <v>107</v>
      </c>
      <c r="D131" s="72" t="s">
        <v>477</v>
      </c>
      <c r="E131" s="73">
        <v>1</v>
      </c>
      <c r="F131" s="72" t="s">
        <v>426</v>
      </c>
      <c r="G131" s="72" t="s">
        <v>427</v>
      </c>
    </row>
    <row r="132" spans="1:7" x14ac:dyDescent="0.25">
      <c r="A132" s="72" t="s">
        <v>574</v>
      </c>
      <c r="B132" s="72" t="s">
        <v>423</v>
      </c>
      <c r="C132" s="72" t="s">
        <v>429</v>
      </c>
      <c r="D132" s="72" t="s">
        <v>425</v>
      </c>
      <c r="E132" s="73">
        <v>1</v>
      </c>
      <c r="F132" s="72" t="s">
        <v>426</v>
      </c>
      <c r="G132" s="72" t="s">
        <v>427</v>
      </c>
    </row>
    <row r="133" spans="1:7" x14ac:dyDescent="0.25">
      <c r="A133" s="72" t="s">
        <v>575</v>
      </c>
      <c r="B133" s="72" t="s">
        <v>432</v>
      </c>
      <c r="C133" s="72" t="s">
        <v>433</v>
      </c>
      <c r="D133" s="72" t="s">
        <v>434</v>
      </c>
      <c r="E133" s="73">
        <v>1</v>
      </c>
      <c r="F133" s="72" t="s">
        <v>426</v>
      </c>
      <c r="G133" s="72" t="s">
        <v>427</v>
      </c>
    </row>
    <row r="134" spans="1:7" x14ac:dyDescent="0.25">
      <c r="A134" s="72" t="s">
        <v>576</v>
      </c>
      <c r="B134" s="72" t="s">
        <v>423</v>
      </c>
      <c r="C134" s="72" t="s">
        <v>429</v>
      </c>
      <c r="D134" s="72" t="s">
        <v>425</v>
      </c>
      <c r="E134" s="73">
        <v>1</v>
      </c>
      <c r="F134" s="72" t="s">
        <v>426</v>
      </c>
      <c r="G134" s="72" t="s">
        <v>427</v>
      </c>
    </row>
    <row r="135" spans="1:7" x14ac:dyDescent="0.25">
      <c r="A135" s="72" t="s">
        <v>577</v>
      </c>
      <c r="B135" s="72" t="s">
        <v>186</v>
      </c>
      <c r="C135" s="72" t="s">
        <v>186</v>
      </c>
      <c r="D135" s="72" t="s">
        <v>482</v>
      </c>
      <c r="E135" s="73">
        <v>1</v>
      </c>
      <c r="F135" s="72" t="s">
        <v>426</v>
      </c>
      <c r="G135" s="72" t="s">
        <v>427</v>
      </c>
    </row>
    <row r="136" spans="1:7" x14ac:dyDescent="0.25">
      <c r="A136" s="72" t="s">
        <v>578</v>
      </c>
      <c r="B136" s="72" t="s">
        <v>81</v>
      </c>
      <c r="C136" s="72" t="s">
        <v>81</v>
      </c>
      <c r="D136" s="72" t="s">
        <v>484</v>
      </c>
      <c r="E136" s="73">
        <v>1</v>
      </c>
      <c r="F136" s="72" t="s">
        <v>426</v>
      </c>
      <c r="G136" s="72" t="s">
        <v>427</v>
      </c>
    </row>
    <row r="137" spans="1:7" x14ac:dyDescent="0.25">
      <c r="A137" s="72" t="s">
        <v>579</v>
      </c>
      <c r="B137" s="72" t="s">
        <v>213</v>
      </c>
      <c r="C137" s="72" t="s">
        <v>213</v>
      </c>
      <c r="D137" s="72" t="s">
        <v>486</v>
      </c>
      <c r="E137" s="73">
        <v>1</v>
      </c>
      <c r="F137" s="72" t="s">
        <v>426</v>
      </c>
      <c r="G137" s="72" t="s">
        <v>427</v>
      </c>
    </row>
    <row r="138" spans="1:7" x14ac:dyDescent="0.25">
      <c r="A138" s="72" t="s">
        <v>580</v>
      </c>
      <c r="B138" s="72" t="s">
        <v>217</v>
      </c>
      <c r="C138" s="72" t="s">
        <v>217</v>
      </c>
      <c r="D138" s="72" t="s">
        <v>488</v>
      </c>
      <c r="E138" s="73">
        <v>1</v>
      </c>
      <c r="F138" s="72" t="s">
        <v>426</v>
      </c>
      <c r="G138" s="72" t="s">
        <v>427</v>
      </c>
    </row>
    <row r="139" spans="1:7" x14ac:dyDescent="0.25">
      <c r="A139" s="72" t="s">
        <v>581</v>
      </c>
      <c r="B139" s="72" t="s">
        <v>108</v>
      </c>
      <c r="C139" s="72" t="s">
        <v>108</v>
      </c>
      <c r="D139" s="72" t="s">
        <v>490</v>
      </c>
      <c r="E139" s="73">
        <v>1</v>
      </c>
      <c r="F139" s="72" t="s">
        <v>426</v>
      </c>
      <c r="G139" s="72" t="s">
        <v>427</v>
      </c>
    </row>
    <row r="140" spans="1:7" x14ac:dyDescent="0.25">
      <c r="A140" s="72" t="s">
        <v>582</v>
      </c>
      <c r="B140" s="72" t="s">
        <v>93</v>
      </c>
      <c r="C140" s="72" t="s">
        <v>93</v>
      </c>
      <c r="D140" s="72" t="s">
        <v>492</v>
      </c>
      <c r="E140" s="73">
        <v>1</v>
      </c>
      <c r="F140" s="72" t="s">
        <v>426</v>
      </c>
      <c r="G140" s="72" t="s">
        <v>427</v>
      </c>
    </row>
    <row r="141" spans="1:7" x14ac:dyDescent="0.25">
      <c r="A141" s="72" t="s">
        <v>583</v>
      </c>
      <c r="B141" s="72" t="s">
        <v>423</v>
      </c>
      <c r="C141" s="72" t="s">
        <v>429</v>
      </c>
      <c r="D141" s="72" t="s">
        <v>425</v>
      </c>
      <c r="E141" s="73">
        <v>1</v>
      </c>
      <c r="F141" s="72" t="s">
        <v>426</v>
      </c>
      <c r="G141" s="72" t="s">
        <v>427</v>
      </c>
    </row>
    <row r="142" spans="1:7" x14ac:dyDescent="0.25">
      <c r="A142" s="72" t="s">
        <v>584</v>
      </c>
      <c r="B142" s="72" t="s">
        <v>432</v>
      </c>
      <c r="C142" s="72" t="s">
        <v>433</v>
      </c>
      <c r="D142" s="72" t="s">
        <v>434</v>
      </c>
      <c r="E142" s="73">
        <v>1</v>
      </c>
      <c r="F142" s="72" t="s">
        <v>426</v>
      </c>
      <c r="G142" s="72" t="s">
        <v>427</v>
      </c>
    </row>
    <row r="143" spans="1:7" x14ac:dyDescent="0.25">
      <c r="A143" s="72" t="s">
        <v>585</v>
      </c>
      <c r="B143" s="72" t="s">
        <v>423</v>
      </c>
      <c r="C143" s="72" t="s">
        <v>429</v>
      </c>
      <c r="D143" s="72" t="s">
        <v>425</v>
      </c>
      <c r="E143" s="73">
        <v>1</v>
      </c>
      <c r="F143" s="72" t="s">
        <v>426</v>
      </c>
      <c r="G143" s="72" t="s">
        <v>427</v>
      </c>
    </row>
    <row r="145" spans="1:7" x14ac:dyDescent="0.25">
      <c r="A145" s="72" t="s">
        <v>586</v>
      </c>
    </row>
    <row r="146" spans="1:7" x14ac:dyDescent="0.25">
      <c r="A146" s="72" t="s">
        <v>414</v>
      </c>
      <c r="C146" s="74" t="s">
        <v>652</v>
      </c>
    </row>
    <row r="147" spans="1:7" x14ac:dyDescent="0.25">
      <c r="A147" s="72" t="s">
        <v>416</v>
      </c>
      <c r="B147" s="72" t="s">
        <v>53</v>
      </c>
      <c r="C147" s="72" t="s">
        <v>417</v>
      </c>
      <c r="D147" s="72" t="s">
        <v>418</v>
      </c>
      <c r="E147" s="73" t="s">
        <v>419</v>
      </c>
      <c r="F147" s="72" t="s">
        <v>420</v>
      </c>
      <c r="G147" s="72" t="s">
        <v>421</v>
      </c>
    </row>
    <row r="148" spans="1:7" x14ac:dyDescent="0.25">
      <c r="A148" s="72" t="s">
        <v>587</v>
      </c>
      <c r="B148" s="72" t="s">
        <v>423</v>
      </c>
      <c r="C148" s="72" t="s">
        <v>424</v>
      </c>
      <c r="D148" s="72" t="s">
        <v>425</v>
      </c>
      <c r="E148" s="73">
        <v>1</v>
      </c>
      <c r="F148" s="72" t="s">
        <v>426</v>
      </c>
      <c r="G148" s="72" t="s">
        <v>427</v>
      </c>
    </row>
    <row r="149" spans="1:7" x14ac:dyDescent="0.25">
      <c r="A149" s="72" t="s">
        <v>588</v>
      </c>
      <c r="B149" s="72" t="s">
        <v>423</v>
      </c>
      <c r="C149" s="72" t="s">
        <v>429</v>
      </c>
      <c r="D149" s="72" t="s">
        <v>425</v>
      </c>
      <c r="E149" s="73">
        <v>1</v>
      </c>
      <c r="F149" s="72" t="s">
        <v>426</v>
      </c>
      <c r="G149" s="72" t="s">
        <v>427</v>
      </c>
    </row>
    <row r="150" spans="1:7" x14ac:dyDescent="0.25">
      <c r="A150" s="72" t="s">
        <v>589</v>
      </c>
      <c r="B150" s="72" t="s">
        <v>423</v>
      </c>
      <c r="C150" s="72" t="s">
        <v>429</v>
      </c>
      <c r="D150" s="72" t="s">
        <v>425</v>
      </c>
      <c r="E150" s="73">
        <v>1</v>
      </c>
      <c r="F150" s="72" t="s">
        <v>426</v>
      </c>
      <c r="G150" s="72" t="s">
        <v>427</v>
      </c>
    </row>
    <row r="151" spans="1:7" x14ac:dyDescent="0.25">
      <c r="A151" s="72" t="s">
        <v>590</v>
      </c>
      <c r="B151" s="72" t="s">
        <v>432</v>
      </c>
      <c r="C151" s="72" t="s">
        <v>433</v>
      </c>
      <c r="D151" s="72" t="s">
        <v>434</v>
      </c>
      <c r="E151" s="73">
        <v>1</v>
      </c>
      <c r="F151" s="72" t="s">
        <v>426</v>
      </c>
      <c r="G151" s="72" t="s">
        <v>427</v>
      </c>
    </row>
    <row r="152" spans="1:7" x14ac:dyDescent="0.25">
      <c r="A152" s="72" t="s">
        <v>591</v>
      </c>
      <c r="B152" s="72" t="s">
        <v>423</v>
      </c>
      <c r="C152" s="72" t="s">
        <v>429</v>
      </c>
      <c r="D152" s="72" t="s">
        <v>425</v>
      </c>
      <c r="E152" s="73">
        <v>1</v>
      </c>
      <c r="F152" s="72" t="s">
        <v>426</v>
      </c>
      <c r="G152" s="72" t="s">
        <v>427</v>
      </c>
    </row>
    <row r="153" spans="1:7" x14ac:dyDescent="0.25">
      <c r="A153" s="72" t="s">
        <v>592</v>
      </c>
      <c r="B153" s="72" t="s">
        <v>216</v>
      </c>
      <c r="C153" s="72" t="s">
        <v>216</v>
      </c>
      <c r="D153" s="72" t="s">
        <v>593</v>
      </c>
      <c r="E153" s="73">
        <v>1</v>
      </c>
      <c r="F153" s="72" t="s">
        <v>426</v>
      </c>
      <c r="G153" s="72" t="s">
        <v>427</v>
      </c>
    </row>
    <row r="154" spans="1:7" x14ac:dyDescent="0.25">
      <c r="A154" s="72" t="s">
        <v>594</v>
      </c>
      <c r="B154" s="72" t="s">
        <v>105</v>
      </c>
      <c r="C154" s="72" t="s">
        <v>105</v>
      </c>
      <c r="D154" s="72" t="s">
        <v>595</v>
      </c>
      <c r="E154" s="73">
        <v>1</v>
      </c>
      <c r="F154" s="72" t="s">
        <v>426</v>
      </c>
      <c r="G154" s="72" t="s">
        <v>427</v>
      </c>
    </row>
    <row r="155" spans="1:7" x14ac:dyDescent="0.25">
      <c r="A155" s="72" t="s">
        <v>596</v>
      </c>
      <c r="B155" s="72" t="s">
        <v>181</v>
      </c>
      <c r="C155" s="72" t="s">
        <v>181</v>
      </c>
      <c r="D155" s="72" t="s">
        <v>597</v>
      </c>
      <c r="E155" s="73">
        <v>1</v>
      </c>
      <c r="F155" s="72" t="s">
        <v>426</v>
      </c>
      <c r="G155" s="72" t="s">
        <v>427</v>
      </c>
    </row>
    <row r="156" spans="1:7" x14ac:dyDescent="0.25">
      <c r="A156" s="72" t="s">
        <v>598</v>
      </c>
      <c r="B156" s="72" t="s">
        <v>222</v>
      </c>
      <c r="C156" s="72" t="s">
        <v>222</v>
      </c>
      <c r="D156" s="72" t="s">
        <v>599</v>
      </c>
      <c r="E156" s="73">
        <v>1</v>
      </c>
      <c r="F156" s="72" t="s">
        <v>426</v>
      </c>
      <c r="G156" s="72" t="s">
        <v>427</v>
      </c>
    </row>
    <row r="157" spans="1:7" x14ac:dyDescent="0.25">
      <c r="A157" s="72" t="s">
        <v>600</v>
      </c>
      <c r="B157" s="72" t="s">
        <v>88</v>
      </c>
      <c r="C157" s="72" t="s">
        <v>88</v>
      </c>
      <c r="D157" s="72" t="s">
        <v>601</v>
      </c>
      <c r="E157" s="73">
        <v>1</v>
      </c>
      <c r="F157" s="72" t="s">
        <v>426</v>
      </c>
      <c r="G157" s="72" t="s">
        <v>427</v>
      </c>
    </row>
    <row r="158" spans="1:7" x14ac:dyDescent="0.25">
      <c r="A158" s="72" t="s">
        <v>602</v>
      </c>
      <c r="B158" s="72" t="s">
        <v>100</v>
      </c>
      <c r="C158" s="72" t="s">
        <v>100</v>
      </c>
      <c r="D158" s="72" t="s">
        <v>603</v>
      </c>
      <c r="E158" s="73">
        <v>1</v>
      </c>
      <c r="F158" s="72" t="s">
        <v>426</v>
      </c>
      <c r="G158" s="72" t="s">
        <v>427</v>
      </c>
    </row>
    <row r="159" spans="1:7" x14ac:dyDescent="0.25">
      <c r="A159" s="72" t="s">
        <v>604</v>
      </c>
      <c r="B159" s="72" t="s">
        <v>423</v>
      </c>
      <c r="C159" s="72" t="s">
        <v>429</v>
      </c>
      <c r="D159" s="72" t="s">
        <v>425</v>
      </c>
      <c r="E159" s="73">
        <v>1</v>
      </c>
      <c r="F159" s="72" t="s">
        <v>426</v>
      </c>
      <c r="G159" s="72" t="s">
        <v>427</v>
      </c>
    </row>
    <row r="160" spans="1:7" x14ac:dyDescent="0.25">
      <c r="A160" s="72" t="s">
        <v>605</v>
      </c>
      <c r="B160" s="72" t="s">
        <v>432</v>
      </c>
      <c r="C160" s="72" t="s">
        <v>433</v>
      </c>
      <c r="D160" s="72" t="s">
        <v>434</v>
      </c>
      <c r="E160" s="73">
        <v>1</v>
      </c>
      <c r="F160" s="72" t="s">
        <v>426</v>
      </c>
      <c r="G160" s="72" t="s">
        <v>427</v>
      </c>
    </row>
    <row r="161" spans="1:7" x14ac:dyDescent="0.25">
      <c r="A161" s="72" t="s">
        <v>606</v>
      </c>
      <c r="B161" s="72" t="s">
        <v>423</v>
      </c>
      <c r="C161" s="72" t="s">
        <v>429</v>
      </c>
      <c r="D161" s="72" t="s">
        <v>425</v>
      </c>
      <c r="E161" s="73">
        <v>1</v>
      </c>
      <c r="F161" s="72" t="s">
        <v>426</v>
      </c>
      <c r="G161" s="72" t="s">
        <v>427</v>
      </c>
    </row>
    <row r="162" spans="1:7" x14ac:dyDescent="0.25">
      <c r="A162" s="72" t="s">
        <v>607</v>
      </c>
      <c r="B162" s="72" t="s">
        <v>104</v>
      </c>
      <c r="C162" s="72" t="s">
        <v>104</v>
      </c>
      <c r="D162" s="72" t="s">
        <v>608</v>
      </c>
      <c r="E162" s="73">
        <v>1</v>
      </c>
      <c r="F162" s="72" t="s">
        <v>426</v>
      </c>
      <c r="G162" s="72" t="s">
        <v>427</v>
      </c>
    </row>
    <row r="163" spans="1:7" x14ac:dyDescent="0.25">
      <c r="A163" s="72" t="s">
        <v>609</v>
      </c>
      <c r="B163" s="72" t="s">
        <v>97</v>
      </c>
      <c r="C163" s="72" t="s">
        <v>97</v>
      </c>
      <c r="D163" s="72" t="s">
        <v>610</v>
      </c>
      <c r="E163" s="73">
        <v>1</v>
      </c>
      <c r="F163" s="72" t="s">
        <v>426</v>
      </c>
      <c r="G163" s="72" t="s">
        <v>427</v>
      </c>
    </row>
    <row r="164" spans="1:7" x14ac:dyDescent="0.25">
      <c r="A164" s="72" t="s">
        <v>611</v>
      </c>
      <c r="B164" s="72" t="s">
        <v>221</v>
      </c>
      <c r="C164" s="72" t="s">
        <v>221</v>
      </c>
      <c r="D164" s="72" t="s">
        <v>612</v>
      </c>
      <c r="E164" s="73">
        <v>1</v>
      </c>
      <c r="F164" s="72" t="s">
        <v>426</v>
      </c>
      <c r="G164" s="72" t="s">
        <v>427</v>
      </c>
    </row>
    <row r="165" spans="1:7" x14ac:dyDescent="0.25">
      <c r="A165" s="72" t="s">
        <v>613</v>
      </c>
      <c r="B165" s="72" t="s">
        <v>83</v>
      </c>
      <c r="C165" s="72" t="s">
        <v>83</v>
      </c>
      <c r="D165" s="72" t="s">
        <v>614</v>
      </c>
      <c r="E165" s="73">
        <v>1</v>
      </c>
      <c r="F165" s="72" t="s">
        <v>426</v>
      </c>
      <c r="G165" s="72" t="s">
        <v>427</v>
      </c>
    </row>
    <row r="166" spans="1:7" x14ac:dyDescent="0.25">
      <c r="A166" s="72" t="s">
        <v>615</v>
      </c>
      <c r="B166" s="72" t="s">
        <v>201</v>
      </c>
      <c r="C166" s="72" t="s">
        <v>201</v>
      </c>
      <c r="D166" s="72" t="s">
        <v>616</v>
      </c>
      <c r="E166" s="73">
        <v>1</v>
      </c>
      <c r="F166" s="72" t="s">
        <v>426</v>
      </c>
      <c r="G166" s="72" t="s">
        <v>427</v>
      </c>
    </row>
    <row r="167" spans="1:7" x14ac:dyDescent="0.25">
      <c r="A167" s="72" t="s">
        <v>617</v>
      </c>
      <c r="B167" s="72" t="s">
        <v>218</v>
      </c>
      <c r="C167" s="72" t="s">
        <v>218</v>
      </c>
      <c r="D167" s="72" t="s">
        <v>618</v>
      </c>
      <c r="E167" s="73">
        <v>1</v>
      </c>
      <c r="F167" s="72" t="s">
        <v>426</v>
      </c>
      <c r="G167" s="72" t="s">
        <v>427</v>
      </c>
    </row>
    <row r="168" spans="1:7" x14ac:dyDescent="0.25">
      <c r="A168" s="72" t="s">
        <v>619</v>
      </c>
      <c r="B168" s="72" t="s">
        <v>423</v>
      </c>
      <c r="C168" s="72" t="s">
        <v>429</v>
      </c>
      <c r="D168" s="72" t="s">
        <v>425</v>
      </c>
      <c r="E168" s="73">
        <v>1</v>
      </c>
      <c r="F168" s="72" t="s">
        <v>426</v>
      </c>
      <c r="G168" s="72" t="s">
        <v>427</v>
      </c>
    </row>
    <row r="169" spans="1:7" x14ac:dyDescent="0.25">
      <c r="A169" s="72" t="s">
        <v>620</v>
      </c>
      <c r="B169" s="72" t="s">
        <v>432</v>
      </c>
      <c r="C169" s="72" t="s">
        <v>433</v>
      </c>
      <c r="D169" s="72" t="s">
        <v>434</v>
      </c>
      <c r="E169" s="73">
        <v>1</v>
      </c>
      <c r="F169" s="72" t="s">
        <v>426</v>
      </c>
      <c r="G169" s="72" t="s">
        <v>427</v>
      </c>
    </row>
    <row r="170" spans="1:7" x14ac:dyDescent="0.25">
      <c r="A170" s="72" t="s">
        <v>621</v>
      </c>
      <c r="B170" s="72" t="s">
        <v>423</v>
      </c>
      <c r="C170" s="72" t="s">
        <v>429</v>
      </c>
      <c r="D170" s="72" t="s">
        <v>425</v>
      </c>
      <c r="E170" s="73">
        <v>1</v>
      </c>
      <c r="F170" s="72" t="s">
        <v>426</v>
      </c>
      <c r="G170" s="72" t="s">
        <v>427</v>
      </c>
    </row>
    <row r="171" spans="1:7" x14ac:dyDescent="0.25">
      <c r="A171" s="72" t="s">
        <v>622</v>
      </c>
      <c r="B171" s="72" t="s">
        <v>203</v>
      </c>
      <c r="C171" s="72" t="s">
        <v>203</v>
      </c>
      <c r="D171" s="72" t="s">
        <v>623</v>
      </c>
      <c r="E171" s="73">
        <v>1</v>
      </c>
      <c r="F171" s="72" t="s">
        <v>426</v>
      </c>
      <c r="G171" s="72" t="s">
        <v>427</v>
      </c>
    </row>
    <row r="172" spans="1:7" x14ac:dyDescent="0.25">
      <c r="A172" s="72" t="s">
        <v>624</v>
      </c>
      <c r="B172" s="72" t="s">
        <v>199</v>
      </c>
      <c r="C172" s="72" t="s">
        <v>199</v>
      </c>
      <c r="D172" s="72" t="s">
        <v>625</v>
      </c>
      <c r="E172" s="73">
        <v>1</v>
      </c>
      <c r="F172" s="72" t="s">
        <v>426</v>
      </c>
      <c r="G172" s="72" t="s">
        <v>427</v>
      </c>
    </row>
    <row r="173" spans="1:7" x14ac:dyDescent="0.25">
      <c r="A173" s="72" t="s">
        <v>626</v>
      </c>
      <c r="B173" s="72" t="s">
        <v>219</v>
      </c>
      <c r="C173" s="72" t="s">
        <v>219</v>
      </c>
      <c r="D173" s="72" t="s">
        <v>627</v>
      </c>
      <c r="E173" s="73">
        <v>1</v>
      </c>
      <c r="F173" s="72" t="s">
        <v>426</v>
      </c>
      <c r="G173" s="72" t="s">
        <v>427</v>
      </c>
    </row>
    <row r="174" spans="1:7" x14ac:dyDescent="0.25">
      <c r="A174" s="72" t="s">
        <v>628</v>
      </c>
      <c r="B174" s="72" t="s">
        <v>111</v>
      </c>
      <c r="C174" s="72" t="s">
        <v>111</v>
      </c>
      <c r="D174" s="72" t="s">
        <v>629</v>
      </c>
      <c r="E174" s="73">
        <v>1</v>
      </c>
      <c r="F174" s="72" t="s">
        <v>426</v>
      </c>
      <c r="G174" s="72" t="s">
        <v>427</v>
      </c>
    </row>
    <row r="175" spans="1:7" x14ac:dyDescent="0.25">
      <c r="A175" s="72" t="s">
        <v>630</v>
      </c>
      <c r="B175" s="72" t="s">
        <v>192</v>
      </c>
      <c r="C175" s="72" t="s">
        <v>192</v>
      </c>
      <c r="D175" s="72" t="s">
        <v>631</v>
      </c>
      <c r="E175" s="73">
        <v>1</v>
      </c>
      <c r="F175" s="72" t="s">
        <v>426</v>
      </c>
      <c r="G175" s="72" t="s">
        <v>427</v>
      </c>
    </row>
    <row r="176" spans="1:7" x14ac:dyDescent="0.25">
      <c r="A176" s="72" t="s">
        <v>632</v>
      </c>
      <c r="B176" s="72" t="s">
        <v>226</v>
      </c>
      <c r="C176" s="72" t="s">
        <v>226</v>
      </c>
      <c r="D176" s="72" t="s">
        <v>633</v>
      </c>
      <c r="E176" s="73">
        <v>1</v>
      </c>
      <c r="F176" s="72" t="s">
        <v>426</v>
      </c>
      <c r="G176" s="72" t="s">
        <v>427</v>
      </c>
    </row>
    <row r="177" spans="1:7" x14ac:dyDescent="0.25">
      <c r="A177" s="72" t="s">
        <v>634</v>
      </c>
      <c r="B177" s="72" t="s">
        <v>423</v>
      </c>
      <c r="C177" s="72" t="s">
        <v>429</v>
      </c>
      <c r="D177" s="72" t="s">
        <v>425</v>
      </c>
      <c r="E177" s="73">
        <v>1</v>
      </c>
      <c r="F177" s="72" t="s">
        <v>426</v>
      </c>
      <c r="G177" s="72" t="s">
        <v>427</v>
      </c>
    </row>
    <row r="178" spans="1:7" x14ac:dyDescent="0.25">
      <c r="A178" s="72" t="s">
        <v>635</v>
      </c>
      <c r="B178" s="72" t="s">
        <v>432</v>
      </c>
      <c r="C178" s="72" t="s">
        <v>433</v>
      </c>
      <c r="D178" s="72" t="s">
        <v>434</v>
      </c>
      <c r="E178" s="73">
        <v>1</v>
      </c>
      <c r="F178" s="72" t="s">
        <v>426</v>
      </c>
      <c r="G178" s="72" t="s">
        <v>427</v>
      </c>
    </row>
    <row r="179" spans="1:7" x14ac:dyDescent="0.25">
      <c r="A179" s="72" t="s">
        <v>636</v>
      </c>
      <c r="B179" s="72" t="s">
        <v>423</v>
      </c>
      <c r="C179" s="72" t="s">
        <v>429</v>
      </c>
      <c r="D179" s="72" t="s">
        <v>425</v>
      </c>
      <c r="E179" s="73">
        <v>1</v>
      </c>
      <c r="F179" s="72" t="s">
        <v>426</v>
      </c>
      <c r="G179" s="72" t="s">
        <v>427</v>
      </c>
    </row>
    <row r="180" spans="1:7" x14ac:dyDescent="0.25">
      <c r="A180" s="72" t="s">
        <v>637</v>
      </c>
      <c r="B180" s="72" t="s">
        <v>224</v>
      </c>
      <c r="C180" s="72" t="s">
        <v>224</v>
      </c>
      <c r="D180" s="72" t="s">
        <v>638</v>
      </c>
      <c r="E180" s="73">
        <v>1</v>
      </c>
      <c r="F180" s="72" t="s">
        <v>426</v>
      </c>
      <c r="G180" s="72" t="s">
        <v>427</v>
      </c>
    </row>
    <row r="181" spans="1:7" x14ac:dyDescent="0.25">
      <c r="A181" s="72" t="s">
        <v>639</v>
      </c>
      <c r="B181" s="72" t="s">
        <v>86</v>
      </c>
      <c r="C181" s="72" t="s">
        <v>86</v>
      </c>
      <c r="D181" s="72" t="s">
        <v>640</v>
      </c>
      <c r="E181" s="73">
        <v>1</v>
      </c>
      <c r="F181" s="72" t="s">
        <v>426</v>
      </c>
      <c r="G181" s="72" t="s">
        <v>427</v>
      </c>
    </row>
    <row r="182" spans="1:7" x14ac:dyDescent="0.25">
      <c r="A182" s="72" t="s">
        <v>641</v>
      </c>
      <c r="B182" s="72" t="s">
        <v>103</v>
      </c>
      <c r="C182" s="72" t="s">
        <v>103</v>
      </c>
      <c r="D182" s="72" t="s">
        <v>642</v>
      </c>
      <c r="E182" s="73">
        <v>1</v>
      </c>
      <c r="F182" s="72" t="s">
        <v>426</v>
      </c>
      <c r="G182" s="72" t="s">
        <v>427</v>
      </c>
    </row>
    <row r="183" spans="1:7" x14ac:dyDescent="0.25">
      <c r="A183" s="72" t="s">
        <v>643</v>
      </c>
      <c r="B183" s="72" t="s">
        <v>77</v>
      </c>
      <c r="C183" s="72" t="s">
        <v>77</v>
      </c>
      <c r="D183" s="72" t="s">
        <v>644</v>
      </c>
      <c r="E183" s="73">
        <v>1</v>
      </c>
      <c r="F183" s="72" t="s">
        <v>426</v>
      </c>
      <c r="G183" s="72" t="s">
        <v>427</v>
      </c>
    </row>
    <row r="184" spans="1:7" x14ac:dyDescent="0.25">
      <c r="A184" s="72" t="s">
        <v>645</v>
      </c>
      <c r="B184" s="72" t="s">
        <v>114</v>
      </c>
      <c r="C184" s="72" t="s">
        <v>114</v>
      </c>
      <c r="D184" s="72" t="s">
        <v>646</v>
      </c>
      <c r="E184" s="73">
        <v>1</v>
      </c>
      <c r="F184" s="72" t="s">
        <v>426</v>
      </c>
      <c r="G184" s="72" t="s">
        <v>427</v>
      </c>
    </row>
    <row r="185" spans="1:7" x14ac:dyDescent="0.25">
      <c r="A185" s="72" t="s">
        <v>647</v>
      </c>
      <c r="B185" s="72" t="s">
        <v>208</v>
      </c>
      <c r="C185" s="72" t="s">
        <v>208</v>
      </c>
      <c r="D185" s="72" t="s">
        <v>648</v>
      </c>
      <c r="E185" s="73">
        <v>1</v>
      </c>
      <c r="F185" s="72" t="s">
        <v>426</v>
      </c>
      <c r="G185" s="72" t="s">
        <v>427</v>
      </c>
    </row>
    <row r="186" spans="1:7" x14ac:dyDescent="0.25">
      <c r="A186" s="72" t="s">
        <v>649</v>
      </c>
      <c r="B186" s="72" t="s">
        <v>423</v>
      </c>
      <c r="C186" s="72" t="s">
        <v>429</v>
      </c>
      <c r="D186" s="72" t="s">
        <v>425</v>
      </c>
      <c r="E186" s="73">
        <v>1</v>
      </c>
      <c r="F186" s="72" t="s">
        <v>426</v>
      </c>
      <c r="G186" s="72" t="s">
        <v>427</v>
      </c>
    </row>
    <row r="187" spans="1:7" x14ac:dyDescent="0.25">
      <c r="A187" s="72" t="s">
        <v>650</v>
      </c>
      <c r="B187" s="72" t="s">
        <v>432</v>
      </c>
      <c r="C187" s="72" t="s">
        <v>433</v>
      </c>
      <c r="D187" s="72" t="s">
        <v>434</v>
      </c>
      <c r="E187" s="73">
        <v>1</v>
      </c>
      <c r="F187" s="72" t="s">
        <v>426</v>
      </c>
      <c r="G187" s="72" t="s">
        <v>427</v>
      </c>
    </row>
    <row r="188" spans="1:7" x14ac:dyDescent="0.25">
      <c r="A188" s="72" t="s">
        <v>651</v>
      </c>
      <c r="B188" s="72" t="s">
        <v>423</v>
      </c>
      <c r="C188" s="72" t="s">
        <v>429</v>
      </c>
      <c r="D188" s="72" t="s">
        <v>425</v>
      </c>
      <c r="E188" s="73">
        <v>1</v>
      </c>
      <c r="F188" s="72" t="s">
        <v>426</v>
      </c>
      <c r="G188" s="72" t="s">
        <v>427</v>
      </c>
    </row>
    <row r="190" spans="1:7" x14ac:dyDescent="0.25">
      <c r="C190" s="72" t="s">
        <v>655</v>
      </c>
    </row>
    <row r="191" spans="1:7" x14ac:dyDescent="0.25">
      <c r="C191" s="72" t="s">
        <v>654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44"/>
  <sheetViews>
    <sheetView topLeftCell="A14" workbookViewId="0">
      <selection activeCell="H6" sqref="H6"/>
    </sheetView>
  </sheetViews>
  <sheetFormatPr defaultColWidth="14.44140625" defaultRowHeight="13.8" x14ac:dyDescent="0.3"/>
  <cols>
    <col min="1" max="1" width="17.33203125" style="17" customWidth="1"/>
    <col min="2" max="2" width="14.44140625" style="17"/>
    <col min="3" max="3" width="15.44140625" style="17" bestFit="1" customWidth="1"/>
    <col min="4" max="4" width="17.5546875" style="17" customWidth="1"/>
    <col min="5" max="16384" width="14.44140625" style="17"/>
  </cols>
  <sheetData>
    <row r="1" spans="1:7" ht="78" customHeight="1" x14ac:dyDescent="0.3">
      <c r="A1" s="75" t="s">
        <v>229</v>
      </c>
      <c r="B1" s="76"/>
      <c r="C1" s="76"/>
      <c r="D1" s="76"/>
      <c r="E1" s="76"/>
      <c r="F1" s="76"/>
      <c r="G1" s="76"/>
    </row>
    <row r="2" spans="1:7" ht="47.25" customHeight="1" x14ac:dyDescent="0.3">
      <c r="A2" s="75" t="s">
        <v>309</v>
      </c>
      <c r="B2" s="77"/>
      <c r="C2" s="77"/>
      <c r="D2" s="77"/>
      <c r="E2" s="77"/>
      <c r="F2" s="77"/>
      <c r="G2" s="77"/>
    </row>
    <row r="4" spans="1:7" ht="46.8" x14ac:dyDescent="0.3">
      <c r="A4" s="41" t="s">
        <v>53</v>
      </c>
      <c r="B4" s="41" t="s">
        <v>230</v>
      </c>
      <c r="C4" s="41" t="s">
        <v>231</v>
      </c>
      <c r="D4" s="39"/>
      <c r="E4" s="39"/>
      <c r="F4" s="39"/>
      <c r="G4" s="39"/>
    </row>
    <row r="5" spans="1:7" ht="15.6" x14ac:dyDescent="0.25">
      <c r="A5" s="24" t="s">
        <v>253</v>
      </c>
      <c r="B5" s="25"/>
      <c r="C5" s="54">
        <f t="shared" ref="C5:C8" si="0">(B5*5)</f>
        <v>0</v>
      </c>
      <c r="D5" s="39"/>
      <c r="E5" s="39"/>
      <c r="F5" s="39"/>
      <c r="G5" s="39"/>
    </row>
    <row r="6" spans="1:7" ht="15.6" x14ac:dyDescent="0.25">
      <c r="A6" s="24" t="s">
        <v>254</v>
      </c>
      <c r="B6" s="25"/>
      <c r="C6" s="54">
        <f t="shared" si="0"/>
        <v>0</v>
      </c>
      <c r="D6" s="39"/>
      <c r="E6" s="39"/>
      <c r="F6" s="39"/>
      <c r="G6" s="39"/>
    </row>
    <row r="7" spans="1:7" ht="15.6" x14ac:dyDescent="0.25">
      <c r="A7" s="24" t="s">
        <v>255</v>
      </c>
      <c r="B7" s="25"/>
      <c r="C7" s="54">
        <f t="shared" si="0"/>
        <v>0</v>
      </c>
      <c r="D7" s="39"/>
      <c r="E7" s="39"/>
      <c r="F7" s="39"/>
      <c r="G7" s="39"/>
    </row>
    <row r="8" spans="1:7" ht="15.6" x14ac:dyDescent="0.25">
      <c r="A8" s="24" t="s">
        <v>256</v>
      </c>
      <c r="B8" s="25"/>
      <c r="C8" s="54">
        <f t="shared" si="0"/>
        <v>0</v>
      </c>
      <c r="D8" s="39"/>
      <c r="E8" s="39"/>
      <c r="F8" s="39"/>
      <c r="G8" s="39"/>
    </row>
    <row r="9" spans="1:7" ht="15.6" x14ac:dyDescent="0.25">
      <c r="A9" s="24" t="s">
        <v>257</v>
      </c>
      <c r="B9" s="25"/>
      <c r="C9" s="54">
        <f>(B9*5)</f>
        <v>0</v>
      </c>
      <c r="D9" s="39"/>
      <c r="E9" s="39"/>
      <c r="F9" s="39"/>
      <c r="G9" s="39"/>
    </row>
    <row r="10" spans="1:7" ht="15.6" x14ac:dyDescent="0.25">
      <c r="A10" s="24" t="s">
        <v>258</v>
      </c>
      <c r="B10" s="25"/>
      <c r="C10" s="54">
        <f t="shared" ref="C10" si="1">(B10*5)</f>
        <v>0</v>
      </c>
      <c r="D10" s="39"/>
      <c r="E10" s="39"/>
      <c r="F10" s="39"/>
      <c r="G10" s="39"/>
    </row>
    <row r="11" spans="1:7" ht="15" x14ac:dyDescent="0.3">
      <c r="A11" s="39"/>
      <c r="B11" s="39"/>
      <c r="C11" s="40"/>
      <c r="D11" s="39"/>
      <c r="E11" s="39"/>
      <c r="F11" s="39"/>
      <c r="G11" s="39"/>
    </row>
    <row r="12" spans="1:7" ht="15" x14ac:dyDescent="0.3">
      <c r="A12" s="39"/>
      <c r="B12" s="39"/>
      <c r="C12" s="39"/>
      <c r="D12" s="39"/>
      <c r="E12" s="39"/>
      <c r="F12" s="39"/>
      <c r="G12" s="39"/>
    </row>
    <row r="13" spans="1:7" ht="46.8" x14ac:dyDescent="0.3">
      <c r="A13" s="41" t="s">
        <v>53</v>
      </c>
      <c r="B13" s="41" t="s">
        <v>232</v>
      </c>
      <c r="C13" s="41" t="s">
        <v>233</v>
      </c>
      <c r="D13" s="41" t="s">
        <v>234</v>
      </c>
      <c r="E13" s="41" t="s">
        <v>235</v>
      </c>
      <c r="F13" s="41" t="s">
        <v>236</v>
      </c>
      <c r="G13" s="41" t="s">
        <v>237</v>
      </c>
    </row>
    <row r="14" spans="1:7" ht="15" x14ac:dyDescent="0.3">
      <c r="A14" s="42" t="s">
        <v>238</v>
      </c>
      <c r="B14" s="42">
        <v>10</v>
      </c>
      <c r="C14" s="42">
        <f>(B14*10)</f>
        <v>100</v>
      </c>
      <c r="D14" s="42">
        <f>(B14*1.1)</f>
        <v>11</v>
      </c>
      <c r="E14" s="42">
        <f>(B14+C14+D14)</f>
        <v>121</v>
      </c>
      <c r="F14" s="42">
        <f>(E14*5)</f>
        <v>605</v>
      </c>
      <c r="G14" s="42">
        <f>(F14-E14)</f>
        <v>484</v>
      </c>
    </row>
    <row r="16" spans="1:7" ht="18" x14ac:dyDescent="0.3">
      <c r="A16" s="78" t="s">
        <v>252</v>
      </c>
      <c r="B16" s="79"/>
      <c r="C16" s="79"/>
      <c r="D16" s="79"/>
    </row>
    <row r="19" spans="1:7" ht="15.6" x14ac:dyDescent="0.3">
      <c r="A19" s="19" t="s">
        <v>239</v>
      </c>
      <c r="B19" s="19" t="s">
        <v>240</v>
      </c>
      <c r="C19" s="19" t="s">
        <v>241</v>
      </c>
      <c r="D19" s="39"/>
      <c r="E19" s="39"/>
      <c r="F19" s="39"/>
      <c r="G19" s="39"/>
    </row>
    <row r="20" spans="1:7" ht="15" x14ac:dyDescent="0.3">
      <c r="A20" s="39" t="s">
        <v>242</v>
      </c>
      <c r="B20" s="43"/>
      <c r="C20" s="44" t="e">
        <f>(0.36/B20)</f>
        <v>#DIV/0!</v>
      </c>
      <c r="D20" s="39"/>
      <c r="E20" s="39"/>
      <c r="F20" s="39"/>
      <c r="G20" s="39"/>
    </row>
    <row r="21" spans="1:7" ht="15" x14ac:dyDescent="0.3">
      <c r="A21" s="39"/>
      <c r="B21" s="39"/>
      <c r="C21" s="39"/>
      <c r="D21" s="39"/>
      <c r="E21" s="39"/>
      <c r="F21" s="39"/>
      <c r="G21" s="39"/>
    </row>
    <row r="22" spans="1:7" ht="31.2" x14ac:dyDescent="0.3">
      <c r="A22" s="45" t="s">
        <v>227</v>
      </c>
      <c r="B22" s="45" t="s">
        <v>240</v>
      </c>
      <c r="C22" s="45" t="s">
        <v>243</v>
      </c>
      <c r="D22" s="45" t="s">
        <v>244</v>
      </c>
      <c r="E22" s="45" t="s">
        <v>245</v>
      </c>
      <c r="F22" s="45" t="s">
        <v>246</v>
      </c>
      <c r="G22" s="45" t="s">
        <v>247</v>
      </c>
    </row>
    <row r="23" spans="1:7" ht="15" x14ac:dyDescent="0.25">
      <c r="A23" s="24" t="s">
        <v>253</v>
      </c>
      <c r="B23" s="42"/>
      <c r="C23" s="46" t="e">
        <f>(B23*C20)</f>
        <v>#DIV/0!</v>
      </c>
      <c r="D23" s="47" t="e">
        <f>(C23*605)</f>
        <v>#DIV/0!</v>
      </c>
      <c r="E23" s="47" t="e">
        <f>(D23/20)</f>
        <v>#DIV/0!</v>
      </c>
      <c r="F23" s="48" t="e">
        <f>(D23/50)</f>
        <v>#DIV/0!</v>
      </c>
      <c r="G23" s="47" t="e">
        <f>(D23/100)</f>
        <v>#DIV/0!</v>
      </c>
    </row>
    <row r="24" spans="1:7" ht="15" x14ac:dyDescent="0.25">
      <c r="A24" s="24" t="s">
        <v>254</v>
      </c>
      <c r="B24" s="42"/>
      <c r="C24" s="46" t="e">
        <f>(B24*C20)</f>
        <v>#DIV/0!</v>
      </c>
      <c r="D24" s="47" t="e">
        <f t="shared" ref="D24:D28" si="2">(C24*605)</f>
        <v>#DIV/0!</v>
      </c>
      <c r="E24" s="47" t="e">
        <f t="shared" ref="E24:E28" si="3">(D24/20)</f>
        <v>#DIV/0!</v>
      </c>
      <c r="F24" s="48" t="e">
        <f t="shared" ref="F24:F28" si="4">(D24/50)</f>
        <v>#DIV/0!</v>
      </c>
      <c r="G24" s="47" t="e">
        <f t="shared" ref="G24:G28" si="5">(D24/100)</f>
        <v>#DIV/0!</v>
      </c>
    </row>
    <row r="25" spans="1:7" ht="15" x14ac:dyDescent="0.25">
      <c r="A25" s="24" t="s">
        <v>255</v>
      </c>
      <c r="B25" s="42"/>
      <c r="C25" s="46" t="e">
        <f>(B25*C20)</f>
        <v>#DIV/0!</v>
      </c>
      <c r="D25" s="47" t="e">
        <f t="shared" si="2"/>
        <v>#DIV/0!</v>
      </c>
      <c r="E25" s="47" t="e">
        <f t="shared" si="3"/>
        <v>#DIV/0!</v>
      </c>
      <c r="F25" s="48" t="e">
        <f t="shared" si="4"/>
        <v>#DIV/0!</v>
      </c>
      <c r="G25" s="47" t="e">
        <f t="shared" si="5"/>
        <v>#DIV/0!</v>
      </c>
    </row>
    <row r="26" spans="1:7" ht="15" x14ac:dyDescent="0.25">
      <c r="A26" s="24" t="s">
        <v>256</v>
      </c>
      <c r="B26" s="42"/>
      <c r="C26" s="46" t="e">
        <f>(B26*C20)</f>
        <v>#DIV/0!</v>
      </c>
      <c r="D26" s="47" t="e">
        <f t="shared" si="2"/>
        <v>#DIV/0!</v>
      </c>
      <c r="E26" s="47" t="e">
        <f t="shared" si="3"/>
        <v>#DIV/0!</v>
      </c>
      <c r="F26" s="48" t="e">
        <f t="shared" si="4"/>
        <v>#DIV/0!</v>
      </c>
      <c r="G26" s="47" t="e">
        <f t="shared" si="5"/>
        <v>#DIV/0!</v>
      </c>
    </row>
    <row r="27" spans="1:7" ht="15" x14ac:dyDescent="0.25">
      <c r="A27" s="24" t="s">
        <v>257</v>
      </c>
      <c r="B27" s="42"/>
      <c r="C27" s="46" t="e">
        <f>(B27*C20)</f>
        <v>#DIV/0!</v>
      </c>
      <c r="D27" s="47" t="e">
        <f t="shared" si="2"/>
        <v>#DIV/0!</v>
      </c>
      <c r="E27" s="47" t="e">
        <f t="shared" si="3"/>
        <v>#DIV/0!</v>
      </c>
      <c r="F27" s="48" t="e">
        <f t="shared" si="4"/>
        <v>#DIV/0!</v>
      </c>
      <c r="G27" s="47" t="e">
        <f t="shared" si="5"/>
        <v>#DIV/0!</v>
      </c>
    </row>
    <row r="28" spans="1:7" ht="15" x14ac:dyDescent="0.25">
      <c r="A28" s="24" t="s">
        <v>258</v>
      </c>
      <c r="B28" s="42"/>
      <c r="C28" s="46" t="e">
        <f>(B28*C20)</f>
        <v>#DIV/0!</v>
      </c>
      <c r="D28" s="47" t="e">
        <f t="shared" si="2"/>
        <v>#DIV/0!</v>
      </c>
      <c r="E28" s="47" t="e">
        <f t="shared" si="3"/>
        <v>#DIV/0!</v>
      </c>
      <c r="F28" s="48" t="e">
        <f t="shared" si="4"/>
        <v>#DIV/0!</v>
      </c>
      <c r="G28" s="47" t="e">
        <f t="shared" si="5"/>
        <v>#DIV/0!</v>
      </c>
    </row>
    <row r="29" spans="1:7" ht="15" x14ac:dyDescent="0.3">
      <c r="A29" s="39"/>
      <c r="B29" s="39"/>
      <c r="C29" s="39"/>
      <c r="D29" s="39"/>
      <c r="E29" s="39"/>
      <c r="F29" s="40" t="e">
        <f>SUM(F23:F28)</f>
        <v>#DIV/0!</v>
      </c>
      <c r="G29" s="39"/>
    </row>
    <row r="30" spans="1:7" ht="15.6" x14ac:dyDescent="0.3">
      <c r="A30" s="20" t="s">
        <v>249</v>
      </c>
      <c r="B30" s="21"/>
      <c r="C30" s="21"/>
      <c r="D30" s="21"/>
      <c r="E30" s="49"/>
      <c r="F30" s="49"/>
      <c r="G30" s="39"/>
    </row>
    <row r="31" spans="1:7" ht="15.6" x14ac:dyDescent="0.3">
      <c r="A31" s="19"/>
      <c r="B31" s="19"/>
      <c r="C31" s="19"/>
      <c r="D31" s="19"/>
      <c r="E31" s="39"/>
      <c r="F31" s="39"/>
      <c r="G31" s="39"/>
    </row>
    <row r="32" spans="1:7" ht="15.6" x14ac:dyDescent="0.3">
      <c r="A32" s="20" t="s">
        <v>250</v>
      </c>
      <c r="B32" s="21"/>
      <c r="C32" s="21"/>
      <c r="D32" s="21"/>
      <c r="E32" s="49"/>
      <c r="F32" s="49"/>
      <c r="G32" s="39"/>
    </row>
    <row r="33" spans="1:7" ht="15.6" x14ac:dyDescent="0.3">
      <c r="A33" s="19"/>
      <c r="B33" s="19"/>
      <c r="C33" s="19"/>
      <c r="D33" s="19"/>
      <c r="E33" s="39"/>
      <c r="F33" s="39"/>
      <c r="G33" s="39"/>
    </row>
    <row r="34" spans="1:7" ht="15.6" x14ac:dyDescent="0.3">
      <c r="A34" s="20" t="s">
        <v>251</v>
      </c>
      <c r="B34" s="20"/>
      <c r="C34" s="20"/>
      <c r="D34" s="20"/>
      <c r="E34" s="50"/>
      <c r="F34" s="39"/>
      <c r="G34" s="39"/>
    </row>
    <row r="37" spans="1:7" x14ac:dyDescent="0.3">
      <c r="A37" s="18" t="s">
        <v>307</v>
      </c>
    </row>
    <row r="38" spans="1:7" x14ac:dyDescent="0.3">
      <c r="A38" s="17" t="s">
        <v>227</v>
      </c>
      <c r="B38" s="17" t="s">
        <v>248</v>
      </c>
    </row>
    <row r="39" spans="1:7" x14ac:dyDescent="0.3">
      <c r="A39" s="17" t="s">
        <v>253</v>
      </c>
    </row>
    <row r="40" spans="1:7" x14ac:dyDescent="0.3">
      <c r="A40" s="17" t="s">
        <v>254</v>
      </c>
    </row>
    <row r="41" spans="1:7" x14ac:dyDescent="0.3">
      <c r="A41" s="17" t="s">
        <v>255</v>
      </c>
    </row>
    <row r="42" spans="1:7" x14ac:dyDescent="0.3">
      <c r="A42" s="17" t="s">
        <v>256</v>
      </c>
    </row>
    <row r="43" spans="1:7" x14ac:dyDescent="0.3">
      <c r="A43" s="17" t="s">
        <v>257</v>
      </c>
    </row>
    <row r="44" spans="1:7" x14ac:dyDescent="0.3">
      <c r="A44" s="17" t="s">
        <v>258</v>
      </c>
    </row>
  </sheetData>
  <mergeCells count="3">
    <mergeCell ref="A1:G1"/>
    <mergeCell ref="A2:G2"/>
    <mergeCell ref="A16:D16"/>
  </mergeCells>
  <phoneticPr fontId="16" type="noConversion"/>
  <pageMargins left="0.7" right="0.7" top="0.75" bottom="0.75" header="0.3" footer="0.3"/>
  <pageSetup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44"/>
  <sheetViews>
    <sheetView topLeftCell="A10" workbookViewId="0">
      <selection activeCell="C41" sqref="C41"/>
    </sheetView>
  </sheetViews>
  <sheetFormatPr defaultColWidth="14.44140625" defaultRowHeight="13.8" x14ac:dyDescent="0.3"/>
  <cols>
    <col min="1" max="1" width="17.33203125" style="17" customWidth="1"/>
    <col min="2" max="2" width="14.44140625" style="17"/>
    <col min="3" max="3" width="15.44140625" style="17" bestFit="1" customWidth="1"/>
    <col min="4" max="4" width="17.5546875" style="17" customWidth="1"/>
    <col min="5" max="16384" width="14.44140625" style="17"/>
  </cols>
  <sheetData>
    <row r="1" spans="1:7" ht="78" customHeight="1" x14ac:dyDescent="0.3">
      <c r="A1" s="75" t="s">
        <v>229</v>
      </c>
      <c r="B1" s="76"/>
      <c r="C1" s="76"/>
      <c r="D1" s="76"/>
      <c r="E1" s="76"/>
      <c r="F1" s="76"/>
      <c r="G1" s="76"/>
    </row>
    <row r="2" spans="1:7" ht="47.25" customHeight="1" x14ac:dyDescent="0.3">
      <c r="A2" s="75" t="s">
        <v>309</v>
      </c>
      <c r="B2" s="77"/>
      <c r="C2" s="77"/>
      <c r="D2" s="77"/>
      <c r="E2" s="77"/>
      <c r="F2" s="77"/>
      <c r="G2" s="77"/>
    </row>
    <row r="4" spans="1:7" ht="46.8" x14ac:dyDescent="0.3">
      <c r="A4" s="19" t="s">
        <v>53</v>
      </c>
      <c r="B4" s="19" t="s">
        <v>230</v>
      </c>
      <c r="C4" s="19" t="s">
        <v>231</v>
      </c>
      <c r="D4" s="39"/>
      <c r="E4" s="39"/>
      <c r="F4" s="39"/>
      <c r="G4" s="39"/>
    </row>
    <row r="5" spans="1:7" ht="15.6" x14ac:dyDescent="0.25">
      <c r="A5" s="36" t="s">
        <v>260</v>
      </c>
      <c r="B5" s="37">
        <v>54.1</v>
      </c>
      <c r="C5" s="54">
        <f t="shared" ref="C5:C8" si="0">(B5*5)</f>
        <v>270.5</v>
      </c>
      <c r="D5" s="39"/>
      <c r="E5" s="39"/>
      <c r="F5" s="39"/>
      <c r="G5" s="39"/>
    </row>
    <row r="6" spans="1:7" ht="15.6" x14ac:dyDescent="0.25">
      <c r="A6" s="36" t="s">
        <v>259</v>
      </c>
      <c r="B6" s="37">
        <v>321.7</v>
      </c>
      <c r="C6" s="54">
        <f t="shared" si="0"/>
        <v>1608.5</v>
      </c>
      <c r="D6" s="39"/>
      <c r="E6" s="39"/>
      <c r="F6" s="39"/>
      <c r="G6" s="39"/>
    </row>
    <row r="7" spans="1:7" ht="15.6" x14ac:dyDescent="0.25">
      <c r="A7" s="36" t="s">
        <v>261</v>
      </c>
      <c r="B7" s="37">
        <v>335.1</v>
      </c>
      <c r="C7" s="54">
        <f t="shared" si="0"/>
        <v>1675.5</v>
      </c>
      <c r="D7" s="39"/>
      <c r="E7" s="39"/>
      <c r="F7" s="39"/>
      <c r="G7" s="39"/>
    </row>
    <row r="8" spans="1:7" ht="15.6" x14ac:dyDescent="0.25">
      <c r="A8" s="38" t="s">
        <v>154</v>
      </c>
      <c r="B8" s="37">
        <v>182.1</v>
      </c>
      <c r="C8" s="54">
        <f t="shared" si="0"/>
        <v>910.5</v>
      </c>
      <c r="D8" s="39"/>
      <c r="E8" s="39"/>
      <c r="F8" s="39"/>
      <c r="G8" s="39"/>
    </row>
    <row r="9" spans="1:7" ht="15.6" x14ac:dyDescent="0.25">
      <c r="A9" s="38" t="s">
        <v>155</v>
      </c>
      <c r="B9" s="37">
        <v>209.7</v>
      </c>
      <c r="C9" s="54">
        <f>(B9*5)</f>
        <v>1048.5</v>
      </c>
      <c r="D9" s="39"/>
      <c r="E9" s="39"/>
      <c r="F9" s="39"/>
      <c r="G9" s="39"/>
    </row>
    <row r="10" spans="1:7" ht="15.6" x14ac:dyDescent="0.25">
      <c r="A10" s="38" t="s">
        <v>156</v>
      </c>
      <c r="B10" s="37">
        <v>231.4</v>
      </c>
      <c r="C10" s="54">
        <f t="shared" ref="C10" si="1">(B10*5)</f>
        <v>1157</v>
      </c>
      <c r="D10" s="39"/>
      <c r="E10" s="39"/>
      <c r="F10" s="39"/>
      <c r="G10" s="39"/>
    </row>
    <row r="11" spans="1:7" ht="15" x14ac:dyDescent="0.3">
      <c r="A11" s="39"/>
      <c r="B11" s="39"/>
      <c r="C11" s="40"/>
      <c r="D11" s="39"/>
      <c r="E11" s="39"/>
      <c r="F11" s="39"/>
      <c r="G11" s="39"/>
    </row>
    <row r="12" spans="1:7" ht="15" x14ac:dyDescent="0.3">
      <c r="A12" s="39"/>
      <c r="B12" s="39"/>
      <c r="C12" s="39"/>
      <c r="D12" s="39"/>
      <c r="E12" s="39"/>
      <c r="F12" s="39"/>
      <c r="G12" s="39"/>
    </row>
    <row r="13" spans="1:7" ht="46.8" x14ac:dyDescent="0.3">
      <c r="A13" s="41" t="s">
        <v>53</v>
      </c>
      <c r="B13" s="41" t="s">
        <v>232</v>
      </c>
      <c r="C13" s="41" t="s">
        <v>233</v>
      </c>
      <c r="D13" s="41" t="s">
        <v>234</v>
      </c>
      <c r="E13" s="41" t="s">
        <v>235</v>
      </c>
      <c r="F13" s="41" t="s">
        <v>236</v>
      </c>
      <c r="G13" s="41" t="s">
        <v>237</v>
      </c>
    </row>
    <row r="14" spans="1:7" ht="15" x14ac:dyDescent="0.3">
      <c r="A14" s="42" t="s">
        <v>238</v>
      </c>
      <c r="B14" s="42">
        <v>10</v>
      </c>
      <c r="C14" s="42">
        <f>(B14*10)</f>
        <v>100</v>
      </c>
      <c r="D14" s="42">
        <f>(B14*1.1)</f>
        <v>11</v>
      </c>
      <c r="E14" s="42">
        <f>(B14+C14+D14)</f>
        <v>121</v>
      </c>
      <c r="F14" s="42">
        <f>(E14*5)</f>
        <v>605</v>
      </c>
      <c r="G14" s="42">
        <f>(F14-E14)</f>
        <v>484</v>
      </c>
    </row>
    <row r="16" spans="1:7" ht="18" x14ac:dyDescent="0.3">
      <c r="A16" s="78" t="s">
        <v>252</v>
      </c>
      <c r="B16" s="79"/>
      <c r="C16" s="79"/>
      <c r="D16" s="79"/>
    </row>
    <row r="19" spans="1:7" ht="15.6" x14ac:dyDescent="0.3">
      <c r="A19" s="19" t="s">
        <v>239</v>
      </c>
      <c r="B19" s="19" t="s">
        <v>240</v>
      </c>
      <c r="C19" s="19" t="s">
        <v>241</v>
      </c>
      <c r="D19" s="39"/>
      <c r="E19" s="39"/>
      <c r="F19" s="39"/>
      <c r="G19" s="39"/>
    </row>
    <row r="20" spans="1:7" ht="15" x14ac:dyDescent="0.3">
      <c r="A20" s="39" t="s">
        <v>242</v>
      </c>
      <c r="B20" s="43">
        <v>9.1999999999999998E-2</v>
      </c>
      <c r="C20" s="44">
        <f>(0.36/B20)</f>
        <v>3.9130434782608696</v>
      </c>
      <c r="D20" s="39"/>
      <c r="E20" s="39"/>
      <c r="F20" s="39"/>
      <c r="G20" s="39"/>
    </row>
    <row r="21" spans="1:7" ht="15" x14ac:dyDescent="0.3">
      <c r="A21" s="39"/>
      <c r="B21" s="39"/>
      <c r="C21" s="39"/>
      <c r="D21" s="39"/>
      <c r="E21" s="39"/>
      <c r="F21" s="39"/>
      <c r="G21" s="39"/>
    </row>
    <row r="22" spans="1:7" ht="31.2" x14ac:dyDescent="0.3">
      <c r="A22" s="45" t="s">
        <v>227</v>
      </c>
      <c r="B22" s="45" t="s">
        <v>240</v>
      </c>
      <c r="C22" s="45" t="s">
        <v>243</v>
      </c>
      <c r="D22" s="45" t="s">
        <v>244</v>
      </c>
      <c r="E22" s="45" t="s">
        <v>245</v>
      </c>
      <c r="F22" s="45" t="s">
        <v>246</v>
      </c>
      <c r="G22" s="45" t="s">
        <v>247</v>
      </c>
    </row>
    <row r="23" spans="1:7" ht="15" x14ac:dyDescent="0.3">
      <c r="A23" s="36" t="s">
        <v>260</v>
      </c>
      <c r="B23" s="44">
        <v>0.10100000000000001</v>
      </c>
      <c r="C23" s="46">
        <f>(B23*C20)</f>
        <v>0.39521739130434785</v>
      </c>
      <c r="D23" s="47">
        <f>(C23*605)</f>
        <v>239.10652173913044</v>
      </c>
      <c r="E23" s="47">
        <f>(D23/20)</f>
        <v>11.955326086956521</v>
      </c>
      <c r="F23" s="48">
        <f>(D23/50)</f>
        <v>4.7821304347826086</v>
      </c>
      <c r="G23" s="47">
        <f>(D23/100)</f>
        <v>2.3910652173913043</v>
      </c>
    </row>
    <row r="24" spans="1:7" ht="15" x14ac:dyDescent="0.3">
      <c r="A24" s="36" t="s">
        <v>259</v>
      </c>
      <c r="B24" s="42">
        <v>0.16600000000000001</v>
      </c>
      <c r="C24" s="46">
        <f>(B24*C20)</f>
        <v>0.64956521739130435</v>
      </c>
      <c r="D24" s="47">
        <f t="shared" ref="D24:D28" si="2">(C24*605)</f>
        <v>392.98695652173916</v>
      </c>
      <c r="E24" s="47">
        <f t="shared" ref="E24:E28" si="3">(D24/20)</f>
        <v>19.649347826086959</v>
      </c>
      <c r="F24" s="48">
        <f t="shared" ref="F24:F28" si="4">(D24/50)</f>
        <v>7.8597391304347832</v>
      </c>
      <c r="G24" s="47">
        <f t="shared" ref="G24:G28" si="5">(D24/100)</f>
        <v>3.9298695652173916</v>
      </c>
    </row>
    <row r="25" spans="1:7" ht="15" x14ac:dyDescent="0.3">
      <c r="A25" s="36" t="s">
        <v>261</v>
      </c>
      <c r="B25" s="39">
        <v>0.16600000000000001</v>
      </c>
      <c r="C25" s="46">
        <f>(B25*C20)</f>
        <v>0.64956521739130435</v>
      </c>
      <c r="D25" s="47">
        <f t="shared" si="2"/>
        <v>392.98695652173916</v>
      </c>
      <c r="E25" s="47">
        <f t="shared" si="3"/>
        <v>19.649347826086959</v>
      </c>
      <c r="F25" s="48">
        <f t="shared" si="4"/>
        <v>7.8597391304347832</v>
      </c>
      <c r="G25" s="47">
        <f t="shared" si="5"/>
        <v>3.9298695652173916</v>
      </c>
    </row>
    <row r="26" spans="1:7" ht="15" x14ac:dyDescent="0.25">
      <c r="A26" s="38" t="s">
        <v>154</v>
      </c>
      <c r="B26" s="39">
        <v>8.5999999999999993E-2</v>
      </c>
      <c r="C26" s="46">
        <f>(B26*C20)</f>
        <v>0.33652173913043476</v>
      </c>
      <c r="D26" s="47">
        <f t="shared" si="2"/>
        <v>203.59565217391304</v>
      </c>
      <c r="E26" s="47">
        <f t="shared" si="3"/>
        <v>10.179782608695652</v>
      </c>
      <c r="F26" s="48">
        <f t="shared" si="4"/>
        <v>4.0719130434782604</v>
      </c>
      <c r="G26" s="47">
        <f t="shared" si="5"/>
        <v>2.0359565217391302</v>
      </c>
    </row>
    <row r="27" spans="1:7" ht="15" x14ac:dyDescent="0.25">
      <c r="A27" s="38" t="s">
        <v>155</v>
      </c>
      <c r="B27" s="39">
        <v>8.2000000000000003E-2</v>
      </c>
      <c r="C27" s="46">
        <f>(B27*C20)</f>
        <v>0.32086956521739129</v>
      </c>
      <c r="D27" s="47">
        <f t="shared" si="2"/>
        <v>194.12608695652173</v>
      </c>
      <c r="E27" s="47">
        <f t="shared" si="3"/>
        <v>9.7063043478260873</v>
      </c>
      <c r="F27" s="48">
        <f t="shared" si="4"/>
        <v>3.8825217391304347</v>
      </c>
      <c r="G27" s="47">
        <f t="shared" si="5"/>
        <v>1.9412608695652174</v>
      </c>
    </row>
    <row r="28" spans="1:7" ht="15" x14ac:dyDescent="0.25">
      <c r="A28" s="38" t="s">
        <v>156</v>
      </c>
      <c r="B28" s="39">
        <v>0.123</v>
      </c>
      <c r="C28" s="46">
        <f>(B28*C20)</f>
        <v>0.48130434782608694</v>
      </c>
      <c r="D28" s="47">
        <f t="shared" si="2"/>
        <v>291.18913043478261</v>
      </c>
      <c r="E28" s="47">
        <f t="shared" si="3"/>
        <v>14.559456521739131</v>
      </c>
      <c r="F28" s="48">
        <f t="shared" si="4"/>
        <v>5.8237826086956526</v>
      </c>
      <c r="G28" s="47">
        <f t="shared" si="5"/>
        <v>2.9118913043478263</v>
      </c>
    </row>
    <row r="29" spans="1:7" ht="15" x14ac:dyDescent="0.3">
      <c r="A29" s="39"/>
      <c r="B29" s="39"/>
      <c r="C29" s="39"/>
      <c r="D29" s="39"/>
      <c r="E29" s="39"/>
      <c r="F29" s="40">
        <f>SUM(F23:F28)</f>
        <v>34.279826086956525</v>
      </c>
      <c r="G29" s="39"/>
    </row>
    <row r="30" spans="1:7" ht="15.6" x14ac:dyDescent="0.3">
      <c r="A30" s="20" t="s">
        <v>249</v>
      </c>
      <c r="B30" s="21"/>
      <c r="C30" s="21"/>
      <c r="D30" s="21"/>
      <c r="E30" s="49"/>
      <c r="F30" s="49"/>
      <c r="G30" s="39"/>
    </row>
    <row r="31" spans="1:7" ht="15.6" x14ac:dyDescent="0.3">
      <c r="A31" s="19"/>
      <c r="B31" s="19"/>
      <c r="C31" s="19"/>
      <c r="D31" s="19"/>
      <c r="E31" s="39"/>
      <c r="F31" s="39"/>
      <c r="G31" s="39"/>
    </row>
    <row r="32" spans="1:7" ht="15.6" x14ac:dyDescent="0.3">
      <c r="A32" s="20" t="s">
        <v>250</v>
      </c>
      <c r="B32" s="21"/>
      <c r="C32" s="21"/>
      <c r="D32" s="21"/>
      <c r="E32" s="49"/>
      <c r="F32" s="49"/>
      <c r="G32" s="39"/>
    </row>
    <row r="33" spans="1:7" ht="15.6" x14ac:dyDescent="0.3">
      <c r="A33" s="19"/>
      <c r="B33" s="19"/>
      <c r="C33" s="19"/>
      <c r="D33" s="19"/>
      <c r="E33" s="39"/>
      <c r="F33" s="39"/>
      <c r="G33" s="39"/>
    </row>
    <row r="34" spans="1:7" ht="15.6" x14ac:dyDescent="0.3">
      <c r="A34" s="20" t="s">
        <v>251</v>
      </c>
      <c r="B34" s="20"/>
      <c r="C34" s="20"/>
      <c r="D34" s="20"/>
      <c r="E34" s="50"/>
      <c r="F34" s="39"/>
      <c r="G34" s="39"/>
    </row>
    <row r="37" spans="1:7" ht="15.6" x14ac:dyDescent="0.3">
      <c r="A37" s="20" t="s">
        <v>396</v>
      </c>
      <c r="B37" s="39"/>
      <c r="C37" s="39"/>
    </row>
    <row r="38" spans="1:7" ht="15" x14ac:dyDescent="0.3">
      <c r="A38" s="39" t="s">
        <v>227</v>
      </c>
      <c r="B38" s="39" t="s">
        <v>248</v>
      </c>
      <c r="C38" s="39"/>
    </row>
    <row r="39" spans="1:7" ht="15" x14ac:dyDescent="0.3">
      <c r="A39" s="39" t="s">
        <v>215</v>
      </c>
      <c r="B39" s="39">
        <v>0.16600000000000001</v>
      </c>
      <c r="C39" s="39"/>
    </row>
    <row r="40" spans="1:7" ht="15" x14ac:dyDescent="0.3">
      <c r="A40" s="39" t="s">
        <v>180</v>
      </c>
      <c r="B40" s="44">
        <v>0.10100000000000001</v>
      </c>
      <c r="C40" s="39"/>
    </row>
    <row r="41" spans="1:7" ht="15" x14ac:dyDescent="0.3">
      <c r="A41" s="39" t="s">
        <v>99</v>
      </c>
      <c r="B41" s="39">
        <v>8.2000000000000003E-2</v>
      </c>
      <c r="C41" s="39"/>
    </row>
    <row r="42" spans="1:7" ht="15" x14ac:dyDescent="0.3">
      <c r="A42" s="39" t="s">
        <v>106</v>
      </c>
      <c r="B42" s="39">
        <v>0.123</v>
      </c>
      <c r="C42" s="39"/>
    </row>
    <row r="43" spans="1:7" ht="15" x14ac:dyDescent="0.3">
      <c r="A43" s="39" t="s">
        <v>102</v>
      </c>
      <c r="B43" s="39">
        <v>8.5999999999999993E-2</v>
      </c>
      <c r="C43" s="39"/>
    </row>
    <row r="44" spans="1:7" ht="15" x14ac:dyDescent="0.3">
      <c r="A44" s="39" t="s">
        <v>220</v>
      </c>
      <c r="B44" s="44">
        <v>0.14000000000000001</v>
      </c>
      <c r="C44" s="39"/>
    </row>
  </sheetData>
  <mergeCells count="3">
    <mergeCell ref="A1:G1"/>
    <mergeCell ref="A2:G2"/>
    <mergeCell ref="A16:D16"/>
  </mergeCells>
  <pageMargins left="0.7" right="0.7" top="0.75" bottom="0.75" header="0.3" footer="0.3"/>
  <pageSetup scale="8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44"/>
  <sheetViews>
    <sheetView topLeftCell="A17" workbookViewId="0">
      <selection activeCell="E40" sqref="E40"/>
    </sheetView>
  </sheetViews>
  <sheetFormatPr defaultColWidth="14.44140625" defaultRowHeight="13.8" x14ac:dyDescent="0.3"/>
  <cols>
    <col min="1" max="1" width="17.33203125" style="17" customWidth="1"/>
    <col min="2" max="2" width="14.44140625" style="17"/>
    <col min="3" max="3" width="15.44140625" style="17" bestFit="1" customWidth="1"/>
    <col min="4" max="4" width="17.5546875" style="17" customWidth="1"/>
    <col min="5" max="16384" width="14.44140625" style="17"/>
  </cols>
  <sheetData>
    <row r="1" spans="1:7" ht="78" customHeight="1" x14ac:dyDescent="0.3">
      <c r="A1" s="75" t="s">
        <v>229</v>
      </c>
      <c r="B1" s="76"/>
      <c r="C1" s="76"/>
      <c r="D1" s="76"/>
      <c r="E1" s="76"/>
      <c r="F1" s="76"/>
      <c r="G1" s="76"/>
    </row>
    <row r="2" spans="1:7" ht="47.25" customHeight="1" x14ac:dyDescent="0.3">
      <c r="A2" s="75" t="s">
        <v>309</v>
      </c>
      <c r="B2" s="77"/>
      <c r="C2" s="77"/>
      <c r="D2" s="77"/>
      <c r="E2" s="77"/>
      <c r="F2" s="77"/>
      <c r="G2" s="77"/>
    </row>
    <row r="4" spans="1:7" ht="46.8" x14ac:dyDescent="0.3">
      <c r="A4" s="41" t="s">
        <v>53</v>
      </c>
      <c r="B4" s="41" t="s">
        <v>230</v>
      </c>
      <c r="C4" s="41" t="s">
        <v>231</v>
      </c>
      <c r="D4" s="39"/>
      <c r="E4" s="39"/>
      <c r="F4" s="39"/>
      <c r="G4" s="39"/>
    </row>
    <row r="5" spans="1:7" ht="15.6" x14ac:dyDescent="0.3">
      <c r="A5" s="51" t="s">
        <v>128</v>
      </c>
      <c r="B5" s="25">
        <v>379.6</v>
      </c>
      <c r="C5" s="54">
        <f t="shared" ref="C5:C8" si="0">(B5*5)</f>
        <v>1898</v>
      </c>
      <c r="D5" s="39"/>
      <c r="E5" s="39"/>
      <c r="F5" s="39"/>
      <c r="G5" s="39"/>
    </row>
    <row r="6" spans="1:7" ht="15.6" x14ac:dyDescent="0.3">
      <c r="A6" s="51" t="s">
        <v>129</v>
      </c>
      <c r="B6" s="25">
        <v>392.2</v>
      </c>
      <c r="C6" s="54">
        <f t="shared" si="0"/>
        <v>1961</v>
      </c>
      <c r="D6" s="39"/>
      <c r="E6" s="39"/>
      <c r="F6" s="39"/>
      <c r="G6" s="39"/>
    </row>
    <row r="7" spans="1:7" ht="15.6" x14ac:dyDescent="0.3">
      <c r="A7" s="51" t="s">
        <v>130</v>
      </c>
      <c r="B7" s="25">
        <v>62.2</v>
      </c>
      <c r="C7" s="54">
        <f t="shared" si="0"/>
        <v>311</v>
      </c>
      <c r="D7" s="39"/>
      <c r="E7" s="39"/>
      <c r="F7" s="39"/>
      <c r="G7" s="39"/>
    </row>
    <row r="8" spans="1:7" ht="15.6" x14ac:dyDescent="0.25">
      <c r="A8" s="52" t="s">
        <v>283</v>
      </c>
      <c r="B8" s="25">
        <v>65.2</v>
      </c>
      <c r="C8" s="54">
        <f t="shared" si="0"/>
        <v>326</v>
      </c>
      <c r="D8" s="39"/>
      <c r="E8" s="39"/>
      <c r="F8" s="39"/>
      <c r="G8" s="39"/>
    </row>
    <row r="9" spans="1:7" ht="15.6" x14ac:dyDescent="0.25">
      <c r="A9" s="52" t="s">
        <v>284</v>
      </c>
      <c r="B9" s="25">
        <v>207.7</v>
      </c>
      <c r="C9" s="54">
        <f>(B9*5)</f>
        <v>1038.5</v>
      </c>
      <c r="D9" s="39"/>
      <c r="E9" s="39"/>
      <c r="F9" s="39"/>
      <c r="G9" s="39"/>
    </row>
    <row r="10" spans="1:7" ht="15.6" x14ac:dyDescent="0.25">
      <c r="A10" s="52" t="s">
        <v>157</v>
      </c>
      <c r="B10" s="25">
        <v>86.7</v>
      </c>
      <c r="C10" s="54">
        <f t="shared" ref="C10" si="1">(B10*5)</f>
        <v>433.5</v>
      </c>
      <c r="D10" s="39"/>
      <c r="E10" s="39"/>
      <c r="F10" s="39"/>
      <c r="G10" s="39"/>
    </row>
    <row r="11" spans="1:7" ht="15" x14ac:dyDescent="0.3">
      <c r="A11" s="39"/>
      <c r="B11" s="39"/>
      <c r="C11" s="40"/>
      <c r="D11" s="39"/>
      <c r="E11" s="39"/>
      <c r="F11" s="39"/>
      <c r="G11" s="39"/>
    </row>
    <row r="12" spans="1:7" ht="15" x14ac:dyDescent="0.3">
      <c r="A12" s="39"/>
      <c r="B12" s="39"/>
      <c r="C12" s="39"/>
      <c r="D12" s="39"/>
      <c r="E12" s="39"/>
      <c r="F12" s="39"/>
      <c r="G12" s="39"/>
    </row>
    <row r="13" spans="1:7" ht="46.8" x14ac:dyDescent="0.3">
      <c r="A13" s="41" t="s">
        <v>53</v>
      </c>
      <c r="B13" s="41" t="s">
        <v>232</v>
      </c>
      <c r="C13" s="41" t="s">
        <v>233</v>
      </c>
      <c r="D13" s="41" t="s">
        <v>234</v>
      </c>
      <c r="E13" s="41" t="s">
        <v>235</v>
      </c>
      <c r="F13" s="41" t="s">
        <v>236</v>
      </c>
      <c r="G13" s="41" t="s">
        <v>237</v>
      </c>
    </row>
    <row r="14" spans="1:7" ht="15" x14ac:dyDescent="0.3">
      <c r="A14" s="42" t="s">
        <v>238</v>
      </c>
      <c r="B14" s="42">
        <v>10</v>
      </c>
      <c r="C14" s="42">
        <f>(B14*10)</f>
        <v>100</v>
      </c>
      <c r="D14" s="42">
        <f>(B14*1.1)</f>
        <v>11</v>
      </c>
      <c r="E14" s="42">
        <f>(B14+C14+D14)</f>
        <v>121</v>
      </c>
      <c r="F14" s="42">
        <f>(E14*5)</f>
        <v>605</v>
      </c>
      <c r="G14" s="42">
        <f>(F14-E14)</f>
        <v>484</v>
      </c>
    </row>
    <row r="16" spans="1:7" ht="18" x14ac:dyDescent="0.3">
      <c r="A16" s="78" t="s">
        <v>252</v>
      </c>
      <c r="B16" s="79"/>
      <c r="C16" s="79"/>
      <c r="D16" s="79"/>
    </row>
    <row r="19" spans="1:7" ht="15.6" x14ac:dyDescent="0.3">
      <c r="A19" s="19" t="s">
        <v>239</v>
      </c>
      <c r="B19" s="19" t="s">
        <v>240</v>
      </c>
      <c r="C19" s="19" t="s">
        <v>241</v>
      </c>
      <c r="D19" s="39"/>
      <c r="E19" s="39"/>
      <c r="F19" s="39"/>
      <c r="G19" s="39"/>
    </row>
    <row r="20" spans="1:7" ht="15" x14ac:dyDescent="0.3">
      <c r="A20" s="39" t="s">
        <v>242</v>
      </c>
      <c r="B20" s="43">
        <v>9.8000000000000004E-2</v>
      </c>
      <c r="C20" s="44">
        <f>(0.36/B20)</f>
        <v>3.6734693877551017</v>
      </c>
      <c r="D20" s="39"/>
      <c r="E20" s="39"/>
      <c r="F20" s="39"/>
      <c r="G20" s="39"/>
    </row>
    <row r="21" spans="1:7" ht="15" x14ac:dyDescent="0.3">
      <c r="A21" s="39"/>
      <c r="B21" s="39"/>
      <c r="C21" s="39"/>
      <c r="D21" s="39"/>
      <c r="E21" s="39"/>
      <c r="F21" s="39"/>
      <c r="G21" s="39"/>
    </row>
    <row r="22" spans="1:7" ht="31.2" x14ac:dyDescent="0.3">
      <c r="A22" s="45" t="s">
        <v>227</v>
      </c>
      <c r="B22" s="45" t="s">
        <v>240</v>
      </c>
      <c r="C22" s="45" t="s">
        <v>243</v>
      </c>
      <c r="D22" s="45" t="s">
        <v>244</v>
      </c>
      <c r="E22" s="45" t="s">
        <v>245</v>
      </c>
      <c r="F22" s="45" t="s">
        <v>246</v>
      </c>
      <c r="G22" s="45" t="s">
        <v>247</v>
      </c>
    </row>
    <row r="23" spans="1:7" ht="15" x14ac:dyDescent="0.3">
      <c r="A23" s="51" t="s">
        <v>128</v>
      </c>
      <c r="B23" s="56">
        <v>0.16600000000000001</v>
      </c>
      <c r="C23" s="46">
        <f>(B23*C20)</f>
        <v>0.60979591836734692</v>
      </c>
      <c r="D23" s="47">
        <f>(C23*605)</f>
        <v>368.9265306122449</v>
      </c>
      <c r="E23" s="47">
        <f>(D23/20)</f>
        <v>18.446326530612247</v>
      </c>
      <c r="F23" s="48">
        <f>(D23/50)</f>
        <v>7.3785306122448979</v>
      </c>
      <c r="G23" s="47">
        <f>(D23/100)</f>
        <v>3.689265306122449</v>
      </c>
    </row>
    <row r="24" spans="1:7" ht="15" x14ac:dyDescent="0.3">
      <c r="A24" s="51" t="s">
        <v>129</v>
      </c>
      <c r="B24" s="56">
        <v>0.20499999999999999</v>
      </c>
      <c r="C24" s="46">
        <f>(B24*C20)</f>
        <v>0.75306122448979584</v>
      </c>
      <c r="D24" s="47">
        <f t="shared" ref="D24:D28" si="2">(C24*605)</f>
        <v>455.60204081632651</v>
      </c>
      <c r="E24" s="47">
        <f t="shared" ref="E24:E28" si="3">(D24/20)</f>
        <v>22.780102040816324</v>
      </c>
      <c r="F24" s="48">
        <f t="shared" ref="F24:F28" si="4">(D24/50)</f>
        <v>9.1120408163265303</v>
      </c>
      <c r="G24" s="47">
        <f t="shared" ref="G24:G28" si="5">(D24/100)</f>
        <v>4.5560204081632651</v>
      </c>
    </row>
    <row r="25" spans="1:7" ht="15" x14ac:dyDescent="0.3">
      <c r="A25" s="51" t="s">
        <v>130</v>
      </c>
      <c r="B25" s="56">
        <v>0.08</v>
      </c>
      <c r="C25" s="46">
        <f>(B25*C20)</f>
        <v>0.29387755102040813</v>
      </c>
      <c r="D25" s="47">
        <f t="shared" si="2"/>
        <v>177.79591836734693</v>
      </c>
      <c r="E25" s="47">
        <f t="shared" si="3"/>
        <v>8.8897959183673461</v>
      </c>
      <c r="F25" s="48">
        <f t="shared" si="4"/>
        <v>3.5559183673469388</v>
      </c>
      <c r="G25" s="47">
        <f t="shared" si="5"/>
        <v>1.7779591836734694</v>
      </c>
    </row>
    <row r="26" spans="1:7" ht="15" x14ac:dyDescent="0.25">
      <c r="A26" s="52" t="s">
        <v>283</v>
      </c>
      <c r="B26" s="56">
        <v>9.0999999999999998E-2</v>
      </c>
      <c r="C26" s="46">
        <f>(B26*C20)</f>
        <v>0.33428571428571424</v>
      </c>
      <c r="D26" s="47">
        <f t="shared" si="2"/>
        <v>202.2428571428571</v>
      </c>
      <c r="E26" s="47">
        <f t="shared" si="3"/>
        <v>10.112142857142855</v>
      </c>
      <c r="F26" s="48">
        <f t="shared" si="4"/>
        <v>4.0448571428571425</v>
      </c>
      <c r="G26" s="47">
        <f t="shared" si="5"/>
        <v>2.0224285714285712</v>
      </c>
    </row>
    <row r="27" spans="1:7" ht="15" x14ac:dyDescent="0.25">
      <c r="A27" s="52" t="s">
        <v>284</v>
      </c>
      <c r="B27" s="56">
        <v>8.1000000000000003E-2</v>
      </c>
      <c r="C27" s="46">
        <f>(B27*C20)</f>
        <v>0.29755102040816322</v>
      </c>
      <c r="D27" s="47">
        <f t="shared" si="2"/>
        <v>180.01836734693876</v>
      </c>
      <c r="E27" s="47">
        <f t="shared" si="3"/>
        <v>9.0009183673469373</v>
      </c>
      <c r="F27" s="48">
        <f t="shared" si="4"/>
        <v>3.6003673469387754</v>
      </c>
      <c r="G27" s="47">
        <f t="shared" si="5"/>
        <v>1.8001836734693877</v>
      </c>
    </row>
    <row r="28" spans="1:7" ht="15" x14ac:dyDescent="0.25">
      <c r="A28" s="52" t="s">
        <v>157</v>
      </c>
      <c r="B28" s="56">
        <v>0.1</v>
      </c>
      <c r="C28" s="46">
        <f>(B28*C20)</f>
        <v>0.36734693877551017</v>
      </c>
      <c r="D28" s="47">
        <f t="shared" si="2"/>
        <v>222.24489795918365</v>
      </c>
      <c r="E28" s="47">
        <f t="shared" si="3"/>
        <v>11.112244897959183</v>
      </c>
      <c r="F28" s="48">
        <f t="shared" si="4"/>
        <v>4.444897959183673</v>
      </c>
      <c r="G28" s="47">
        <f t="shared" si="5"/>
        <v>2.2224489795918365</v>
      </c>
    </row>
    <row r="29" spans="1:7" ht="15" x14ac:dyDescent="0.3">
      <c r="A29" s="39"/>
      <c r="B29" s="39"/>
      <c r="C29" s="39"/>
      <c r="D29" s="39"/>
      <c r="E29" s="39"/>
      <c r="F29" s="40">
        <f>SUM(F23:F28)</f>
        <v>32.136612244897961</v>
      </c>
      <c r="G29" s="39"/>
    </row>
    <row r="30" spans="1:7" ht="15.6" x14ac:dyDescent="0.3">
      <c r="A30" s="20" t="s">
        <v>249</v>
      </c>
      <c r="B30" s="21"/>
      <c r="C30" s="21"/>
      <c r="D30" s="21"/>
      <c r="E30" s="49"/>
      <c r="F30" s="49"/>
      <c r="G30" s="39"/>
    </row>
    <row r="31" spans="1:7" ht="15.6" x14ac:dyDescent="0.3">
      <c r="A31" s="19"/>
      <c r="B31" s="19"/>
      <c r="C31" s="19"/>
      <c r="D31" s="19"/>
      <c r="E31" s="39"/>
      <c r="F31" s="39"/>
      <c r="G31" s="39"/>
    </row>
    <row r="32" spans="1:7" ht="15.6" x14ac:dyDescent="0.3">
      <c r="A32" s="20" t="s">
        <v>250</v>
      </c>
      <c r="B32" s="21"/>
      <c r="C32" s="21"/>
      <c r="D32" s="21"/>
      <c r="E32" s="49"/>
      <c r="F32" s="49"/>
      <c r="G32" s="39"/>
    </row>
    <row r="33" spans="1:7" ht="15.6" x14ac:dyDescent="0.3">
      <c r="A33" s="19"/>
      <c r="B33" s="19"/>
      <c r="C33" s="19"/>
      <c r="D33" s="19"/>
      <c r="E33" s="39"/>
      <c r="F33" s="39"/>
      <c r="G33" s="39"/>
    </row>
    <row r="34" spans="1:7" ht="15.6" x14ac:dyDescent="0.3">
      <c r="A34" s="20" t="s">
        <v>251</v>
      </c>
      <c r="B34" s="20"/>
      <c r="C34" s="20"/>
      <c r="D34" s="20"/>
      <c r="E34" s="50"/>
      <c r="F34" s="39"/>
      <c r="G34" s="39"/>
    </row>
    <row r="37" spans="1:7" x14ac:dyDescent="0.3">
      <c r="A37" s="18" t="s">
        <v>395</v>
      </c>
    </row>
    <row r="38" spans="1:7" x14ac:dyDescent="0.3">
      <c r="A38" s="17" t="s">
        <v>227</v>
      </c>
      <c r="B38" s="17" t="s">
        <v>248</v>
      </c>
    </row>
    <row r="39" spans="1:7" x14ac:dyDescent="0.3">
      <c r="A39" s="17" t="s">
        <v>94</v>
      </c>
      <c r="B39" s="56">
        <v>0.20499999999999999</v>
      </c>
    </row>
    <row r="40" spans="1:7" x14ac:dyDescent="0.3">
      <c r="A40" s="17" t="s">
        <v>92</v>
      </c>
      <c r="B40" s="56">
        <v>0.16600000000000001</v>
      </c>
    </row>
    <row r="41" spans="1:7" x14ac:dyDescent="0.3">
      <c r="A41" s="17" t="s">
        <v>76</v>
      </c>
      <c r="B41" s="56">
        <v>0.08</v>
      </c>
    </row>
    <row r="42" spans="1:7" x14ac:dyDescent="0.3">
      <c r="A42" s="17" t="s">
        <v>73</v>
      </c>
      <c r="B42" s="56">
        <v>0.1</v>
      </c>
    </row>
    <row r="43" spans="1:7" x14ac:dyDescent="0.3">
      <c r="A43" s="17" t="s">
        <v>189</v>
      </c>
      <c r="B43" s="56">
        <v>9.0999999999999998E-2</v>
      </c>
    </row>
    <row r="44" spans="1:7" x14ac:dyDescent="0.3">
      <c r="A44" s="17" t="s">
        <v>202</v>
      </c>
      <c r="B44" s="56">
        <v>8.1000000000000003E-2</v>
      </c>
    </row>
  </sheetData>
  <mergeCells count="3">
    <mergeCell ref="A1:G1"/>
    <mergeCell ref="A2:G2"/>
    <mergeCell ref="A16:D16"/>
  </mergeCells>
  <pageMargins left="0.7" right="0.7" top="0.75" bottom="0.75" header="0.3" footer="0.3"/>
  <pageSetup scale="8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44"/>
  <sheetViews>
    <sheetView topLeftCell="A16" workbookViewId="0">
      <selection activeCell="E42" sqref="E42"/>
    </sheetView>
  </sheetViews>
  <sheetFormatPr defaultColWidth="14.44140625" defaultRowHeight="13.8" x14ac:dyDescent="0.3"/>
  <cols>
    <col min="1" max="1" width="17.33203125" style="17" customWidth="1"/>
    <col min="2" max="2" width="14.44140625" style="17"/>
    <col min="3" max="3" width="15.44140625" style="17" bestFit="1" customWidth="1"/>
    <col min="4" max="4" width="17.5546875" style="17" customWidth="1"/>
    <col min="5" max="16384" width="14.44140625" style="17"/>
  </cols>
  <sheetData>
    <row r="1" spans="1:7" ht="78" customHeight="1" x14ac:dyDescent="0.3">
      <c r="A1" s="75" t="s">
        <v>229</v>
      </c>
      <c r="B1" s="76"/>
      <c r="C1" s="76"/>
      <c r="D1" s="76"/>
      <c r="E1" s="76"/>
      <c r="F1" s="76"/>
      <c r="G1" s="76"/>
    </row>
    <row r="2" spans="1:7" ht="47.25" customHeight="1" x14ac:dyDescent="0.3">
      <c r="A2" s="75" t="s">
        <v>309</v>
      </c>
      <c r="B2" s="77"/>
      <c r="C2" s="77"/>
      <c r="D2" s="77"/>
      <c r="E2" s="77"/>
      <c r="F2" s="77"/>
      <c r="G2" s="77"/>
    </row>
    <row r="4" spans="1:7" ht="46.8" x14ac:dyDescent="0.3">
      <c r="A4" s="19" t="s">
        <v>53</v>
      </c>
      <c r="B4" s="19" t="s">
        <v>230</v>
      </c>
      <c r="C4" s="19" t="s">
        <v>231</v>
      </c>
      <c r="D4" s="39"/>
      <c r="E4" s="39"/>
      <c r="F4" s="39"/>
      <c r="G4" s="39"/>
    </row>
    <row r="5" spans="1:7" ht="15.6" x14ac:dyDescent="0.3">
      <c r="A5" s="36" t="s">
        <v>262</v>
      </c>
      <c r="B5" s="25">
        <v>234.8</v>
      </c>
      <c r="C5" s="54">
        <f t="shared" ref="C5:C8" si="0">(B5*5)</f>
        <v>1174</v>
      </c>
      <c r="D5" s="39"/>
      <c r="E5" s="39"/>
      <c r="F5" s="39"/>
      <c r="G5" s="39"/>
    </row>
    <row r="6" spans="1:7" ht="15.6" x14ac:dyDescent="0.3">
      <c r="A6" s="36" t="s">
        <v>131</v>
      </c>
      <c r="B6" s="25">
        <v>279.7</v>
      </c>
      <c r="C6" s="54">
        <f t="shared" si="0"/>
        <v>1398.5</v>
      </c>
      <c r="D6" s="39"/>
      <c r="E6" s="39"/>
      <c r="F6" s="39"/>
      <c r="G6" s="39"/>
    </row>
    <row r="7" spans="1:7" ht="15.6" x14ac:dyDescent="0.3">
      <c r="A7" s="36" t="s">
        <v>132</v>
      </c>
      <c r="B7" s="25">
        <v>69.5</v>
      </c>
      <c r="C7" s="54">
        <f t="shared" si="0"/>
        <v>347.5</v>
      </c>
      <c r="D7" s="39"/>
      <c r="E7" s="39"/>
      <c r="F7" s="39"/>
      <c r="G7" s="39"/>
    </row>
    <row r="8" spans="1:7" ht="15.6" x14ac:dyDescent="0.25">
      <c r="A8" s="38" t="s">
        <v>285</v>
      </c>
      <c r="B8" s="25">
        <v>174.4</v>
      </c>
      <c r="C8" s="54">
        <f t="shared" si="0"/>
        <v>872</v>
      </c>
      <c r="D8" s="39"/>
      <c r="E8" s="39"/>
      <c r="F8" s="39"/>
      <c r="G8" s="39"/>
    </row>
    <row r="9" spans="1:7" ht="15.6" x14ac:dyDescent="0.25">
      <c r="A9" s="38" t="s">
        <v>286</v>
      </c>
      <c r="B9" s="25">
        <v>363.8</v>
      </c>
      <c r="C9" s="54">
        <f>(B9*5)</f>
        <v>1819</v>
      </c>
      <c r="D9" s="39"/>
      <c r="E9" s="39"/>
      <c r="F9" s="39"/>
      <c r="G9" s="39"/>
    </row>
    <row r="10" spans="1:7" ht="15.6" x14ac:dyDescent="0.25">
      <c r="A10" s="38" t="s">
        <v>158</v>
      </c>
      <c r="B10" s="25">
        <v>74</v>
      </c>
      <c r="C10" s="54">
        <f t="shared" ref="C10" si="1">(B10*5)</f>
        <v>370</v>
      </c>
      <c r="D10" s="39"/>
      <c r="E10" s="39"/>
      <c r="F10" s="39"/>
      <c r="G10" s="39"/>
    </row>
    <row r="11" spans="1:7" ht="15" x14ac:dyDescent="0.3">
      <c r="A11" s="39"/>
      <c r="B11" s="39"/>
      <c r="C11" s="40"/>
      <c r="D11" s="39"/>
      <c r="E11" s="39"/>
      <c r="F11" s="39"/>
      <c r="G11" s="39"/>
    </row>
    <row r="12" spans="1:7" ht="15" x14ac:dyDescent="0.3">
      <c r="A12" s="39"/>
      <c r="B12" s="39"/>
      <c r="C12" s="39"/>
      <c r="D12" s="39"/>
      <c r="E12" s="39"/>
      <c r="F12" s="39"/>
      <c r="G12" s="39"/>
    </row>
    <row r="13" spans="1:7" ht="46.8" x14ac:dyDescent="0.3">
      <c r="A13" s="41" t="s">
        <v>53</v>
      </c>
      <c r="B13" s="41" t="s">
        <v>232</v>
      </c>
      <c r="C13" s="41" t="s">
        <v>233</v>
      </c>
      <c r="D13" s="41" t="s">
        <v>234</v>
      </c>
      <c r="E13" s="41" t="s">
        <v>235</v>
      </c>
      <c r="F13" s="41" t="s">
        <v>236</v>
      </c>
      <c r="G13" s="41" t="s">
        <v>237</v>
      </c>
    </row>
    <row r="14" spans="1:7" ht="15" x14ac:dyDescent="0.3">
      <c r="A14" s="42" t="s">
        <v>238</v>
      </c>
      <c r="B14" s="42">
        <v>10</v>
      </c>
      <c r="C14" s="42">
        <f>(B14*10)</f>
        <v>100</v>
      </c>
      <c r="D14" s="42">
        <f>(B14*1.1)</f>
        <v>11</v>
      </c>
      <c r="E14" s="42">
        <f>(B14+C14+D14)</f>
        <v>121</v>
      </c>
      <c r="F14" s="42">
        <f>(E14*5)</f>
        <v>605</v>
      </c>
      <c r="G14" s="42">
        <f>(F14-E14)</f>
        <v>484</v>
      </c>
    </row>
    <row r="16" spans="1:7" ht="18" x14ac:dyDescent="0.3">
      <c r="A16" s="78" t="s">
        <v>252</v>
      </c>
      <c r="B16" s="79"/>
      <c r="C16" s="79"/>
      <c r="D16" s="79"/>
    </row>
    <row r="19" spans="1:7" ht="15.6" x14ac:dyDescent="0.3">
      <c r="A19" s="19" t="s">
        <v>239</v>
      </c>
      <c r="B19" s="19" t="s">
        <v>240</v>
      </c>
      <c r="C19" s="19" t="s">
        <v>241</v>
      </c>
      <c r="D19" s="39"/>
      <c r="E19" s="39"/>
      <c r="F19" s="39"/>
      <c r="G19" s="39"/>
    </row>
    <row r="20" spans="1:7" ht="15" x14ac:dyDescent="0.3">
      <c r="A20" s="39" t="s">
        <v>242</v>
      </c>
      <c r="B20" s="43">
        <v>9.7000000000000003E-2</v>
      </c>
      <c r="C20" s="44">
        <f>(0.36/B20)</f>
        <v>3.7113402061855667</v>
      </c>
      <c r="D20" s="39"/>
      <c r="E20" s="39"/>
      <c r="F20" s="39"/>
      <c r="G20" s="39"/>
    </row>
    <row r="21" spans="1:7" ht="15" x14ac:dyDescent="0.3">
      <c r="A21" s="39"/>
      <c r="B21" s="39"/>
      <c r="C21" s="39"/>
      <c r="D21" s="39"/>
      <c r="E21" s="39"/>
      <c r="F21" s="39"/>
      <c r="G21" s="39"/>
    </row>
    <row r="22" spans="1:7" ht="31.2" x14ac:dyDescent="0.3">
      <c r="A22" s="45" t="s">
        <v>227</v>
      </c>
      <c r="B22" s="45" t="s">
        <v>240</v>
      </c>
      <c r="C22" s="45" t="s">
        <v>243</v>
      </c>
      <c r="D22" s="45" t="s">
        <v>244</v>
      </c>
      <c r="E22" s="45" t="s">
        <v>245</v>
      </c>
      <c r="F22" s="45" t="s">
        <v>246</v>
      </c>
      <c r="G22" s="45" t="s">
        <v>247</v>
      </c>
    </row>
    <row r="23" spans="1:7" ht="15" x14ac:dyDescent="0.3">
      <c r="A23" s="36" t="s">
        <v>262</v>
      </c>
      <c r="B23" s="17">
        <v>7.9000000000000001E-2</v>
      </c>
      <c r="C23" s="46">
        <f>(B23*C20)</f>
        <v>0.29319587628865978</v>
      </c>
      <c r="D23" s="47">
        <f>(C23*605)</f>
        <v>177.38350515463918</v>
      </c>
      <c r="E23" s="47">
        <f>(D23/20)</f>
        <v>8.8691752577319587</v>
      </c>
      <c r="F23" s="48">
        <f>(D23/50)</f>
        <v>3.5476701030927837</v>
      </c>
      <c r="G23" s="47">
        <f>(D23/100)</f>
        <v>1.7738350515463919</v>
      </c>
    </row>
    <row r="24" spans="1:7" ht="15" x14ac:dyDescent="0.3">
      <c r="A24" s="36" t="s">
        <v>131</v>
      </c>
      <c r="B24" s="56">
        <v>0.12</v>
      </c>
      <c r="C24" s="46">
        <f>(B24*C20)</f>
        <v>0.44536082474226801</v>
      </c>
      <c r="D24" s="47">
        <f t="shared" ref="D24:D28" si="2">(C24*605)</f>
        <v>269.44329896907215</v>
      </c>
      <c r="E24" s="47">
        <f t="shared" ref="E24:E28" si="3">(D24/20)</f>
        <v>13.472164948453607</v>
      </c>
      <c r="F24" s="48">
        <f t="shared" ref="F24:F28" si="4">(D24/50)</f>
        <v>5.3888659793814426</v>
      </c>
      <c r="G24" s="47">
        <f t="shared" ref="G24:G28" si="5">(D24/100)</f>
        <v>2.6944329896907213</v>
      </c>
    </row>
    <row r="25" spans="1:7" ht="15" x14ac:dyDescent="0.3">
      <c r="A25" s="36" t="s">
        <v>132</v>
      </c>
      <c r="B25" s="17">
        <v>9.0999999999999998E-2</v>
      </c>
      <c r="C25" s="46">
        <f>(B25*C20)</f>
        <v>0.33773195876288659</v>
      </c>
      <c r="D25" s="47">
        <f t="shared" si="2"/>
        <v>204.32783505154637</v>
      </c>
      <c r="E25" s="47">
        <f t="shared" si="3"/>
        <v>10.216391752577319</v>
      </c>
      <c r="F25" s="48">
        <f t="shared" si="4"/>
        <v>4.0865567010309274</v>
      </c>
      <c r="G25" s="47">
        <f t="shared" si="5"/>
        <v>2.0432783505154637</v>
      </c>
    </row>
    <row r="26" spans="1:7" ht="15" x14ac:dyDescent="0.25">
      <c r="A26" s="38" t="s">
        <v>285</v>
      </c>
      <c r="B26" s="17">
        <v>9.2999999999999999E-2</v>
      </c>
      <c r="C26" s="46">
        <f>(B26*C20)</f>
        <v>0.34515463917525768</v>
      </c>
      <c r="D26" s="47">
        <f t="shared" si="2"/>
        <v>208.8185567010309</v>
      </c>
      <c r="E26" s="47">
        <f t="shared" si="3"/>
        <v>10.440927835051545</v>
      </c>
      <c r="F26" s="48">
        <f t="shared" si="4"/>
        <v>4.1763711340206182</v>
      </c>
      <c r="G26" s="47">
        <f t="shared" si="5"/>
        <v>2.0881855670103091</v>
      </c>
    </row>
    <row r="27" spans="1:7" ht="15" x14ac:dyDescent="0.25">
      <c r="A27" s="38" t="s">
        <v>286</v>
      </c>
      <c r="B27" s="17">
        <v>0.14199999999999999</v>
      </c>
      <c r="C27" s="46">
        <f>(B27*C20)</f>
        <v>0.52701030927835046</v>
      </c>
      <c r="D27" s="47">
        <f t="shared" si="2"/>
        <v>318.84123711340203</v>
      </c>
      <c r="E27" s="47">
        <f t="shared" si="3"/>
        <v>15.942061855670101</v>
      </c>
      <c r="F27" s="48">
        <f t="shared" si="4"/>
        <v>6.3768247422680409</v>
      </c>
      <c r="G27" s="47">
        <f t="shared" si="5"/>
        <v>3.1884123711340204</v>
      </c>
    </row>
    <row r="28" spans="1:7" ht="15" x14ac:dyDescent="0.25">
      <c r="A28" s="38" t="s">
        <v>158</v>
      </c>
      <c r="B28" s="17">
        <v>9.4E-2</v>
      </c>
      <c r="C28" s="46">
        <f>(B28*C20)</f>
        <v>0.34886597938144326</v>
      </c>
      <c r="D28" s="47">
        <f t="shared" si="2"/>
        <v>211.06391752577318</v>
      </c>
      <c r="E28" s="47">
        <f t="shared" si="3"/>
        <v>10.553195876288658</v>
      </c>
      <c r="F28" s="48">
        <f t="shared" si="4"/>
        <v>4.2212783505154636</v>
      </c>
      <c r="G28" s="47">
        <f t="shared" si="5"/>
        <v>2.1106391752577318</v>
      </c>
    </row>
    <row r="29" spans="1:7" ht="15" x14ac:dyDescent="0.3">
      <c r="A29" s="39"/>
      <c r="B29" s="39"/>
      <c r="C29" s="39"/>
      <c r="D29" s="39"/>
      <c r="E29" s="39"/>
      <c r="F29" s="40">
        <f>SUM(F23:F28)</f>
        <v>27.79756701030928</v>
      </c>
      <c r="G29" s="39"/>
    </row>
    <row r="30" spans="1:7" ht="15.6" x14ac:dyDescent="0.3">
      <c r="A30" s="20" t="s">
        <v>249</v>
      </c>
      <c r="B30" s="21"/>
      <c r="C30" s="21"/>
      <c r="D30" s="21"/>
      <c r="E30" s="49"/>
      <c r="F30" s="49"/>
      <c r="G30" s="39"/>
    </row>
    <row r="31" spans="1:7" ht="15.6" x14ac:dyDescent="0.3">
      <c r="A31" s="19"/>
      <c r="B31" s="19"/>
      <c r="C31" s="19"/>
      <c r="D31" s="19"/>
      <c r="E31" s="39"/>
      <c r="F31" s="39"/>
      <c r="G31" s="39"/>
    </row>
    <row r="32" spans="1:7" ht="15.6" x14ac:dyDescent="0.3">
      <c r="A32" s="20" t="s">
        <v>250</v>
      </c>
      <c r="B32" s="21"/>
      <c r="C32" s="21"/>
      <c r="D32" s="21"/>
      <c r="E32" s="49"/>
      <c r="F32" s="49"/>
      <c r="G32" s="39"/>
    </row>
    <row r="33" spans="1:7" ht="15.6" x14ac:dyDescent="0.3">
      <c r="A33" s="19"/>
      <c r="B33" s="19"/>
      <c r="C33" s="19"/>
      <c r="D33" s="19"/>
      <c r="E33" s="39"/>
      <c r="F33" s="39"/>
      <c r="G33" s="39"/>
    </row>
    <row r="34" spans="1:7" ht="15.6" x14ac:dyDescent="0.3">
      <c r="A34" s="20" t="s">
        <v>251</v>
      </c>
      <c r="B34" s="20"/>
      <c r="C34" s="20"/>
      <c r="D34" s="20"/>
      <c r="E34" s="50"/>
      <c r="F34" s="39"/>
      <c r="G34" s="39"/>
    </row>
    <row r="37" spans="1:7" x14ac:dyDescent="0.3">
      <c r="A37" s="18" t="s">
        <v>394</v>
      </c>
    </row>
    <row r="38" spans="1:7" x14ac:dyDescent="0.3">
      <c r="A38" s="17" t="s">
        <v>227</v>
      </c>
      <c r="B38" s="17" t="s">
        <v>248</v>
      </c>
    </row>
    <row r="39" spans="1:7" x14ac:dyDescent="0.3">
      <c r="A39" s="17" t="s">
        <v>75</v>
      </c>
      <c r="B39" s="17">
        <v>9.0999999999999998E-2</v>
      </c>
    </row>
    <row r="40" spans="1:7" x14ac:dyDescent="0.3">
      <c r="A40" s="17" t="s">
        <v>211</v>
      </c>
      <c r="B40" s="17">
        <v>0.14199999999999999</v>
      </c>
    </row>
    <row r="41" spans="1:7" x14ac:dyDescent="0.3">
      <c r="A41" s="17" t="s">
        <v>200</v>
      </c>
      <c r="B41" s="17">
        <v>9.2999999999999999E-2</v>
      </c>
    </row>
    <row r="42" spans="1:7" x14ac:dyDescent="0.3">
      <c r="A42" s="17" t="s">
        <v>69</v>
      </c>
      <c r="B42" s="17">
        <v>9.4E-2</v>
      </c>
    </row>
    <row r="43" spans="1:7" x14ac:dyDescent="0.3">
      <c r="A43" s="17" t="s">
        <v>91</v>
      </c>
      <c r="B43" s="56">
        <v>0.12</v>
      </c>
    </row>
    <row r="44" spans="1:7" x14ac:dyDescent="0.3">
      <c r="A44" s="17" t="s">
        <v>196</v>
      </c>
      <c r="B44" s="17">
        <v>7.9000000000000001E-2</v>
      </c>
    </row>
  </sheetData>
  <mergeCells count="3">
    <mergeCell ref="A1:G1"/>
    <mergeCell ref="A2:G2"/>
    <mergeCell ref="A16:D16"/>
  </mergeCells>
  <pageMargins left="0.25" right="0.25" top="0.75" bottom="0.75" header="0.3" footer="0.3"/>
  <pageSetup scale="8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44"/>
  <sheetViews>
    <sheetView topLeftCell="A16" workbookViewId="0">
      <selection activeCell="E39" sqref="E39"/>
    </sheetView>
  </sheetViews>
  <sheetFormatPr defaultColWidth="14.44140625" defaultRowHeight="13.8" x14ac:dyDescent="0.3"/>
  <cols>
    <col min="1" max="1" width="18.109375" style="17" customWidth="1"/>
    <col min="2" max="2" width="14.44140625" style="17"/>
    <col min="3" max="3" width="15.44140625" style="17" bestFit="1" customWidth="1"/>
    <col min="4" max="4" width="17.5546875" style="17" customWidth="1"/>
    <col min="5" max="16384" width="14.44140625" style="17"/>
  </cols>
  <sheetData>
    <row r="1" spans="1:7" ht="78" customHeight="1" x14ac:dyDescent="0.3">
      <c r="A1" s="75" t="s">
        <v>229</v>
      </c>
      <c r="B1" s="76"/>
      <c r="C1" s="76"/>
      <c r="D1" s="76"/>
      <c r="E1" s="76"/>
      <c r="F1" s="76"/>
      <c r="G1" s="76"/>
    </row>
    <row r="2" spans="1:7" ht="47.25" customHeight="1" x14ac:dyDescent="0.3">
      <c r="A2" s="75" t="s">
        <v>309</v>
      </c>
      <c r="B2" s="77"/>
      <c r="C2" s="77"/>
      <c r="D2" s="77"/>
      <c r="E2" s="77"/>
      <c r="F2" s="77"/>
      <c r="G2" s="77"/>
    </row>
    <row r="4" spans="1:7" ht="46.8" x14ac:dyDescent="0.3">
      <c r="A4" s="41" t="s">
        <v>53</v>
      </c>
      <c r="B4" s="41" t="s">
        <v>230</v>
      </c>
      <c r="C4" s="41" t="s">
        <v>231</v>
      </c>
      <c r="D4" s="39"/>
      <c r="E4" s="39"/>
      <c r="F4" s="39"/>
      <c r="G4" s="39"/>
    </row>
    <row r="5" spans="1:7" ht="15.6" x14ac:dyDescent="0.25">
      <c r="A5" s="55" t="s">
        <v>133</v>
      </c>
      <c r="B5" s="25">
        <v>86.1</v>
      </c>
      <c r="C5" s="54">
        <f t="shared" ref="C5:C8" si="0">(B5*5)</f>
        <v>430.5</v>
      </c>
      <c r="D5" s="39"/>
      <c r="E5" s="39"/>
      <c r="F5" s="39"/>
      <c r="G5" s="39"/>
    </row>
    <row r="6" spans="1:7" ht="15.6" x14ac:dyDescent="0.25">
      <c r="A6" s="55" t="s">
        <v>134</v>
      </c>
      <c r="B6" s="25">
        <v>204</v>
      </c>
      <c r="C6" s="54">
        <f t="shared" si="0"/>
        <v>1020</v>
      </c>
      <c r="D6" s="39"/>
      <c r="E6" s="39"/>
      <c r="F6" s="39"/>
      <c r="G6" s="39"/>
    </row>
    <row r="7" spans="1:7" ht="15.6" x14ac:dyDescent="0.25">
      <c r="A7" s="55" t="s">
        <v>263</v>
      </c>
      <c r="B7" s="25">
        <v>78.900000000000006</v>
      </c>
      <c r="C7" s="54">
        <f t="shared" si="0"/>
        <v>394.5</v>
      </c>
      <c r="D7" s="39"/>
      <c r="E7" s="39"/>
      <c r="F7" s="39"/>
      <c r="G7" s="39"/>
    </row>
    <row r="8" spans="1:7" ht="15.6" x14ac:dyDescent="0.25">
      <c r="A8" s="55" t="s">
        <v>287</v>
      </c>
      <c r="B8" s="25">
        <v>334.8</v>
      </c>
      <c r="C8" s="54">
        <f t="shared" si="0"/>
        <v>1674</v>
      </c>
      <c r="D8" s="39"/>
      <c r="E8" s="39"/>
      <c r="F8" s="39"/>
      <c r="G8" s="39"/>
    </row>
    <row r="9" spans="1:7" ht="15.6" x14ac:dyDescent="0.25">
      <c r="A9" s="55" t="s">
        <v>159</v>
      </c>
      <c r="B9" s="25">
        <v>212.2</v>
      </c>
      <c r="C9" s="54">
        <f>(B9*5)</f>
        <v>1061</v>
      </c>
      <c r="D9" s="39"/>
      <c r="E9" s="39"/>
      <c r="F9" s="39"/>
      <c r="G9" s="39"/>
    </row>
    <row r="10" spans="1:7" ht="15.6" x14ac:dyDescent="0.25">
      <c r="A10" s="55" t="s">
        <v>288</v>
      </c>
      <c r="B10" s="25">
        <v>53.9</v>
      </c>
      <c r="C10" s="54">
        <f t="shared" ref="C10" si="1">(B10*5)</f>
        <v>269.5</v>
      </c>
      <c r="D10" s="39"/>
      <c r="E10" s="39"/>
      <c r="F10" s="39"/>
      <c r="G10" s="39"/>
    </row>
    <row r="11" spans="1:7" ht="15" x14ac:dyDescent="0.3">
      <c r="A11" s="39"/>
      <c r="B11" s="39"/>
      <c r="C11" s="40"/>
      <c r="D11" s="39"/>
      <c r="E11" s="39"/>
      <c r="F11" s="39"/>
      <c r="G11" s="39"/>
    </row>
    <row r="12" spans="1:7" ht="15" x14ac:dyDescent="0.3">
      <c r="A12" s="39"/>
      <c r="B12" s="39"/>
      <c r="C12" s="39"/>
      <c r="D12" s="39"/>
      <c r="E12" s="39"/>
      <c r="F12" s="39"/>
      <c r="G12" s="39"/>
    </row>
    <row r="13" spans="1:7" ht="46.8" x14ac:dyDescent="0.3">
      <c r="A13" s="41" t="s">
        <v>53</v>
      </c>
      <c r="B13" s="41" t="s">
        <v>232</v>
      </c>
      <c r="C13" s="41" t="s">
        <v>233</v>
      </c>
      <c r="D13" s="41" t="s">
        <v>234</v>
      </c>
      <c r="E13" s="41" t="s">
        <v>235</v>
      </c>
      <c r="F13" s="41" t="s">
        <v>236</v>
      </c>
      <c r="G13" s="41" t="s">
        <v>237</v>
      </c>
    </row>
    <row r="14" spans="1:7" ht="15" x14ac:dyDescent="0.3">
      <c r="A14" s="42" t="s">
        <v>238</v>
      </c>
      <c r="B14" s="42">
        <v>10</v>
      </c>
      <c r="C14" s="42">
        <f>(B14*10)</f>
        <v>100</v>
      </c>
      <c r="D14" s="42">
        <f>(B14*1.1)</f>
        <v>11</v>
      </c>
      <c r="E14" s="42">
        <f>(B14+C14+D14)</f>
        <v>121</v>
      </c>
      <c r="F14" s="42">
        <f>(E14*5)</f>
        <v>605</v>
      </c>
      <c r="G14" s="42">
        <f>(F14-E14)</f>
        <v>484</v>
      </c>
    </row>
    <row r="16" spans="1:7" ht="18" x14ac:dyDescent="0.3">
      <c r="A16" s="78" t="s">
        <v>252</v>
      </c>
      <c r="B16" s="79"/>
      <c r="C16" s="79"/>
      <c r="D16" s="79"/>
    </row>
    <row r="19" spans="1:7" ht="15.6" x14ac:dyDescent="0.3">
      <c r="A19" s="19" t="s">
        <v>239</v>
      </c>
      <c r="B19" s="19" t="s">
        <v>240</v>
      </c>
      <c r="C19" s="19" t="s">
        <v>241</v>
      </c>
      <c r="D19" s="39"/>
      <c r="E19" s="39"/>
      <c r="F19" s="39"/>
      <c r="G19" s="39"/>
    </row>
    <row r="20" spans="1:7" ht="15" x14ac:dyDescent="0.3">
      <c r="A20" s="39" t="s">
        <v>242</v>
      </c>
      <c r="B20" s="43">
        <v>9.7000000000000003E-2</v>
      </c>
      <c r="C20" s="44">
        <f>(0.36/B20)</f>
        <v>3.7113402061855667</v>
      </c>
      <c r="D20" s="39"/>
      <c r="E20" s="39"/>
      <c r="F20" s="39"/>
      <c r="G20" s="39"/>
    </row>
    <row r="21" spans="1:7" ht="15" x14ac:dyDescent="0.3">
      <c r="A21" s="39"/>
      <c r="B21" s="39"/>
      <c r="C21" s="39"/>
      <c r="D21" s="39"/>
      <c r="E21" s="39"/>
      <c r="F21" s="39"/>
      <c r="G21" s="39"/>
    </row>
    <row r="22" spans="1:7" ht="31.2" x14ac:dyDescent="0.3">
      <c r="A22" s="45" t="s">
        <v>227</v>
      </c>
      <c r="B22" s="45" t="s">
        <v>240</v>
      </c>
      <c r="C22" s="45" t="s">
        <v>243</v>
      </c>
      <c r="D22" s="45" t="s">
        <v>244</v>
      </c>
      <c r="E22" s="45" t="s">
        <v>245</v>
      </c>
      <c r="F22" s="45" t="s">
        <v>246</v>
      </c>
      <c r="G22" s="45" t="s">
        <v>247</v>
      </c>
    </row>
    <row r="23" spans="1:7" ht="15" x14ac:dyDescent="0.25">
      <c r="A23" s="55" t="s">
        <v>133</v>
      </c>
      <c r="B23" s="17">
        <v>9.9000000000000005E-2</v>
      </c>
      <c r="C23" s="46">
        <f>(B23*C20)</f>
        <v>0.36742268041237114</v>
      </c>
      <c r="D23" s="47">
        <f>(C23*605)</f>
        <v>222.29072164948454</v>
      </c>
      <c r="E23" s="47">
        <f>(D23/20)</f>
        <v>11.114536082474228</v>
      </c>
      <c r="F23" s="48">
        <f>(D23/50)</f>
        <v>4.4458144329896907</v>
      </c>
      <c r="G23" s="47">
        <f>(D23/100)</f>
        <v>2.2229072164948454</v>
      </c>
    </row>
    <row r="24" spans="1:7" ht="15" x14ac:dyDescent="0.25">
      <c r="A24" s="55" t="s">
        <v>134</v>
      </c>
      <c r="B24" s="17">
        <v>0.10100000000000001</v>
      </c>
      <c r="C24" s="46">
        <f>(B24*C20)</f>
        <v>0.37484536082474224</v>
      </c>
      <c r="D24" s="47">
        <f t="shared" ref="D24:D28" si="2">(C24*605)</f>
        <v>226.78144329896907</v>
      </c>
      <c r="E24" s="47">
        <f t="shared" ref="E24:E28" si="3">(D24/20)</f>
        <v>11.339072164948453</v>
      </c>
      <c r="F24" s="48">
        <f t="shared" ref="F24:F28" si="4">(D24/50)</f>
        <v>4.5356288659793815</v>
      </c>
      <c r="G24" s="47">
        <f t="shared" ref="G24:G28" si="5">(D24/100)</f>
        <v>2.2678144329896908</v>
      </c>
    </row>
    <row r="25" spans="1:7" ht="15" x14ac:dyDescent="0.25">
      <c r="A25" s="55" t="s">
        <v>263</v>
      </c>
      <c r="B25" s="17">
        <v>9.6000000000000002E-2</v>
      </c>
      <c r="C25" s="46">
        <f>(B25*C20)</f>
        <v>0.35628865979381441</v>
      </c>
      <c r="D25" s="47">
        <f t="shared" si="2"/>
        <v>215.55463917525771</v>
      </c>
      <c r="E25" s="47">
        <f t="shared" si="3"/>
        <v>10.777731958762885</v>
      </c>
      <c r="F25" s="48">
        <f t="shared" si="4"/>
        <v>4.3110927835051545</v>
      </c>
      <c r="G25" s="47">
        <f t="shared" si="5"/>
        <v>2.1555463917525772</v>
      </c>
    </row>
    <row r="26" spans="1:7" ht="15" x14ac:dyDescent="0.25">
      <c r="A26" s="55" t="s">
        <v>287</v>
      </c>
      <c r="B26" s="17">
        <v>0.155</v>
      </c>
      <c r="C26" s="46">
        <f>(B26*C20)</f>
        <v>0.57525773195876284</v>
      </c>
      <c r="D26" s="47">
        <f t="shared" si="2"/>
        <v>348.0309278350515</v>
      </c>
      <c r="E26" s="47">
        <f t="shared" si="3"/>
        <v>17.401546391752575</v>
      </c>
      <c r="F26" s="48">
        <f t="shared" si="4"/>
        <v>6.9606185567010304</v>
      </c>
      <c r="G26" s="47">
        <f t="shared" si="5"/>
        <v>3.4803092783505152</v>
      </c>
    </row>
    <row r="27" spans="1:7" ht="15" x14ac:dyDescent="0.25">
      <c r="A27" s="55" t="s">
        <v>159</v>
      </c>
      <c r="B27" s="17">
        <v>8.6999999999999994E-2</v>
      </c>
      <c r="C27" s="46">
        <f>(B27*C20)</f>
        <v>0.32288659793814428</v>
      </c>
      <c r="D27" s="47">
        <f t="shared" si="2"/>
        <v>195.34639175257729</v>
      </c>
      <c r="E27" s="47">
        <f t="shared" si="3"/>
        <v>9.7673195876288652</v>
      </c>
      <c r="F27" s="48">
        <f t="shared" si="4"/>
        <v>3.9069278350515457</v>
      </c>
      <c r="G27" s="47">
        <f t="shared" si="5"/>
        <v>1.9534639175257729</v>
      </c>
    </row>
    <row r="28" spans="1:7" ht="15" x14ac:dyDescent="0.25">
      <c r="A28" s="55" t="s">
        <v>288</v>
      </c>
      <c r="B28" s="17">
        <v>8.6999999999999994E-2</v>
      </c>
      <c r="C28" s="46">
        <f>(B28*C20)</f>
        <v>0.32288659793814428</v>
      </c>
      <c r="D28" s="47">
        <f t="shared" si="2"/>
        <v>195.34639175257729</v>
      </c>
      <c r="E28" s="47">
        <f t="shared" si="3"/>
        <v>9.7673195876288652</v>
      </c>
      <c r="F28" s="48">
        <f t="shared" si="4"/>
        <v>3.9069278350515457</v>
      </c>
      <c r="G28" s="47">
        <f t="shared" si="5"/>
        <v>1.9534639175257729</v>
      </c>
    </row>
    <row r="29" spans="1:7" ht="15" x14ac:dyDescent="0.3">
      <c r="A29" s="39"/>
      <c r="B29" s="39"/>
      <c r="C29" s="39"/>
      <c r="D29" s="39"/>
      <c r="E29" s="39"/>
      <c r="F29" s="40">
        <f>SUM(F23:F28)</f>
        <v>28.067010309278352</v>
      </c>
      <c r="G29" s="39"/>
    </row>
    <row r="30" spans="1:7" ht="15.6" x14ac:dyDescent="0.3">
      <c r="A30" s="20" t="s">
        <v>249</v>
      </c>
      <c r="B30" s="21"/>
      <c r="C30" s="21"/>
      <c r="D30" s="21"/>
      <c r="E30" s="49"/>
      <c r="F30" s="49"/>
      <c r="G30" s="39"/>
    </row>
    <row r="31" spans="1:7" ht="15.6" x14ac:dyDescent="0.3">
      <c r="A31" s="19"/>
      <c r="B31" s="19"/>
      <c r="C31" s="19"/>
      <c r="D31" s="19"/>
      <c r="E31" s="39"/>
      <c r="F31" s="39"/>
      <c r="G31" s="39"/>
    </row>
    <row r="32" spans="1:7" ht="15.6" x14ac:dyDescent="0.3">
      <c r="A32" s="20" t="s">
        <v>250</v>
      </c>
      <c r="B32" s="21"/>
      <c r="C32" s="21"/>
      <c r="D32" s="21"/>
      <c r="E32" s="49"/>
      <c r="F32" s="49"/>
      <c r="G32" s="39"/>
    </row>
    <row r="33" spans="1:7" ht="15.6" x14ac:dyDescent="0.3">
      <c r="A33" s="19"/>
      <c r="B33" s="19"/>
      <c r="C33" s="19"/>
      <c r="D33" s="19"/>
      <c r="E33" s="39"/>
      <c r="F33" s="39"/>
      <c r="G33" s="39"/>
    </row>
    <row r="34" spans="1:7" ht="15.6" x14ac:dyDescent="0.3">
      <c r="A34" s="20" t="s">
        <v>251</v>
      </c>
      <c r="B34" s="20"/>
      <c r="C34" s="20"/>
      <c r="D34" s="20"/>
      <c r="E34" s="50"/>
      <c r="F34" s="39"/>
      <c r="G34" s="39"/>
    </row>
    <row r="37" spans="1:7" x14ac:dyDescent="0.3">
      <c r="A37" s="18" t="s">
        <v>393</v>
      </c>
    </row>
    <row r="38" spans="1:7" x14ac:dyDescent="0.3">
      <c r="A38" s="17" t="s">
        <v>227</v>
      </c>
      <c r="B38" s="17" t="s">
        <v>248</v>
      </c>
    </row>
    <row r="39" spans="1:7" x14ac:dyDescent="0.3">
      <c r="A39" s="17" t="s">
        <v>82</v>
      </c>
      <c r="B39" s="17">
        <v>0.10100000000000001</v>
      </c>
    </row>
    <row r="40" spans="1:7" x14ac:dyDescent="0.3">
      <c r="A40" s="17" t="s">
        <v>223</v>
      </c>
      <c r="B40" s="17">
        <v>0.155</v>
      </c>
    </row>
    <row r="41" spans="1:7" x14ac:dyDescent="0.3">
      <c r="A41" s="17" t="s">
        <v>188</v>
      </c>
      <c r="B41" s="17">
        <v>8.6999999999999994E-2</v>
      </c>
    </row>
    <row r="42" spans="1:7" x14ac:dyDescent="0.3">
      <c r="A42" s="17" t="s">
        <v>183</v>
      </c>
      <c r="B42" s="17">
        <v>9.6000000000000002E-2</v>
      </c>
    </row>
    <row r="43" spans="1:7" x14ac:dyDescent="0.3">
      <c r="A43" s="17" t="s">
        <v>98</v>
      </c>
      <c r="B43" s="17">
        <v>8.6999999999999994E-2</v>
      </c>
    </row>
    <row r="44" spans="1:7" x14ac:dyDescent="0.3">
      <c r="A44" s="17" t="s">
        <v>79</v>
      </c>
      <c r="B44" s="17">
        <v>9.9000000000000005E-2</v>
      </c>
    </row>
  </sheetData>
  <mergeCells count="3">
    <mergeCell ref="A1:G1"/>
    <mergeCell ref="A2:G2"/>
    <mergeCell ref="A16:D16"/>
  </mergeCells>
  <pageMargins left="0.7" right="0.7" top="0.75" bottom="0.75" header="0.3" footer="0.3"/>
  <pageSetup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Sample codes</vt:lpstr>
      <vt:lpstr>Sample Weights</vt:lpstr>
      <vt:lpstr>Randomized lists</vt:lpstr>
      <vt:lpstr>Rat_Rostral_Cortex_LCMS_sequenc</vt:lpstr>
      <vt:lpstr>Sample template</vt:lpstr>
      <vt:lpstr>Sample set 1</vt:lpstr>
      <vt:lpstr>Sample set 2</vt:lpstr>
      <vt:lpstr>Sample set 3</vt:lpstr>
      <vt:lpstr>Sample set 4</vt:lpstr>
      <vt:lpstr>Peptide Assay sets 1-4</vt:lpstr>
      <vt:lpstr>Sample set 5</vt:lpstr>
      <vt:lpstr>Sample set 6</vt:lpstr>
      <vt:lpstr>Sample set 7</vt:lpstr>
      <vt:lpstr>Sample set 8</vt:lpstr>
      <vt:lpstr>Peptide Assay sets 5-8</vt:lpstr>
      <vt:lpstr>Sample set 9</vt:lpstr>
      <vt:lpstr>Sample set 10</vt:lpstr>
      <vt:lpstr>Sample set 11</vt:lpstr>
      <vt:lpstr>Sample set 12</vt:lpstr>
      <vt:lpstr>Peptide Assay sets 9-12</vt:lpstr>
      <vt:lpstr>Sample set 13</vt:lpstr>
      <vt:lpstr>Sample set 14</vt:lpstr>
      <vt:lpstr>Sample set 15</vt:lpstr>
      <vt:lpstr>Sample set 16</vt:lpstr>
      <vt:lpstr>Peptide Assay sets 13-16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Padgett, William</dc:creator>
  <cp:lastModifiedBy>Winnik, Witold</cp:lastModifiedBy>
  <cp:lastPrinted>2022-05-27T14:25:38Z</cp:lastPrinted>
  <dcterms:created xsi:type="dcterms:W3CDTF">2022-02-23T18:30:23Z</dcterms:created>
  <dcterms:modified xsi:type="dcterms:W3CDTF">2023-02-10T19:16:22Z</dcterms:modified>
</cp:coreProperties>
</file>