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NSC\Documents\STREAMS - Difficult Matrices\Manuscript\Version 4 with LJT comments_06062022\"/>
    </mc:Choice>
  </mc:AlternateContent>
  <xr:revisionPtr revIDLastSave="0" documentId="13_ncr:1_{5D8DCA06-C070-4258-BEE8-DFE8C752EC69}" xr6:coauthVersionLast="47" xr6:coauthVersionMax="47" xr10:uidLastSave="{00000000-0000-0000-0000-000000000000}"/>
  <bookViews>
    <workbookView xWindow="15" yWindow="-16425" windowWidth="29040" windowHeight="15840" xr2:uid="{9FD89E09-1C6B-4BB3-A6C2-0643FE5581F9}"/>
  </bookViews>
  <sheets>
    <sheet name="Data Dictionary and Test Matrix" sheetId="1" r:id="rId1"/>
    <sheet name="Figure 1" sheetId="2" r:id="rId2"/>
    <sheet name="Figure 2" sheetId="4" r:id="rId3"/>
    <sheet name="Figure 3" sheetId="5" r:id="rId4"/>
    <sheet name="Figure 4" sheetId="6" r:id="rId5"/>
    <sheet name="Figure 5" sheetId="7" r:id="rId6"/>
    <sheet name="Table 1" sheetId="3" r:id="rId7"/>
    <sheet name="Table 2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  <c r="M4" i="4"/>
  <c r="M2" i="4"/>
  <c r="L6" i="4"/>
  <c r="L4" i="4"/>
  <c r="L2" i="4"/>
  <c r="H6" i="4"/>
  <c r="I6" i="4"/>
  <c r="J6" i="4"/>
  <c r="K6" i="4"/>
  <c r="H4" i="4"/>
  <c r="I4" i="4"/>
  <c r="J4" i="4"/>
  <c r="K4" i="4"/>
  <c r="H2" i="4"/>
  <c r="I2" i="4"/>
  <c r="J2" i="4"/>
  <c r="K2" i="4"/>
  <c r="G6" i="4"/>
  <c r="G4" i="4"/>
  <c r="G2" i="4"/>
  <c r="E2" i="3"/>
  <c r="E8" i="3"/>
  <c r="E7" i="3"/>
  <c r="E6" i="3"/>
  <c r="E5" i="3"/>
  <c r="F5" i="3" s="1"/>
  <c r="E4" i="3"/>
  <c r="E3" i="3"/>
  <c r="F3" i="3" s="1"/>
  <c r="F8" i="3" l="1"/>
  <c r="F7" i="3"/>
</calcChain>
</file>

<file path=xl/sharedStrings.xml><?xml version="1.0" encoding="utf-8"?>
<sst xmlns="http://schemas.openxmlformats.org/spreadsheetml/2006/main" count="193" uniqueCount="121">
  <si>
    <t>Turbid Aqueous Sample - Method</t>
  </si>
  <si>
    <t>Organism</t>
  </si>
  <si>
    <t>Spore Loads (CFU/mL)</t>
  </si>
  <si>
    <t>Replicate Number</t>
  </si>
  <si>
    <r>
      <rPr>
        <i/>
        <sz val="11"/>
        <color theme="1"/>
        <rFont val="Calibri"/>
        <family val="2"/>
        <scheme val="minor"/>
      </rPr>
      <t>B. anthracis</t>
    </r>
    <r>
      <rPr>
        <sz val="11"/>
        <color theme="1"/>
        <rFont val="Calibri"/>
        <family val="2"/>
        <scheme val="minor"/>
      </rPr>
      <t xml:space="preserve"> Sterne endospores</t>
    </r>
  </si>
  <si>
    <t>0, 1.5, 15, 150, 1500</t>
  </si>
  <si>
    <t>0, 0.07, 0.67, 6.7, 67</t>
  </si>
  <si>
    <t>Abbreviations</t>
  </si>
  <si>
    <r>
      <rPr>
        <i/>
        <sz val="11"/>
        <color theme="1"/>
        <rFont val="Calibri"/>
        <family val="2"/>
        <scheme val="minor"/>
      </rPr>
      <t>B. anthracis</t>
    </r>
    <r>
      <rPr>
        <sz val="11"/>
        <color theme="1"/>
        <rFont val="Calibri"/>
        <family val="2"/>
        <scheme val="minor"/>
      </rPr>
      <t xml:space="preserve"> Sterne</t>
    </r>
  </si>
  <si>
    <r>
      <rPr>
        <i/>
        <sz val="11"/>
        <color theme="1"/>
        <rFont val="Calibri"/>
        <family val="2"/>
        <scheme val="minor"/>
      </rPr>
      <t>Bacillus anthracis</t>
    </r>
    <r>
      <rPr>
        <sz val="11"/>
        <color theme="1"/>
        <rFont val="Calibri"/>
        <family val="2"/>
        <scheme val="minor"/>
      </rPr>
      <t xml:space="preserve"> Sterne endospores</t>
    </r>
  </si>
  <si>
    <t>CFU</t>
  </si>
  <si>
    <t>Colony Forming Units</t>
  </si>
  <si>
    <t>mL</t>
  </si>
  <si>
    <t>milliliter</t>
  </si>
  <si>
    <t>PBST</t>
  </si>
  <si>
    <t xml:space="preserve">1X Phosphate buffered saline with 0.05% Tween20 </t>
  </si>
  <si>
    <t>PBSTE</t>
  </si>
  <si>
    <t>PBST with 30% ethanol</t>
  </si>
  <si>
    <t>RBPM</t>
  </si>
  <si>
    <t>ratio of baseline to processing method</t>
  </si>
  <si>
    <t>RV-PCR</t>
  </si>
  <si>
    <t>Rapid Viability Polymerace Chain Reaction</t>
  </si>
  <si>
    <t>STDEV</t>
  </si>
  <si>
    <t>Standard deviation</t>
  </si>
  <si>
    <r>
      <t xml:space="preserve">Weigh 10 </t>
    </r>
    <r>
      <rPr>
        <sz val="11"/>
        <color theme="1"/>
        <rFont val="Calibri"/>
        <family val="2"/>
        <scheme val="minor"/>
      </rPr>
      <t>± 0.1 g soil</t>
    </r>
  </si>
  <si>
    <t>Add 40 mL PBST to 50-mL tube</t>
  </si>
  <si>
    <t>Vortex samples for 30 seconds</t>
  </si>
  <si>
    <t>Manually shake for 2 minutes</t>
  </si>
  <si>
    <t>Bath sonicate for 10 minutes</t>
  </si>
  <si>
    <t>Settle for 30 minutes at room temperature</t>
  </si>
  <si>
    <t>Transfer supernatant to clean 50-mL tube by pouring, leave ~2.5 mL of supernatant with each pellet</t>
  </si>
  <si>
    <r>
      <t>Centrifuge at 1,000 x g for 5 minutes at 4</t>
    </r>
    <r>
      <rPr>
        <sz val="11"/>
        <color theme="1"/>
        <rFont val="Calibri"/>
        <family val="2"/>
        <scheme val="minor"/>
      </rPr>
      <t>°C</t>
    </r>
  </si>
  <si>
    <t>Vortex mix supernatant and split, 20 mL for RV-PCR, remaining volume for culture</t>
  </si>
  <si>
    <t>Transfer supernatant to clean 50-mL tube by pipetting, leave ~2.5 mL of supernatant with each pellet</t>
  </si>
  <si>
    <r>
      <t xml:space="preserve">Heat shock supernatant and pellet at 70 </t>
    </r>
    <r>
      <rPr>
        <sz val="11"/>
        <color theme="1"/>
        <rFont val="Calibri"/>
        <family val="2"/>
        <scheme val="minor"/>
      </rPr>
      <t>± 2°C for 1 hour</t>
    </r>
  </si>
  <si>
    <t>Add 40 mL of wet vacuum to 50-mL tube</t>
  </si>
  <si>
    <t>Add 30 mL of wet vacuum to 50-mL tube</t>
  </si>
  <si>
    <r>
      <t>Centrifuge at 3,500 x g for 15 minutes at 4</t>
    </r>
    <r>
      <rPr>
        <sz val="11"/>
        <color theme="1"/>
        <rFont val="Calibri"/>
        <family val="2"/>
        <scheme val="minor"/>
      </rPr>
      <t>°C</t>
    </r>
  </si>
  <si>
    <t>Add 9 mL of 100% (200 proof) ethanol</t>
  </si>
  <si>
    <t>Remove and dispose supernatant</t>
  </si>
  <si>
    <t>Add 40 mL of PBSTE to pellet</t>
  </si>
  <si>
    <t>0-Spike final total CFU/mL</t>
  </si>
  <si>
    <t>1.5-spike final total CFU/mL</t>
  </si>
  <si>
    <t>15-spike final total CFU/mL</t>
  </si>
  <si>
    <t>150-spike final total CFU/mL</t>
  </si>
  <si>
    <t>1,500-spike final total CFU/mL</t>
  </si>
  <si>
    <t>0-spike RBPM</t>
  </si>
  <si>
    <t>1.5-spike RBPM</t>
  </si>
  <si>
    <t>15-spike RBPM</t>
  </si>
  <si>
    <t>150-spike RBPM</t>
  </si>
  <si>
    <t>1,500-spike RBPM</t>
  </si>
  <si>
    <t>Average RBPM</t>
  </si>
  <si>
    <t>STDEV RBPM</t>
  </si>
  <si>
    <t>Nominal BaS CFU Load</t>
  </si>
  <si>
    <t>Nominal BaS CFU/mL Load</t>
  </si>
  <si>
    <t>Culture Replicates BaS Positive (PCR Confirmation)</t>
  </si>
  <si>
    <t>RV-PCR Replicates Positive</t>
  </si>
  <si>
    <t>Percentage of samples True Pos or Negative (%) - Culture (a)</t>
  </si>
  <si>
    <t>Percentage of samples False Negative (%) - Culture (a)</t>
  </si>
  <si>
    <t>Percentage of samples True Pos or Negative (%) - RV-PCR (b)</t>
  </si>
  <si>
    <t>Percentage of samples False Negative (%) - RV-PCR (b)</t>
  </si>
  <si>
    <t>Final CFU/mL Average</t>
  </si>
  <si>
    <t>Final Concentration Factor</t>
  </si>
  <si>
    <t>Adjusted Final CFU/mL</t>
  </si>
  <si>
    <t>%decrease in microbial load relative to baseline</t>
  </si>
  <si>
    <t>Antimicrobial Treatment</t>
  </si>
  <si>
    <t>Other Steps that Reduce Microbial Background</t>
  </si>
  <si>
    <t>N/A</t>
  </si>
  <si>
    <t>None</t>
  </si>
  <si>
    <t>30-minute settle</t>
  </si>
  <si>
    <t>70°C heat shock for 1 hour</t>
  </si>
  <si>
    <t>Centrifugation, 1,000 x g for 5 minutes</t>
  </si>
  <si>
    <t>None for culture, 30% ethanol for RV-PCR</t>
  </si>
  <si>
    <t>Incomplete resuspension from MEC membrane</t>
  </si>
  <si>
    <t>30% ethanol</t>
  </si>
  <si>
    <t>Centrifugation, 3,500 x g for 15 minutes &amp; 1,000 x g for 5 minutes</t>
  </si>
  <si>
    <t>Final concentration factor = initial volume (mL)/final volume (mL)</t>
  </si>
  <si>
    <t>Adjusted Final CFU/mL (α)= Final CFU/mL / Final Concentration Factor.</t>
  </si>
  <si>
    <t>% Decrease in Microbial Load = (processing method α - Baseline α)/Baseline α</t>
  </si>
  <si>
    <t>Culture Lowest Sensitivity (CFU/mL)</t>
  </si>
  <si>
    <t>RV-PCR Lowest Sensitivity (CFU/mL)</t>
  </si>
  <si>
    <t>1 or more replicate</t>
  </si>
  <si>
    <t>All replicates</t>
  </si>
  <si>
    <t>Not detected</t>
  </si>
  <si>
    <t>23% ethanol</t>
  </si>
  <si>
    <t>Soil - Baseline (SBM)</t>
  </si>
  <si>
    <t>SBM</t>
  </si>
  <si>
    <t>Soil Baseline Method</t>
  </si>
  <si>
    <t>SPM</t>
  </si>
  <si>
    <t>Soil Processing Method</t>
  </si>
  <si>
    <t>SWRB</t>
  </si>
  <si>
    <t>SWMB</t>
  </si>
  <si>
    <t>Storm Water Modified Baseline</t>
  </si>
  <si>
    <t>Storm Water Reference Baseline</t>
  </si>
  <si>
    <t>WVMB</t>
  </si>
  <si>
    <t>Wet Vacuum Modified Baseline</t>
  </si>
  <si>
    <t>WV1</t>
  </si>
  <si>
    <t>Wet Vacuum Processing Method 1</t>
  </si>
  <si>
    <t>WV2</t>
  </si>
  <si>
    <t>Wet Vacuum Processing Method 2</t>
  </si>
  <si>
    <t>Soil - 1 (SPM)</t>
  </si>
  <si>
    <t>Storm Water - Reference baseline (SWRB)</t>
  </si>
  <si>
    <t>Storm Water - Modified baseline (SWMB)</t>
  </si>
  <si>
    <t>Wet Vacuum - Modified baseline (WVMB)</t>
  </si>
  <si>
    <t>Wet Vacuum - 1 (WV1)</t>
  </si>
  <si>
    <t>Wet Vacuum - 2 (WV2)</t>
  </si>
  <si>
    <t>Soil Baseline Processing (SBM) Steps (a)</t>
  </si>
  <si>
    <t>Soil Processing Method 1 (SPM) Steps (a)</t>
  </si>
  <si>
    <t>Wet Vacuum Processing Method 1 (WV1) Steps (b)</t>
  </si>
  <si>
    <t xml:space="preserve">Wet Vacuum Processing Method 2 (WV2) Steps (c) </t>
  </si>
  <si>
    <t>Soil - Baseline Total (SBM)</t>
  </si>
  <si>
    <t>Soil - Processing Method 1 Total (SPM)</t>
  </si>
  <si>
    <t>Wet Vac - Baseline Total (WVMB)</t>
  </si>
  <si>
    <t>Wet Vac - Processing Method 1 Total (WV1)</t>
  </si>
  <si>
    <t>Wet Vac - Processing Method 2 Total (WV2)</t>
  </si>
  <si>
    <t>Wet Vacuum - Modified Baseline (WVMB)</t>
  </si>
  <si>
    <t>Storm Water - Modified Baseline (SWMB)</t>
  </si>
  <si>
    <t>All Sample Types (All)</t>
  </si>
  <si>
    <t>Strom Water - Reference Baseline (SWRB)</t>
  </si>
  <si>
    <t>Strom Water - Modified Baseline (SWMB)</t>
  </si>
  <si>
    <t>Storm Water - Reference Baseline (SWRB)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</si>
</sst>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/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280F-74EB-4AC2-B30A-5EA28DC9FA29}">
  <dimension ref="A1:F27"/>
  <sheetViews>
    <sheetView tabSelected="1" workbookViewId="0">
      <selection activeCell="D25" sqref="D25"/>
    </sheetView>
  </sheetViews>
  <sheetFormatPr defaultColWidth="8.7265625" defaultRowHeight="14.5" x14ac:dyDescent="0.35"/>
  <cols>
    <col min="1" max="1" width="37.08984375" style="4" bestFit="1" customWidth="1"/>
    <col min="2" max="2" width="45" style="4" bestFit="1" customWidth="1"/>
    <col min="3" max="3" width="19.7265625" style="4" bestFit="1" customWidth="1"/>
    <col min="4" max="4" width="16.453125" style="4" bestFit="1" customWidth="1"/>
    <col min="5" max="16384" width="8.7265625" style="4"/>
  </cols>
  <sheetData>
    <row r="1" spans="1:6" x14ac:dyDescent="0.35">
      <c r="A1" s="3" t="s">
        <v>0</v>
      </c>
      <c r="B1" s="1" t="s">
        <v>1</v>
      </c>
      <c r="C1" s="1" t="s">
        <v>2</v>
      </c>
      <c r="D1" s="1" t="s">
        <v>3</v>
      </c>
    </row>
    <row r="2" spans="1:6" x14ac:dyDescent="0.35">
      <c r="A2" s="5" t="s">
        <v>85</v>
      </c>
      <c r="B2" s="4" t="s">
        <v>4</v>
      </c>
      <c r="C2" s="4" t="s">
        <v>5</v>
      </c>
      <c r="D2" s="4">
        <v>3</v>
      </c>
    </row>
    <row r="3" spans="1:6" x14ac:dyDescent="0.35">
      <c r="A3" s="5" t="s">
        <v>100</v>
      </c>
      <c r="B3" s="4" t="s">
        <v>4</v>
      </c>
      <c r="C3" s="4" t="s">
        <v>5</v>
      </c>
      <c r="D3" s="4">
        <v>3</v>
      </c>
    </row>
    <row r="4" spans="1:6" x14ac:dyDescent="0.35">
      <c r="A4" s="5" t="s">
        <v>101</v>
      </c>
      <c r="B4" s="4" t="s">
        <v>4</v>
      </c>
      <c r="C4" s="4" t="s">
        <v>6</v>
      </c>
      <c r="D4" s="4">
        <v>3</v>
      </c>
    </row>
    <row r="5" spans="1:6" x14ac:dyDescent="0.35">
      <c r="A5" s="5" t="s">
        <v>102</v>
      </c>
      <c r="B5" s="4" t="s">
        <v>4</v>
      </c>
      <c r="C5" s="4" t="s">
        <v>6</v>
      </c>
      <c r="D5" s="4">
        <v>3</v>
      </c>
    </row>
    <row r="6" spans="1:6" x14ac:dyDescent="0.35">
      <c r="A6" s="5" t="s">
        <v>103</v>
      </c>
      <c r="B6" s="4" t="s">
        <v>4</v>
      </c>
      <c r="C6" s="4" t="s">
        <v>5</v>
      </c>
      <c r="D6" s="4">
        <v>3</v>
      </c>
    </row>
    <row r="7" spans="1:6" x14ac:dyDescent="0.35">
      <c r="A7" s="5" t="s">
        <v>104</v>
      </c>
      <c r="B7" s="4" t="s">
        <v>4</v>
      </c>
      <c r="C7" s="4" t="s">
        <v>5</v>
      </c>
      <c r="D7" s="4">
        <v>3</v>
      </c>
    </row>
    <row r="8" spans="1:6" x14ac:dyDescent="0.35">
      <c r="A8" s="5" t="s">
        <v>105</v>
      </c>
      <c r="B8" s="4" t="s">
        <v>4</v>
      </c>
      <c r="C8" s="4" t="s">
        <v>5</v>
      </c>
      <c r="D8" s="4">
        <v>3</v>
      </c>
    </row>
    <row r="12" spans="1:6" x14ac:dyDescent="0.35">
      <c r="A12" s="1" t="s">
        <v>7</v>
      </c>
      <c r="B12" s="2"/>
      <c r="C12" s="9"/>
      <c r="D12" s="9"/>
      <c r="E12" s="9"/>
      <c r="F12" s="9"/>
    </row>
    <row r="13" spans="1:6" s="9" customFormat="1" x14ac:dyDescent="0.35">
      <c r="A13" s="9" t="s">
        <v>8</v>
      </c>
      <c r="B13" s="9" t="s">
        <v>9</v>
      </c>
    </row>
    <row r="14" spans="1:6" s="9" customFormat="1" x14ac:dyDescent="0.35">
      <c r="A14" s="9" t="s">
        <v>10</v>
      </c>
      <c r="B14" s="9" t="s">
        <v>11</v>
      </c>
    </row>
    <row r="15" spans="1:6" s="9" customFormat="1" x14ac:dyDescent="0.35">
      <c r="A15" s="9" t="s">
        <v>12</v>
      </c>
      <c r="B15" s="9" t="s">
        <v>13</v>
      </c>
    </row>
    <row r="16" spans="1:6" x14ac:dyDescent="0.35">
      <c r="A16" s="4" t="s">
        <v>14</v>
      </c>
      <c r="B16" s="4" t="s">
        <v>15</v>
      </c>
    </row>
    <row r="17" spans="1:2" x14ac:dyDescent="0.35">
      <c r="A17" s="4" t="s">
        <v>16</v>
      </c>
      <c r="B17" s="4" t="s">
        <v>17</v>
      </c>
    </row>
    <row r="18" spans="1:2" x14ac:dyDescent="0.35">
      <c r="A18" s="4" t="s">
        <v>18</v>
      </c>
      <c r="B18" s="4" t="s">
        <v>19</v>
      </c>
    </row>
    <row r="19" spans="1:2" x14ac:dyDescent="0.35">
      <c r="A19" s="4" t="s">
        <v>20</v>
      </c>
      <c r="B19" s="4" t="s">
        <v>21</v>
      </c>
    </row>
    <row r="20" spans="1:2" x14ac:dyDescent="0.35">
      <c r="A20" s="4" t="s">
        <v>22</v>
      </c>
      <c r="B20" s="4" t="s">
        <v>23</v>
      </c>
    </row>
    <row r="21" spans="1:2" x14ac:dyDescent="0.35">
      <c r="A21" s="4" t="s">
        <v>86</v>
      </c>
      <c r="B21" s="4" t="s">
        <v>87</v>
      </c>
    </row>
    <row r="22" spans="1:2" x14ac:dyDescent="0.35">
      <c r="A22" s="4" t="s">
        <v>88</v>
      </c>
      <c r="B22" s="4" t="s">
        <v>89</v>
      </c>
    </row>
    <row r="23" spans="1:2" x14ac:dyDescent="0.35">
      <c r="A23" s="4" t="s">
        <v>90</v>
      </c>
      <c r="B23" s="4" t="s">
        <v>93</v>
      </c>
    </row>
    <row r="24" spans="1:2" x14ac:dyDescent="0.35">
      <c r="A24" s="4" t="s">
        <v>91</v>
      </c>
      <c r="B24" s="4" t="s">
        <v>92</v>
      </c>
    </row>
    <row r="25" spans="1:2" x14ac:dyDescent="0.35">
      <c r="A25" s="4" t="s">
        <v>94</v>
      </c>
      <c r="B25" s="4" t="s">
        <v>95</v>
      </c>
    </row>
    <row r="26" spans="1:2" x14ac:dyDescent="0.35">
      <c r="A26" s="4" t="s">
        <v>96</v>
      </c>
      <c r="B26" s="4" t="s">
        <v>97</v>
      </c>
    </row>
    <row r="27" spans="1:2" x14ac:dyDescent="0.35">
      <c r="A27" s="4" t="s">
        <v>98</v>
      </c>
      <c r="B27" s="4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8A7C-020D-43B2-9DEF-4A694EBD699C}">
  <dimension ref="A1:B22"/>
  <sheetViews>
    <sheetView workbookViewId="0">
      <selection activeCell="B15" sqref="B15"/>
    </sheetView>
  </sheetViews>
  <sheetFormatPr defaultColWidth="8.7265625" defaultRowHeight="14.5" x14ac:dyDescent="0.35"/>
  <cols>
    <col min="1" max="1" width="86.54296875" style="4" bestFit="1" customWidth="1"/>
    <col min="2" max="2" width="87.81640625" style="4" bestFit="1" customWidth="1"/>
    <col min="3" max="16384" width="8.7265625" style="4"/>
  </cols>
  <sheetData>
    <row r="1" spans="1:2" x14ac:dyDescent="0.35">
      <c r="A1" s="1" t="s">
        <v>106</v>
      </c>
      <c r="B1" s="1" t="s">
        <v>107</v>
      </c>
    </row>
    <row r="2" spans="1:2" x14ac:dyDescent="0.35">
      <c r="A2" s="4" t="s">
        <v>24</v>
      </c>
      <c r="B2" s="4" t="s">
        <v>24</v>
      </c>
    </row>
    <row r="3" spans="1:2" x14ac:dyDescent="0.35">
      <c r="A3" s="4" t="s">
        <v>25</v>
      </c>
      <c r="B3" s="4" t="s">
        <v>25</v>
      </c>
    </row>
    <row r="4" spans="1:2" x14ac:dyDescent="0.35">
      <c r="A4" s="4" t="s">
        <v>26</v>
      </c>
      <c r="B4" s="4" t="s">
        <v>26</v>
      </c>
    </row>
    <row r="5" spans="1:2" x14ac:dyDescent="0.35">
      <c r="A5" s="4" t="s">
        <v>27</v>
      </c>
      <c r="B5" s="4" t="s">
        <v>28</v>
      </c>
    </row>
    <row r="6" spans="1:2" x14ac:dyDescent="0.35">
      <c r="A6" s="4" t="s">
        <v>29</v>
      </c>
      <c r="B6" s="4" t="s">
        <v>27</v>
      </c>
    </row>
    <row r="7" spans="1:2" x14ac:dyDescent="0.35">
      <c r="A7" s="4" t="s">
        <v>30</v>
      </c>
      <c r="B7" s="4" t="s">
        <v>31</v>
      </c>
    </row>
    <row r="8" spans="1:2" x14ac:dyDescent="0.35">
      <c r="A8" s="4" t="s">
        <v>32</v>
      </c>
      <c r="B8" s="4" t="s">
        <v>33</v>
      </c>
    </row>
    <row r="9" spans="1:2" x14ac:dyDescent="0.35">
      <c r="B9" s="4" t="s">
        <v>34</v>
      </c>
    </row>
    <row r="10" spans="1:2" x14ac:dyDescent="0.35">
      <c r="B10" s="4" t="s">
        <v>32</v>
      </c>
    </row>
    <row r="12" spans="1:2" x14ac:dyDescent="0.35">
      <c r="A12" s="1" t="s">
        <v>108</v>
      </c>
      <c r="B12" s="1" t="s">
        <v>109</v>
      </c>
    </row>
    <row r="13" spans="1:2" x14ac:dyDescent="0.35">
      <c r="A13" s="4" t="s">
        <v>35</v>
      </c>
      <c r="B13" s="4" t="s">
        <v>36</v>
      </c>
    </row>
    <row r="14" spans="1:2" x14ac:dyDescent="0.35">
      <c r="A14" s="4" t="s">
        <v>37</v>
      </c>
      <c r="B14" s="4" t="s">
        <v>38</v>
      </c>
    </row>
    <row r="15" spans="1:2" x14ac:dyDescent="0.35">
      <c r="A15" s="4" t="s">
        <v>39</v>
      </c>
      <c r="B15" s="4" t="s">
        <v>26</v>
      </c>
    </row>
    <row r="16" spans="1:2" x14ac:dyDescent="0.35">
      <c r="A16" s="4" t="s">
        <v>40</v>
      </c>
      <c r="B16" s="4" t="s">
        <v>28</v>
      </c>
    </row>
    <row r="17" spans="1:2" x14ac:dyDescent="0.35">
      <c r="A17" s="4" t="s">
        <v>26</v>
      </c>
      <c r="B17" s="4" t="s">
        <v>27</v>
      </c>
    </row>
    <row r="18" spans="1:2" x14ac:dyDescent="0.35">
      <c r="A18" s="4" t="s">
        <v>28</v>
      </c>
      <c r="B18" s="4" t="s">
        <v>31</v>
      </c>
    </row>
    <row r="19" spans="1:2" x14ac:dyDescent="0.35">
      <c r="A19" s="4" t="s">
        <v>27</v>
      </c>
      <c r="B19" s="4" t="s">
        <v>33</v>
      </c>
    </row>
    <row r="20" spans="1:2" x14ac:dyDescent="0.35">
      <c r="A20" s="4" t="s">
        <v>31</v>
      </c>
      <c r="B20" s="4" t="s">
        <v>32</v>
      </c>
    </row>
    <row r="21" spans="1:2" x14ac:dyDescent="0.35">
      <c r="A21" s="4" t="s">
        <v>33</v>
      </c>
    </row>
    <row r="22" spans="1:2" x14ac:dyDescent="0.35">
      <c r="A22" s="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29D8-D4F4-4557-BD38-BFDC4100A0A0}">
  <dimension ref="A1:M6"/>
  <sheetViews>
    <sheetView workbookViewId="0">
      <selection activeCell="C22" sqref="C22"/>
    </sheetView>
  </sheetViews>
  <sheetFormatPr defaultColWidth="8.7265625" defaultRowHeight="14.5" x14ac:dyDescent="0.35"/>
  <cols>
    <col min="1" max="1" width="38.1796875" style="4" bestFit="1" customWidth="1"/>
    <col min="2" max="2" width="15.81640625" style="4" customWidth="1"/>
    <col min="3" max="3" width="14.81640625" style="4" customWidth="1"/>
    <col min="4" max="4" width="12.81640625" style="4" customWidth="1"/>
    <col min="5" max="5" width="13.81640625" style="4" customWidth="1"/>
    <col min="6" max="6" width="17" style="4" customWidth="1"/>
    <col min="7" max="7" width="13.81640625" style="4" customWidth="1"/>
    <col min="8" max="8" width="14" style="4" bestFit="1" customWidth="1"/>
    <col min="9" max="9" width="13.453125" style="4" bestFit="1" customWidth="1"/>
    <col min="10" max="10" width="14.453125" style="4" bestFit="1" customWidth="1"/>
    <col min="11" max="11" width="15.81640625" style="4" bestFit="1" customWidth="1"/>
    <col min="12" max="12" width="13.453125" style="4" bestFit="1" customWidth="1"/>
    <col min="13" max="13" width="11.54296875" style="4" bestFit="1" customWidth="1"/>
    <col min="14" max="16384" width="8.7265625" style="4"/>
  </cols>
  <sheetData>
    <row r="1" spans="1:13" ht="29" x14ac:dyDescent="0.35">
      <c r="A1" s="13" t="s">
        <v>0</v>
      </c>
      <c r="B1" s="13" t="s">
        <v>41</v>
      </c>
      <c r="C1" s="13" t="s">
        <v>42</v>
      </c>
      <c r="D1" s="13" t="s">
        <v>43</v>
      </c>
      <c r="E1" s="13" t="s">
        <v>44</v>
      </c>
      <c r="F1" s="13" t="s">
        <v>45</v>
      </c>
      <c r="G1" s="13" t="s">
        <v>46</v>
      </c>
      <c r="H1" s="13" t="s">
        <v>47</v>
      </c>
      <c r="I1" s="13" t="s">
        <v>48</v>
      </c>
      <c r="J1" s="13" t="s">
        <v>49</v>
      </c>
      <c r="K1" s="13" t="s">
        <v>50</v>
      </c>
      <c r="L1" s="13" t="s">
        <v>51</v>
      </c>
      <c r="M1" s="13" t="s">
        <v>52</v>
      </c>
    </row>
    <row r="2" spans="1:13" x14ac:dyDescent="0.35">
      <c r="A2" s="14" t="s">
        <v>110</v>
      </c>
      <c r="B2" s="27">
        <v>8400</v>
      </c>
      <c r="C2" s="27">
        <v>9633.3333333333339</v>
      </c>
      <c r="D2" s="27">
        <v>7900</v>
      </c>
      <c r="E2" s="27">
        <v>10622.222222222221</v>
      </c>
      <c r="F2" s="27">
        <v>7466.666666666667</v>
      </c>
      <c r="G2" s="27">
        <f>B2/B3</f>
        <v>3.3566433566433567</v>
      </c>
      <c r="H2" s="27">
        <f>C2/C3</f>
        <v>1.7100591715976334</v>
      </c>
      <c r="I2" s="27">
        <f t="shared" ref="I2:K2" si="0">D2/D3</f>
        <v>1.6985188724319158</v>
      </c>
      <c r="J2" s="27">
        <f t="shared" si="0"/>
        <v>7.2479150871872617</v>
      </c>
      <c r="K2" s="27">
        <f t="shared" si="0"/>
        <v>6.1935483870967749</v>
      </c>
      <c r="L2" s="27">
        <f>AVERAGE(G2:K2)</f>
        <v>4.0413369749913883</v>
      </c>
      <c r="M2" s="27">
        <f>STDEV(G2:K2)</f>
        <v>2.5644987503064613</v>
      </c>
    </row>
    <row r="3" spans="1:13" x14ac:dyDescent="0.35">
      <c r="A3" s="14" t="s">
        <v>111</v>
      </c>
      <c r="B3" s="27">
        <v>2502.5</v>
      </c>
      <c r="C3" s="27">
        <v>5633.333333333333</v>
      </c>
      <c r="D3" s="27">
        <v>4651.1111111111113</v>
      </c>
      <c r="E3" s="27">
        <v>1465.5555555555557</v>
      </c>
      <c r="F3" s="27">
        <v>1205.5555555555554</v>
      </c>
      <c r="G3" s="27"/>
      <c r="H3" s="27"/>
      <c r="I3" s="27"/>
      <c r="J3" s="27"/>
      <c r="K3" s="27"/>
      <c r="L3" s="27"/>
      <c r="M3" s="27"/>
    </row>
    <row r="4" spans="1:13" x14ac:dyDescent="0.35">
      <c r="A4" s="14" t="s">
        <v>112</v>
      </c>
      <c r="B4" s="27">
        <v>8833.3333333333339</v>
      </c>
      <c r="C4" s="27">
        <v>9966.6666666666661</v>
      </c>
      <c r="D4" s="27">
        <v>10166.666666666666</v>
      </c>
      <c r="E4" s="27">
        <v>8346.6666666666661</v>
      </c>
      <c r="F4" s="27">
        <v>12055.555555555555</v>
      </c>
      <c r="G4" s="27">
        <f>B4/B5</f>
        <v>11.830357142857144</v>
      </c>
      <c r="H4" s="27">
        <f t="shared" ref="H4:K4" si="1">C4/C5</f>
        <v>17.085714285714282</v>
      </c>
      <c r="I4" s="27">
        <f t="shared" si="1"/>
        <v>16.25222024866785</v>
      </c>
      <c r="J4" s="27">
        <f t="shared" si="1"/>
        <v>7.5421686746987939</v>
      </c>
      <c r="K4" s="27">
        <f t="shared" si="1"/>
        <v>11.481481481481481</v>
      </c>
      <c r="L4" s="27">
        <f>AVERAGE(G4:K4)</f>
        <v>12.83838836668391</v>
      </c>
      <c r="M4" s="27">
        <f>STDEV(G4:K4)</f>
        <v>3.8923415783435376</v>
      </c>
    </row>
    <row r="5" spans="1:13" x14ac:dyDescent="0.35">
      <c r="A5" s="14" t="s">
        <v>113</v>
      </c>
      <c r="B5" s="27">
        <v>746.66666666666663</v>
      </c>
      <c r="C5" s="27">
        <v>583.33333333333337</v>
      </c>
      <c r="D5" s="27">
        <v>625.55555555555554</v>
      </c>
      <c r="E5" s="27">
        <v>1106.6666666666667</v>
      </c>
      <c r="F5" s="27">
        <v>1050</v>
      </c>
      <c r="G5" s="27"/>
      <c r="H5" s="27"/>
      <c r="I5" s="27"/>
      <c r="J5" s="27"/>
      <c r="K5" s="27"/>
      <c r="L5" s="27"/>
      <c r="M5" s="27"/>
    </row>
    <row r="6" spans="1:13" x14ac:dyDescent="0.35">
      <c r="A6" s="14" t="s">
        <v>114</v>
      </c>
      <c r="B6" s="27">
        <v>403.33333333333331</v>
      </c>
      <c r="C6" s="27">
        <v>288.88888888888891</v>
      </c>
      <c r="D6" s="27">
        <v>394.4444444444444</v>
      </c>
      <c r="E6" s="27">
        <v>604.44444444444434</v>
      </c>
      <c r="F6" s="27">
        <v>974.44444444444434</v>
      </c>
      <c r="G6" s="27">
        <f>B4/B6</f>
        <v>21.900826446280995</v>
      </c>
      <c r="H6" s="27">
        <f t="shared" ref="H6:K6" si="2">C4/C6</f>
        <v>34.499999999999993</v>
      </c>
      <c r="I6" s="27">
        <f t="shared" si="2"/>
        <v>25.774647887323944</v>
      </c>
      <c r="J6" s="27">
        <f t="shared" si="2"/>
        <v>13.808823529411766</v>
      </c>
      <c r="K6" s="27">
        <f t="shared" si="2"/>
        <v>12.371721778791335</v>
      </c>
      <c r="L6" s="27">
        <f>AVERAGE(G6:K6)</f>
        <v>21.67120392836161</v>
      </c>
      <c r="M6" s="27">
        <f>STDEV(G6:K6)</f>
        <v>9.0797354209901222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AD6E-0FFB-4561-92E9-1A1EC7421894}">
  <dimension ref="A1:E26"/>
  <sheetViews>
    <sheetView workbookViewId="0">
      <selection activeCell="A27" sqref="A27"/>
    </sheetView>
  </sheetViews>
  <sheetFormatPr defaultColWidth="8.7265625" defaultRowHeight="14.5" x14ac:dyDescent="0.35"/>
  <cols>
    <col min="1" max="1" width="25.54296875" style="4" customWidth="1"/>
    <col min="2" max="2" width="21.54296875" style="4" customWidth="1"/>
    <col min="3" max="3" width="27.1796875" style="4" customWidth="1"/>
    <col min="4" max="4" width="18.81640625" style="4" customWidth="1"/>
    <col min="5" max="5" width="15.7265625" style="4" customWidth="1"/>
    <col min="6" max="16384" width="8.7265625" style="4"/>
  </cols>
  <sheetData>
    <row r="1" spans="1:5" ht="43.5" x14ac:dyDescent="0.35">
      <c r="A1" s="12" t="s">
        <v>0</v>
      </c>
      <c r="B1" s="26" t="s">
        <v>53</v>
      </c>
      <c r="C1" s="26" t="s">
        <v>54</v>
      </c>
      <c r="D1" s="26" t="s">
        <v>55</v>
      </c>
      <c r="E1" s="26" t="s">
        <v>56</v>
      </c>
    </row>
    <row r="2" spans="1:5" x14ac:dyDescent="0.35">
      <c r="A2" s="28" t="s">
        <v>85</v>
      </c>
      <c r="B2" s="24">
        <v>0</v>
      </c>
      <c r="C2" s="24">
        <v>0</v>
      </c>
      <c r="D2" s="24">
        <v>0</v>
      </c>
      <c r="E2" s="24">
        <v>0</v>
      </c>
    </row>
    <row r="3" spans="1:5" x14ac:dyDescent="0.35">
      <c r="A3" s="28"/>
      <c r="B3" s="24">
        <v>60</v>
      </c>
      <c r="C3" s="24">
        <v>1.5</v>
      </c>
      <c r="D3" s="24">
        <v>0</v>
      </c>
      <c r="E3" s="24">
        <v>0</v>
      </c>
    </row>
    <row r="4" spans="1:5" x14ac:dyDescent="0.35">
      <c r="A4" s="28"/>
      <c r="B4" s="24">
        <v>600</v>
      </c>
      <c r="C4" s="24">
        <v>15</v>
      </c>
      <c r="D4" s="24">
        <v>0</v>
      </c>
      <c r="E4" s="24">
        <v>3</v>
      </c>
    </row>
    <row r="5" spans="1:5" x14ac:dyDescent="0.35">
      <c r="A5" s="28"/>
      <c r="B5" s="25">
        <v>6000</v>
      </c>
      <c r="C5" s="24">
        <v>150</v>
      </c>
      <c r="D5" s="24">
        <v>3</v>
      </c>
      <c r="E5" s="24">
        <v>3</v>
      </c>
    </row>
    <row r="6" spans="1:5" x14ac:dyDescent="0.35">
      <c r="A6" s="28"/>
      <c r="B6" s="25">
        <v>60000</v>
      </c>
      <c r="C6" s="25">
        <v>1500</v>
      </c>
      <c r="D6" s="24">
        <v>3</v>
      </c>
      <c r="E6" s="24">
        <v>3</v>
      </c>
    </row>
    <row r="7" spans="1:5" x14ac:dyDescent="0.35">
      <c r="A7" s="28" t="s">
        <v>100</v>
      </c>
      <c r="B7" s="24">
        <v>0</v>
      </c>
      <c r="C7" s="24">
        <v>0</v>
      </c>
      <c r="D7" s="24">
        <v>0</v>
      </c>
      <c r="E7" s="24">
        <v>0</v>
      </c>
    </row>
    <row r="8" spans="1:5" x14ac:dyDescent="0.35">
      <c r="A8" s="28"/>
      <c r="B8" s="24">
        <v>60</v>
      </c>
      <c r="C8" s="24">
        <v>1.5</v>
      </c>
      <c r="D8" s="24">
        <v>0</v>
      </c>
      <c r="E8" s="24">
        <v>2</v>
      </c>
    </row>
    <row r="9" spans="1:5" x14ac:dyDescent="0.35">
      <c r="A9" s="28"/>
      <c r="B9" s="24">
        <v>600</v>
      </c>
      <c r="C9" s="24">
        <v>15</v>
      </c>
      <c r="D9" s="24">
        <v>2</v>
      </c>
      <c r="E9" s="24">
        <v>3</v>
      </c>
    </row>
    <row r="10" spans="1:5" x14ac:dyDescent="0.35">
      <c r="A10" s="28"/>
      <c r="B10" s="25">
        <v>6000</v>
      </c>
      <c r="C10" s="24">
        <v>150</v>
      </c>
      <c r="D10" s="24">
        <v>3</v>
      </c>
      <c r="E10" s="24">
        <v>3</v>
      </c>
    </row>
    <row r="11" spans="1:5" x14ac:dyDescent="0.35">
      <c r="A11" s="28"/>
      <c r="B11" s="25">
        <v>60000</v>
      </c>
      <c r="C11" s="25">
        <v>1500</v>
      </c>
      <c r="D11" s="24">
        <v>3</v>
      </c>
      <c r="E11" s="24">
        <v>3</v>
      </c>
    </row>
    <row r="12" spans="1:5" x14ac:dyDescent="0.35">
      <c r="A12" s="30" t="s">
        <v>115</v>
      </c>
      <c r="B12" s="24">
        <v>0</v>
      </c>
      <c r="C12" s="24">
        <v>0</v>
      </c>
      <c r="D12" s="24">
        <v>0</v>
      </c>
      <c r="E12" s="24">
        <v>0</v>
      </c>
    </row>
    <row r="13" spans="1:5" x14ac:dyDescent="0.35">
      <c r="A13" s="30"/>
      <c r="B13" s="24">
        <v>150</v>
      </c>
      <c r="C13" s="24">
        <v>1.5</v>
      </c>
      <c r="D13" s="24">
        <v>0</v>
      </c>
      <c r="E13" s="24">
        <v>0</v>
      </c>
    </row>
    <row r="14" spans="1:5" x14ac:dyDescent="0.35">
      <c r="A14" s="30"/>
      <c r="B14" s="25">
        <v>1500</v>
      </c>
      <c r="C14" s="24">
        <v>15</v>
      </c>
      <c r="D14" s="24">
        <v>2</v>
      </c>
      <c r="E14" s="24">
        <v>0</v>
      </c>
    </row>
    <row r="15" spans="1:5" x14ac:dyDescent="0.35">
      <c r="A15" s="30"/>
      <c r="B15" s="25">
        <v>15000</v>
      </c>
      <c r="C15" s="24">
        <v>150</v>
      </c>
      <c r="D15" s="24">
        <v>3</v>
      </c>
      <c r="E15" s="24">
        <v>0</v>
      </c>
    </row>
    <row r="16" spans="1:5" x14ac:dyDescent="0.35">
      <c r="A16" s="30"/>
      <c r="B16" s="25">
        <v>150000</v>
      </c>
      <c r="C16" s="25">
        <v>1500</v>
      </c>
      <c r="D16" s="24">
        <v>3</v>
      </c>
      <c r="E16" s="24">
        <v>0</v>
      </c>
    </row>
    <row r="17" spans="1:5" x14ac:dyDescent="0.35">
      <c r="A17" s="28" t="s">
        <v>104</v>
      </c>
      <c r="B17" s="24">
        <v>0</v>
      </c>
      <c r="C17" s="24">
        <v>0</v>
      </c>
      <c r="D17" s="24">
        <v>0</v>
      </c>
      <c r="E17" s="24">
        <v>0</v>
      </c>
    </row>
    <row r="18" spans="1:5" x14ac:dyDescent="0.35">
      <c r="A18" s="28"/>
      <c r="B18" s="24">
        <v>60</v>
      </c>
      <c r="C18" s="24">
        <v>1.5</v>
      </c>
      <c r="D18" s="24">
        <v>0</v>
      </c>
      <c r="E18" s="24">
        <v>2</v>
      </c>
    </row>
    <row r="19" spans="1:5" x14ac:dyDescent="0.35">
      <c r="A19" s="28"/>
      <c r="B19" s="24">
        <v>600</v>
      </c>
      <c r="C19" s="24">
        <v>15</v>
      </c>
      <c r="D19" s="24">
        <v>2</v>
      </c>
      <c r="E19" s="24">
        <v>3</v>
      </c>
    </row>
    <row r="20" spans="1:5" x14ac:dyDescent="0.35">
      <c r="A20" s="28"/>
      <c r="B20" s="25">
        <v>6000</v>
      </c>
      <c r="C20" s="24">
        <v>150</v>
      </c>
      <c r="D20" s="24">
        <v>3</v>
      </c>
      <c r="E20" s="24">
        <v>3</v>
      </c>
    </row>
    <row r="21" spans="1:5" x14ac:dyDescent="0.35">
      <c r="A21" s="28"/>
      <c r="B21" s="25">
        <v>60000</v>
      </c>
      <c r="C21" s="25">
        <v>1500</v>
      </c>
      <c r="D21" s="24">
        <v>3</v>
      </c>
      <c r="E21" s="24">
        <v>3</v>
      </c>
    </row>
    <row r="22" spans="1:5" x14ac:dyDescent="0.35">
      <c r="A22" s="28" t="s">
        <v>105</v>
      </c>
      <c r="B22" s="24">
        <v>0</v>
      </c>
      <c r="C22" s="24">
        <v>0</v>
      </c>
      <c r="D22" s="24">
        <v>0</v>
      </c>
      <c r="E22" s="24">
        <v>0</v>
      </c>
    </row>
    <row r="23" spans="1:5" x14ac:dyDescent="0.35">
      <c r="A23" s="28"/>
      <c r="B23" s="24">
        <v>45</v>
      </c>
      <c r="C23" s="24">
        <v>1.5</v>
      </c>
      <c r="D23" s="24">
        <v>1</v>
      </c>
      <c r="E23" s="24">
        <v>2</v>
      </c>
    </row>
    <row r="24" spans="1:5" x14ac:dyDescent="0.35">
      <c r="A24" s="28"/>
      <c r="B24" s="24">
        <v>450</v>
      </c>
      <c r="C24" s="24">
        <v>15</v>
      </c>
      <c r="D24" s="24">
        <v>2</v>
      </c>
      <c r="E24" s="24">
        <v>3</v>
      </c>
    </row>
    <row r="25" spans="1:5" x14ac:dyDescent="0.35">
      <c r="A25" s="28"/>
      <c r="B25" s="25">
        <v>4500</v>
      </c>
      <c r="C25" s="24">
        <v>150</v>
      </c>
      <c r="D25" s="24">
        <v>3</v>
      </c>
      <c r="E25" s="24">
        <v>3</v>
      </c>
    </row>
    <row r="26" spans="1:5" x14ac:dyDescent="0.35">
      <c r="A26" s="28"/>
      <c r="B26" s="25">
        <v>45000</v>
      </c>
      <c r="C26" s="25">
        <v>1500</v>
      </c>
      <c r="D26" s="24">
        <v>3</v>
      </c>
      <c r="E26" s="24">
        <v>3</v>
      </c>
    </row>
  </sheetData>
  <mergeCells count="5">
    <mergeCell ref="A2:A6"/>
    <mergeCell ref="A7:A11"/>
    <mergeCell ref="A12:A16"/>
    <mergeCell ref="A17:A21"/>
    <mergeCell ref="A22:A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E787-6864-430E-8EC2-22887E454885}">
  <dimension ref="A1:E11"/>
  <sheetViews>
    <sheetView workbookViewId="0">
      <selection activeCell="C17" sqref="C17"/>
    </sheetView>
  </sheetViews>
  <sheetFormatPr defaultRowHeight="14.5" x14ac:dyDescent="0.35"/>
  <cols>
    <col min="1" max="1" width="31.54296875" customWidth="1"/>
    <col min="2" max="2" width="13.1796875" customWidth="1"/>
    <col min="3" max="3" width="15.1796875" customWidth="1"/>
    <col min="4" max="4" width="24.1796875" customWidth="1"/>
    <col min="5" max="5" width="16.81640625" customWidth="1"/>
  </cols>
  <sheetData>
    <row r="1" spans="1:5" ht="29" x14ac:dyDescent="0.35">
      <c r="A1" s="12" t="s">
        <v>0</v>
      </c>
      <c r="B1" s="12" t="s">
        <v>53</v>
      </c>
      <c r="C1" s="12" t="s">
        <v>54</v>
      </c>
      <c r="D1" s="12" t="s">
        <v>55</v>
      </c>
      <c r="E1" s="12" t="s">
        <v>56</v>
      </c>
    </row>
    <row r="2" spans="1:5" x14ac:dyDescent="0.35">
      <c r="A2" s="30" t="s">
        <v>101</v>
      </c>
      <c r="B2" s="24">
        <v>0</v>
      </c>
      <c r="C2" s="24">
        <v>0</v>
      </c>
      <c r="D2" s="24">
        <v>0</v>
      </c>
      <c r="E2" s="24">
        <v>0</v>
      </c>
    </row>
    <row r="3" spans="1:5" x14ac:dyDescent="0.35">
      <c r="A3" s="30"/>
      <c r="B3" s="24">
        <v>60</v>
      </c>
      <c r="C3" s="24">
        <v>7.0000000000000007E-2</v>
      </c>
      <c r="D3" s="24">
        <v>0</v>
      </c>
      <c r="E3" s="24">
        <v>0</v>
      </c>
    </row>
    <row r="4" spans="1:5" x14ac:dyDescent="0.35">
      <c r="A4" s="30"/>
      <c r="B4" s="24">
        <v>600</v>
      </c>
      <c r="C4" s="24">
        <v>0.67</v>
      </c>
      <c r="D4" s="24">
        <v>3</v>
      </c>
      <c r="E4" s="24">
        <v>1</v>
      </c>
    </row>
    <row r="5" spans="1:5" x14ac:dyDescent="0.35">
      <c r="A5" s="30"/>
      <c r="B5" s="25">
        <v>6000</v>
      </c>
      <c r="C5" s="24">
        <v>6.7</v>
      </c>
      <c r="D5" s="24">
        <v>3</v>
      </c>
      <c r="E5" s="24">
        <v>3</v>
      </c>
    </row>
    <row r="6" spans="1:5" x14ac:dyDescent="0.35">
      <c r="A6" s="30"/>
      <c r="B6" s="25">
        <v>60000</v>
      </c>
      <c r="C6" s="24">
        <v>67</v>
      </c>
      <c r="D6" s="24">
        <v>3</v>
      </c>
      <c r="E6" s="24">
        <v>3</v>
      </c>
    </row>
    <row r="7" spans="1:5" x14ac:dyDescent="0.35">
      <c r="A7" s="30" t="s">
        <v>116</v>
      </c>
      <c r="B7" s="24">
        <v>0</v>
      </c>
      <c r="C7" s="24">
        <v>0</v>
      </c>
      <c r="D7" s="24">
        <v>0</v>
      </c>
      <c r="E7" s="24">
        <v>0</v>
      </c>
    </row>
    <row r="8" spans="1:5" x14ac:dyDescent="0.35">
      <c r="A8" s="30"/>
      <c r="B8" s="24">
        <v>60</v>
      </c>
      <c r="C8" s="24">
        <v>7.0000000000000007E-2</v>
      </c>
      <c r="D8" s="24">
        <v>0</v>
      </c>
      <c r="E8" s="24">
        <v>0</v>
      </c>
    </row>
    <row r="9" spans="1:5" x14ac:dyDescent="0.35">
      <c r="A9" s="30"/>
      <c r="B9" s="24">
        <v>600</v>
      </c>
      <c r="C9" s="24">
        <v>0.67</v>
      </c>
      <c r="D9" s="24">
        <v>3</v>
      </c>
      <c r="E9" s="24">
        <v>1</v>
      </c>
    </row>
    <row r="10" spans="1:5" x14ac:dyDescent="0.35">
      <c r="A10" s="30"/>
      <c r="B10" s="25">
        <v>6000</v>
      </c>
      <c r="C10" s="24">
        <v>6.7</v>
      </c>
      <c r="D10" s="24">
        <v>3</v>
      </c>
      <c r="E10" s="24">
        <v>3</v>
      </c>
    </row>
    <row r="11" spans="1:5" x14ac:dyDescent="0.35">
      <c r="A11" s="30"/>
      <c r="B11" s="25">
        <v>60000</v>
      </c>
      <c r="C11" s="24">
        <v>67</v>
      </c>
      <c r="D11" s="24">
        <v>3</v>
      </c>
      <c r="E11" s="24">
        <v>3</v>
      </c>
    </row>
  </sheetData>
  <mergeCells count="2">
    <mergeCell ref="A2:A6"/>
    <mergeCell ref="A7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9245-F8E3-4A90-B408-8D710C36E25B}">
  <dimension ref="A1:E9"/>
  <sheetViews>
    <sheetView workbookViewId="0">
      <selection activeCell="A10" sqref="A10"/>
    </sheetView>
  </sheetViews>
  <sheetFormatPr defaultColWidth="8.7265625" defaultRowHeight="14.5" x14ac:dyDescent="0.35"/>
  <cols>
    <col min="1" max="1" width="37.08984375" style="4" bestFit="1" customWidth="1"/>
    <col min="2" max="2" width="30" style="4" customWidth="1"/>
    <col min="3" max="3" width="29" style="4" customWidth="1"/>
    <col min="4" max="4" width="28.81640625" style="4" customWidth="1"/>
    <col min="5" max="5" width="24.1796875" style="4" customWidth="1"/>
    <col min="6" max="16384" width="8.7265625" style="4"/>
  </cols>
  <sheetData>
    <row r="1" spans="1:5" s="11" customFormat="1" ht="43.5" x14ac:dyDescent="0.35">
      <c r="A1" s="12" t="s">
        <v>0</v>
      </c>
      <c r="B1" s="13" t="s">
        <v>57</v>
      </c>
      <c r="C1" s="13" t="s">
        <v>58</v>
      </c>
      <c r="D1" s="13" t="s">
        <v>59</v>
      </c>
      <c r="E1" s="13" t="s">
        <v>60</v>
      </c>
    </row>
    <row r="2" spans="1:5" x14ac:dyDescent="0.35">
      <c r="A2" s="14" t="s">
        <v>85</v>
      </c>
      <c r="B2" s="15">
        <v>60</v>
      </c>
      <c r="C2" s="15">
        <v>40</v>
      </c>
      <c r="D2" s="15">
        <v>80</v>
      </c>
      <c r="E2" s="15">
        <v>20</v>
      </c>
    </row>
    <row r="3" spans="1:5" x14ac:dyDescent="0.35">
      <c r="A3" s="14" t="s">
        <v>100</v>
      </c>
      <c r="B3" s="15">
        <v>73</v>
      </c>
      <c r="C3" s="15">
        <v>27</v>
      </c>
      <c r="D3" s="15">
        <v>93</v>
      </c>
      <c r="E3" s="15">
        <v>7</v>
      </c>
    </row>
    <row r="4" spans="1:5" x14ac:dyDescent="0.35">
      <c r="A4" s="14" t="s">
        <v>101</v>
      </c>
      <c r="B4" s="15">
        <v>80</v>
      </c>
      <c r="C4" s="15">
        <v>20</v>
      </c>
      <c r="D4" s="15">
        <v>67</v>
      </c>
      <c r="E4" s="15">
        <v>33</v>
      </c>
    </row>
    <row r="5" spans="1:5" x14ac:dyDescent="0.35">
      <c r="A5" s="14" t="s">
        <v>102</v>
      </c>
      <c r="B5" s="15">
        <v>80</v>
      </c>
      <c r="C5" s="15">
        <v>20</v>
      </c>
      <c r="D5" s="15">
        <v>67</v>
      </c>
      <c r="E5" s="15">
        <v>33</v>
      </c>
    </row>
    <row r="6" spans="1:5" x14ac:dyDescent="0.35">
      <c r="A6" s="14" t="s">
        <v>103</v>
      </c>
      <c r="B6" s="15">
        <v>73</v>
      </c>
      <c r="C6" s="15">
        <v>27</v>
      </c>
      <c r="D6" s="15">
        <v>20</v>
      </c>
      <c r="E6" s="15">
        <v>80</v>
      </c>
    </row>
    <row r="7" spans="1:5" x14ac:dyDescent="0.35">
      <c r="A7" s="14" t="s">
        <v>104</v>
      </c>
      <c r="B7" s="15">
        <v>73</v>
      </c>
      <c r="C7" s="15">
        <v>27</v>
      </c>
      <c r="D7" s="15">
        <v>93</v>
      </c>
      <c r="E7" s="15">
        <v>7</v>
      </c>
    </row>
    <row r="8" spans="1:5" x14ac:dyDescent="0.35">
      <c r="A8" s="14" t="s">
        <v>105</v>
      </c>
      <c r="B8" s="15">
        <v>80</v>
      </c>
      <c r="C8" s="15">
        <v>20</v>
      </c>
      <c r="D8" s="15">
        <v>93</v>
      </c>
      <c r="E8" s="15">
        <v>7</v>
      </c>
    </row>
    <row r="9" spans="1:5" x14ac:dyDescent="0.35">
      <c r="A9" s="14" t="s">
        <v>117</v>
      </c>
      <c r="B9" s="15">
        <v>74</v>
      </c>
      <c r="C9" s="15">
        <v>26</v>
      </c>
      <c r="D9" s="15">
        <v>73</v>
      </c>
      <c r="E9" s="15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A685-6DBB-4D8C-90FA-FD4F98EF7C46}">
  <dimension ref="A1:H12"/>
  <sheetViews>
    <sheetView workbookViewId="0">
      <selection activeCell="E17" sqref="E17"/>
    </sheetView>
  </sheetViews>
  <sheetFormatPr defaultColWidth="8.7265625" defaultRowHeight="14.5" x14ac:dyDescent="0.35"/>
  <cols>
    <col min="1" max="1" width="30.453125" style="4" customWidth="1"/>
    <col min="2" max="2" width="14.7265625" style="4" customWidth="1"/>
    <col min="3" max="3" width="6.26953125" style="4" bestFit="1" customWidth="1"/>
    <col min="4" max="4" width="13.54296875" style="4" customWidth="1"/>
    <col min="5" max="5" width="17.1796875" style="4" customWidth="1"/>
    <col min="6" max="6" width="22.1796875" style="4" customWidth="1"/>
    <col min="7" max="7" width="24.54296875" style="4" customWidth="1"/>
    <col min="8" max="8" width="34.1796875" style="4" customWidth="1"/>
    <col min="9" max="16384" width="8.7265625" style="4"/>
  </cols>
  <sheetData>
    <row r="1" spans="1:8" s="11" customFormat="1" ht="43.5" x14ac:dyDescent="0.35">
      <c r="A1" s="13" t="s">
        <v>0</v>
      </c>
      <c r="B1" s="13" t="s">
        <v>61</v>
      </c>
      <c r="C1" s="13" t="s">
        <v>22</v>
      </c>
      <c r="D1" s="13" t="s">
        <v>62</v>
      </c>
      <c r="E1" s="13" t="s">
        <v>63</v>
      </c>
      <c r="F1" s="13" t="s">
        <v>64</v>
      </c>
      <c r="G1" s="13" t="s">
        <v>65</v>
      </c>
      <c r="H1" s="13" t="s">
        <v>66</v>
      </c>
    </row>
    <row r="2" spans="1:8" x14ac:dyDescent="0.35">
      <c r="A2" s="16" t="s">
        <v>85</v>
      </c>
      <c r="B2" s="19">
        <v>8400</v>
      </c>
      <c r="C2" s="19">
        <v>1791.3371790059139</v>
      </c>
      <c r="D2" s="20">
        <v>1</v>
      </c>
      <c r="E2" s="19">
        <f>B2/D2</f>
        <v>8400</v>
      </c>
      <c r="F2" s="21" t="s">
        <v>67</v>
      </c>
      <c r="G2" s="16" t="s">
        <v>68</v>
      </c>
      <c r="H2" s="16" t="s">
        <v>69</v>
      </c>
    </row>
    <row r="3" spans="1:8" x14ac:dyDescent="0.35">
      <c r="A3" s="17" t="s">
        <v>100</v>
      </c>
      <c r="B3" s="19">
        <v>2502.5</v>
      </c>
      <c r="C3" s="19">
        <v>2048.2320741628932</v>
      </c>
      <c r="D3" s="20">
        <v>1</v>
      </c>
      <c r="E3" s="19">
        <f>B3/D3</f>
        <v>2502.5</v>
      </c>
      <c r="F3" s="21">
        <f>SUM(E3-E2)/E2</f>
        <v>-0.70208333333333328</v>
      </c>
      <c r="G3" s="16" t="s">
        <v>70</v>
      </c>
      <c r="H3" s="16" t="s">
        <v>71</v>
      </c>
    </row>
    <row r="4" spans="1:8" ht="29" x14ac:dyDescent="0.35">
      <c r="A4" s="17" t="s">
        <v>118</v>
      </c>
      <c r="B4" s="19">
        <v>8406.6666666666661</v>
      </c>
      <c r="C4" s="19">
        <v>7633.2256178717362</v>
      </c>
      <c r="D4" s="20">
        <v>90</v>
      </c>
      <c r="E4" s="19">
        <f t="shared" ref="E4:E8" si="0">B4/D4</f>
        <v>93.407407407407405</v>
      </c>
      <c r="F4" s="21" t="s">
        <v>67</v>
      </c>
      <c r="G4" s="16" t="s">
        <v>72</v>
      </c>
      <c r="H4" s="16" t="s">
        <v>73</v>
      </c>
    </row>
    <row r="5" spans="1:8" ht="29" x14ac:dyDescent="0.35">
      <c r="A5" s="17" t="s">
        <v>119</v>
      </c>
      <c r="B5" s="19">
        <v>2601.1111111111109</v>
      </c>
      <c r="C5" s="19">
        <v>1478.739453172996</v>
      </c>
      <c r="D5" s="20">
        <v>42</v>
      </c>
      <c r="E5" s="19">
        <f t="shared" si="0"/>
        <v>61.931216931216923</v>
      </c>
      <c r="F5" s="21">
        <f>SUM(E5-E4)/E4</f>
        <v>-0.33697745553415664</v>
      </c>
      <c r="G5" s="16" t="s">
        <v>74</v>
      </c>
      <c r="H5" s="16" t="s">
        <v>73</v>
      </c>
    </row>
    <row r="6" spans="1:8" ht="29" x14ac:dyDescent="0.35">
      <c r="A6" s="17" t="s">
        <v>115</v>
      </c>
      <c r="B6" s="19">
        <v>8833.3333333333339</v>
      </c>
      <c r="C6" s="19">
        <v>1835.1506144667653</v>
      </c>
      <c r="D6" s="20">
        <v>2.8</v>
      </c>
      <c r="E6" s="19">
        <f t="shared" si="0"/>
        <v>3154.761904761905</v>
      </c>
      <c r="F6" s="21" t="s">
        <v>67</v>
      </c>
      <c r="G6" s="16" t="s">
        <v>74</v>
      </c>
      <c r="H6" s="16" t="s">
        <v>73</v>
      </c>
    </row>
    <row r="7" spans="1:8" ht="29" x14ac:dyDescent="0.35">
      <c r="A7" s="17" t="s">
        <v>104</v>
      </c>
      <c r="B7" s="19">
        <v>746.66666666666663</v>
      </c>
      <c r="C7" s="19">
        <v>91.651513899116793</v>
      </c>
      <c r="D7" s="20">
        <v>1</v>
      </c>
      <c r="E7" s="19">
        <f t="shared" si="0"/>
        <v>746.66666666666663</v>
      </c>
      <c r="F7" s="21">
        <f>SUM(E7-E6)/E6</f>
        <v>-0.76332075471698124</v>
      </c>
      <c r="G7" s="16" t="s">
        <v>74</v>
      </c>
      <c r="H7" s="16" t="s">
        <v>75</v>
      </c>
    </row>
    <row r="8" spans="1:8" x14ac:dyDescent="0.35">
      <c r="A8" s="18" t="s">
        <v>105</v>
      </c>
      <c r="B8" s="22">
        <v>403.33333333333331</v>
      </c>
      <c r="C8" s="22">
        <v>181.68960099882187</v>
      </c>
      <c r="D8" s="15">
        <v>0.8</v>
      </c>
      <c r="E8" s="22">
        <f t="shared" si="0"/>
        <v>504.16666666666663</v>
      </c>
      <c r="F8" s="23">
        <f>SUM(E8-E6)/E6</f>
        <v>-0.84018867924528307</v>
      </c>
      <c r="G8" s="16" t="s">
        <v>84</v>
      </c>
      <c r="H8" s="16" t="s">
        <v>71</v>
      </c>
    </row>
    <row r="10" spans="1:8" x14ac:dyDescent="0.35">
      <c r="A10" s="7" t="s">
        <v>76</v>
      </c>
    </row>
    <row r="11" spans="1:8" x14ac:dyDescent="0.35">
      <c r="A11" s="7" t="s">
        <v>77</v>
      </c>
    </row>
    <row r="12" spans="1:8" x14ac:dyDescent="0.35">
      <c r="A12" s="4" t="s">
        <v>78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6910-97B9-48FF-B20A-474F287A9F3E}">
  <dimension ref="A1:E9"/>
  <sheetViews>
    <sheetView workbookViewId="0">
      <selection activeCell="A27" sqref="A27"/>
    </sheetView>
  </sheetViews>
  <sheetFormatPr defaultColWidth="8.7265625" defaultRowHeight="14.5" x14ac:dyDescent="0.35"/>
  <cols>
    <col min="1" max="1" width="37.08984375" style="4" bestFit="1" customWidth="1"/>
    <col min="2" max="2" width="18.7265625" style="4" customWidth="1"/>
    <col min="3" max="3" width="18.1796875" style="4" customWidth="1"/>
    <col min="4" max="4" width="19.453125" style="4" customWidth="1"/>
    <col min="5" max="5" width="21.54296875" style="4" customWidth="1"/>
    <col min="6" max="16384" width="8.7265625" style="4"/>
  </cols>
  <sheetData>
    <row r="1" spans="1:5" x14ac:dyDescent="0.35">
      <c r="A1" s="29" t="s">
        <v>0</v>
      </c>
      <c r="B1" s="29" t="s">
        <v>79</v>
      </c>
      <c r="C1" s="29"/>
      <c r="D1" s="29" t="s">
        <v>80</v>
      </c>
      <c r="E1" s="29"/>
    </row>
    <row r="2" spans="1:5" x14ac:dyDescent="0.35">
      <c r="A2" s="29"/>
      <c r="B2" s="10" t="s">
        <v>81</v>
      </c>
      <c r="C2" s="10" t="s">
        <v>82</v>
      </c>
      <c r="D2" s="10" t="s">
        <v>81</v>
      </c>
      <c r="E2" s="10" t="s">
        <v>82</v>
      </c>
    </row>
    <row r="3" spans="1:5" x14ac:dyDescent="0.35">
      <c r="A3" s="6" t="s">
        <v>85</v>
      </c>
      <c r="B3" s="8">
        <v>150</v>
      </c>
      <c r="C3" s="8">
        <v>150</v>
      </c>
      <c r="D3" s="8">
        <v>15</v>
      </c>
      <c r="E3" s="8">
        <v>15</v>
      </c>
    </row>
    <row r="4" spans="1:5" x14ac:dyDescent="0.35">
      <c r="A4" s="6" t="s">
        <v>100</v>
      </c>
      <c r="B4" s="8">
        <v>15</v>
      </c>
      <c r="C4" s="8">
        <v>150</v>
      </c>
      <c r="D4" s="8">
        <v>1.5</v>
      </c>
      <c r="E4" s="8">
        <v>15</v>
      </c>
    </row>
    <row r="5" spans="1:5" x14ac:dyDescent="0.35">
      <c r="A5" s="6" t="s">
        <v>120</v>
      </c>
      <c r="B5" s="8">
        <v>0.67</v>
      </c>
      <c r="C5" s="8">
        <v>0.67</v>
      </c>
      <c r="D5" s="8">
        <v>0.67</v>
      </c>
      <c r="E5" s="8">
        <v>6.7</v>
      </c>
    </row>
    <row r="6" spans="1:5" x14ac:dyDescent="0.35">
      <c r="A6" s="6" t="s">
        <v>116</v>
      </c>
      <c r="B6" s="8">
        <v>0.67</v>
      </c>
      <c r="C6" s="8">
        <v>0.67</v>
      </c>
      <c r="D6" s="8">
        <v>0.67</v>
      </c>
      <c r="E6" s="8">
        <v>6.7</v>
      </c>
    </row>
    <row r="7" spans="1:5" x14ac:dyDescent="0.35">
      <c r="A7" s="6" t="s">
        <v>115</v>
      </c>
      <c r="B7" s="8">
        <v>15</v>
      </c>
      <c r="C7" s="8">
        <v>150</v>
      </c>
      <c r="D7" s="8" t="s">
        <v>83</v>
      </c>
      <c r="E7" s="8" t="s">
        <v>83</v>
      </c>
    </row>
    <row r="8" spans="1:5" x14ac:dyDescent="0.35">
      <c r="A8" s="6" t="s">
        <v>104</v>
      </c>
      <c r="B8" s="8">
        <v>15</v>
      </c>
      <c r="C8" s="8">
        <v>150</v>
      </c>
      <c r="D8" s="8">
        <v>1.5</v>
      </c>
      <c r="E8" s="8">
        <v>15</v>
      </c>
    </row>
    <row r="9" spans="1:5" x14ac:dyDescent="0.35">
      <c r="A9" s="6" t="s">
        <v>105</v>
      </c>
      <c r="B9" s="8">
        <v>1.5</v>
      </c>
      <c r="C9" s="8">
        <v>150</v>
      </c>
      <c r="D9" s="8">
        <v>1.5</v>
      </c>
      <c r="E9" s="8">
        <v>15</v>
      </c>
    </row>
  </sheetData>
  <mergeCells count="3">
    <mergeCell ref="A1:A2"/>
    <mergeCell ref="B1:C1"/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2022-04-14T11:40:26+00:00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83DB52DF1D46994CD20DDB9DC0A9" ma:contentTypeVersion="4" ma:contentTypeDescription="Create a new document." ma:contentTypeScope="" ma:versionID="a329d68dc58c84798ba6d9e6324f9268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214b1df-dcb6-4b09-ab1c-2ae254dfb785" targetNamespace="http://schemas.microsoft.com/office/2006/metadata/properties" ma:root="true" ma:fieldsID="95cf3c1c04fb1d87670e4e0625c2fa31" ns1:_="" ns2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214b1df-dcb6-4b09-ab1c-2ae254dfb785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1d45bdd3-0394-404f-ac93-ff27ba424485}" ma:internalName="TaxCatchAllLabel" ma:readOnly="true" ma:showField="CatchAllDataLabel" ma:web="07be2550-3e7d-49e3-b5c5-82c51fef8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1d45bdd3-0394-404f-ac93-ff27ba424485}" ma:internalName="TaxCatchAll" ma:showField="CatchAllData" ma:web="07be2550-3e7d-49e3-b5c5-82c51fef8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b1df-dcb6-4b09-ab1c-2ae254dfb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0B861-AB62-41C8-9526-1F6BADA1C74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6695CAD-40A0-446E-9110-397F36A46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A1AF7D-2A72-4CBC-865A-11EC4B93CC52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http://schemas.microsoft.com/sharepoint.v3"/>
  </ds:schemaRefs>
</ds:datastoreItem>
</file>

<file path=customXml/itemProps4.xml><?xml version="1.0" encoding="utf-8"?>
<ds:datastoreItem xmlns:ds="http://schemas.openxmlformats.org/officeDocument/2006/customXml" ds:itemID="{BDFCCE51-8DD8-4F10-B89C-CE6ED7674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214b1df-dcb6-4b09-ab1c-2ae254dfb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Dictionary and Test Matrix</vt:lpstr>
      <vt:lpstr>Figure 1</vt:lpstr>
      <vt:lpstr>Figure 2</vt:lpstr>
      <vt:lpstr>Figure 3</vt:lpstr>
      <vt:lpstr>Figure 4</vt:lpstr>
      <vt:lpstr>Figure 5</vt:lpstr>
      <vt:lpstr>Table 1</vt:lpstr>
      <vt:lpstr>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Scott C</dc:creator>
  <cp:keywords/>
  <dc:description/>
  <cp:lastModifiedBy>Nelson, Scott C</cp:lastModifiedBy>
  <cp:revision/>
  <dcterms:created xsi:type="dcterms:W3CDTF">2022-04-13T13:13:33Z</dcterms:created>
  <dcterms:modified xsi:type="dcterms:W3CDTF">2022-06-07T13:58:57Z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0x010100D44E83DB52DF1D46994CD20DDB9DC0A9</vt:lpwstr>
  </property>
  <property fmtid="{D5CDD505-2E9C-101B-9397-08002B2CF9AE}" pid="3" name="TaxKeyword">
    <vt:lpwstr/>
  </property>
  <property fmtid="{D5CDD505-2E9C-101B-9397-08002B2CF9AE}" pid="4" name="e3f09c3df709400db2417a7161762d62">
    <vt:lpwstr/>
  </property>
  <property fmtid="{D5CDD505-2E9C-101B-9397-08002B2CF9AE}" pid="5" name="EPA_x0020_Subject">
    <vt:lpwstr/>
  </property>
  <property fmtid="{D5CDD505-2E9C-101B-9397-08002B2CF9AE}" pid="6" name="Document Type">
    <vt:lpwstr/>
  </property>
  <property fmtid="{D5CDD505-2E9C-101B-9397-08002B2CF9AE}" pid="7" name="EPA Subject">
    <vt:lpwstr/>
  </property>
</Properties>
</file>