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3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4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5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6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7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8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Cindy PhD Dissertation\PhD_Chapter 3\BHC Experiments\"/>
    </mc:Choice>
  </mc:AlternateContent>
  <xr:revisionPtr revIDLastSave="0" documentId="13_ncr:1_{D9E55268-F7EA-4D80-83BA-9262E4703AC8}" xr6:coauthVersionLast="47" xr6:coauthVersionMax="47" xr10:uidLastSave="{00000000-0000-0000-0000-000000000000}"/>
  <bookViews>
    <workbookView xWindow="12960" yWindow="1290" windowWidth="12090" windowHeight="13725" activeTab="2" xr2:uid="{5DC91996-9635-412F-A475-FDB57EE12164}"/>
  </bookViews>
  <sheets>
    <sheet name="All samples" sheetId="1" r:id="rId1"/>
    <sheet name="Coincident" sheetId="2" r:id="rId2"/>
    <sheet name="Initial_ROI" sheetId="5" r:id="rId3"/>
    <sheet name="New_ROI" sheetId="7" r:id="rId4"/>
    <sheet name="Training_2" sheetId="6" r:id="rId5"/>
    <sheet name="Training" sheetId="3" r:id="rId6"/>
    <sheet name="Tidal_height" sheetId="4" r:id="rId7"/>
    <sheet name="Training_3_Best" sheetId="8" r:id="rId8"/>
    <sheet name="Training_4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" i="9" l="1"/>
  <c r="I4" i="9"/>
  <c r="L4" i="9" s="1"/>
  <c r="I5" i="9"/>
  <c r="I6" i="9"/>
  <c r="N6" i="9" s="1"/>
  <c r="P6" i="9" s="1"/>
  <c r="I7" i="9"/>
  <c r="I8" i="9"/>
  <c r="N8" i="9" s="1"/>
  <c r="P8" i="9" s="1"/>
  <c r="I9" i="9"/>
  <c r="N9" i="9" s="1"/>
  <c r="P9" i="9" s="1"/>
  <c r="I10" i="9"/>
  <c r="N10" i="9" s="1"/>
  <c r="P10" i="9" s="1"/>
  <c r="I2" i="9"/>
  <c r="N2" i="9" s="1"/>
  <c r="P2" i="9" s="1"/>
  <c r="N4" i="9"/>
  <c r="P4" i="9" s="1"/>
  <c r="N3" i="9"/>
  <c r="P3" i="9" s="1"/>
  <c r="N5" i="9"/>
  <c r="N7" i="9"/>
  <c r="P7" i="9" s="1"/>
  <c r="L3" i="9"/>
  <c r="L5" i="9"/>
  <c r="L7" i="9"/>
  <c r="L9" i="9"/>
  <c r="P5" i="9"/>
  <c r="L8" i="9" l="1"/>
  <c r="L2" i="9"/>
  <c r="L6" i="9"/>
  <c r="L10" i="9"/>
  <c r="Q2" i="9"/>
  <c r="O2" i="9"/>
  <c r="M2" i="8"/>
  <c r="N2" i="8"/>
  <c r="M3" i="8"/>
  <c r="M4" i="8"/>
  <c r="M5" i="8"/>
  <c r="M6" i="8"/>
  <c r="M7" i="8"/>
  <c r="O7" i="8" s="1"/>
  <c r="M8" i="8"/>
  <c r="O8" i="8" s="1"/>
  <c r="M9" i="8"/>
  <c r="O9" i="8" s="1"/>
  <c r="M10" i="8"/>
  <c r="O10" i="8" s="1"/>
  <c r="O3" i="8"/>
  <c r="O4" i="8"/>
  <c r="O5" i="8"/>
  <c r="O6" i="8"/>
  <c r="K3" i="8"/>
  <c r="K4" i="8"/>
  <c r="K5" i="8"/>
  <c r="K6" i="8"/>
  <c r="K7" i="8"/>
  <c r="K8" i="8"/>
  <c r="K9" i="8"/>
  <c r="K10" i="8"/>
  <c r="K2" i="8"/>
  <c r="O2" i="8"/>
  <c r="G3" i="8"/>
  <c r="G4" i="8"/>
  <c r="G5" i="8"/>
  <c r="G6" i="8"/>
  <c r="G7" i="8"/>
  <c r="G8" i="8"/>
  <c r="G9" i="8"/>
  <c r="G10" i="8"/>
  <c r="G2" i="8"/>
  <c r="M2" i="9" l="1"/>
  <c r="P2" i="8"/>
  <c r="L2" i="8"/>
  <c r="O2" i="6"/>
  <c r="N3" i="6"/>
  <c r="N4" i="6"/>
  <c r="N5" i="6"/>
  <c r="N6" i="6"/>
  <c r="N7" i="6"/>
  <c r="N8" i="6"/>
  <c r="N9" i="6"/>
  <c r="N10" i="6"/>
  <c r="N2" i="6"/>
  <c r="M2" i="6"/>
  <c r="L3" i="6"/>
  <c r="L4" i="6"/>
  <c r="L5" i="6"/>
  <c r="L6" i="6"/>
  <c r="L7" i="6"/>
  <c r="L8" i="6"/>
  <c r="L9" i="6"/>
  <c r="L10" i="6"/>
  <c r="L2" i="6"/>
  <c r="K2" i="6"/>
  <c r="J3" i="6"/>
  <c r="J4" i="6"/>
  <c r="J5" i="6"/>
  <c r="J6" i="6"/>
  <c r="J7" i="6"/>
  <c r="J8" i="6"/>
  <c r="J9" i="6"/>
  <c r="J10" i="6"/>
  <c r="J2" i="6"/>
  <c r="H3" i="6" l="1"/>
  <c r="H4" i="6"/>
  <c r="H5" i="6"/>
  <c r="H6" i="6"/>
  <c r="H7" i="6"/>
  <c r="H8" i="6"/>
  <c r="H9" i="6"/>
  <c r="H10" i="6"/>
  <c r="H2" i="6"/>
  <c r="G3" i="6"/>
  <c r="G4" i="6"/>
  <c r="G5" i="6"/>
  <c r="G6" i="6"/>
  <c r="G7" i="6"/>
  <c r="G8" i="6"/>
  <c r="G9" i="6"/>
  <c r="G10" i="6"/>
  <c r="G2" i="6"/>
  <c r="H11" i="5"/>
  <c r="H11" i="7"/>
  <c r="H3" i="7"/>
  <c r="H30" i="7"/>
  <c r="H27" i="5"/>
  <c r="H28" i="5"/>
  <c r="H29" i="5"/>
  <c r="H30" i="5"/>
  <c r="H31" i="5"/>
  <c r="H27" i="7"/>
  <c r="H28" i="7"/>
  <c r="H29" i="7"/>
  <c r="H31" i="7"/>
  <c r="H21" i="7"/>
  <c r="H2" i="7"/>
  <c r="H20" i="7"/>
  <c r="H17" i="7"/>
  <c r="H18" i="7"/>
  <c r="H19" i="7"/>
  <c r="H25" i="7"/>
  <c r="H24" i="7"/>
  <c r="H22" i="7"/>
  <c r="H14" i="7"/>
  <c r="H10" i="7"/>
  <c r="H9" i="7"/>
  <c r="H8" i="7"/>
  <c r="H7" i="7"/>
  <c r="H6" i="7"/>
  <c r="H5" i="7"/>
  <c r="H4" i="7"/>
  <c r="J2" i="3" l="1"/>
  <c r="H21" i="5"/>
  <c r="H18" i="5"/>
  <c r="H25" i="5"/>
  <c r="H19" i="5"/>
  <c r="H22" i="5"/>
  <c r="H10" i="5"/>
  <c r="H7" i="5"/>
  <c r="H4" i="5"/>
  <c r="H3" i="5" l="1"/>
  <c r="H5" i="5"/>
  <c r="H6" i="5"/>
  <c r="H8" i="5"/>
  <c r="H9" i="5"/>
  <c r="H14" i="5"/>
  <c r="H17" i="5"/>
  <c r="H20" i="5"/>
  <c r="H24" i="5"/>
  <c r="H2" i="5"/>
  <c r="J4" i="3" l="1"/>
  <c r="K4" i="3"/>
  <c r="K2" i="3"/>
  <c r="J6" i="3"/>
  <c r="K6" i="3"/>
  <c r="K5" i="3"/>
  <c r="K3" i="3"/>
  <c r="J3" i="3"/>
  <c r="J5" i="3"/>
  <c r="V11" i="2"/>
  <c r="V3" i="2"/>
  <c r="V4" i="2"/>
  <c r="V5" i="2"/>
  <c r="V6" i="2"/>
  <c r="V7" i="2"/>
  <c r="V8" i="2"/>
  <c r="V9" i="2"/>
  <c r="V10" i="2"/>
  <c r="V14" i="2"/>
  <c r="V17" i="2"/>
  <c r="V18" i="2"/>
  <c r="V20" i="2"/>
  <c r="V21" i="2"/>
  <c r="V24" i="2"/>
  <c r="V25" i="2"/>
  <c r="V2" i="2"/>
  <c r="T3" i="2"/>
  <c r="T4" i="2"/>
  <c r="T5" i="2"/>
  <c r="T6" i="2"/>
  <c r="T7" i="2"/>
  <c r="T8" i="2"/>
  <c r="T9" i="2"/>
  <c r="T10" i="2"/>
  <c r="T11" i="2"/>
  <c r="T14" i="2"/>
  <c r="T17" i="2"/>
  <c r="T18" i="2"/>
  <c r="T20" i="2"/>
  <c r="T21" i="2"/>
  <c r="T24" i="2"/>
  <c r="T25" i="2"/>
  <c r="T2" i="2"/>
  <c r="L14" i="2" l="1"/>
  <c r="L17" i="2"/>
  <c r="L18" i="2"/>
  <c r="L20" i="2"/>
  <c r="L21" i="2"/>
  <c r="L24" i="2"/>
  <c r="L25" i="2"/>
  <c r="L3" i="2"/>
  <c r="L4" i="2"/>
  <c r="L5" i="2"/>
  <c r="L6" i="2"/>
  <c r="L7" i="2"/>
  <c r="L8" i="2"/>
  <c r="L9" i="2"/>
  <c r="L10" i="2"/>
  <c r="L11" i="2"/>
  <c r="L2" i="2"/>
  <c r="J4" i="2"/>
  <c r="J5" i="2"/>
  <c r="J6" i="2"/>
  <c r="J7" i="2"/>
  <c r="J8" i="2"/>
  <c r="J9" i="2"/>
  <c r="J10" i="2"/>
  <c r="J11" i="2"/>
  <c r="J14" i="2"/>
  <c r="J17" i="2"/>
  <c r="J18" i="2"/>
  <c r="J20" i="2"/>
  <c r="J21" i="2"/>
  <c r="J24" i="2"/>
  <c r="J25" i="2"/>
  <c r="J2" i="2"/>
</calcChain>
</file>

<file path=xl/sharedStrings.xml><?xml version="1.0" encoding="utf-8"?>
<sst xmlns="http://schemas.openxmlformats.org/spreadsheetml/2006/main" count="78" uniqueCount="31">
  <si>
    <t>Sentinel 2 overpass</t>
  </si>
  <si>
    <t>Bald Head Sampling</t>
  </si>
  <si>
    <t>sample lost</t>
  </si>
  <si>
    <t>a440</t>
  </si>
  <si>
    <t>Sample number</t>
  </si>
  <si>
    <t>Sites</t>
  </si>
  <si>
    <t>n/a</t>
  </si>
  <si>
    <t>a412</t>
  </si>
  <si>
    <t>B/G</t>
  </si>
  <si>
    <t>G/B</t>
  </si>
  <si>
    <t>B/R</t>
  </si>
  <si>
    <t>R/B</t>
  </si>
  <si>
    <t>G/R</t>
  </si>
  <si>
    <t>R/G</t>
  </si>
  <si>
    <t>G/RE</t>
  </si>
  <si>
    <t>RE/G</t>
  </si>
  <si>
    <t>RG</t>
  </si>
  <si>
    <t>REG</t>
  </si>
  <si>
    <t>a_440</t>
  </si>
  <si>
    <t>modeled RE_G</t>
  </si>
  <si>
    <t>Modeled a440</t>
  </si>
  <si>
    <t>acquisition time</t>
  </si>
  <si>
    <t>tidal height</t>
  </si>
  <si>
    <t>RE_G</t>
  </si>
  <si>
    <t>Modeled RE_G</t>
  </si>
  <si>
    <t>RE/G_SITE1_2</t>
  </si>
  <si>
    <t>RE/GSite1_2</t>
  </si>
  <si>
    <t>MAE</t>
  </si>
  <si>
    <t>BIAS</t>
  </si>
  <si>
    <t>RMSE</t>
  </si>
  <si>
    <t>MODELED A440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</si>
</sst>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7"/>
      <color rgb="FF000000"/>
      <name val="DejaVu Sans"/>
      <family val="2"/>
    </font>
    <font>
      <sz val="7"/>
      <color rgb="FF000000"/>
      <name val="DejaVu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4F8F9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medium">
        <color rgb="FFD6DADC"/>
      </right>
      <top/>
      <bottom style="medium">
        <color rgb="FFD6DADC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center"/>
    </xf>
    <xf numFmtId="15" fontId="0" fillId="0" borderId="1" xfId="0" applyNumberFormat="1" applyBorder="1" applyAlignment="1">
      <alignment horizontal="center"/>
    </xf>
    <xf numFmtId="15" fontId="0" fillId="0" borderId="0" xfId="0" applyNumberFormat="1"/>
    <xf numFmtId="1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5" fontId="0" fillId="2" borderId="1" xfId="0" applyNumberFormat="1" applyFill="1" applyBorder="1" applyAlignment="1">
      <alignment horizontal="center"/>
    </xf>
    <xf numFmtId="15" fontId="0" fillId="2" borderId="0" xfId="0" applyNumberFormat="1" applyFill="1" applyAlignment="1">
      <alignment horizontal="center"/>
    </xf>
    <xf numFmtId="0" fontId="0" fillId="0" borderId="2" xfId="0" applyBorder="1" applyAlignment="1">
      <alignment horizontal="center"/>
    </xf>
    <xf numFmtId="15" fontId="0" fillId="3" borderId="3" xfId="0" applyNumberFormat="1" applyFill="1" applyBorder="1" applyAlignment="1">
      <alignment horizontal="center"/>
    </xf>
    <xf numFmtId="0" fontId="0" fillId="3" borderId="3" xfId="0" applyFill="1" applyBorder="1"/>
    <xf numFmtId="0" fontId="0" fillId="0" borderId="4" xfId="0" applyBorder="1" applyAlignment="1">
      <alignment horizontal="right" wrapText="1"/>
    </xf>
    <xf numFmtId="11" fontId="0" fillId="0" borderId="0" xfId="0" applyNumberFormat="1"/>
    <xf numFmtId="0" fontId="0" fillId="0" borderId="0" xfId="0" applyBorder="1" applyAlignment="1">
      <alignment horizontal="right" wrapText="1"/>
    </xf>
    <xf numFmtId="20" fontId="0" fillId="0" borderId="0" xfId="0" applyNumberFormat="1"/>
    <xf numFmtId="0" fontId="0" fillId="0" borderId="0" xfId="0" applyFill="1" applyBorder="1" applyAlignment="1">
      <alignment horizontal="right" wrapText="1"/>
    </xf>
    <xf numFmtId="0" fontId="0" fillId="0" borderId="0" xfId="0" applyBorder="1"/>
    <xf numFmtId="0" fontId="0" fillId="2" borderId="0" xfId="0" applyFill="1"/>
    <xf numFmtId="0" fontId="0" fillId="2" borderId="4" xfId="0" applyFill="1" applyBorder="1" applyAlignment="1">
      <alignment horizontal="right" wrapText="1"/>
    </xf>
    <xf numFmtId="0" fontId="0" fillId="2" borderId="0" xfId="0" applyFill="1" applyBorder="1"/>
    <xf numFmtId="0" fontId="1" fillId="5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  <color rgb="FFFFCCCC"/>
      <color rgb="FFFF0000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R/B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600-44C8-B0D3-01C73E755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6802973977695166E-2"/>
                  <c:y val="0.551320633006359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(Coincident!$L$2:$L$11,Coincident!$L$14,Coincident!$L$17:$L$18,Coincident!$L$20:$L$21,Coincident!$L$24:$L$25)</c:f>
              <c:numCache>
                <c:formatCode>General</c:formatCode>
                <c:ptCount val="17"/>
                <c:pt idx="0">
                  <c:v>2.8790565907363477</c:v>
                </c:pt>
                <c:pt idx="1">
                  <c:v>9.0617467423020468</c:v>
                </c:pt>
                <c:pt idx="2">
                  <c:v>2.834563533907049</c:v>
                </c:pt>
                <c:pt idx="3">
                  <c:v>0.9917584869732522</c:v>
                </c:pt>
                <c:pt idx="4">
                  <c:v>1.0381294568195243</c:v>
                </c:pt>
                <c:pt idx="5">
                  <c:v>1.1107840469195183</c:v>
                </c:pt>
                <c:pt idx="6">
                  <c:v>1.1482915144701955</c:v>
                </c:pt>
                <c:pt idx="7">
                  <c:v>1.1173920962387465</c:v>
                </c:pt>
                <c:pt idx="8">
                  <c:v>1.000968937931918</c:v>
                </c:pt>
                <c:pt idx="9">
                  <c:v>1.5386011961085699</c:v>
                </c:pt>
                <c:pt idx="10">
                  <c:v>0.48051973014011956</c:v>
                </c:pt>
                <c:pt idx="11">
                  <c:v>0.60839833055498105</c:v>
                </c:pt>
                <c:pt idx="12">
                  <c:v>1.0463633119910096</c:v>
                </c:pt>
                <c:pt idx="13">
                  <c:v>1.2652942441764832</c:v>
                </c:pt>
                <c:pt idx="14">
                  <c:v>1.7293827314216736</c:v>
                </c:pt>
                <c:pt idx="15">
                  <c:v>1.424592744549152</c:v>
                </c:pt>
                <c:pt idx="16">
                  <c:v>1.2122622753678005</c:v>
                </c:pt>
              </c:numCache>
            </c:numRef>
          </c:xVal>
          <c:yVal>
            <c:numRef>
              <c:f>(Coincident!$E$2:$E$11,Coincident!$E$14,Coincident!$E$17:$E$18,Coincident!$E$20:$E$21,Coincident!$E$24:$E$25)</c:f>
              <c:numCache>
                <c:formatCode>General</c:formatCode>
                <c:ptCount val="17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0.70866021320000006</c:v>
                </c:pt>
                <c:pt idx="7">
                  <c:v>1.4207294260000001</c:v>
                </c:pt>
                <c:pt idx="8">
                  <c:v>1.6921717060000001</c:v>
                </c:pt>
                <c:pt idx="10">
                  <c:v>0.90458325159999997</c:v>
                </c:pt>
                <c:pt idx="11">
                  <c:v>1.0850364450000001</c:v>
                </c:pt>
                <c:pt idx="12">
                  <c:v>0.97736568150000003</c:v>
                </c:pt>
                <c:pt idx="13">
                  <c:v>3.1009852809999998</c:v>
                </c:pt>
                <c:pt idx="14">
                  <c:v>3.2222380030000002</c:v>
                </c:pt>
                <c:pt idx="15">
                  <c:v>3.2496884709999998</c:v>
                </c:pt>
                <c:pt idx="16">
                  <c:v>3.859593147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00-44C8-B0D3-01C73E755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RE/G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2C-43DC-B665-70D4F5162D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8308064441177984"/>
                  <c:y val="0.506855383191620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Coincident!$O$2:$O$17</c:f>
              <c:numCache>
                <c:formatCode>General</c:formatCode>
                <c:ptCount val="16"/>
                <c:pt idx="0">
                  <c:v>1.0227113509710133</c:v>
                </c:pt>
                <c:pt idx="1">
                  <c:v>1.8580280748042102</c:v>
                </c:pt>
                <c:pt idx="2">
                  <c:v>1.6271698309695979</c:v>
                </c:pt>
                <c:pt idx="3">
                  <c:v>0.70553705480611839</c:v>
                </c:pt>
                <c:pt idx="4">
                  <c:v>0.65023310856942207</c:v>
                </c:pt>
                <c:pt idx="5">
                  <c:v>1.0752086980082833</c:v>
                </c:pt>
                <c:pt idx="7">
                  <c:v>0.614129900756608</c:v>
                </c:pt>
                <c:pt idx="8">
                  <c:v>1.0191363227319377</c:v>
                </c:pt>
                <c:pt idx="10">
                  <c:v>0.90992638695529537</c:v>
                </c:pt>
                <c:pt idx="11">
                  <c:v>1.2688374784139023</c:v>
                </c:pt>
                <c:pt idx="12">
                  <c:v>0.7332453438920663</c:v>
                </c:pt>
                <c:pt idx="15">
                  <c:v>0.48343977065617283</c:v>
                </c:pt>
              </c:numCache>
            </c:numRef>
          </c:xVal>
          <c:yVal>
            <c:numRef>
              <c:f>Coincident!$M$2:$M$17</c:f>
              <c:numCache>
                <c:formatCode>General</c:formatCode>
                <c:ptCount val="16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7">
                  <c:v>1.4207294260000001</c:v>
                </c:pt>
                <c:pt idx="8">
                  <c:v>1.6921717060000001</c:v>
                </c:pt>
                <c:pt idx="10">
                  <c:v>3.2496884709999998</c:v>
                </c:pt>
                <c:pt idx="11">
                  <c:v>3.859593147</c:v>
                </c:pt>
                <c:pt idx="12">
                  <c:v>0.90458325159999997</c:v>
                </c:pt>
                <c:pt idx="15">
                  <c:v>1.0850364450000001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2C-43DC-B665-70D4F5162D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RE/G All Sites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05-4443-8DDF-C261D0B8B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50171547167994657"/>
                  <c:y val="0.356547197856700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Initial_ROI!$H$2:$H$25</c:f>
              <c:numCache>
                <c:formatCode>General</c:formatCode>
                <c:ptCount val="24"/>
                <c:pt idx="0">
                  <c:v>1.5419772465837494</c:v>
                </c:pt>
                <c:pt idx="1">
                  <c:v>2.1953511244588459</c:v>
                </c:pt>
                <c:pt idx="2">
                  <c:v>1.6129491064039365</c:v>
                </c:pt>
                <c:pt idx="3">
                  <c:v>0.72659105275777636</c:v>
                </c:pt>
                <c:pt idx="4">
                  <c:v>0.77546430925516652</c:v>
                </c:pt>
                <c:pt idx="5">
                  <c:v>1.0610148144734588</c:v>
                </c:pt>
                <c:pt idx="6">
                  <c:v>0.73015618040698904</c:v>
                </c:pt>
                <c:pt idx="7">
                  <c:v>0.57795116312671579</c:v>
                </c:pt>
                <c:pt idx="8">
                  <c:v>0.75793739602477095</c:v>
                </c:pt>
                <c:pt idx="9">
                  <c:v>0.95355245968856972</c:v>
                </c:pt>
                <c:pt idx="12">
                  <c:v>0.66711585801106077</c:v>
                </c:pt>
                <c:pt idx="15">
                  <c:v>0.70270118334879283</c:v>
                </c:pt>
                <c:pt idx="16">
                  <c:v>0.86216673968500479</c:v>
                </c:pt>
                <c:pt idx="17">
                  <c:v>0.96623650783574333</c:v>
                </c:pt>
                <c:pt idx="18">
                  <c:v>0.83298625572678053</c:v>
                </c:pt>
                <c:pt idx="19">
                  <c:v>1.1397970807859106</c:v>
                </c:pt>
                <c:pt idx="20">
                  <c:v>1.5411903938835703</c:v>
                </c:pt>
                <c:pt idx="22">
                  <c:v>0.99943032471491255</c:v>
                </c:pt>
                <c:pt idx="23">
                  <c:v>1.6546552484423487</c:v>
                </c:pt>
              </c:numCache>
            </c:numRef>
          </c:xVal>
          <c:yVal>
            <c:numRef>
              <c:f>Initial_ROI!$E$2:$E$25</c:f>
              <c:numCache>
                <c:formatCode>General</c:formatCode>
                <c:ptCount val="24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0.70866021320000006</c:v>
                </c:pt>
                <c:pt idx="7">
                  <c:v>1.4207294260000001</c:v>
                </c:pt>
                <c:pt idx="8">
                  <c:v>1.6921717060000001</c:v>
                </c:pt>
                <c:pt idx="9">
                  <c:v>0.36420000000000002</c:v>
                </c:pt>
                <c:pt idx="12">
                  <c:v>0.90458325159999997</c:v>
                </c:pt>
                <c:pt idx="15">
                  <c:v>1.0850364450000001</c:v>
                </c:pt>
                <c:pt idx="16">
                  <c:v>0.97736568150000003</c:v>
                </c:pt>
                <c:pt idx="17">
                  <c:v>1.538045087</c:v>
                </c:pt>
                <c:pt idx="18">
                  <c:v>3.1009852809999998</c:v>
                </c:pt>
                <c:pt idx="19">
                  <c:v>3.2222380030000002</c:v>
                </c:pt>
                <c:pt idx="20">
                  <c:v>3.0988215729999999</c:v>
                </c:pt>
                <c:pt idx="22">
                  <c:v>3.2496884709999998</c:v>
                </c:pt>
                <c:pt idx="23">
                  <c:v>3.859593147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705-4443-8DDF-C261D0B8B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RE/G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1F-448F-848B-91A9A8CDC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50171547167994657"/>
                  <c:y val="0.356547197856700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(Initial_ROI!$H$2:$H$10,Initial_ROI!$H$14,Initial_ROI!$H$17:$H$24)</c:f>
              <c:numCache>
                <c:formatCode>General</c:formatCode>
                <c:ptCount val="18"/>
                <c:pt idx="0">
                  <c:v>1.5419772465837494</c:v>
                </c:pt>
                <c:pt idx="1">
                  <c:v>2.1953511244588459</c:v>
                </c:pt>
                <c:pt idx="2">
                  <c:v>1.6129491064039365</c:v>
                </c:pt>
                <c:pt idx="3">
                  <c:v>0.72659105275777636</c:v>
                </c:pt>
                <c:pt idx="4">
                  <c:v>0.77546430925516652</c:v>
                </c:pt>
                <c:pt idx="5">
                  <c:v>1.0610148144734588</c:v>
                </c:pt>
                <c:pt idx="6">
                  <c:v>0.73015618040698904</c:v>
                </c:pt>
                <c:pt idx="7">
                  <c:v>0.57795116312671579</c:v>
                </c:pt>
                <c:pt idx="8">
                  <c:v>0.75793739602477095</c:v>
                </c:pt>
                <c:pt idx="9">
                  <c:v>0.66711585801106077</c:v>
                </c:pt>
                <c:pt idx="10">
                  <c:v>0.70270118334879283</c:v>
                </c:pt>
                <c:pt idx="11">
                  <c:v>0.86216673968500479</c:v>
                </c:pt>
                <c:pt idx="12">
                  <c:v>0.96623650783574333</c:v>
                </c:pt>
                <c:pt idx="13">
                  <c:v>0.83298625572678053</c:v>
                </c:pt>
                <c:pt idx="14">
                  <c:v>1.1397970807859106</c:v>
                </c:pt>
                <c:pt idx="15">
                  <c:v>1.5411903938835703</c:v>
                </c:pt>
                <c:pt idx="17">
                  <c:v>0.99943032471491255</c:v>
                </c:pt>
              </c:numCache>
            </c:numRef>
          </c:xVal>
          <c:yVal>
            <c:numRef>
              <c:f>(Initial_ROI!$E$2:$E$10,Initial_ROI!$E$14:$E$24)</c:f>
              <c:numCache>
                <c:formatCode>General</c:formatCode>
                <c:ptCount val="20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0.70866021320000006</c:v>
                </c:pt>
                <c:pt idx="7">
                  <c:v>1.4207294260000001</c:v>
                </c:pt>
                <c:pt idx="8">
                  <c:v>1.6921717060000001</c:v>
                </c:pt>
                <c:pt idx="9">
                  <c:v>0.90458325159999997</c:v>
                </c:pt>
                <c:pt idx="12">
                  <c:v>1.0850364450000001</c:v>
                </c:pt>
                <c:pt idx="13">
                  <c:v>0.97736568150000003</c:v>
                </c:pt>
                <c:pt idx="14">
                  <c:v>1.538045087</c:v>
                </c:pt>
                <c:pt idx="15">
                  <c:v>3.1009852809999998</c:v>
                </c:pt>
                <c:pt idx="16">
                  <c:v>3.2222380030000002</c:v>
                </c:pt>
                <c:pt idx="17">
                  <c:v>3.0988215729999999</c:v>
                </c:pt>
                <c:pt idx="19">
                  <c:v>3.2496884709999998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E1F-448F-848B-91A9A8CDC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RE/G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4C-4388-9ABD-0136432FC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50171547167994657"/>
                  <c:y val="0.356547197856700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(Initial_ROI!$H$2:$H$10,Initial_ROI!$H$14,Initial_ROI!$H$17,Initial_ROI!$H$18,Initial_ROI!$H$19)</c:f>
              <c:numCache>
                <c:formatCode>General</c:formatCode>
                <c:ptCount val="13"/>
                <c:pt idx="0">
                  <c:v>1.5419772465837494</c:v>
                </c:pt>
                <c:pt idx="1">
                  <c:v>2.1953511244588459</c:v>
                </c:pt>
                <c:pt idx="2">
                  <c:v>1.6129491064039365</c:v>
                </c:pt>
                <c:pt idx="3">
                  <c:v>0.72659105275777636</c:v>
                </c:pt>
                <c:pt idx="4">
                  <c:v>0.77546430925516652</c:v>
                </c:pt>
                <c:pt idx="5">
                  <c:v>1.0610148144734588</c:v>
                </c:pt>
                <c:pt idx="6">
                  <c:v>0.73015618040698904</c:v>
                </c:pt>
                <c:pt idx="7">
                  <c:v>0.57795116312671579</c:v>
                </c:pt>
                <c:pt idx="8">
                  <c:v>0.75793739602477095</c:v>
                </c:pt>
                <c:pt idx="9">
                  <c:v>0.66711585801106077</c:v>
                </c:pt>
                <c:pt idx="10">
                  <c:v>0.70270118334879283</c:v>
                </c:pt>
                <c:pt idx="11">
                  <c:v>0.86216673968500479</c:v>
                </c:pt>
                <c:pt idx="12">
                  <c:v>0.96623650783574333</c:v>
                </c:pt>
              </c:numCache>
            </c:numRef>
          </c:xVal>
          <c:yVal>
            <c:numRef>
              <c:f>(Initial_ROI!$E$2:$E$10,Initial_ROI!$E$14,Initial_ROI!$E$17,Initial_ROI!$E$18,Initial_ROI!$E$19)</c:f>
              <c:numCache>
                <c:formatCode>General</c:formatCode>
                <c:ptCount val="13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0.70866021320000006</c:v>
                </c:pt>
                <c:pt idx="7">
                  <c:v>1.4207294260000001</c:v>
                </c:pt>
                <c:pt idx="8">
                  <c:v>1.6921717060000001</c:v>
                </c:pt>
                <c:pt idx="9">
                  <c:v>0.90458325159999997</c:v>
                </c:pt>
                <c:pt idx="10">
                  <c:v>1.0850364450000001</c:v>
                </c:pt>
                <c:pt idx="11">
                  <c:v>0.97736568150000003</c:v>
                </c:pt>
                <c:pt idx="12">
                  <c:v>1.538045087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4C-4388-9ABD-0136432FC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RE/G Sites 1 and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28-4BF1-B772-A0204141F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50171547167994657"/>
                  <c:y val="0.356547197856700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Initial_ROI!$I$2:$I$17</c:f>
              <c:numCache>
                <c:formatCode>General</c:formatCode>
                <c:ptCount val="16"/>
                <c:pt idx="0">
                  <c:v>1.5419772465837494</c:v>
                </c:pt>
                <c:pt idx="1">
                  <c:v>2.1953511244588459</c:v>
                </c:pt>
                <c:pt idx="2">
                  <c:v>0.72659105275777636</c:v>
                </c:pt>
                <c:pt idx="3">
                  <c:v>0.77546430925516652</c:v>
                </c:pt>
                <c:pt idx="4">
                  <c:v>0.73015618040698904</c:v>
                </c:pt>
                <c:pt idx="5">
                  <c:v>0.57795116312671579</c:v>
                </c:pt>
                <c:pt idx="7">
                  <c:v>0.66711585801106077</c:v>
                </c:pt>
                <c:pt idx="8">
                  <c:v>0.70270118334879283</c:v>
                </c:pt>
                <c:pt idx="9">
                  <c:v>0.86216673968500479</c:v>
                </c:pt>
                <c:pt idx="10">
                  <c:v>0.83298625572678053</c:v>
                </c:pt>
                <c:pt idx="11">
                  <c:v>1.1397970807859106</c:v>
                </c:pt>
                <c:pt idx="12">
                  <c:v>0.99943032471491255</c:v>
                </c:pt>
                <c:pt idx="13">
                  <c:v>0.83542188805346695</c:v>
                </c:pt>
                <c:pt idx="14">
                  <c:v>1.1555456948989591</c:v>
                </c:pt>
                <c:pt idx="15">
                  <c:v>1.0949976129052039</c:v>
                </c:pt>
              </c:numCache>
            </c:numRef>
          </c:xVal>
          <c:yVal>
            <c:numRef>
              <c:f>Initial_ROI!$J$2:$J$17</c:f>
              <c:numCache>
                <c:formatCode>General</c:formatCode>
                <c:ptCount val="16"/>
                <c:pt idx="0">
                  <c:v>3.507775069</c:v>
                </c:pt>
                <c:pt idx="1">
                  <c:v>5.1453856299999998</c:v>
                </c:pt>
                <c:pt idx="2">
                  <c:v>1.699403665</c:v>
                </c:pt>
                <c:pt idx="3">
                  <c:v>2.3678349060000001</c:v>
                </c:pt>
                <c:pt idx="4">
                  <c:v>0.70866021320000006</c:v>
                </c:pt>
                <c:pt idx="5">
                  <c:v>1.4207294260000001</c:v>
                </c:pt>
                <c:pt idx="7">
                  <c:v>0.90458325159999997</c:v>
                </c:pt>
                <c:pt idx="8">
                  <c:v>1.0850364450000001</c:v>
                </c:pt>
                <c:pt idx="9">
                  <c:v>0.97736568150000003</c:v>
                </c:pt>
                <c:pt idx="10">
                  <c:v>3.1009852809999998</c:v>
                </c:pt>
                <c:pt idx="11">
                  <c:v>3.2222380030000002</c:v>
                </c:pt>
                <c:pt idx="12">
                  <c:v>3.2496884709999998</c:v>
                </c:pt>
                <c:pt idx="13">
                  <c:v>3.1766113376899998</c:v>
                </c:pt>
                <c:pt idx="14">
                  <c:v>4.099544515612001</c:v>
                </c:pt>
                <c:pt idx="15">
                  <c:v>4.3950934639709986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28-4BF1-B772-A0204141F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RE/G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AF-45A0-9E10-BB030DBE9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50171547167994657"/>
                  <c:y val="0.356547197856700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(Initial_ROI!$H$2:$H$10,Initial_ROI!$H$17:$H$25)</c:f>
              <c:numCache>
                <c:formatCode>General</c:formatCode>
                <c:ptCount val="18"/>
                <c:pt idx="0">
                  <c:v>1.5419772465837494</c:v>
                </c:pt>
                <c:pt idx="1">
                  <c:v>2.1953511244588459</c:v>
                </c:pt>
                <c:pt idx="2">
                  <c:v>1.6129491064039365</c:v>
                </c:pt>
                <c:pt idx="3">
                  <c:v>0.72659105275777636</c:v>
                </c:pt>
                <c:pt idx="4">
                  <c:v>0.77546430925516652</c:v>
                </c:pt>
                <c:pt idx="5">
                  <c:v>1.0610148144734588</c:v>
                </c:pt>
                <c:pt idx="6">
                  <c:v>0.73015618040698904</c:v>
                </c:pt>
                <c:pt idx="7">
                  <c:v>0.57795116312671579</c:v>
                </c:pt>
                <c:pt idx="8">
                  <c:v>0.75793739602477095</c:v>
                </c:pt>
                <c:pt idx="9">
                  <c:v>0.70270118334879283</c:v>
                </c:pt>
                <c:pt idx="10">
                  <c:v>0.86216673968500479</c:v>
                </c:pt>
                <c:pt idx="11">
                  <c:v>0.96623650783574333</c:v>
                </c:pt>
                <c:pt idx="12">
                  <c:v>0.83298625572678053</c:v>
                </c:pt>
                <c:pt idx="13">
                  <c:v>1.1397970807859106</c:v>
                </c:pt>
                <c:pt idx="14">
                  <c:v>1.5411903938835703</c:v>
                </c:pt>
                <c:pt idx="16">
                  <c:v>0.99943032471491255</c:v>
                </c:pt>
                <c:pt idx="17">
                  <c:v>1.6546552484423487</c:v>
                </c:pt>
              </c:numCache>
            </c:numRef>
          </c:xVal>
          <c:yVal>
            <c:numRef>
              <c:f>(Initial_ROI!$E$2:$E$10,Initial_ROI!$E$17:$E$25)</c:f>
              <c:numCache>
                <c:formatCode>General</c:formatCode>
                <c:ptCount val="18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0.70866021320000006</c:v>
                </c:pt>
                <c:pt idx="7">
                  <c:v>1.4207294260000001</c:v>
                </c:pt>
                <c:pt idx="8">
                  <c:v>1.6921717060000001</c:v>
                </c:pt>
                <c:pt idx="9">
                  <c:v>1.0850364450000001</c:v>
                </c:pt>
                <c:pt idx="10">
                  <c:v>0.97736568150000003</c:v>
                </c:pt>
                <c:pt idx="11">
                  <c:v>1.538045087</c:v>
                </c:pt>
                <c:pt idx="12">
                  <c:v>3.1009852809999998</c:v>
                </c:pt>
                <c:pt idx="13">
                  <c:v>3.2222380030000002</c:v>
                </c:pt>
                <c:pt idx="14">
                  <c:v>3.0988215729999999</c:v>
                </c:pt>
                <c:pt idx="16">
                  <c:v>3.2496884709999998</c:v>
                </c:pt>
                <c:pt idx="17">
                  <c:v>3.859593147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AF-45A0-9E10-BB030DBE9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RE/G All Sites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57-48BF-9264-873988BE2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3718750174756612"/>
                  <c:y val="0.3550930583931852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New_ROI!$H$2:$H$31</c:f>
              <c:numCache>
                <c:formatCode>General</c:formatCode>
                <c:ptCount val="30"/>
                <c:pt idx="0">
                  <c:v>1.2305299400239706</c:v>
                </c:pt>
                <c:pt idx="1">
                  <c:v>1.2016024570367041</c:v>
                </c:pt>
                <c:pt idx="2">
                  <c:v>3.2051487509535317</c:v>
                </c:pt>
                <c:pt idx="3">
                  <c:v>0.71454601319051947</c:v>
                </c:pt>
                <c:pt idx="4">
                  <c:v>0.78922237918978433</c:v>
                </c:pt>
                <c:pt idx="5">
                  <c:v>1.0362071502438195</c:v>
                </c:pt>
                <c:pt idx="6">
                  <c:v>0.71044424078376212</c:v>
                </c:pt>
                <c:pt idx="7">
                  <c:v>0.59322888550089281</c:v>
                </c:pt>
                <c:pt idx="8">
                  <c:v>0.60201796421605225</c:v>
                </c:pt>
                <c:pt idx="9">
                  <c:v>0.93070007259460574</c:v>
                </c:pt>
                <c:pt idx="12">
                  <c:v>0.62962379977963168</c:v>
                </c:pt>
                <c:pt idx="15">
                  <c:v>0.6718669166011596</c:v>
                </c:pt>
                <c:pt idx="16">
                  <c:v>0.77941107699022616</c:v>
                </c:pt>
                <c:pt idx="17">
                  <c:v>1.0799567585313885</c:v>
                </c:pt>
                <c:pt idx="18">
                  <c:v>0.72631663047188788</c:v>
                </c:pt>
                <c:pt idx="19">
                  <c:v>0.91899094793916281</c:v>
                </c:pt>
                <c:pt idx="20">
                  <c:v>1.0645353250079574</c:v>
                </c:pt>
                <c:pt idx="22">
                  <c:v>0.90689786516242543</c:v>
                </c:pt>
                <c:pt idx="23">
                  <c:v>3.0261214806207177</c:v>
                </c:pt>
                <c:pt idx="25">
                  <c:v>0.76525146163029178</c:v>
                </c:pt>
                <c:pt idx="26">
                  <c:v>0.8684475631361378</c:v>
                </c:pt>
                <c:pt idx="27">
                  <c:v>1.2107856788269908</c:v>
                </c:pt>
                <c:pt idx="28">
                  <c:v>1.0844105144443481</c:v>
                </c:pt>
                <c:pt idx="29">
                  <c:v>1.4228940811874904</c:v>
                </c:pt>
              </c:numCache>
            </c:numRef>
          </c:xVal>
          <c:yVal>
            <c:numRef>
              <c:f>New_ROI!$E$2:$E$31</c:f>
              <c:numCache>
                <c:formatCode>General</c:formatCode>
                <c:ptCount val="30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0.70866021320000006</c:v>
                </c:pt>
                <c:pt idx="7">
                  <c:v>1.4207294260000001</c:v>
                </c:pt>
                <c:pt idx="8">
                  <c:v>1.6921717060000001</c:v>
                </c:pt>
                <c:pt idx="9">
                  <c:v>0.36420000000000002</c:v>
                </c:pt>
                <c:pt idx="12">
                  <c:v>0.90458325159999997</c:v>
                </c:pt>
                <c:pt idx="15">
                  <c:v>1.0850364450000001</c:v>
                </c:pt>
                <c:pt idx="16">
                  <c:v>0.97736568150000003</c:v>
                </c:pt>
                <c:pt idx="17">
                  <c:v>1.538045087</c:v>
                </c:pt>
                <c:pt idx="18">
                  <c:v>3.1009852809999998</c:v>
                </c:pt>
                <c:pt idx="19">
                  <c:v>3.2222380030000002</c:v>
                </c:pt>
                <c:pt idx="20">
                  <c:v>3.0988215729999999</c:v>
                </c:pt>
                <c:pt idx="22">
                  <c:v>3.2496884709999998</c:v>
                </c:pt>
                <c:pt idx="23">
                  <c:v>3.859593147</c:v>
                </c:pt>
                <c:pt idx="25">
                  <c:v>3.1766113376899998</c:v>
                </c:pt>
                <c:pt idx="26">
                  <c:v>3.0336580247399993</c:v>
                </c:pt>
                <c:pt idx="27">
                  <c:v>4.099544515612001</c:v>
                </c:pt>
                <c:pt idx="28">
                  <c:v>4.3950934639709986</c:v>
                </c:pt>
                <c:pt idx="29">
                  <c:v>2.9618789475170004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57-48BF-9264-873988BE2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RE/G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91-4B56-84BB-EF2CF1D19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50171547167994657"/>
                  <c:y val="0.356547197856700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New_ROI!$H$2:$H$22</c:f>
              <c:numCache>
                <c:formatCode>General</c:formatCode>
                <c:ptCount val="21"/>
                <c:pt idx="0">
                  <c:v>1.2305299400239706</c:v>
                </c:pt>
                <c:pt idx="1">
                  <c:v>1.2016024570367041</c:v>
                </c:pt>
                <c:pt idx="2">
                  <c:v>3.2051487509535317</c:v>
                </c:pt>
                <c:pt idx="3">
                  <c:v>0.71454601319051947</c:v>
                </c:pt>
                <c:pt idx="4">
                  <c:v>0.78922237918978433</c:v>
                </c:pt>
                <c:pt idx="5">
                  <c:v>1.0362071502438195</c:v>
                </c:pt>
                <c:pt idx="6">
                  <c:v>0.71044424078376212</c:v>
                </c:pt>
                <c:pt idx="7">
                  <c:v>0.59322888550089281</c:v>
                </c:pt>
                <c:pt idx="8">
                  <c:v>0.60201796421605225</c:v>
                </c:pt>
                <c:pt idx="9">
                  <c:v>0.93070007259460574</c:v>
                </c:pt>
                <c:pt idx="12">
                  <c:v>0.62962379977963168</c:v>
                </c:pt>
                <c:pt idx="15">
                  <c:v>0.6718669166011596</c:v>
                </c:pt>
                <c:pt idx="16">
                  <c:v>0.77941107699022616</c:v>
                </c:pt>
                <c:pt idx="17">
                  <c:v>1.0799567585313885</c:v>
                </c:pt>
                <c:pt idx="18">
                  <c:v>0.72631663047188788</c:v>
                </c:pt>
                <c:pt idx="19">
                  <c:v>0.91899094793916281</c:v>
                </c:pt>
                <c:pt idx="20">
                  <c:v>1.0645353250079574</c:v>
                </c:pt>
              </c:numCache>
            </c:numRef>
          </c:xVal>
          <c:yVal>
            <c:numRef>
              <c:f>New_ROI!$E$2:$E$22</c:f>
              <c:numCache>
                <c:formatCode>General</c:formatCode>
                <c:ptCount val="21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0.70866021320000006</c:v>
                </c:pt>
                <c:pt idx="7">
                  <c:v>1.4207294260000001</c:v>
                </c:pt>
                <c:pt idx="8">
                  <c:v>1.6921717060000001</c:v>
                </c:pt>
                <c:pt idx="9">
                  <c:v>0.36420000000000002</c:v>
                </c:pt>
                <c:pt idx="12">
                  <c:v>0.90458325159999997</c:v>
                </c:pt>
                <c:pt idx="15">
                  <c:v>1.0850364450000001</c:v>
                </c:pt>
                <c:pt idx="16">
                  <c:v>0.97736568150000003</c:v>
                </c:pt>
                <c:pt idx="17">
                  <c:v>1.538045087</c:v>
                </c:pt>
                <c:pt idx="18">
                  <c:v>3.1009852809999998</c:v>
                </c:pt>
                <c:pt idx="19">
                  <c:v>3.2222380030000002</c:v>
                </c:pt>
                <c:pt idx="20">
                  <c:v>3.0988215729999999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91-4B56-84BB-EF2CF1D19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RE/G Sites 1 and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96-40F1-8C8A-89150DBD2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50171547167994657"/>
                  <c:y val="0.356547197856700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New_ROI!$I$2:$I$17</c:f>
              <c:numCache>
                <c:formatCode>General</c:formatCode>
                <c:ptCount val="16"/>
                <c:pt idx="0">
                  <c:v>1.2305299400239706</c:v>
                </c:pt>
                <c:pt idx="1">
                  <c:v>1.2016024570367041</c:v>
                </c:pt>
                <c:pt idx="2">
                  <c:v>0.71454601319051947</c:v>
                </c:pt>
                <c:pt idx="3">
                  <c:v>0.78922237918978433</c:v>
                </c:pt>
                <c:pt idx="4">
                  <c:v>0.71044424078376212</c:v>
                </c:pt>
                <c:pt idx="5">
                  <c:v>0.59322888550089281</c:v>
                </c:pt>
                <c:pt idx="6">
                  <c:v>0.93070007259460574</c:v>
                </c:pt>
                <c:pt idx="7">
                  <c:v>0.62962379977963168</c:v>
                </c:pt>
                <c:pt idx="8">
                  <c:v>0.6718669166011596</c:v>
                </c:pt>
                <c:pt idx="9">
                  <c:v>0.77941107699022616</c:v>
                </c:pt>
                <c:pt idx="10">
                  <c:v>0.72631663047188788</c:v>
                </c:pt>
                <c:pt idx="11">
                  <c:v>0.91899094793916281</c:v>
                </c:pt>
                <c:pt idx="12">
                  <c:v>0.90689786516242543</c:v>
                </c:pt>
                <c:pt idx="13">
                  <c:v>0.76525146163029178</c:v>
                </c:pt>
                <c:pt idx="14">
                  <c:v>1.2107856788269908</c:v>
                </c:pt>
                <c:pt idx="15">
                  <c:v>1.0844105144443481</c:v>
                </c:pt>
              </c:numCache>
            </c:numRef>
          </c:xVal>
          <c:yVal>
            <c:numRef>
              <c:f>New_ROI!$J$2:$J$17</c:f>
              <c:numCache>
                <c:formatCode>General</c:formatCode>
                <c:ptCount val="16"/>
                <c:pt idx="0">
                  <c:v>3.507775069</c:v>
                </c:pt>
                <c:pt idx="1">
                  <c:v>5.1453856299999998</c:v>
                </c:pt>
                <c:pt idx="2">
                  <c:v>1.699403665</c:v>
                </c:pt>
                <c:pt idx="3">
                  <c:v>2.3678349060000001</c:v>
                </c:pt>
                <c:pt idx="4">
                  <c:v>0.70866021320000006</c:v>
                </c:pt>
                <c:pt idx="5">
                  <c:v>1.4207294260000001</c:v>
                </c:pt>
                <c:pt idx="7">
                  <c:v>0.90458325159999997</c:v>
                </c:pt>
                <c:pt idx="8">
                  <c:v>1.0850364450000001</c:v>
                </c:pt>
                <c:pt idx="9">
                  <c:v>0.97736568150000003</c:v>
                </c:pt>
                <c:pt idx="10">
                  <c:v>3.1009852809999998</c:v>
                </c:pt>
                <c:pt idx="11">
                  <c:v>3.2222380030000002</c:v>
                </c:pt>
                <c:pt idx="12">
                  <c:v>3.2496884709999998</c:v>
                </c:pt>
                <c:pt idx="13">
                  <c:v>3.1766113376899998</c:v>
                </c:pt>
                <c:pt idx="14">
                  <c:v>4.099544515612001</c:v>
                </c:pt>
                <c:pt idx="15">
                  <c:v>4.3950934639709986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296-40F1-8C8A-89150DBD2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RE/G All Sites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93-4CDF-80AF-71DA6782C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3718750174756612"/>
                  <c:y val="0.3550930583931852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New_ROI!$H$2:$H$24</c:f>
              <c:numCache>
                <c:formatCode>General</c:formatCode>
                <c:ptCount val="23"/>
                <c:pt idx="0">
                  <c:v>1.2305299400239706</c:v>
                </c:pt>
                <c:pt idx="1">
                  <c:v>1.2016024570367041</c:v>
                </c:pt>
                <c:pt idx="2">
                  <c:v>3.2051487509535317</c:v>
                </c:pt>
                <c:pt idx="3">
                  <c:v>0.71454601319051947</c:v>
                </c:pt>
                <c:pt idx="4">
                  <c:v>0.78922237918978433</c:v>
                </c:pt>
                <c:pt idx="5">
                  <c:v>1.0362071502438195</c:v>
                </c:pt>
                <c:pt idx="6">
                  <c:v>0.71044424078376212</c:v>
                </c:pt>
                <c:pt idx="7">
                  <c:v>0.59322888550089281</c:v>
                </c:pt>
                <c:pt idx="8">
                  <c:v>0.60201796421605225</c:v>
                </c:pt>
                <c:pt idx="9">
                  <c:v>0.93070007259460574</c:v>
                </c:pt>
                <c:pt idx="12">
                  <c:v>0.62962379977963168</c:v>
                </c:pt>
                <c:pt idx="15">
                  <c:v>0.6718669166011596</c:v>
                </c:pt>
                <c:pt idx="16">
                  <c:v>0.77941107699022616</c:v>
                </c:pt>
                <c:pt idx="17">
                  <c:v>1.0799567585313885</c:v>
                </c:pt>
                <c:pt idx="18">
                  <c:v>0.72631663047188788</c:v>
                </c:pt>
                <c:pt idx="19">
                  <c:v>0.91899094793916281</c:v>
                </c:pt>
                <c:pt idx="20">
                  <c:v>1.0645353250079574</c:v>
                </c:pt>
                <c:pt idx="22">
                  <c:v>0.90689786516242543</c:v>
                </c:pt>
              </c:numCache>
            </c:numRef>
          </c:xVal>
          <c:yVal>
            <c:numRef>
              <c:f>New_ROI!$E$2:$E$24</c:f>
              <c:numCache>
                <c:formatCode>General</c:formatCode>
                <c:ptCount val="23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0.70866021320000006</c:v>
                </c:pt>
                <c:pt idx="7">
                  <c:v>1.4207294260000001</c:v>
                </c:pt>
                <c:pt idx="8">
                  <c:v>1.6921717060000001</c:v>
                </c:pt>
                <c:pt idx="9">
                  <c:v>0.36420000000000002</c:v>
                </c:pt>
                <c:pt idx="12">
                  <c:v>0.90458325159999997</c:v>
                </c:pt>
                <c:pt idx="15">
                  <c:v>1.0850364450000001</c:v>
                </c:pt>
                <c:pt idx="16">
                  <c:v>0.97736568150000003</c:v>
                </c:pt>
                <c:pt idx="17">
                  <c:v>1.538045087</c:v>
                </c:pt>
                <c:pt idx="18">
                  <c:v>3.1009852809999998</c:v>
                </c:pt>
                <c:pt idx="19">
                  <c:v>3.2222380030000002</c:v>
                </c:pt>
                <c:pt idx="20">
                  <c:v>3.0988215729999999</c:v>
                </c:pt>
                <c:pt idx="22">
                  <c:v>3.2496884709999998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93-4CDF-80AF-71DA6782C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B/R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40-40AA-A7B5-01B93D0B2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5643985055613978"/>
                  <c:y val="-0.112591989309405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(Coincident!$K$2:$K$11,Coincident!$K$14,Coincident!$K$17:$K$18,Coincident!$K$20:$K$21,Coincident!$K$24:$K$25)</c:f>
              <c:numCache>
                <c:formatCode>General</c:formatCode>
                <c:ptCount val="17"/>
                <c:pt idx="0">
                  <c:v>0.34733599999999998</c:v>
                </c:pt>
                <c:pt idx="1">
                  <c:v>0.11035399999999999</c:v>
                </c:pt>
                <c:pt idx="2">
                  <c:v>0.35278799999999999</c:v>
                </c:pt>
                <c:pt idx="3">
                  <c:v>1.00831</c:v>
                </c:pt>
                <c:pt idx="4">
                  <c:v>0.96327099999999999</c:v>
                </c:pt>
                <c:pt idx="5">
                  <c:v>0.90026499999999998</c:v>
                </c:pt>
                <c:pt idx="6">
                  <c:v>0.87085900000000005</c:v>
                </c:pt>
                <c:pt idx="7">
                  <c:v>0.89494099999999999</c:v>
                </c:pt>
                <c:pt idx="8">
                  <c:v>0.99903200000000003</c:v>
                </c:pt>
                <c:pt idx="9">
                  <c:v>0.64994099999999999</c:v>
                </c:pt>
                <c:pt idx="10">
                  <c:v>2.08108</c:v>
                </c:pt>
                <c:pt idx="11">
                  <c:v>1.6436599999999999</c:v>
                </c:pt>
                <c:pt idx="12">
                  <c:v>0.95569099999999996</c:v>
                </c:pt>
                <c:pt idx="13">
                  <c:v>0.79032999999999998</c:v>
                </c:pt>
                <c:pt idx="14">
                  <c:v>0.578241</c:v>
                </c:pt>
                <c:pt idx="15">
                  <c:v>0.701955</c:v>
                </c:pt>
                <c:pt idx="16">
                  <c:v>0.82490399999999997</c:v>
                </c:pt>
              </c:numCache>
            </c:numRef>
          </c:xVal>
          <c:yVal>
            <c:numRef>
              <c:f>(Coincident!$E$2:$E$11,Coincident!$E$14,Coincident!$E$17:$E$18,Coincident!$E$20:$E$21,Coincident!$E$24:$E$25)</c:f>
              <c:numCache>
                <c:formatCode>General</c:formatCode>
                <c:ptCount val="17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0.70866021320000006</c:v>
                </c:pt>
                <c:pt idx="7">
                  <c:v>1.4207294260000001</c:v>
                </c:pt>
                <c:pt idx="8">
                  <c:v>1.6921717060000001</c:v>
                </c:pt>
                <c:pt idx="10">
                  <c:v>0.90458325159999997</c:v>
                </c:pt>
                <c:pt idx="11">
                  <c:v>1.0850364450000001</c:v>
                </c:pt>
                <c:pt idx="12">
                  <c:v>0.97736568150000003</c:v>
                </c:pt>
                <c:pt idx="13">
                  <c:v>3.1009852809999998</c:v>
                </c:pt>
                <c:pt idx="14">
                  <c:v>3.2222380030000002</c:v>
                </c:pt>
                <c:pt idx="15">
                  <c:v>3.2496884709999998</c:v>
                </c:pt>
                <c:pt idx="16">
                  <c:v>3.859593147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40-40AA-A7B5-01B93D0B2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Training</a:t>
            </a:r>
            <a:r>
              <a:rPr lang="en-US" baseline="0"/>
              <a:t> dataset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1:1 line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0D-4CB5-A477-C0B950DE2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v>Training dataset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CCCC"/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trendline>
            <c:name>Trendline</c:name>
            <c:spPr>
              <a:ln w="19050" cap="rnd">
                <a:solidFill>
                  <a:schemeClr val="bg2">
                    <a:lumMod val="5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51398274448369374"/>
                  <c:y val="0.28226784022132845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2.95x - 1.014</a:t>
                    </a:r>
                    <a:br>
                      <a:rPr lang="en-US" baseline="0"/>
                    </a:br>
                    <a:r>
                      <a:rPr lang="en-US" baseline="0"/>
                      <a:t>R² = 0.9073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N=14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Training_2!$B$2:$B$15</c:f>
              <c:numCache>
                <c:formatCode>General</c:formatCode>
                <c:ptCount val="14"/>
                <c:pt idx="0">
                  <c:v>1.5419772465837494</c:v>
                </c:pt>
                <c:pt idx="1">
                  <c:v>2.1953511244588459</c:v>
                </c:pt>
                <c:pt idx="2">
                  <c:v>1.6129491064039365</c:v>
                </c:pt>
                <c:pt idx="3">
                  <c:v>0.72659105275777636</c:v>
                </c:pt>
                <c:pt idx="4">
                  <c:v>1.5411903938835703</c:v>
                </c:pt>
                <c:pt idx="5">
                  <c:v>1.6546552484423487</c:v>
                </c:pt>
                <c:pt idx="6">
                  <c:v>0.66711585801106077</c:v>
                </c:pt>
                <c:pt idx="7">
                  <c:v>0.70270118334879283</c:v>
                </c:pt>
                <c:pt idx="8">
                  <c:v>0.96623650783574333</c:v>
                </c:pt>
                <c:pt idx="9">
                  <c:v>1.1397970807859106</c:v>
                </c:pt>
                <c:pt idx="10">
                  <c:v>0.86216673968500479</c:v>
                </c:pt>
                <c:pt idx="11">
                  <c:v>0.75793739602477095</c:v>
                </c:pt>
                <c:pt idx="12">
                  <c:v>1.4534883720930234</c:v>
                </c:pt>
                <c:pt idx="13">
                  <c:v>0.73015618040698904</c:v>
                </c:pt>
              </c:numCache>
            </c:numRef>
          </c:xVal>
          <c:yVal>
            <c:numRef>
              <c:f>Training_2!$A$2:$A$15</c:f>
              <c:numCache>
                <c:formatCode>General</c:formatCode>
                <c:ptCount val="14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3.0988215729999999</c:v>
                </c:pt>
                <c:pt idx="5">
                  <c:v>3.859593147</c:v>
                </c:pt>
                <c:pt idx="6">
                  <c:v>0.90458325159999997</c:v>
                </c:pt>
                <c:pt idx="7">
                  <c:v>1.0850364450000001</c:v>
                </c:pt>
                <c:pt idx="8">
                  <c:v>1.538045087</c:v>
                </c:pt>
                <c:pt idx="9">
                  <c:v>3.2222380030000002</c:v>
                </c:pt>
                <c:pt idx="10">
                  <c:v>0.97736568150000003</c:v>
                </c:pt>
                <c:pt idx="11">
                  <c:v>1.6921717060000001</c:v>
                </c:pt>
                <c:pt idx="12">
                  <c:v>2.9618789475170004</c:v>
                </c:pt>
                <c:pt idx="13">
                  <c:v>0.70866021320000006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40D-4CB5-A477-C0B950DE26F0}"/>
            </c:ext>
          </c:extLst>
        </c:ser>
        <c:ser>
          <c:idx val="2"/>
          <c:order val="2"/>
          <c:tx>
            <c:v>Testing dataset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xVal>
            <c:numRef>
              <c:f>Training_2!$F$2:$F$10</c:f>
              <c:numCache>
                <c:formatCode>General</c:formatCode>
                <c:ptCount val="9"/>
                <c:pt idx="0">
                  <c:v>0.83298625572678053</c:v>
                </c:pt>
                <c:pt idx="1">
                  <c:v>0.99943032471491255</c:v>
                </c:pt>
                <c:pt idx="2">
                  <c:v>0.77546430925516696</c:v>
                </c:pt>
                <c:pt idx="3">
                  <c:v>0.91240875912408748</c:v>
                </c:pt>
                <c:pt idx="4">
                  <c:v>0.83542188805346695</c:v>
                </c:pt>
                <c:pt idx="5">
                  <c:v>1.1555456948989591</c:v>
                </c:pt>
                <c:pt idx="6">
                  <c:v>1.0949976129052039</c:v>
                </c:pt>
                <c:pt idx="7">
                  <c:v>1.0610148144734588</c:v>
                </c:pt>
                <c:pt idx="8">
                  <c:v>0.57795116312671579</c:v>
                </c:pt>
              </c:numCache>
            </c:numRef>
          </c:xVal>
          <c:yVal>
            <c:numRef>
              <c:f>Training_2!$H$2:$H$10</c:f>
              <c:numCache>
                <c:formatCode>General</c:formatCode>
                <c:ptCount val="9"/>
                <c:pt idx="0">
                  <c:v>1.4433094543940028</c:v>
                </c:pt>
                <c:pt idx="1">
                  <c:v>1.9343194579089922</c:v>
                </c:pt>
                <c:pt idx="2">
                  <c:v>1.2736197123027428</c:v>
                </c:pt>
                <c:pt idx="3">
                  <c:v>1.677605839416058</c:v>
                </c:pt>
                <c:pt idx="4">
                  <c:v>1.4504945697577278</c:v>
                </c:pt>
                <c:pt idx="5">
                  <c:v>2.3948597999519299</c:v>
                </c:pt>
                <c:pt idx="6">
                  <c:v>2.2162429580703513</c:v>
                </c:pt>
                <c:pt idx="7">
                  <c:v>2.1159937026967039</c:v>
                </c:pt>
                <c:pt idx="8">
                  <c:v>0.6909559312238116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4B8-4E44-AD8F-65D8D9354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RE/G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</a:t>
                </a:r>
                <a:r>
                  <a:rPr lang="en-US" baseline="-25000"/>
                  <a:t>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3907018199450263"/>
          <c:y val="0.67553902558151679"/>
          <c:w val="0.4078166194863691"/>
          <c:h val="0.1710751656871866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Testing dataset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58-4573-8021-53699D270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CCCC"/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0401744544526813"/>
                  <c:y val="-0.2573526410283091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R² = 0.8541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MAE = 1.44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bias = -12.9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RMSE = 1.49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N=9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tx2">
                    <a:lumMod val="75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Training_2!$E$2:$E$10</c:f>
              <c:numCache>
                <c:formatCode>General</c:formatCode>
                <c:ptCount val="9"/>
                <c:pt idx="0">
                  <c:v>3.1009852809999998</c:v>
                </c:pt>
                <c:pt idx="1">
                  <c:v>3.2496884709999998</c:v>
                </c:pt>
                <c:pt idx="2">
                  <c:v>2.3678349060000001</c:v>
                </c:pt>
                <c:pt idx="3">
                  <c:v>3.0336580247399993</c:v>
                </c:pt>
                <c:pt idx="4">
                  <c:v>3.1766113376899998</c:v>
                </c:pt>
                <c:pt idx="5">
                  <c:v>4.099544515612001</c:v>
                </c:pt>
                <c:pt idx="6">
                  <c:v>4.3950934639709986</c:v>
                </c:pt>
                <c:pt idx="7">
                  <c:v>3.275819437</c:v>
                </c:pt>
                <c:pt idx="8">
                  <c:v>1.4207294260000001</c:v>
                </c:pt>
              </c:numCache>
            </c:numRef>
          </c:xVal>
          <c:yVal>
            <c:numRef>
              <c:f>Training_2!$H$2:$H$10</c:f>
              <c:numCache>
                <c:formatCode>General</c:formatCode>
                <c:ptCount val="9"/>
                <c:pt idx="0">
                  <c:v>1.4433094543940028</c:v>
                </c:pt>
                <c:pt idx="1">
                  <c:v>1.9343194579089922</c:v>
                </c:pt>
                <c:pt idx="2">
                  <c:v>1.2736197123027428</c:v>
                </c:pt>
                <c:pt idx="3">
                  <c:v>1.677605839416058</c:v>
                </c:pt>
                <c:pt idx="4">
                  <c:v>1.4504945697577278</c:v>
                </c:pt>
                <c:pt idx="5">
                  <c:v>2.3948597999519299</c:v>
                </c:pt>
                <c:pt idx="6">
                  <c:v>2.2162429580703513</c:v>
                </c:pt>
                <c:pt idx="7">
                  <c:v>2.1159937026967039</c:v>
                </c:pt>
                <c:pt idx="8">
                  <c:v>0.6909559312238116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F58-4573-8021-53699D270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Measured a</a:t>
                </a:r>
                <a:r>
                  <a:rPr lang="en-US" baseline="-25000"/>
                  <a:t>440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Modeled </a:t>
                </a:r>
                <a:r>
                  <a:rPr lang="en-US" sz="1200" b="0" i="0" u="none" strike="noStrike" baseline="0">
                    <a:effectLst/>
                  </a:rPr>
                  <a:t>a</a:t>
                </a:r>
                <a:r>
                  <a:rPr lang="en-US" sz="1200" b="0" i="0" u="none" strike="noStrike" baseline="-25000">
                    <a:effectLst/>
                  </a:rPr>
                  <a:t>440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  <c:majorUnit val="1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Training</a:t>
            </a:r>
            <a:r>
              <a:rPr lang="en-US" baseline="0"/>
              <a:t> dataset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1:1 line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41-4A7F-AA99-2CC2707D6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v>Training dataset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CCCC"/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8598896455831786"/>
                  <c:y val="0.3694853174165693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Training_2!$B$2:$B$24</c:f>
              <c:numCache>
                <c:formatCode>General</c:formatCode>
                <c:ptCount val="23"/>
                <c:pt idx="0">
                  <c:v>1.5419772465837494</c:v>
                </c:pt>
                <c:pt idx="1">
                  <c:v>2.1953511244588459</c:v>
                </c:pt>
                <c:pt idx="2">
                  <c:v>1.6129491064039365</c:v>
                </c:pt>
                <c:pt idx="3">
                  <c:v>0.72659105275777636</c:v>
                </c:pt>
                <c:pt idx="4">
                  <c:v>1.5411903938835703</c:v>
                </c:pt>
                <c:pt idx="5">
                  <c:v>1.6546552484423487</c:v>
                </c:pt>
                <c:pt idx="6">
                  <c:v>0.66711585801106077</c:v>
                </c:pt>
                <c:pt idx="7">
                  <c:v>0.70270118334879283</c:v>
                </c:pt>
                <c:pt idx="8">
                  <c:v>0.96623650783574333</c:v>
                </c:pt>
                <c:pt idx="9">
                  <c:v>1.1397970807859106</c:v>
                </c:pt>
                <c:pt idx="10">
                  <c:v>0.86216673968500479</c:v>
                </c:pt>
                <c:pt idx="11">
                  <c:v>0.75793739602477095</c:v>
                </c:pt>
                <c:pt idx="12">
                  <c:v>1.4534883720930234</c:v>
                </c:pt>
                <c:pt idx="13">
                  <c:v>0.73015618040698904</c:v>
                </c:pt>
                <c:pt idx="14">
                  <c:v>0.83298625572678053</c:v>
                </c:pt>
                <c:pt idx="15">
                  <c:v>0.99943032471491255</c:v>
                </c:pt>
                <c:pt idx="16">
                  <c:v>0.77546430925516696</c:v>
                </c:pt>
                <c:pt idx="17">
                  <c:v>0.91240875912408748</c:v>
                </c:pt>
                <c:pt idx="18">
                  <c:v>0.83542188805346695</c:v>
                </c:pt>
                <c:pt idx="19">
                  <c:v>1.1555456948989591</c:v>
                </c:pt>
                <c:pt idx="20">
                  <c:v>1.0949976129052039</c:v>
                </c:pt>
                <c:pt idx="21">
                  <c:v>1.0610148144734588</c:v>
                </c:pt>
                <c:pt idx="22">
                  <c:v>0.57795116312671579</c:v>
                </c:pt>
              </c:numCache>
            </c:numRef>
          </c:xVal>
          <c:yVal>
            <c:numRef>
              <c:f>Training_2!$A$2:$A$24</c:f>
              <c:numCache>
                <c:formatCode>General</c:formatCode>
                <c:ptCount val="23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3.0988215729999999</c:v>
                </c:pt>
                <c:pt idx="5">
                  <c:v>3.859593147</c:v>
                </c:pt>
                <c:pt idx="6">
                  <c:v>0.90458325159999997</c:v>
                </c:pt>
                <c:pt idx="7">
                  <c:v>1.0850364450000001</c:v>
                </c:pt>
                <c:pt idx="8">
                  <c:v>1.538045087</c:v>
                </c:pt>
                <c:pt idx="9">
                  <c:v>3.2222380030000002</c:v>
                </c:pt>
                <c:pt idx="10">
                  <c:v>0.97736568150000003</c:v>
                </c:pt>
                <c:pt idx="11">
                  <c:v>1.6921717060000001</c:v>
                </c:pt>
                <c:pt idx="12">
                  <c:v>2.9618789475170004</c:v>
                </c:pt>
                <c:pt idx="13">
                  <c:v>0.70866021320000006</c:v>
                </c:pt>
                <c:pt idx="14">
                  <c:v>3.1009852809999998</c:v>
                </c:pt>
                <c:pt idx="15">
                  <c:v>3.2496884709999998</c:v>
                </c:pt>
                <c:pt idx="16">
                  <c:v>2.3678349060000001</c:v>
                </c:pt>
                <c:pt idx="17">
                  <c:v>3.0336580247399993</c:v>
                </c:pt>
                <c:pt idx="18">
                  <c:v>3.1766113376899998</c:v>
                </c:pt>
                <c:pt idx="19">
                  <c:v>4.099544515612001</c:v>
                </c:pt>
                <c:pt idx="20">
                  <c:v>4.3950934639709986</c:v>
                </c:pt>
                <c:pt idx="21">
                  <c:v>3.275819437</c:v>
                </c:pt>
                <c:pt idx="22">
                  <c:v>1.4207294260000001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41-4A7F-AA99-2CC2707D6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Testing dataset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9"/>
                  <c:spPr>
                    <a:solidFill>
                      <a:schemeClr val="bg1">
                        <a:lumMod val="50000"/>
                      </a:schemeClr>
                    </a:solidFill>
                    <a:ln w="9525">
                      <a:solidFill>
                        <a:schemeClr val="tx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Training_2!$F$2:$F$10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0.83298625572678053</c:v>
                      </c:pt>
                      <c:pt idx="1">
                        <c:v>0.99943032471491255</c:v>
                      </c:pt>
                      <c:pt idx="2">
                        <c:v>0.77546430925516696</c:v>
                      </c:pt>
                      <c:pt idx="3">
                        <c:v>0.91240875912408748</c:v>
                      </c:pt>
                      <c:pt idx="4">
                        <c:v>0.83542188805346695</c:v>
                      </c:pt>
                      <c:pt idx="5">
                        <c:v>1.1555456948989591</c:v>
                      </c:pt>
                      <c:pt idx="6">
                        <c:v>1.0949976129052039</c:v>
                      </c:pt>
                      <c:pt idx="7">
                        <c:v>1.0610148144734588</c:v>
                      </c:pt>
                      <c:pt idx="8">
                        <c:v>0.57795116312671579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Training_2!$E$2:$E$10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3.1009852809999998</c:v>
                      </c:pt>
                      <c:pt idx="1">
                        <c:v>3.2496884709999998</c:v>
                      </c:pt>
                      <c:pt idx="2">
                        <c:v>2.3678349060000001</c:v>
                      </c:pt>
                      <c:pt idx="3">
                        <c:v>3.0336580247399993</c:v>
                      </c:pt>
                      <c:pt idx="4">
                        <c:v>3.1766113376899998</c:v>
                      </c:pt>
                      <c:pt idx="5">
                        <c:v>4.099544515612001</c:v>
                      </c:pt>
                      <c:pt idx="6">
                        <c:v>4.3950934639709986</c:v>
                      </c:pt>
                      <c:pt idx="7">
                        <c:v>3.275819437</c:v>
                      </c:pt>
                      <c:pt idx="8">
                        <c:v>1.4207294260000001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4041-4A7F-AA99-2CC2707D6E07}"/>
                  </c:ext>
                </c:extLst>
              </c15:ser>
            </c15:filteredScatterSeries>
          </c:ext>
        </c:extLst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RE/G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</a:t>
                </a:r>
                <a:r>
                  <a:rPr lang="en-US" baseline="-25000"/>
                  <a:t>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3907018199450263"/>
          <c:y val="0.73628146442965314"/>
          <c:w val="0.4078166194863691"/>
          <c:h val="7.692438301534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R/G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06-4AEE-9C26-33F309C5D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8308064441177984"/>
                  <c:y val="0.506855383191620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Training!$B$2:$B$13</c:f>
              <c:numCache>
                <c:formatCode>General</c:formatCode>
                <c:ptCount val="12"/>
                <c:pt idx="0">
                  <c:v>1.269428604796409</c:v>
                </c:pt>
                <c:pt idx="1">
                  <c:v>1.630055617497669</c:v>
                </c:pt>
                <c:pt idx="2">
                  <c:v>1.2168085059781801</c:v>
                </c:pt>
                <c:pt idx="3">
                  <c:v>0.76295109483482115</c:v>
                </c:pt>
                <c:pt idx="4">
                  <c:v>0.75963021201279213</c:v>
                </c:pt>
                <c:pt idx="5">
                  <c:v>0.76940832499807643</c:v>
                </c:pt>
                <c:pt idx="6">
                  <c:v>0.63372560948560486</c:v>
                </c:pt>
                <c:pt idx="7">
                  <c:v>1.0097756379510037</c:v>
                </c:pt>
                <c:pt idx="8">
                  <c:v>0.32609723567373317</c:v>
                </c:pt>
                <c:pt idx="9">
                  <c:v>0.57206601641829469</c:v>
                </c:pt>
                <c:pt idx="10">
                  <c:v>1.0438206340375296</c:v>
                </c:pt>
              </c:numCache>
            </c:numRef>
          </c:xVal>
          <c:yVal>
            <c:numRef>
              <c:f>Training!$A$2:$A$13</c:f>
              <c:numCache>
                <c:formatCode>General</c:formatCode>
                <c:ptCount val="12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1.4207294260000001</c:v>
                </c:pt>
                <c:pt idx="7">
                  <c:v>1.6921717060000001</c:v>
                </c:pt>
                <c:pt idx="8">
                  <c:v>0.90458325159999997</c:v>
                </c:pt>
                <c:pt idx="9">
                  <c:v>1.0850364450000001</c:v>
                </c:pt>
                <c:pt idx="10">
                  <c:v>3.2496884709999998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06-4AEE-9C26-33F309C5D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Training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9C-47F2-ACDF-524D8E16B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8308064441177984"/>
                  <c:y val="0.506855383191620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Training!$C$2:$C$19</c:f>
              <c:numCache>
                <c:formatCode>General</c:formatCode>
                <c:ptCount val="18"/>
                <c:pt idx="0">
                  <c:v>1.0227113509710133</c:v>
                </c:pt>
                <c:pt idx="1">
                  <c:v>1.8580280748042102</c:v>
                </c:pt>
                <c:pt idx="2">
                  <c:v>1.6271698309695979</c:v>
                </c:pt>
                <c:pt idx="3">
                  <c:v>0.70553705480611839</c:v>
                </c:pt>
                <c:pt idx="4">
                  <c:v>0.65023310856942207</c:v>
                </c:pt>
                <c:pt idx="5">
                  <c:v>1.0752086980082833</c:v>
                </c:pt>
                <c:pt idx="6">
                  <c:v>0.614129900756608</c:v>
                </c:pt>
                <c:pt idx="7">
                  <c:v>1.0191363227319377</c:v>
                </c:pt>
                <c:pt idx="8">
                  <c:v>0.7332453438920663</c:v>
                </c:pt>
                <c:pt idx="9">
                  <c:v>0.48343977065617283</c:v>
                </c:pt>
                <c:pt idx="10">
                  <c:v>0.90992638695529537</c:v>
                </c:pt>
              </c:numCache>
            </c:numRef>
          </c:xVal>
          <c:yVal>
            <c:numRef>
              <c:f>Training!$A$2:$A$19</c:f>
              <c:numCache>
                <c:formatCode>General</c:formatCode>
                <c:ptCount val="18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1.4207294260000001</c:v>
                </c:pt>
                <c:pt idx="7">
                  <c:v>1.6921717060000001</c:v>
                </c:pt>
                <c:pt idx="8">
                  <c:v>0.90458325159999997</c:v>
                </c:pt>
                <c:pt idx="9">
                  <c:v>1.0850364450000001</c:v>
                </c:pt>
                <c:pt idx="10">
                  <c:v>3.2496884709999998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9C-47F2-ACDF-524D8E16B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RE/G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Testing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57-4229-93B9-F94717D9E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005638354727569"/>
                  <c:y val="-9.692001787261521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Training!$H$2:$H$6</c:f>
              <c:numCache>
                <c:formatCode>General</c:formatCode>
                <c:ptCount val="5"/>
                <c:pt idx="0">
                  <c:v>0.85741232958929958</c:v>
                </c:pt>
                <c:pt idx="1">
                  <c:v>0.94722982637277287</c:v>
                </c:pt>
                <c:pt idx="2">
                  <c:v>0.79264426125554843</c:v>
                </c:pt>
                <c:pt idx="3">
                  <c:v>1.0592816375646692</c:v>
                </c:pt>
                <c:pt idx="4">
                  <c:v>1.2688374784139023</c:v>
                </c:pt>
              </c:numCache>
            </c:numRef>
          </c:xVal>
          <c:yVal>
            <c:numRef>
              <c:f>Training!$J$2:$J$6</c:f>
              <c:numCache>
                <c:formatCode>General</c:formatCode>
                <c:ptCount val="5"/>
                <c:pt idx="0">
                  <c:v>0.38622987987577639</c:v>
                </c:pt>
                <c:pt idx="1">
                  <c:v>0.46967878307453409</c:v>
                </c:pt>
                <c:pt idx="2">
                  <c:v>0.35027132255383453</c:v>
                </c:pt>
                <c:pt idx="3">
                  <c:v>1.166844100310559</c:v>
                </c:pt>
                <c:pt idx="4">
                  <c:v>1.3647804804347825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57-4229-93B9-F94717D9E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Measured</a:t>
                </a:r>
                <a:r>
                  <a:rPr lang="en-US" baseline="0"/>
                  <a:t> RE/G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Modeled RE/G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Testing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1B-4286-8EB6-FB606A1C0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3657399428269513"/>
                  <c:y val="-2.85602683550198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Training!$I$2:$I$6</c:f>
              <c:numCache>
                <c:formatCode>General</c:formatCode>
                <c:ptCount val="5"/>
                <c:pt idx="0">
                  <c:v>0.70866021320000006</c:v>
                </c:pt>
                <c:pt idx="1">
                  <c:v>0.97736568150000003</c:v>
                </c:pt>
                <c:pt idx="2">
                  <c:v>0.59287365862334729</c:v>
                </c:pt>
                <c:pt idx="3">
                  <c:v>3.2222380030000002</c:v>
                </c:pt>
                <c:pt idx="4">
                  <c:v>3.859593147</c:v>
                </c:pt>
              </c:numCache>
            </c:numRef>
          </c:xVal>
          <c:yVal>
            <c:numRef>
              <c:f>Training!$K$2:$K$6</c:f>
              <c:numCache>
                <c:formatCode>General</c:formatCode>
                <c:ptCount val="5"/>
                <c:pt idx="0">
                  <c:v>2.2258677012775445</c:v>
                </c:pt>
                <c:pt idx="1">
                  <c:v>2.5150800409203287</c:v>
                </c:pt>
                <c:pt idx="2">
                  <c:v>2.017314521242866</c:v>
                </c:pt>
                <c:pt idx="3">
                  <c:v>2.875886872958235</c:v>
                </c:pt>
                <c:pt idx="4">
                  <c:v>3.5506566804927653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01B-4286-8EB6-FB606A1C0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Measured</a:t>
                </a:r>
                <a:r>
                  <a:rPr lang="en-US" baseline="0"/>
                  <a:t> CDOM 440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Modeled CDOM 440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Tidal height as a function of image acquisition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Tidal_height!$C$1</c:f>
              <c:strCache>
                <c:ptCount val="1"/>
                <c:pt idx="0">
                  <c:v>tidal height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FF9966"/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Tidal_height!$B$2:$B$11</c:f>
              <c:numCache>
                <c:formatCode>h:mm</c:formatCode>
                <c:ptCount val="10"/>
                <c:pt idx="0">
                  <c:v>0.49722222222222223</c:v>
                </c:pt>
                <c:pt idx="1">
                  <c:v>0.49444444444444446</c:v>
                </c:pt>
                <c:pt idx="2">
                  <c:v>0.49722222222222223</c:v>
                </c:pt>
                <c:pt idx="3">
                  <c:v>0.50208333333333333</c:v>
                </c:pt>
                <c:pt idx="4">
                  <c:v>0.50138888888888888</c:v>
                </c:pt>
                <c:pt idx="5">
                  <c:v>0.50069444444444444</c:v>
                </c:pt>
                <c:pt idx="6">
                  <c:v>0.5</c:v>
                </c:pt>
                <c:pt idx="7">
                  <c:v>0.50138888888888888</c:v>
                </c:pt>
                <c:pt idx="8">
                  <c:v>0.50208333333333333</c:v>
                </c:pt>
                <c:pt idx="9">
                  <c:v>0.49791666666666662</c:v>
                </c:pt>
              </c:numCache>
            </c:numRef>
          </c:xVal>
          <c:yVal>
            <c:numRef>
              <c:f>Tidal_height!$C$2:$C$11</c:f>
              <c:numCache>
                <c:formatCode>General</c:formatCode>
                <c:ptCount val="10"/>
                <c:pt idx="0">
                  <c:v>0.25</c:v>
                </c:pt>
                <c:pt idx="1">
                  <c:v>1.29</c:v>
                </c:pt>
                <c:pt idx="2">
                  <c:v>0.12</c:v>
                </c:pt>
                <c:pt idx="3">
                  <c:v>7.0000000000000007E-2</c:v>
                </c:pt>
                <c:pt idx="4">
                  <c:v>1.62</c:v>
                </c:pt>
                <c:pt idx="5">
                  <c:v>1.66</c:v>
                </c:pt>
                <c:pt idx="6">
                  <c:v>1.3</c:v>
                </c:pt>
                <c:pt idx="7">
                  <c:v>0.2</c:v>
                </c:pt>
                <c:pt idx="8">
                  <c:v>1.42</c:v>
                </c:pt>
                <c:pt idx="9">
                  <c:v>0.18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58-4568-9EF5-4C4505262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928888"/>
        <c:axId val="448939056"/>
      </c:scatterChart>
      <c:valAx>
        <c:axId val="448928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of image acquisition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h:mm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8939056"/>
        <c:crosses val="autoZero"/>
        <c:crossBetween val="midCat"/>
      </c:valAx>
      <c:valAx>
        <c:axId val="448939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Tidal height (m, relative to MLLW)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89288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Testing dataset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1:1 line</c:v>
          </c:tx>
          <c:spPr>
            <a:ln w="19050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23-46FB-927C-28A4BFEB9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Training_3_Best!$H$1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CCCC"/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183409794229593"/>
                  <c:y val="-0.12873020486448297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R² = 0.5785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MAE = 0.73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Bias = -0.50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RMSE = 0.89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 = 9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Training_3_Best!$E$2:$E$10</c:f>
              <c:numCache>
                <c:formatCode>General</c:formatCode>
                <c:ptCount val="9"/>
                <c:pt idx="0">
                  <c:v>4.1925780000000001</c:v>
                </c:pt>
                <c:pt idx="1">
                  <c:v>1.0850359999999999</c:v>
                </c:pt>
                <c:pt idx="2">
                  <c:v>1.692172</c:v>
                </c:pt>
                <c:pt idx="3">
                  <c:v>2.9618790000000002</c:v>
                </c:pt>
                <c:pt idx="4">
                  <c:v>3.1009850000000001</c:v>
                </c:pt>
                <c:pt idx="5">
                  <c:v>2.3678349999999999</c:v>
                </c:pt>
                <c:pt idx="6">
                  <c:v>3.1766109999999999</c:v>
                </c:pt>
                <c:pt idx="7">
                  <c:v>4.099545</c:v>
                </c:pt>
                <c:pt idx="8">
                  <c:v>1.4207289999999999</c:v>
                </c:pt>
              </c:numCache>
            </c:numRef>
          </c:xVal>
          <c:yVal>
            <c:numRef>
              <c:f>Training_3_Best!$G$2:$G$10</c:f>
              <c:numCache>
                <c:formatCode>General</c:formatCode>
                <c:ptCount val="9"/>
                <c:pt idx="0">
                  <c:v>4.2209191559999999</c:v>
                </c:pt>
                <c:pt idx="1">
                  <c:v>1.3445357920000003</c:v>
                </c:pt>
                <c:pt idx="2">
                  <c:v>1.5190821840000002</c:v>
                </c:pt>
                <c:pt idx="3">
                  <c:v>3.7170233439999998</c:v>
                </c:pt>
                <c:pt idx="4">
                  <c:v>1.7562367080000003</c:v>
                </c:pt>
                <c:pt idx="5">
                  <c:v>1.5744671880000003</c:v>
                </c:pt>
                <c:pt idx="6">
                  <c:v>1.7639332040000002</c:v>
                </c:pt>
                <c:pt idx="7">
                  <c:v>2.7755244120000002</c:v>
                </c:pt>
                <c:pt idx="8">
                  <c:v>0.950325792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223-46FB-927C-28A4BFEB9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Measured a</a:t>
                </a:r>
                <a:r>
                  <a:rPr lang="en-US" baseline="-25000"/>
                  <a:t>440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Modeled </a:t>
                </a:r>
                <a:r>
                  <a:rPr lang="en-US" sz="1200" b="0" i="0" u="none" strike="noStrike" baseline="0">
                    <a:effectLst/>
                  </a:rPr>
                  <a:t>a</a:t>
                </a:r>
                <a:r>
                  <a:rPr lang="en-US" sz="1200" b="0" i="0" u="none" strike="noStrike" baseline="-25000">
                    <a:effectLst/>
                  </a:rPr>
                  <a:t>440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  <c:majorUnit val="1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Training</a:t>
            </a:r>
            <a:r>
              <a:rPr lang="en-US" baseline="0"/>
              <a:t> dataset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1:1 line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EF-43AB-B5CA-DE30CD853E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v>Training dataset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CCCC"/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8598896455831786"/>
                  <c:y val="0.36948531741656937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3.16x - 0.876</a:t>
                    </a:r>
                    <a:br>
                      <a:rPr lang="en-US" baseline="0"/>
                    </a:br>
                    <a:r>
                      <a:rPr lang="en-US" baseline="0"/>
                      <a:t>R² = 0.6282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 = 14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Training_3_Best!$B$2:$B$24</c:f>
              <c:numCache>
                <c:formatCode>General</c:formatCode>
                <c:ptCount val="23"/>
                <c:pt idx="0">
                  <c:v>0.72659110000000005</c:v>
                </c:pt>
                <c:pt idx="1">
                  <c:v>0.66711589999999998</c:v>
                </c:pt>
                <c:pt idx="2">
                  <c:v>1.5419772</c:v>
                </c:pt>
                <c:pt idx="3">
                  <c:v>2.1953510999999999</c:v>
                </c:pt>
                <c:pt idx="4">
                  <c:v>0.86216669999999995</c:v>
                </c:pt>
                <c:pt idx="5">
                  <c:v>0.73015620000000003</c:v>
                </c:pt>
                <c:pt idx="6">
                  <c:v>1.0949975999999999</c:v>
                </c:pt>
                <c:pt idx="7">
                  <c:v>1.5411904000000001</c:v>
                </c:pt>
                <c:pt idx="8">
                  <c:v>0.99943029999999999</c:v>
                </c:pt>
                <c:pt idx="9">
                  <c:v>1.1397971</c:v>
                </c:pt>
                <c:pt idx="10">
                  <c:v>1.6546552000000001</c:v>
                </c:pt>
                <c:pt idx="11">
                  <c:v>0.91240880000000002</c:v>
                </c:pt>
                <c:pt idx="12">
                  <c:v>1.0610147999999999</c:v>
                </c:pt>
                <c:pt idx="13">
                  <c:v>0.96623650000000005</c:v>
                </c:pt>
              </c:numCache>
            </c:numRef>
          </c:xVal>
          <c:yVal>
            <c:numRef>
              <c:f>Training_3_Best!$A$2:$A$24</c:f>
              <c:numCache>
                <c:formatCode>General</c:formatCode>
                <c:ptCount val="23"/>
                <c:pt idx="0">
                  <c:v>1.6994037</c:v>
                </c:pt>
                <c:pt idx="1">
                  <c:v>0.90458329999999998</c:v>
                </c:pt>
                <c:pt idx="2">
                  <c:v>3.5077750999999999</c:v>
                </c:pt>
                <c:pt idx="3">
                  <c:v>5.1453856</c:v>
                </c:pt>
                <c:pt idx="4">
                  <c:v>0.9773657</c:v>
                </c:pt>
                <c:pt idx="5">
                  <c:v>0.70866019999999996</c:v>
                </c:pt>
                <c:pt idx="6">
                  <c:v>4.3950934999999998</c:v>
                </c:pt>
                <c:pt idx="7">
                  <c:v>3.0988216</c:v>
                </c:pt>
                <c:pt idx="8">
                  <c:v>3.2496885</c:v>
                </c:pt>
                <c:pt idx="9">
                  <c:v>3.2222379999999999</c:v>
                </c:pt>
                <c:pt idx="10">
                  <c:v>3.8595931000000001</c:v>
                </c:pt>
                <c:pt idx="11">
                  <c:v>3.033658</c:v>
                </c:pt>
                <c:pt idx="12">
                  <c:v>3.2758194</c:v>
                </c:pt>
                <c:pt idx="13">
                  <c:v>1.5380450999999999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3EF-43AB-B5CA-DE30CD853E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Testing dataset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9"/>
                  <c:spPr>
                    <a:solidFill>
                      <a:schemeClr val="bg1">
                        <a:lumMod val="50000"/>
                      </a:schemeClr>
                    </a:solidFill>
                    <a:ln w="9525">
                      <a:solidFill>
                        <a:schemeClr val="tx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Training_2!$F$2:$F$10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0.83298625572678053</c:v>
                      </c:pt>
                      <c:pt idx="1">
                        <c:v>0.99943032471491255</c:v>
                      </c:pt>
                      <c:pt idx="2">
                        <c:v>0.77546430925516696</c:v>
                      </c:pt>
                      <c:pt idx="3">
                        <c:v>0.91240875912408748</c:v>
                      </c:pt>
                      <c:pt idx="4">
                        <c:v>0.83542188805346695</c:v>
                      </c:pt>
                      <c:pt idx="5">
                        <c:v>1.1555456948989591</c:v>
                      </c:pt>
                      <c:pt idx="6">
                        <c:v>1.0949976129052039</c:v>
                      </c:pt>
                      <c:pt idx="7">
                        <c:v>1.0610148144734588</c:v>
                      </c:pt>
                      <c:pt idx="8">
                        <c:v>0.57795116312671579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Training_2!$E$2:$E$10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3.1009852809999998</c:v>
                      </c:pt>
                      <c:pt idx="1">
                        <c:v>3.2496884709999998</c:v>
                      </c:pt>
                      <c:pt idx="2">
                        <c:v>2.3678349060000001</c:v>
                      </c:pt>
                      <c:pt idx="3">
                        <c:v>3.0336580247399993</c:v>
                      </c:pt>
                      <c:pt idx="4">
                        <c:v>3.1766113376899998</c:v>
                      </c:pt>
                      <c:pt idx="5">
                        <c:v>4.099544515612001</c:v>
                      </c:pt>
                      <c:pt idx="6">
                        <c:v>4.3950934639709986</c:v>
                      </c:pt>
                      <c:pt idx="7">
                        <c:v>3.275819437</c:v>
                      </c:pt>
                      <c:pt idx="8">
                        <c:v>1.4207294260000001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B3EF-43AB-B5CA-DE30CD853E35}"/>
                  </c:ext>
                </c:extLst>
              </c15:ser>
            </c15:filteredScatterSeries>
          </c:ext>
        </c:extLst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RE/G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</a:t>
                </a:r>
                <a:r>
                  <a:rPr lang="en-US" baseline="-25000"/>
                  <a:t>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3907018199450263"/>
          <c:y val="0.73628146442965314"/>
          <c:w val="0.4078166194863691"/>
          <c:h val="7.692438301534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B/G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AD-4287-9522-3911CF786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5643985055613978"/>
                  <c:y val="-0.112591989309405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Coincident!$G$2:$G$25</c:f>
              <c:numCache>
                <c:formatCode>General</c:formatCode>
                <c:ptCount val="24"/>
                <c:pt idx="0">
                  <c:v>0.45560400000000001</c:v>
                </c:pt>
                <c:pt idx="2">
                  <c:v>0.44406499999999999</c:v>
                </c:pt>
                <c:pt idx="3">
                  <c:v>0.78106699999999996</c:v>
                </c:pt>
                <c:pt idx="4">
                  <c:v>0.76188800000000001</c:v>
                </c:pt>
                <c:pt idx="5">
                  <c:v>0.70413499999999996</c:v>
                </c:pt>
                <c:pt idx="6">
                  <c:v>0.76352100000000001</c:v>
                </c:pt>
                <c:pt idx="7">
                  <c:v>0.67108299999999999</c:v>
                </c:pt>
                <c:pt idx="8">
                  <c:v>0.66061400000000003</c:v>
                </c:pt>
                <c:pt idx="9">
                  <c:v>0.66232100000000005</c:v>
                </c:pt>
                <c:pt idx="12">
                  <c:v>0.67745599999999995</c:v>
                </c:pt>
                <c:pt idx="15">
                  <c:v>0.82091700000000001</c:v>
                </c:pt>
                <c:pt idx="16">
                  <c:v>0.84750899999999996</c:v>
                </c:pt>
                <c:pt idx="18">
                  <c:v>0.61686700000000005</c:v>
                </c:pt>
                <c:pt idx="19">
                  <c:v>0.60887800000000003</c:v>
                </c:pt>
                <c:pt idx="22">
                  <c:v>0.74804000000000004</c:v>
                </c:pt>
                <c:pt idx="23">
                  <c:v>0.75968000000000002</c:v>
                </c:pt>
              </c:numCache>
            </c:numRef>
          </c:xVal>
          <c:yVal>
            <c:numRef>
              <c:f>Coincident!$H$2:$H$25</c:f>
              <c:numCache>
                <c:formatCode>General</c:formatCode>
                <c:ptCount val="24"/>
                <c:pt idx="0">
                  <c:v>3.507775069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0.70866021320000006</c:v>
                </c:pt>
                <c:pt idx="7">
                  <c:v>1.4207294260000001</c:v>
                </c:pt>
                <c:pt idx="8">
                  <c:v>1.6921717060000001</c:v>
                </c:pt>
                <c:pt idx="9">
                  <c:v>0.36417726360000002</c:v>
                </c:pt>
                <c:pt idx="12">
                  <c:v>0.90458325159999997</c:v>
                </c:pt>
                <c:pt idx="15">
                  <c:v>1.0850364450000001</c:v>
                </c:pt>
                <c:pt idx="16">
                  <c:v>0.97736568150000003</c:v>
                </c:pt>
                <c:pt idx="18">
                  <c:v>3.1009852809999998</c:v>
                </c:pt>
                <c:pt idx="19">
                  <c:v>3.2222380030000002</c:v>
                </c:pt>
                <c:pt idx="22">
                  <c:v>3.2496884709999998</c:v>
                </c:pt>
                <c:pt idx="23">
                  <c:v>3.859593147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AD-4287-9522-3911CF786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Training</a:t>
            </a:r>
            <a:r>
              <a:rPr lang="en-US" baseline="0"/>
              <a:t> dataset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Training dataset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CCCC"/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trendline>
            <c:name>Trendline</c:name>
            <c:spPr>
              <a:ln w="19050" cap="rnd">
                <a:solidFill>
                  <a:sysClr val="windowText" lastClr="000000"/>
                </a:solidFill>
                <a:prstDash val="sysDot"/>
              </a:ln>
              <a:effectLst/>
            </c:spPr>
            <c:trendlineType val="linear"/>
            <c:intercept val="-0.87600000000000011"/>
            <c:dispRSqr val="1"/>
            <c:dispEq val="1"/>
            <c:trendlineLbl>
              <c:layout>
                <c:manualLayout>
                  <c:x val="-0.35299932126301659"/>
                  <c:y val="-9.7062546886721689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3.16x - 0.876</a:t>
                    </a:r>
                    <a:br>
                      <a:rPr lang="en-US" baseline="0"/>
                    </a:br>
                    <a:r>
                      <a:rPr lang="en-US" baseline="0"/>
                      <a:t>R² = 0.6282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 = 14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Training_3_Best!$B$2:$B$24</c:f>
              <c:numCache>
                <c:formatCode>General</c:formatCode>
                <c:ptCount val="23"/>
                <c:pt idx="0">
                  <c:v>0.72659110000000005</c:v>
                </c:pt>
                <c:pt idx="1">
                  <c:v>0.66711589999999998</c:v>
                </c:pt>
                <c:pt idx="2">
                  <c:v>1.5419772</c:v>
                </c:pt>
                <c:pt idx="3">
                  <c:v>2.1953510999999999</c:v>
                </c:pt>
                <c:pt idx="4">
                  <c:v>0.86216669999999995</c:v>
                </c:pt>
                <c:pt idx="5">
                  <c:v>0.73015620000000003</c:v>
                </c:pt>
                <c:pt idx="6">
                  <c:v>1.0949975999999999</c:v>
                </c:pt>
                <c:pt idx="7">
                  <c:v>1.5411904000000001</c:v>
                </c:pt>
                <c:pt idx="8">
                  <c:v>0.99943029999999999</c:v>
                </c:pt>
                <c:pt idx="9">
                  <c:v>1.1397971</c:v>
                </c:pt>
                <c:pt idx="10">
                  <c:v>1.6546552000000001</c:v>
                </c:pt>
                <c:pt idx="11">
                  <c:v>0.91240880000000002</c:v>
                </c:pt>
                <c:pt idx="12">
                  <c:v>1.0610147999999999</c:v>
                </c:pt>
                <c:pt idx="13">
                  <c:v>0.96623650000000005</c:v>
                </c:pt>
              </c:numCache>
            </c:numRef>
          </c:xVal>
          <c:yVal>
            <c:numRef>
              <c:f>Training_3_Best!$A$2:$A$24</c:f>
              <c:numCache>
                <c:formatCode>General</c:formatCode>
                <c:ptCount val="23"/>
                <c:pt idx="0">
                  <c:v>1.6994037</c:v>
                </c:pt>
                <c:pt idx="1">
                  <c:v>0.90458329999999998</c:v>
                </c:pt>
                <c:pt idx="2">
                  <c:v>3.5077750999999999</c:v>
                </c:pt>
                <c:pt idx="3">
                  <c:v>5.1453856</c:v>
                </c:pt>
                <c:pt idx="4">
                  <c:v>0.9773657</c:v>
                </c:pt>
                <c:pt idx="5">
                  <c:v>0.70866019999999996</c:v>
                </c:pt>
                <c:pt idx="6">
                  <c:v>4.3950934999999998</c:v>
                </c:pt>
                <c:pt idx="7">
                  <c:v>3.0988216</c:v>
                </c:pt>
                <c:pt idx="8">
                  <c:v>3.2496885</c:v>
                </c:pt>
                <c:pt idx="9">
                  <c:v>3.2222379999999999</c:v>
                </c:pt>
                <c:pt idx="10">
                  <c:v>3.8595931000000001</c:v>
                </c:pt>
                <c:pt idx="11">
                  <c:v>3.033658</c:v>
                </c:pt>
                <c:pt idx="12">
                  <c:v>3.2758194</c:v>
                </c:pt>
                <c:pt idx="13">
                  <c:v>1.5380450999999999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F0-4E6F-AE3E-8819124A6A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1"/>
                <c:tx>
                  <c:v>Testing dataset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9"/>
                  <c:spPr>
                    <a:solidFill>
                      <a:schemeClr val="bg1">
                        <a:lumMod val="50000"/>
                      </a:schemeClr>
                    </a:solidFill>
                    <a:ln w="9525">
                      <a:solidFill>
                        <a:schemeClr val="tx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Training_2!$F$2:$F$10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0.83298625572678053</c:v>
                      </c:pt>
                      <c:pt idx="1">
                        <c:v>0.99943032471491255</c:v>
                      </c:pt>
                      <c:pt idx="2">
                        <c:v>0.77546430925516696</c:v>
                      </c:pt>
                      <c:pt idx="3">
                        <c:v>0.91240875912408748</c:v>
                      </c:pt>
                      <c:pt idx="4">
                        <c:v>0.83542188805346695</c:v>
                      </c:pt>
                      <c:pt idx="5">
                        <c:v>1.1555456948989591</c:v>
                      </c:pt>
                      <c:pt idx="6">
                        <c:v>1.0949976129052039</c:v>
                      </c:pt>
                      <c:pt idx="7">
                        <c:v>1.0610148144734588</c:v>
                      </c:pt>
                      <c:pt idx="8">
                        <c:v>0.57795116312671579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Training_2!$E$2:$E$10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3.1009852809999998</c:v>
                      </c:pt>
                      <c:pt idx="1">
                        <c:v>3.2496884709999998</c:v>
                      </c:pt>
                      <c:pt idx="2">
                        <c:v>2.3678349060000001</c:v>
                      </c:pt>
                      <c:pt idx="3">
                        <c:v>3.0336580247399993</c:v>
                      </c:pt>
                      <c:pt idx="4">
                        <c:v>3.1766113376899998</c:v>
                      </c:pt>
                      <c:pt idx="5">
                        <c:v>4.099544515612001</c:v>
                      </c:pt>
                      <c:pt idx="6">
                        <c:v>4.3950934639709986</c:v>
                      </c:pt>
                      <c:pt idx="7">
                        <c:v>3.275819437</c:v>
                      </c:pt>
                      <c:pt idx="8">
                        <c:v>1.4207294260000001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6CF0-4E6F-AE3E-8819124A6A02}"/>
                  </c:ext>
                </c:extLst>
              </c15:ser>
            </c15:filteredScatterSeries>
          </c:ext>
        </c:extLst>
      </c:scatterChart>
      <c:valAx>
        <c:axId val="491505000"/>
        <c:scaling>
          <c:orientation val="minMax"/>
          <c:max val="2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RE/G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</a:t>
                </a:r>
                <a:r>
                  <a:rPr lang="en-US" baseline="-25000"/>
                  <a:t>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3907018199450263"/>
          <c:y val="0.73628146442965314"/>
          <c:w val="0.38282217312442635"/>
          <c:h val="7.692438301534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Testing dataset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1:1 line</c:v>
          </c:tx>
          <c:spPr>
            <a:ln w="19050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85-489E-A835-E64A2882C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Training_3_Best!$H$1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CCCC"/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xVal>
            <c:numRef>
              <c:f>Training_4!$G$2:$G$10</c:f>
              <c:numCache>
                <c:formatCode>General</c:formatCode>
                <c:ptCount val="9"/>
                <c:pt idx="0">
                  <c:v>4.1925783000000001</c:v>
                </c:pt>
                <c:pt idx="1">
                  <c:v>1.4207293999999999</c:v>
                </c:pt>
                <c:pt idx="2">
                  <c:v>1.0850363999999999</c:v>
                </c:pt>
                <c:pt idx="3">
                  <c:v>0.9773657</c:v>
                </c:pt>
                <c:pt idx="4">
                  <c:v>3.1009853000000001</c:v>
                </c:pt>
                <c:pt idx="5">
                  <c:v>3.0988216</c:v>
                </c:pt>
                <c:pt idx="6">
                  <c:v>3.1766112999999998</c:v>
                </c:pt>
                <c:pt idx="7">
                  <c:v>3.033658</c:v>
                </c:pt>
                <c:pt idx="8">
                  <c:v>2.9618788999999999</c:v>
                </c:pt>
              </c:numCache>
            </c:numRef>
          </c:xVal>
          <c:yVal>
            <c:numRef>
              <c:f>Training_4!$I$2:$I$10</c:f>
              <c:numCache>
                <c:formatCode>General</c:formatCode>
                <c:ptCount val="9"/>
                <c:pt idx="0">
                  <c:v>4.3201557199499998</c:v>
                </c:pt>
                <c:pt idx="1">
                  <c:v>0.80685534839999984</c:v>
                </c:pt>
                <c:pt idx="2">
                  <c:v>1.2303192233999998</c:v>
                </c:pt>
                <c:pt idx="3">
                  <c:v>1.7716248631499998</c:v>
                </c:pt>
                <c:pt idx="4">
                  <c:v>1.6725719953499996</c:v>
                </c:pt>
                <c:pt idx="5">
                  <c:v>4.0765708128</c:v>
                </c:pt>
                <c:pt idx="6">
                  <c:v>1.68083963955</c:v>
                </c:pt>
                <c:pt idx="7">
                  <c:v>1.9421716715999999</c:v>
                </c:pt>
                <c:pt idx="8">
                  <c:v>3.7788663737999988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85-489E-A835-E64A2882C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Measured a</a:t>
                </a:r>
                <a:r>
                  <a:rPr lang="en-US" baseline="-25000"/>
                  <a:t>440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Modeled </a:t>
                </a:r>
                <a:r>
                  <a:rPr lang="en-US" sz="1200" b="0" i="0" u="none" strike="noStrike" baseline="0">
                    <a:effectLst/>
                  </a:rPr>
                  <a:t>a</a:t>
                </a:r>
                <a:r>
                  <a:rPr lang="en-US" sz="1200" b="0" i="0" u="none" strike="noStrike" baseline="-25000">
                    <a:effectLst/>
                  </a:rPr>
                  <a:t>440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  <c:majorUnit val="1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Training</a:t>
            </a:r>
            <a:r>
              <a:rPr lang="en-US" baseline="0"/>
              <a:t> dataset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CCCC"/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bg1">
                    <a:lumMod val="50000"/>
                  </a:schemeClr>
                </a:solidFill>
                <a:prstDash val="sysDot"/>
              </a:ln>
              <a:effectLst/>
            </c:spPr>
            <c:trendlineType val="linear"/>
            <c:forward val="1"/>
            <c:backward val="1"/>
            <c:intercept val="-1.155"/>
            <c:dispRSqr val="1"/>
            <c:dispEq val="1"/>
            <c:trendlineLbl>
              <c:layout>
                <c:manualLayout>
                  <c:x val="-0.46233821569665989"/>
                  <c:y val="2.202972618154538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Training_4!$B$2:$B$16</c:f>
              <c:numCache>
                <c:formatCode>General</c:formatCode>
                <c:ptCount val="15"/>
                <c:pt idx="0">
                  <c:v>0.72659110000000005</c:v>
                </c:pt>
                <c:pt idx="1">
                  <c:v>0.73015620000000003</c:v>
                </c:pt>
                <c:pt idx="2">
                  <c:v>1.5419772</c:v>
                </c:pt>
                <c:pt idx="3">
                  <c:v>2.1953510999999999</c:v>
                </c:pt>
                <c:pt idx="4">
                  <c:v>0.66711589999999998</c:v>
                </c:pt>
                <c:pt idx="5">
                  <c:v>0.96623650000000005</c:v>
                </c:pt>
                <c:pt idx="6">
                  <c:v>0.99943029999999999</c:v>
                </c:pt>
                <c:pt idx="7">
                  <c:v>1.1555457</c:v>
                </c:pt>
                <c:pt idx="8">
                  <c:v>0.7754643</c:v>
                </c:pt>
                <c:pt idx="9">
                  <c:v>1.1397971</c:v>
                </c:pt>
                <c:pt idx="10">
                  <c:v>0.95355250000000003</c:v>
                </c:pt>
                <c:pt idx="11">
                  <c:v>1.0610147999999999</c:v>
                </c:pt>
                <c:pt idx="12">
                  <c:v>1.6546552000000001</c:v>
                </c:pt>
                <c:pt idx="13">
                  <c:v>1.0949975999999999</c:v>
                </c:pt>
                <c:pt idx="14">
                  <c:v>0.75793739999999998</c:v>
                </c:pt>
              </c:numCache>
            </c:numRef>
          </c:xVal>
          <c:yVal>
            <c:numRef>
              <c:f>Training_4!$A$2:$A$16</c:f>
              <c:numCache>
                <c:formatCode>General</c:formatCode>
                <c:ptCount val="15"/>
                <c:pt idx="0">
                  <c:v>1.6994037</c:v>
                </c:pt>
                <c:pt idx="1">
                  <c:v>0.70866019999999996</c:v>
                </c:pt>
                <c:pt idx="2">
                  <c:v>3.5077750999999999</c:v>
                </c:pt>
                <c:pt idx="3">
                  <c:v>5.1453856</c:v>
                </c:pt>
                <c:pt idx="4">
                  <c:v>0.90458329999999998</c:v>
                </c:pt>
                <c:pt idx="5">
                  <c:v>1.5380450999999999</c:v>
                </c:pt>
                <c:pt idx="6">
                  <c:v>3.2496885</c:v>
                </c:pt>
                <c:pt idx="7">
                  <c:v>4.0995445000000004</c:v>
                </c:pt>
                <c:pt idx="8">
                  <c:v>2.3678349000000001</c:v>
                </c:pt>
                <c:pt idx="9">
                  <c:v>3.2222379999999999</c:v>
                </c:pt>
                <c:pt idx="10">
                  <c:v>0.36420000000000002</c:v>
                </c:pt>
                <c:pt idx="11">
                  <c:v>3.2758194</c:v>
                </c:pt>
                <c:pt idx="12">
                  <c:v>3.8595931000000001</c:v>
                </c:pt>
                <c:pt idx="13">
                  <c:v>4.3950934999999998</c:v>
                </c:pt>
                <c:pt idx="14">
                  <c:v>1.6921717000000001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A6-46C0-8BAF-761B88B20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1"/>
                <c:tx>
                  <c:v>Testing dataset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9"/>
                  <c:spPr>
                    <a:solidFill>
                      <a:schemeClr val="bg1">
                        <a:lumMod val="50000"/>
                      </a:schemeClr>
                    </a:solidFill>
                    <a:ln w="9525">
                      <a:solidFill>
                        <a:schemeClr val="tx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Training_2!$F$2:$F$10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0.83298625572678053</c:v>
                      </c:pt>
                      <c:pt idx="1">
                        <c:v>0.99943032471491255</c:v>
                      </c:pt>
                      <c:pt idx="2">
                        <c:v>0.77546430925516696</c:v>
                      </c:pt>
                      <c:pt idx="3">
                        <c:v>0.91240875912408748</c:v>
                      </c:pt>
                      <c:pt idx="4">
                        <c:v>0.83542188805346695</c:v>
                      </c:pt>
                      <c:pt idx="5">
                        <c:v>1.1555456948989591</c:v>
                      </c:pt>
                      <c:pt idx="6">
                        <c:v>1.0949976129052039</c:v>
                      </c:pt>
                      <c:pt idx="7">
                        <c:v>1.0610148144734588</c:v>
                      </c:pt>
                      <c:pt idx="8">
                        <c:v>0.57795116312671579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Training_2!$E$2:$E$10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3.1009852809999998</c:v>
                      </c:pt>
                      <c:pt idx="1">
                        <c:v>3.2496884709999998</c:v>
                      </c:pt>
                      <c:pt idx="2">
                        <c:v>2.3678349060000001</c:v>
                      </c:pt>
                      <c:pt idx="3">
                        <c:v>3.0336580247399993</c:v>
                      </c:pt>
                      <c:pt idx="4">
                        <c:v>3.1766113376899998</c:v>
                      </c:pt>
                      <c:pt idx="5">
                        <c:v>4.099544515612001</c:v>
                      </c:pt>
                      <c:pt idx="6">
                        <c:v>4.3950934639709986</c:v>
                      </c:pt>
                      <c:pt idx="7">
                        <c:v>3.275819437</c:v>
                      </c:pt>
                      <c:pt idx="8">
                        <c:v>1.4207294260000001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58A6-46C0-8BAF-761B88B207E5}"/>
                  </c:ext>
                </c:extLst>
              </c15:ser>
            </c15:filteredScatterSeries>
          </c:ext>
        </c:extLst>
      </c:scatterChart>
      <c:valAx>
        <c:axId val="491505000"/>
        <c:scaling>
          <c:orientation val="minMax"/>
          <c:max val="2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RE/G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</a:t>
                </a:r>
                <a:r>
                  <a:rPr lang="en-US" baseline="-25000"/>
                  <a:t>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Testing dataset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1:1 line</c:v>
          </c:tx>
          <c:spPr>
            <a:ln w="19050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B5-48BF-AD30-498A144F4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Training_3_Best!$H$1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CCCC"/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7110478898106591"/>
                  <c:y val="-6.097550786038789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R² = 0.4678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MAE = 0.83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Bias = -0.20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RMSE = 0.95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N=9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Training_4!$G$2:$G$10</c:f>
              <c:numCache>
                <c:formatCode>General</c:formatCode>
                <c:ptCount val="9"/>
                <c:pt idx="0">
                  <c:v>4.1925783000000001</c:v>
                </c:pt>
                <c:pt idx="1">
                  <c:v>1.4207293999999999</c:v>
                </c:pt>
                <c:pt idx="2">
                  <c:v>1.0850363999999999</c:v>
                </c:pt>
                <c:pt idx="3">
                  <c:v>0.9773657</c:v>
                </c:pt>
                <c:pt idx="4">
                  <c:v>3.1009853000000001</c:v>
                </c:pt>
                <c:pt idx="5">
                  <c:v>3.0988216</c:v>
                </c:pt>
                <c:pt idx="6">
                  <c:v>3.1766112999999998</c:v>
                </c:pt>
                <c:pt idx="7">
                  <c:v>3.033658</c:v>
                </c:pt>
                <c:pt idx="8">
                  <c:v>2.9618788999999999</c:v>
                </c:pt>
              </c:numCache>
            </c:numRef>
          </c:xVal>
          <c:yVal>
            <c:numRef>
              <c:f>Training_4!$I$2:$I$10</c:f>
              <c:numCache>
                <c:formatCode>General</c:formatCode>
                <c:ptCount val="9"/>
                <c:pt idx="0">
                  <c:v>4.3201557199499998</c:v>
                </c:pt>
                <c:pt idx="1">
                  <c:v>0.80685534839999984</c:v>
                </c:pt>
                <c:pt idx="2">
                  <c:v>1.2303192233999998</c:v>
                </c:pt>
                <c:pt idx="3">
                  <c:v>1.7716248631499998</c:v>
                </c:pt>
                <c:pt idx="4">
                  <c:v>1.6725719953499996</c:v>
                </c:pt>
                <c:pt idx="5">
                  <c:v>4.0765708128</c:v>
                </c:pt>
                <c:pt idx="6">
                  <c:v>1.68083963955</c:v>
                </c:pt>
                <c:pt idx="7">
                  <c:v>1.9421716715999999</c:v>
                </c:pt>
                <c:pt idx="8">
                  <c:v>3.7788663737999988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B5-48BF-AD30-498A144F4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Measured a</a:t>
                </a:r>
                <a:r>
                  <a:rPr lang="en-US" baseline="-25000"/>
                  <a:t>440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Modeled </a:t>
                </a:r>
                <a:r>
                  <a:rPr lang="en-US" sz="1200" b="0" i="0" u="none" strike="noStrike" baseline="0">
                    <a:effectLst/>
                  </a:rPr>
                  <a:t>a</a:t>
                </a:r>
                <a:r>
                  <a:rPr lang="en-US" sz="1200" b="0" i="0" u="none" strike="noStrike" baseline="-25000">
                    <a:effectLst/>
                  </a:rPr>
                  <a:t>440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  <c:majorUnit val="1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Testing dataset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1:1 line</c:v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29-4071-A41A-C4535ADEF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Training_3_Best!$H$1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CCCC"/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xVal>
            <c:numRef>
              <c:f>Training_4!$G$2:$G$10</c:f>
              <c:numCache>
                <c:formatCode>General</c:formatCode>
                <c:ptCount val="9"/>
                <c:pt idx="0">
                  <c:v>4.1925783000000001</c:v>
                </c:pt>
                <c:pt idx="1">
                  <c:v>1.4207293999999999</c:v>
                </c:pt>
                <c:pt idx="2">
                  <c:v>1.0850363999999999</c:v>
                </c:pt>
                <c:pt idx="3">
                  <c:v>0.9773657</c:v>
                </c:pt>
                <c:pt idx="4">
                  <c:v>3.1009853000000001</c:v>
                </c:pt>
                <c:pt idx="5">
                  <c:v>3.0988216</c:v>
                </c:pt>
                <c:pt idx="6">
                  <c:v>3.1766112999999998</c:v>
                </c:pt>
                <c:pt idx="7">
                  <c:v>3.033658</c:v>
                </c:pt>
                <c:pt idx="8">
                  <c:v>2.9618788999999999</c:v>
                </c:pt>
              </c:numCache>
            </c:numRef>
          </c:xVal>
          <c:yVal>
            <c:numRef>
              <c:f>Training_4!$I$2:$I$10</c:f>
              <c:numCache>
                <c:formatCode>General</c:formatCode>
                <c:ptCount val="9"/>
                <c:pt idx="0">
                  <c:v>4.3201557199499998</c:v>
                </c:pt>
                <c:pt idx="1">
                  <c:v>0.80685534839999984</c:v>
                </c:pt>
                <c:pt idx="2">
                  <c:v>1.2303192233999998</c:v>
                </c:pt>
                <c:pt idx="3">
                  <c:v>1.7716248631499998</c:v>
                </c:pt>
                <c:pt idx="4">
                  <c:v>1.6725719953499996</c:v>
                </c:pt>
                <c:pt idx="5">
                  <c:v>4.0765708128</c:v>
                </c:pt>
                <c:pt idx="6">
                  <c:v>1.68083963955</c:v>
                </c:pt>
                <c:pt idx="7">
                  <c:v>1.9421716715999999</c:v>
                </c:pt>
                <c:pt idx="8">
                  <c:v>3.7788663737999988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29-4071-A41A-C4535ADEF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Measured a</a:t>
                </a:r>
                <a:r>
                  <a:rPr lang="en-US" baseline="-25000"/>
                  <a:t>440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Modeled </a:t>
                </a:r>
                <a:r>
                  <a:rPr lang="en-US" sz="1200" b="0" i="0" u="none" strike="noStrike" baseline="0">
                    <a:effectLst/>
                  </a:rPr>
                  <a:t>a</a:t>
                </a:r>
                <a:r>
                  <a:rPr lang="en-US" sz="1200" b="0" i="0" u="none" strike="noStrike" baseline="-25000">
                    <a:effectLst/>
                  </a:rPr>
                  <a:t>440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  <c:majorUnit val="1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G/B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DD-4E21-BCE6-F5C7E279A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5643985055613978"/>
                  <c:y val="-0.112591989309405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Coincident!$J$2:$J$25</c:f>
              <c:numCache>
                <c:formatCode>General</c:formatCode>
                <c:ptCount val="24"/>
                <c:pt idx="0">
                  <c:v>2.1948885435597578</c:v>
                </c:pt>
                <c:pt idx="2">
                  <c:v>2.2519225789017376</c:v>
                </c:pt>
                <c:pt idx="3">
                  <c:v>1.2802998974479782</c:v>
                </c:pt>
                <c:pt idx="4">
                  <c:v>1.312528875635264</c:v>
                </c:pt>
                <c:pt idx="5">
                  <c:v>1.4201822093774632</c:v>
                </c:pt>
                <c:pt idx="6">
                  <c:v>1.3097216710476856</c:v>
                </c:pt>
                <c:pt idx="7">
                  <c:v>1.4901286428057334</c:v>
                </c:pt>
                <c:pt idx="8">
                  <c:v>1.5137432751954998</c:v>
                </c:pt>
                <c:pt idx="9">
                  <c:v>1.5098419044541844</c:v>
                </c:pt>
                <c:pt idx="12">
                  <c:v>1.4761106256347276</c:v>
                </c:pt>
                <c:pt idx="15">
                  <c:v>1.2181499469495698</c:v>
                </c:pt>
                <c:pt idx="16">
                  <c:v>1.1799284727359829</c:v>
                </c:pt>
                <c:pt idx="18">
                  <c:v>1.6210949848184453</c:v>
                </c:pt>
                <c:pt idx="19">
                  <c:v>1.6423651371867598</c:v>
                </c:pt>
                <c:pt idx="22">
                  <c:v>1.3368269076519972</c:v>
                </c:pt>
                <c:pt idx="23">
                  <c:v>1.3163437236731255</c:v>
                </c:pt>
              </c:numCache>
            </c:numRef>
          </c:xVal>
          <c:yVal>
            <c:numRef>
              <c:f>Coincident!$H$2:$H$25</c:f>
              <c:numCache>
                <c:formatCode>General</c:formatCode>
                <c:ptCount val="24"/>
                <c:pt idx="0">
                  <c:v>3.507775069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0.70866021320000006</c:v>
                </c:pt>
                <c:pt idx="7">
                  <c:v>1.4207294260000001</c:v>
                </c:pt>
                <c:pt idx="8">
                  <c:v>1.6921717060000001</c:v>
                </c:pt>
                <c:pt idx="9">
                  <c:v>0.36417726360000002</c:v>
                </c:pt>
                <c:pt idx="12">
                  <c:v>0.90458325159999997</c:v>
                </c:pt>
                <c:pt idx="15">
                  <c:v>1.0850364450000001</c:v>
                </c:pt>
                <c:pt idx="16">
                  <c:v>0.97736568150000003</c:v>
                </c:pt>
                <c:pt idx="18">
                  <c:v>3.1009852809999998</c:v>
                </c:pt>
                <c:pt idx="19">
                  <c:v>3.2222380030000002</c:v>
                </c:pt>
                <c:pt idx="22">
                  <c:v>3.2496884709999998</c:v>
                </c:pt>
                <c:pt idx="23">
                  <c:v>3.859593147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DD-4E21-BCE6-F5C7E279A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G/R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49-4FF9-B016-17400CAAE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5643985055613978"/>
                  <c:y val="-0.112591989309405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(Coincident!$S$2:$S$11,Coincident!$S$14,Coincident!$S$17:$S$18,Coincident!$S$20:$S$21,Coincident!$S$24:$S$25)</c:f>
              <c:numCache>
                <c:formatCode>General</c:formatCode>
                <c:ptCount val="17"/>
                <c:pt idx="0">
                  <c:v>0.78775600000000001</c:v>
                </c:pt>
                <c:pt idx="1">
                  <c:v>0.61347600000000002</c:v>
                </c:pt>
                <c:pt idx="2">
                  <c:v>0.82182200000000005</c:v>
                </c:pt>
                <c:pt idx="3">
                  <c:v>1.3107</c:v>
                </c:pt>
                <c:pt idx="4">
                  <c:v>1.31643</c:v>
                </c:pt>
                <c:pt idx="5">
                  <c:v>1.2997000000000001</c:v>
                </c:pt>
                <c:pt idx="6">
                  <c:v>1.1305099999999999</c:v>
                </c:pt>
                <c:pt idx="7">
                  <c:v>1.33392</c:v>
                </c:pt>
                <c:pt idx="8">
                  <c:v>1.5779700000000001</c:v>
                </c:pt>
                <c:pt idx="9">
                  <c:v>0.99031899999999995</c:v>
                </c:pt>
                <c:pt idx="10">
                  <c:v>3.06657</c:v>
                </c:pt>
                <c:pt idx="11">
                  <c:v>1.7480500000000001</c:v>
                </c:pt>
                <c:pt idx="12">
                  <c:v>1.12958</c:v>
                </c:pt>
                <c:pt idx="13">
                  <c:v>1.2616000000000001</c:v>
                </c:pt>
                <c:pt idx="14">
                  <c:v>1.00505</c:v>
                </c:pt>
                <c:pt idx="15">
                  <c:v>0.95801899999999995</c:v>
                </c:pt>
                <c:pt idx="16">
                  <c:v>1.08535</c:v>
                </c:pt>
              </c:numCache>
            </c:numRef>
          </c:xVal>
          <c:yVal>
            <c:numRef>
              <c:f>(Coincident!$E$2:$E$11,Coincident!$E$14,Coincident!$E$17:$E$18,Coincident!$E$20:$E$21,Coincident!$E$24:$E$25)</c:f>
              <c:numCache>
                <c:formatCode>General</c:formatCode>
                <c:ptCount val="17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0.70866021320000006</c:v>
                </c:pt>
                <c:pt idx="7">
                  <c:v>1.4207294260000001</c:v>
                </c:pt>
                <c:pt idx="8">
                  <c:v>1.6921717060000001</c:v>
                </c:pt>
                <c:pt idx="10">
                  <c:v>0.90458325159999997</c:v>
                </c:pt>
                <c:pt idx="11">
                  <c:v>1.0850364450000001</c:v>
                </c:pt>
                <c:pt idx="12">
                  <c:v>0.97736568150000003</c:v>
                </c:pt>
                <c:pt idx="13">
                  <c:v>3.1009852809999998</c:v>
                </c:pt>
                <c:pt idx="14">
                  <c:v>3.2222380030000002</c:v>
                </c:pt>
                <c:pt idx="15">
                  <c:v>3.2496884709999998</c:v>
                </c:pt>
                <c:pt idx="16">
                  <c:v>3.859593147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49-4FF9-B016-17400CAAE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R/G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DE-422F-BABE-266874990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8308064441177984"/>
                  <c:y val="0.506855383191620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(Coincident!$T$2:$T$11,Coincident!$T$14,Coincident!$T$17:$T$18,Coincident!$T$20:$T$21,Coincident!$T$24:$T$25)</c:f>
              <c:numCache>
                <c:formatCode>General</c:formatCode>
                <c:ptCount val="17"/>
                <c:pt idx="0">
                  <c:v>1.269428604796409</c:v>
                </c:pt>
                <c:pt idx="1">
                  <c:v>1.630055617497669</c:v>
                </c:pt>
                <c:pt idx="2">
                  <c:v>1.2168085059781801</c:v>
                </c:pt>
                <c:pt idx="3">
                  <c:v>0.76295109483482115</c:v>
                </c:pt>
                <c:pt idx="4">
                  <c:v>0.75963021201279213</c:v>
                </c:pt>
                <c:pt idx="5">
                  <c:v>0.76940832499807643</c:v>
                </c:pt>
                <c:pt idx="6">
                  <c:v>0.88455652758489534</c:v>
                </c:pt>
                <c:pt idx="7">
                  <c:v>0.74967014513614005</c:v>
                </c:pt>
                <c:pt idx="8">
                  <c:v>0.63372560948560486</c:v>
                </c:pt>
                <c:pt idx="9">
                  <c:v>1.0097756379510037</c:v>
                </c:pt>
                <c:pt idx="10">
                  <c:v>0.32609723567373317</c:v>
                </c:pt>
                <c:pt idx="11">
                  <c:v>0.57206601641829469</c:v>
                </c:pt>
                <c:pt idx="12">
                  <c:v>0.88528479611891142</c:v>
                </c:pt>
                <c:pt idx="13">
                  <c:v>0.79264426125554843</c:v>
                </c:pt>
                <c:pt idx="14">
                  <c:v>0.99497537435948458</c:v>
                </c:pt>
                <c:pt idx="15">
                  <c:v>1.0438206340375296</c:v>
                </c:pt>
                <c:pt idx="16">
                  <c:v>0.9213617727000506</c:v>
                </c:pt>
              </c:numCache>
            </c:numRef>
          </c:xVal>
          <c:yVal>
            <c:numRef>
              <c:f>(Coincident!$E$2:$E$11,Coincident!$E$14,Coincident!$E$17:$E$18,Coincident!$E$20:$E$21,Coincident!$E$24:$E$25)</c:f>
              <c:numCache>
                <c:formatCode>General</c:formatCode>
                <c:ptCount val="17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0.70866021320000006</c:v>
                </c:pt>
                <c:pt idx="7">
                  <c:v>1.4207294260000001</c:v>
                </c:pt>
                <c:pt idx="8">
                  <c:v>1.6921717060000001</c:v>
                </c:pt>
                <c:pt idx="10">
                  <c:v>0.90458325159999997</c:v>
                </c:pt>
                <c:pt idx="11">
                  <c:v>1.0850364450000001</c:v>
                </c:pt>
                <c:pt idx="12">
                  <c:v>0.97736568150000003</c:v>
                </c:pt>
                <c:pt idx="13">
                  <c:v>3.1009852809999998</c:v>
                </c:pt>
                <c:pt idx="14">
                  <c:v>3.2222380030000002</c:v>
                </c:pt>
                <c:pt idx="15">
                  <c:v>3.2496884709999998</c:v>
                </c:pt>
                <c:pt idx="16">
                  <c:v>3.859593147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DE-422F-BABE-266874990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G/RE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AA-40A9-A570-E2F103CF3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5643985055613978"/>
                  <c:y val="-0.112591989309405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(Coincident!$U$2:$U$11,Coincident!$U$14,Coincident!$U$17:$U$18,Coincident!$U$20:$U$21,Coincident!$U$24:$U$25)</c:f>
              <c:numCache>
                <c:formatCode>General</c:formatCode>
                <c:ptCount val="17"/>
                <c:pt idx="0">
                  <c:v>0.97779300000000002</c:v>
                </c:pt>
                <c:pt idx="1">
                  <c:v>0.53820500000000004</c:v>
                </c:pt>
                <c:pt idx="2">
                  <c:v>0.614564</c:v>
                </c:pt>
                <c:pt idx="3">
                  <c:v>1.41736</c:v>
                </c:pt>
                <c:pt idx="4">
                  <c:v>1.5379100000000001</c:v>
                </c:pt>
                <c:pt idx="5">
                  <c:v>0.93005199999999999</c:v>
                </c:pt>
                <c:pt idx="6">
                  <c:v>1.1662999999999999</c:v>
                </c:pt>
                <c:pt idx="7">
                  <c:v>1.61775</c:v>
                </c:pt>
                <c:pt idx="8">
                  <c:v>1.62832</c:v>
                </c:pt>
                <c:pt idx="9">
                  <c:v>0.98122299999999996</c:v>
                </c:pt>
                <c:pt idx="10">
                  <c:v>1.3637999999999999</c:v>
                </c:pt>
                <c:pt idx="11">
                  <c:v>2.0685099999999998</c:v>
                </c:pt>
                <c:pt idx="12">
                  <c:v>1.0557099999999999</c:v>
                </c:pt>
                <c:pt idx="13">
                  <c:v>1.6867000000000001</c:v>
                </c:pt>
                <c:pt idx="14">
                  <c:v>0.94403599999999999</c:v>
                </c:pt>
                <c:pt idx="15">
                  <c:v>1.0989899999999999</c:v>
                </c:pt>
                <c:pt idx="16">
                  <c:v>0.78812300000000002</c:v>
                </c:pt>
              </c:numCache>
            </c:numRef>
          </c:xVal>
          <c:yVal>
            <c:numRef>
              <c:f>(Coincident!$E$2:$E$11,Coincident!$E$14,Coincident!$E$17:$E$18,Coincident!$E$20:$E$21,Coincident!$E$24:$E$25)</c:f>
              <c:numCache>
                <c:formatCode>General</c:formatCode>
                <c:ptCount val="17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0.70866021320000006</c:v>
                </c:pt>
                <c:pt idx="7">
                  <c:v>1.4207294260000001</c:v>
                </c:pt>
                <c:pt idx="8">
                  <c:v>1.6921717060000001</c:v>
                </c:pt>
                <c:pt idx="10">
                  <c:v>0.90458325159999997</c:v>
                </c:pt>
                <c:pt idx="11">
                  <c:v>1.0850364450000001</c:v>
                </c:pt>
                <c:pt idx="12">
                  <c:v>0.97736568150000003</c:v>
                </c:pt>
                <c:pt idx="13">
                  <c:v>3.1009852809999998</c:v>
                </c:pt>
                <c:pt idx="14">
                  <c:v>3.2222380030000002</c:v>
                </c:pt>
                <c:pt idx="15">
                  <c:v>3.2496884709999998</c:v>
                </c:pt>
                <c:pt idx="16">
                  <c:v>3.859593147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AA-40A9-A570-E2F103CF3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RE/G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5A-4C69-8560-2C58A1F3C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3622264169948338"/>
                  <c:y val="0.527257180301196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(Coincident!$V$2:$V$11,Coincident!$V$14,Coincident!$V$17:$V$18,Coincident!$V$20:$V$21,Coincident!$V$24:$V$25)</c:f>
              <c:numCache>
                <c:formatCode>General</c:formatCode>
                <c:ptCount val="17"/>
                <c:pt idx="0">
                  <c:v>1.0227113509710133</c:v>
                </c:pt>
                <c:pt idx="1">
                  <c:v>1.8580280748042102</c:v>
                </c:pt>
                <c:pt idx="2">
                  <c:v>1.6271698309695979</c:v>
                </c:pt>
                <c:pt idx="3">
                  <c:v>0.70553705480611839</c:v>
                </c:pt>
                <c:pt idx="4">
                  <c:v>0.65023310856942207</c:v>
                </c:pt>
                <c:pt idx="5">
                  <c:v>1.0752086980082833</c:v>
                </c:pt>
                <c:pt idx="6">
                  <c:v>0.85741232958929958</c:v>
                </c:pt>
                <c:pt idx="7">
                  <c:v>0.61814248184206455</c:v>
                </c:pt>
                <c:pt idx="8">
                  <c:v>0.614129900756608</c:v>
                </c:pt>
                <c:pt idx="9">
                  <c:v>1.0191363227319377</c:v>
                </c:pt>
                <c:pt idx="10">
                  <c:v>0.7332453438920663</c:v>
                </c:pt>
                <c:pt idx="11">
                  <c:v>0.48343977065617283</c:v>
                </c:pt>
                <c:pt idx="12">
                  <c:v>0.94722982637277287</c:v>
                </c:pt>
                <c:pt idx="13">
                  <c:v>0.59287365862334729</c:v>
                </c:pt>
                <c:pt idx="14">
                  <c:v>1.0592816375646692</c:v>
                </c:pt>
                <c:pt idx="15">
                  <c:v>0.90992638695529537</c:v>
                </c:pt>
                <c:pt idx="16">
                  <c:v>1.2688374784139023</c:v>
                </c:pt>
              </c:numCache>
            </c:numRef>
          </c:xVal>
          <c:yVal>
            <c:numRef>
              <c:f>(Coincident!$E$2:$E$11,Coincident!$E$14,Coincident!$E$17:$E$18,Coincident!$E$20:$E$21,Coincident!$E$24:$E$25)</c:f>
              <c:numCache>
                <c:formatCode>General</c:formatCode>
                <c:ptCount val="17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6">
                  <c:v>0.70866021320000006</c:v>
                </c:pt>
                <c:pt idx="7">
                  <c:v>1.4207294260000001</c:v>
                </c:pt>
                <c:pt idx="8">
                  <c:v>1.6921717060000001</c:v>
                </c:pt>
                <c:pt idx="10">
                  <c:v>0.90458325159999997</c:v>
                </c:pt>
                <c:pt idx="11">
                  <c:v>1.0850364450000001</c:v>
                </c:pt>
                <c:pt idx="12">
                  <c:v>0.97736568150000003</c:v>
                </c:pt>
                <c:pt idx="13">
                  <c:v>3.1009852809999998</c:v>
                </c:pt>
                <c:pt idx="14">
                  <c:v>3.2222380030000002</c:v>
                </c:pt>
                <c:pt idx="15">
                  <c:v>3.2496884709999998</c:v>
                </c:pt>
                <c:pt idx="16">
                  <c:v>3.859593147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5A-4C69-8560-2C58A1F3C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R/G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Coincident!$P$1:$P$2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Coincident!$Q$1:$Q$2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00-49A7-84C4-F4F3B9925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05000"/>
        <c:axId val="491505328"/>
      </c:scatterChart>
      <c:scatterChart>
        <c:scatterStyle val="lineMarker"/>
        <c:varyColors val="0"/>
        <c:ser>
          <c:idx val="0"/>
          <c:order val="0"/>
          <c:tx>
            <c:strRef>
              <c:f>Coincident!$H$1</c:f>
              <c:strCache>
                <c:ptCount val="1"/>
                <c:pt idx="0">
                  <c:v>a440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2060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8308064441177984"/>
                  <c:y val="0.506855383191620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Coincident!$N$2:$N$17</c:f>
              <c:numCache>
                <c:formatCode>General</c:formatCode>
                <c:ptCount val="16"/>
                <c:pt idx="0">
                  <c:v>1.269428604796409</c:v>
                </c:pt>
                <c:pt idx="1">
                  <c:v>1.630055617497669</c:v>
                </c:pt>
                <c:pt idx="2">
                  <c:v>1.2168085059781801</c:v>
                </c:pt>
                <c:pt idx="3">
                  <c:v>0.76295109483482115</c:v>
                </c:pt>
                <c:pt idx="4">
                  <c:v>0.75963021201279213</c:v>
                </c:pt>
                <c:pt idx="5">
                  <c:v>0.76940832499807643</c:v>
                </c:pt>
                <c:pt idx="7">
                  <c:v>0.63372560948560486</c:v>
                </c:pt>
                <c:pt idx="8">
                  <c:v>1.0097756379510037</c:v>
                </c:pt>
                <c:pt idx="10">
                  <c:v>1.0438206340375296</c:v>
                </c:pt>
                <c:pt idx="11">
                  <c:v>0.9213617727000506</c:v>
                </c:pt>
                <c:pt idx="12">
                  <c:v>0.32609723567373317</c:v>
                </c:pt>
                <c:pt idx="15">
                  <c:v>0.57206601641829469</c:v>
                </c:pt>
              </c:numCache>
            </c:numRef>
          </c:xVal>
          <c:yVal>
            <c:numRef>
              <c:f>Coincident!$M$2:$M$17</c:f>
              <c:numCache>
                <c:formatCode>General</c:formatCode>
                <c:ptCount val="16"/>
                <c:pt idx="0">
                  <c:v>3.507775069</c:v>
                </c:pt>
                <c:pt idx="1">
                  <c:v>5.1453856299999998</c:v>
                </c:pt>
                <c:pt idx="2">
                  <c:v>4.1925783369999996</c:v>
                </c:pt>
                <c:pt idx="3">
                  <c:v>1.699403665</c:v>
                </c:pt>
                <c:pt idx="4">
                  <c:v>2.3678349060000001</c:v>
                </c:pt>
                <c:pt idx="5">
                  <c:v>3.275819437</c:v>
                </c:pt>
                <c:pt idx="7">
                  <c:v>1.4207294260000001</c:v>
                </c:pt>
                <c:pt idx="8">
                  <c:v>1.6921717060000001</c:v>
                </c:pt>
                <c:pt idx="10">
                  <c:v>3.2496884709999998</c:v>
                </c:pt>
                <c:pt idx="11">
                  <c:v>3.859593147</c:v>
                </c:pt>
                <c:pt idx="12">
                  <c:v>0.90458325159999997</c:v>
                </c:pt>
                <c:pt idx="15">
                  <c:v>1.0850364450000001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300-49A7-84C4-F4F3B9925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156928"/>
        <c:axId val="485155288"/>
      </c:scatterChart>
      <c:valAx>
        <c:axId val="49150500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S2 Rrs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328"/>
        <c:crosses val="autoZero"/>
        <c:crossBetween val="midCat"/>
      </c:valAx>
      <c:valAx>
        <c:axId val="491505328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a440</a:t>
                </a:r>
                <a:r>
                  <a:rPr lang="en-US" baseline="0"/>
                  <a:t> (m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1505000"/>
        <c:crosses val="autoZero"/>
        <c:crossBetween val="midCat"/>
      </c:valAx>
      <c:valAx>
        <c:axId val="4851552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5156928"/>
        <c:crosses val="max"/>
        <c:crossBetween val="midCat"/>
      </c:valAx>
      <c:valAx>
        <c:axId val="485156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85155288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4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4" Type="http://schemas.openxmlformats.org/officeDocument/2006/relationships/chart" Target="../charts/chart2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chart" Target="../charts/chart33.xml"/><Relationship Id="rId7" Type="http://schemas.openxmlformats.org/officeDocument/2006/relationships/image" Target="../media/image3.png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4.xml"/><Relationship Id="rId5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130478</xdr:colOff>
      <xdr:row>46</xdr:row>
      <xdr:rowOff>163177</xdr:rowOff>
    </xdr:from>
    <xdr:to>
      <xdr:col>37</xdr:col>
      <xdr:colOff>515288</xdr:colOff>
      <xdr:row>70</xdr:row>
      <xdr:rowOff>99864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906DDB9-F0B4-4396-BA00-48C9869E08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355247</xdr:colOff>
      <xdr:row>46</xdr:row>
      <xdr:rowOff>127035</xdr:rowOff>
    </xdr:from>
    <xdr:to>
      <xdr:col>31</xdr:col>
      <xdr:colOff>164574</xdr:colOff>
      <xdr:row>70</xdr:row>
      <xdr:rowOff>69437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D4C6CDC-EC3D-47B2-9C49-101BE056E2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597855</xdr:colOff>
      <xdr:row>35</xdr:row>
      <xdr:rowOff>50142</xdr:rowOff>
    </xdr:from>
    <xdr:to>
      <xdr:col>16</xdr:col>
      <xdr:colOff>415636</xdr:colOff>
      <xdr:row>58</xdr:row>
      <xdr:rowOff>103909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48B7C59-5C45-4E3A-8A4D-0BA4A72E13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121360</xdr:colOff>
      <xdr:row>29</xdr:row>
      <xdr:rowOff>46729</xdr:rowOff>
    </xdr:from>
    <xdr:to>
      <xdr:col>24</xdr:col>
      <xdr:colOff>556933</xdr:colOff>
      <xdr:row>53</xdr:row>
      <xdr:rowOff>2242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417513E-6E80-4A70-943F-FEF697B8D2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483672</xdr:colOff>
      <xdr:row>0</xdr:row>
      <xdr:rowOff>136072</xdr:rowOff>
    </xdr:from>
    <xdr:to>
      <xdr:col>37</xdr:col>
      <xdr:colOff>329334</xdr:colOff>
      <xdr:row>23</xdr:row>
      <xdr:rowOff>120717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51C8251-2CDB-4049-AF58-D0CEFED421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24</xdr:col>
      <xdr:colOff>172505</xdr:colOff>
      <xdr:row>0</xdr:row>
      <xdr:rowOff>136953</xdr:rowOff>
    </xdr:from>
    <xdr:to>
      <xdr:col>31</xdr:col>
      <xdr:colOff>18167</xdr:colOff>
      <xdr:row>23</xdr:row>
      <xdr:rowOff>146847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356B706-BC9D-47BC-AEBD-4F3EB4E371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190500</xdr:colOff>
      <xdr:row>23</xdr:row>
      <xdr:rowOff>87829</xdr:rowOff>
    </xdr:from>
    <xdr:to>
      <xdr:col>31</xdr:col>
      <xdr:colOff>42348</xdr:colOff>
      <xdr:row>47</xdr:row>
      <xdr:rowOff>49441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65BAC90-A1A3-48B0-8679-AD76F3AF4D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30</xdr:col>
      <xdr:colOff>581397</xdr:colOff>
      <xdr:row>23</xdr:row>
      <xdr:rowOff>91538</xdr:rowOff>
    </xdr:from>
    <xdr:to>
      <xdr:col>37</xdr:col>
      <xdr:colOff>427060</xdr:colOff>
      <xdr:row>47</xdr:row>
      <xdr:rowOff>76654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7F73707E-393A-4306-A51F-C86BE653BE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37</xdr:col>
      <xdr:colOff>442085</xdr:colOff>
      <xdr:row>0</xdr:row>
      <xdr:rowOff>119224</xdr:rowOff>
    </xdr:from>
    <xdr:to>
      <xdr:col>44</xdr:col>
      <xdr:colOff>301082</xdr:colOff>
      <xdr:row>23</xdr:row>
      <xdr:rowOff>92105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79427847-EBC4-4222-9650-4AD5C7419F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38</xdr:col>
      <xdr:colOff>302402</xdr:colOff>
      <xdr:row>28</xdr:row>
      <xdr:rowOff>138546</xdr:rowOff>
    </xdr:from>
    <xdr:to>
      <xdr:col>46</xdr:col>
      <xdr:colOff>6854</xdr:colOff>
      <xdr:row>54</xdr:row>
      <xdr:rowOff>138546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BD7EFD74-D089-4952-B4E9-447D832E04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186055</xdr:colOff>
      <xdr:row>0</xdr:row>
      <xdr:rowOff>122555</xdr:rowOff>
    </xdr:from>
    <xdr:to>
      <xdr:col>25</xdr:col>
      <xdr:colOff>31718</xdr:colOff>
      <xdr:row>23</xdr:row>
      <xdr:rowOff>120429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9FFFB8B-2824-4B6A-A4EF-56C5B427B9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320675</xdr:colOff>
      <xdr:row>23</xdr:row>
      <xdr:rowOff>48895</xdr:rowOff>
    </xdr:from>
    <xdr:to>
      <xdr:col>29</xdr:col>
      <xdr:colOff>160623</xdr:colOff>
      <xdr:row>47</xdr:row>
      <xdr:rowOff>10574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9F6A338-A701-47D2-A2EF-673BBDEC93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487045</xdr:colOff>
      <xdr:row>23</xdr:row>
      <xdr:rowOff>50165</xdr:rowOff>
    </xdr:from>
    <xdr:to>
      <xdr:col>22</xdr:col>
      <xdr:colOff>325088</xdr:colOff>
      <xdr:row>46</xdr:row>
      <xdr:rowOff>138844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317EB57-498C-4222-8EB9-764CC1B833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444500</xdr:colOff>
      <xdr:row>0</xdr:row>
      <xdr:rowOff>127000</xdr:rowOff>
    </xdr:from>
    <xdr:to>
      <xdr:col>18</xdr:col>
      <xdr:colOff>290163</xdr:colOff>
      <xdr:row>23</xdr:row>
      <xdr:rowOff>124874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7250941-9C03-4517-8895-77A2280521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269875</xdr:colOff>
      <xdr:row>1</xdr:row>
      <xdr:rowOff>95250</xdr:rowOff>
    </xdr:from>
    <xdr:to>
      <xdr:col>34</xdr:col>
      <xdr:colOff>109823</xdr:colOff>
      <xdr:row>24</xdr:row>
      <xdr:rowOff>88679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5F5AB1E-16F4-48A3-B146-77FBF02FA0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440660</xdr:colOff>
      <xdr:row>1</xdr:row>
      <xdr:rowOff>1</xdr:rowOff>
    </xdr:from>
    <xdr:to>
      <xdr:col>24</xdr:col>
      <xdr:colOff>286323</xdr:colOff>
      <xdr:row>24</xdr:row>
      <xdr:rowOff>12995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7199CB-A9D7-47C7-95C8-1FCC1793D6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257174</xdr:colOff>
      <xdr:row>23</xdr:row>
      <xdr:rowOff>126003</xdr:rowOff>
    </xdr:from>
    <xdr:to>
      <xdr:col>18</xdr:col>
      <xdr:colOff>94400</xdr:colOff>
      <xdr:row>47</xdr:row>
      <xdr:rowOff>51396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4B7BC8-25AB-4BFE-8896-1F1BE36A7B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17</xdr:col>
      <xdr:colOff>455263</xdr:colOff>
      <xdr:row>24</xdr:row>
      <xdr:rowOff>12994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54360B7-8E52-435F-BA87-85A76C5DED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0</xdr:colOff>
      <xdr:row>1</xdr:row>
      <xdr:rowOff>0</xdr:rowOff>
    </xdr:from>
    <xdr:to>
      <xdr:col>33</xdr:col>
      <xdr:colOff>457985</xdr:colOff>
      <xdr:row>24</xdr:row>
      <xdr:rowOff>12994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5DD0388-C552-4807-A435-7A9D060E8D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554018</xdr:colOff>
      <xdr:row>2</xdr:row>
      <xdr:rowOff>196327</xdr:rowOff>
    </xdr:from>
    <xdr:to>
      <xdr:col>21</xdr:col>
      <xdr:colOff>351721</xdr:colOff>
      <xdr:row>25</xdr:row>
      <xdr:rowOff>85165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A3C8F2E-0BC9-4152-88CE-21361A7741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310626</xdr:colOff>
      <xdr:row>2</xdr:row>
      <xdr:rowOff>152399</xdr:rowOff>
    </xdr:from>
    <xdr:to>
      <xdr:col>28</xdr:col>
      <xdr:colOff>153152</xdr:colOff>
      <xdr:row>25</xdr:row>
      <xdr:rowOff>114338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6BC58F6-2040-4FD5-B268-8ECB97B1A9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116541</xdr:colOff>
      <xdr:row>11</xdr:row>
      <xdr:rowOff>35858</xdr:rowOff>
    </xdr:from>
    <xdr:to>
      <xdr:col>14</xdr:col>
      <xdr:colOff>523844</xdr:colOff>
      <xdr:row>33</xdr:row>
      <xdr:rowOff>165398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88F9B8D-C7C7-4455-A652-0BF66D3F9F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</xdr:colOff>
      <xdr:row>16</xdr:row>
      <xdr:rowOff>97155</xdr:rowOff>
    </xdr:from>
    <xdr:to>
      <xdr:col>6</xdr:col>
      <xdr:colOff>556227</xdr:colOff>
      <xdr:row>39</xdr:row>
      <xdr:rowOff>153041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E56B51-EB6F-4997-B95C-ED40AD1F67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562630</xdr:colOff>
      <xdr:row>15</xdr:row>
      <xdr:rowOff>63311</xdr:rowOff>
    </xdr:from>
    <xdr:to>
      <xdr:col>16</xdr:col>
      <xdr:colOff>290759</xdr:colOff>
      <xdr:row>40</xdr:row>
      <xdr:rowOff>138151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4DB04F-7C7A-4CA3-A8C3-BB76F83B0E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339874</xdr:colOff>
      <xdr:row>13</xdr:row>
      <xdr:rowOff>140873</xdr:rowOff>
    </xdr:from>
    <xdr:to>
      <xdr:col>39</xdr:col>
      <xdr:colOff>58895</xdr:colOff>
      <xdr:row>39</xdr:row>
      <xdr:rowOff>23308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D3E55D-695D-4235-890D-2259C33412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229256</xdr:colOff>
      <xdr:row>15</xdr:row>
      <xdr:rowOff>81274</xdr:rowOff>
    </xdr:from>
    <xdr:to>
      <xdr:col>23</xdr:col>
      <xdr:colOff>577999</xdr:colOff>
      <xdr:row>40</xdr:row>
      <xdr:rowOff>150399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925C812-151A-4D30-B1CD-67D2FB7243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449580</xdr:colOff>
      <xdr:row>2</xdr:row>
      <xdr:rowOff>72390</xdr:rowOff>
    </xdr:from>
    <xdr:to>
      <xdr:col>12</xdr:col>
      <xdr:colOff>60960</xdr:colOff>
      <xdr:row>24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4869B6-C782-41B3-90E4-E2CF838E76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290648</xdr:colOff>
      <xdr:row>2</xdr:row>
      <xdr:rowOff>13062</xdr:rowOff>
    </xdr:from>
    <xdr:to>
      <xdr:col>30</xdr:col>
      <xdr:colOff>133174</xdr:colOff>
      <xdr:row>24</xdr:row>
      <xdr:rowOff>108857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6433DB-C1E3-4381-82AB-EB1729595C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477434</xdr:colOff>
      <xdr:row>2</xdr:row>
      <xdr:rowOff>43349</xdr:rowOff>
    </xdr:from>
    <xdr:to>
      <xdr:col>23</xdr:col>
      <xdr:colOff>275137</xdr:colOff>
      <xdr:row>24</xdr:row>
      <xdr:rowOff>96178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60E53AC-165A-46FC-BC1F-FBD3D442DE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381000</xdr:colOff>
      <xdr:row>11</xdr:row>
      <xdr:rowOff>130628</xdr:rowOff>
    </xdr:from>
    <xdr:to>
      <xdr:col>15</xdr:col>
      <xdr:colOff>178703</xdr:colOff>
      <xdr:row>34</xdr:row>
      <xdr:rowOff>96371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255A43A-6190-4570-A1DC-7A67D0ADE5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451485</xdr:colOff>
      <xdr:row>10</xdr:row>
      <xdr:rowOff>173355</xdr:rowOff>
    </xdr:from>
    <xdr:to>
      <xdr:col>21</xdr:col>
      <xdr:colOff>294011</xdr:colOff>
      <xdr:row>34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1BF73BB-85AD-45A5-8A97-A78521709E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236219</xdr:colOff>
      <xdr:row>36</xdr:row>
      <xdr:rowOff>150321</xdr:rowOff>
    </xdr:from>
    <xdr:to>
      <xdr:col>20</xdr:col>
      <xdr:colOff>37386</xdr:colOff>
      <xdr:row>60</xdr:row>
      <xdr:rowOff>77370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B6C2687-3034-435F-A658-3680653C9E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504825</xdr:colOff>
      <xdr:row>10</xdr:row>
      <xdr:rowOff>171450</xdr:rowOff>
    </xdr:from>
    <xdr:to>
      <xdr:col>28</xdr:col>
      <xdr:colOff>347351</xdr:colOff>
      <xdr:row>33</xdr:row>
      <xdr:rowOff>188595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26CA5C3-8201-41CA-A1C7-6373A831BB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34636</xdr:colOff>
      <xdr:row>40</xdr:row>
      <xdr:rowOff>122613</xdr:rowOff>
    </xdr:from>
    <xdr:to>
      <xdr:col>13</xdr:col>
      <xdr:colOff>291377</xdr:colOff>
      <xdr:row>64</xdr:row>
      <xdr:rowOff>25465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9F4797D-9671-4AB3-B7CA-77230C1BF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4636" y="8002386"/>
          <a:ext cx="8136514" cy="4474852"/>
        </a:xfrm>
        <a:prstGeom prst="rect">
          <a:avLst/>
        </a:prstGeom>
      </xdr:spPr>
    </xdr:pic>
    <xdr:clientData/>
  </xdr:twoCellAnchor>
  <xdr:twoCellAnchor editAs="oneCell">
    <xdr:from>
      <xdr:col>15</xdr:col>
      <xdr:colOff>438150</xdr:colOff>
      <xdr:row>13</xdr:row>
      <xdr:rowOff>47625</xdr:rowOff>
    </xdr:from>
    <xdr:to>
      <xdr:col>17</xdr:col>
      <xdr:colOff>316325</xdr:colOff>
      <xdr:row>17</xdr:row>
      <xdr:rowOff>104467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C46DEE0-4AA1-4440-8542-EDB2D5C4B0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582150" y="2638425"/>
          <a:ext cx="1097375" cy="847417"/>
        </a:xfrm>
        <a:prstGeom prst="rect">
          <a:avLst/>
        </a:prstGeom>
      </xdr:spPr>
    </xdr:pic>
    <xdr:clientData/>
  </xdr:twoCellAnchor>
  <xdr:twoCellAnchor>
    <xdr:from>
      <xdr:col>19</xdr:col>
      <xdr:colOff>554182</xdr:colOff>
      <xdr:row>36</xdr:row>
      <xdr:rowOff>121228</xdr:rowOff>
    </xdr:from>
    <xdr:to>
      <xdr:col>26</xdr:col>
      <xdr:colOff>396708</xdr:colOff>
      <xdr:row>60</xdr:row>
      <xdr:rowOff>51782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034B6BD-37CE-40EF-8E8B-00B8B11571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20</xdr:col>
      <xdr:colOff>571501</xdr:colOff>
      <xdr:row>39</xdr:row>
      <xdr:rowOff>103910</xdr:rowOff>
    </xdr:from>
    <xdr:to>
      <xdr:col>22</xdr:col>
      <xdr:colOff>453140</xdr:colOff>
      <xdr:row>44</xdr:row>
      <xdr:rowOff>175627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E9A0D72-1BDA-45D4-B5E7-3B5314FB48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694228" y="7793183"/>
          <a:ext cx="1093912" cy="1024217"/>
        </a:xfrm>
        <a:prstGeom prst="rect">
          <a:avLst/>
        </a:prstGeom>
      </xdr:spPr>
    </xdr:pic>
    <xdr:clientData/>
  </xdr:twoCellAnchor>
  <xdr:twoCellAnchor>
    <xdr:from>
      <xdr:col>14</xdr:col>
      <xdr:colOff>367393</xdr:colOff>
      <xdr:row>39</xdr:row>
      <xdr:rowOff>122464</xdr:rowOff>
    </xdr:from>
    <xdr:to>
      <xdr:col>17</xdr:col>
      <xdr:colOff>27215</xdr:colOff>
      <xdr:row>42</xdr:row>
      <xdr:rowOff>13607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B74C9701-A816-40AF-B72D-0977F53864FA}"/>
            </a:ext>
          </a:extLst>
        </xdr:cNvPr>
        <xdr:cNvSpPr/>
      </xdr:nvSpPr>
      <xdr:spPr>
        <a:xfrm>
          <a:off x="8939893" y="7756071"/>
          <a:ext cx="1496786" cy="462643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14</xdr:col>
      <xdr:colOff>258535</xdr:colOff>
      <xdr:row>39</xdr:row>
      <xdr:rowOff>122465</xdr:rowOff>
    </xdr:from>
    <xdr:to>
      <xdr:col>16</xdr:col>
      <xdr:colOff>527541</xdr:colOff>
      <xdr:row>42</xdr:row>
      <xdr:rowOff>44784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1C9A3E44-0D10-45AF-B8C6-BED78947DF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831035" y="7756072"/>
          <a:ext cx="1493649" cy="493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CCAA-7C2D-4CA0-8540-C67AFB312125}">
  <dimension ref="A1:C83"/>
  <sheetViews>
    <sheetView topLeftCell="A64" zoomScaleNormal="100" workbookViewId="0">
      <selection activeCell="C82" sqref="C82"/>
    </sheetView>
  </sheetViews>
  <sheetFormatPr defaultRowHeight="15" x14ac:dyDescent="0.25"/>
  <cols>
    <col min="1" max="1" width="30.28515625" style="5" customWidth="1"/>
    <col min="2" max="2" width="26.42578125" style="5" customWidth="1"/>
    <col min="3" max="3" width="15.7109375" customWidth="1"/>
  </cols>
  <sheetData>
    <row r="1" spans="1:3" x14ac:dyDescent="0.25">
      <c r="A1" s="1" t="s">
        <v>0</v>
      </c>
      <c r="B1" s="1" t="s">
        <v>1</v>
      </c>
      <c r="C1" t="s">
        <v>4</v>
      </c>
    </row>
    <row r="2" spans="1:3" x14ac:dyDescent="0.25">
      <c r="A2" s="2">
        <v>42321</v>
      </c>
      <c r="B2" s="2">
        <v>42319</v>
      </c>
    </row>
    <row r="3" spans="1:3" x14ac:dyDescent="0.25">
      <c r="A3" s="2">
        <v>42401</v>
      </c>
      <c r="B3" s="2">
        <v>42403</v>
      </c>
    </row>
    <row r="4" spans="1:3" x14ac:dyDescent="0.25">
      <c r="A4" s="6">
        <v>42431</v>
      </c>
      <c r="B4" s="6">
        <v>42431</v>
      </c>
    </row>
    <row r="5" spans="1:3" x14ac:dyDescent="0.25">
      <c r="A5" s="2">
        <v>42551</v>
      </c>
      <c r="B5" s="2">
        <v>42550</v>
      </c>
    </row>
    <row r="6" spans="1:3" x14ac:dyDescent="0.25">
      <c r="A6" s="6">
        <v>42571</v>
      </c>
      <c r="B6" s="6">
        <v>42571</v>
      </c>
    </row>
    <row r="7" spans="1:3" x14ac:dyDescent="0.25">
      <c r="A7" s="2">
        <v>42671</v>
      </c>
      <c r="B7" s="2">
        <v>42669</v>
      </c>
    </row>
    <row r="8" spans="1:3" x14ac:dyDescent="0.25">
      <c r="A8" s="2">
        <v>42681</v>
      </c>
      <c r="B8" s="2">
        <v>42683</v>
      </c>
    </row>
    <row r="9" spans="1:3" x14ac:dyDescent="0.25">
      <c r="A9" s="2">
        <v>42701</v>
      </c>
      <c r="B9" s="2">
        <v>42704</v>
      </c>
    </row>
    <row r="10" spans="1:3" x14ac:dyDescent="0.25">
      <c r="A10" s="6">
        <v>42711</v>
      </c>
      <c r="B10" s="6">
        <v>42711</v>
      </c>
    </row>
    <row r="11" spans="1:3" x14ac:dyDescent="0.25">
      <c r="A11" s="2">
        <v>42791</v>
      </c>
      <c r="B11" s="2">
        <v>42788</v>
      </c>
    </row>
    <row r="12" spans="1:3" x14ac:dyDescent="0.25">
      <c r="A12" s="2">
        <v>42811</v>
      </c>
      <c r="B12" s="2">
        <v>42810</v>
      </c>
    </row>
    <row r="13" spans="1:3" x14ac:dyDescent="0.25">
      <c r="A13" s="2">
        <v>42831</v>
      </c>
      <c r="B13" s="2">
        <v>42830</v>
      </c>
    </row>
    <row r="14" spans="1:3" x14ac:dyDescent="0.25">
      <c r="A14" s="2">
        <v>42871</v>
      </c>
      <c r="B14" s="2">
        <v>42872</v>
      </c>
    </row>
    <row r="15" spans="1:3" x14ac:dyDescent="0.25">
      <c r="A15" s="2">
        <v>42931</v>
      </c>
      <c r="B15" s="2">
        <v>42928</v>
      </c>
    </row>
    <row r="16" spans="1:3" x14ac:dyDescent="0.25">
      <c r="A16" s="6">
        <v>42991</v>
      </c>
      <c r="B16" s="6">
        <v>42991</v>
      </c>
    </row>
    <row r="17" spans="1:2" x14ac:dyDescent="0.25">
      <c r="A17" s="6">
        <v>43026</v>
      </c>
      <c r="B17" s="6">
        <v>43026</v>
      </c>
    </row>
    <row r="18" spans="1:2" x14ac:dyDescent="0.25">
      <c r="A18" s="2">
        <v>43056</v>
      </c>
      <c r="B18" s="2">
        <v>43057</v>
      </c>
    </row>
    <row r="19" spans="1:2" x14ac:dyDescent="0.25">
      <c r="A19" s="2">
        <v>43066</v>
      </c>
      <c r="B19" s="2">
        <v>43068</v>
      </c>
    </row>
    <row r="20" spans="1:2" x14ac:dyDescent="0.25">
      <c r="A20" s="2">
        <v>43111</v>
      </c>
      <c r="B20" s="2">
        <v>43110</v>
      </c>
    </row>
    <row r="21" spans="1:2" x14ac:dyDescent="0.25">
      <c r="A21" s="2">
        <v>43116</v>
      </c>
      <c r="B21" s="2">
        <v>43117</v>
      </c>
    </row>
    <row r="22" spans="1:2" x14ac:dyDescent="0.25">
      <c r="A22" s="2">
        <v>43126</v>
      </c>
      <c r="B22" s="2">
        <v>43124</v>
      </c>
    </row>
    <row r="23" spans="1:2" x14ac:dyDescent="0.25">
      <c r="A23" s="7">
        <v>43131</v>
      </c>
      <c r="B23" s="7">
        <v>43131</v>
      </c>
    </row>
    <row r="24" spans="1:2" x14ac:dyDescent="0.25">
      <c r="A24" s="4">
        <v>43136</v>
      </c>
      <c r="B24" s="4">
        <v>43138</v>
      </c>
    </row>
    <row r="25" spans="1:2" x14ac:dyDescent="0.25">
      <c r="A25" s="4">
        <v>43146</v>
      </c>
      <c r="B25" s="4">
        <v>43145</v>
      </c>
    </row>
    <row r="26" spans="1:2" x14ac:dyDescent="0.25">
      <c r="A26" s="4">
        <v>43151</v>
      </c>
      <c r="B26" s="4">
        <v>43152</v>
      </c>
    </row>
    <row r="27" spans="1:2" x14ac:dyDescent="0.25">
      <c r="A27" s="4">
        <v>43166</v>
      </c>
      <c r="B27" s="4">
        <v>43165</v>
      </c>
    </row>
    <row r="28" spans="1:2" x14ac:dyDescent="0.25">
      <c r="A28" s="4">
        <v>43196</v>
      </c>
      <c r="B28" s="4">
        <v>43194</v>
      </c>
    </row>
    <row r="29" spans="1:2" x14ac:dyDescent="0.25">
      <c r="A29" s="4">
        <v>43206</v>
      </c>
      <c r="B29" s="4">
        <v>43208</v>
      </c>
    </row>
    <row r="30" spans="1:2" x14ac:dyDescent="0.25">
      <c r="A30" s="4">
        <v>43216</v>
      </c>
      <c r="B30" s="4">
        <v>43215</v>
      </c>
    </row>
    <row r="31" spans="1:2" x14ac:dyDescent="0.25">
      <c r="A31" s="4">
        <v>43221</v>
      </c>
      <c r="B31" s="4">
        <v>43222</v>
      </c>
    </row>
    <row r="32" spans="1:2" x14ac:dyDescent="0.25">
      <c r="A32" s="4">
        <v>43231</v>
      </c>
      <c r="B32" s="4">
        <v>43229</v>
      </c>
    </row>
    <row r="33" spans="1:3" x14ac:dyDescent="0.25">
      <c r="A33" s="4">
        <v>43266</v>
      </c>
      <c r="B33" s="4">
        <v>43264</v>
      </c>
    </row>
    <row r="34" spans="1:3" x14ac:dyDescent="0.25">
      <c r="A34" s="4">
        <v>43271</v>
      </c>
      <c r="B34" s="4">
        <v>43272</v>
      </c>
    </row>
    <row r="35" spans="1:3" x14ac:dyDescent="0.25">
      <c r="A35" s="4">
        <v>43321</v>
      </c>
      <c r="B35" s="4">
        <v>43320</v>
      </c>
    </row>
    <row r="36" spans="1:3" x14ac:dyDescent="0.25">
      <c r="A36" s="4">
        <v>43336</v>
      </c>
      <c r="B36" s="4">
        <v>43334</v>
      </c>
    </row>
    <row r="37" spans="1:3" x14ac:dyDescent="0.25">
      <c r="A37" s="7">
        <v>43341</v>
      </c>
      <c r="B37" s="7">
        <v>43341</v>
      </c>
    </row>
    <row r="38" spans="1:3" x14ac:dyDescent="0.25">
      <c r="A38" s="4">
        <v>43351</v>
      </c>
      <c r="B38" s="4">
        <v>43348</v>
      </c>
      <c r="C38" s="3"/>
    </row>
    <row r="39" spans="1:3" x14ac:dyDescent="0.25">
      <c r="A39" s="4">
        <v>43386</v>
      </c>
      <c r="B39" s="4">
        <v>43384</v>
      </c>
    </row>
    <row r="40" spans="1:3" x14ac:dyDescent="0.25">
      <c r="A40" s="4">
        <v>43401</v>
      </c>
      <c r="B40" s="4">
        <v>43404</v>
      </c>
    </row>
    <row r="41" spans="1:3" x14ac:dyDescent="0.25">
      <c r="A41" s="4">
        <v>43421</v>
      </c>
      <c r="B41" s="4">
        <v>43418</v>
      </c>
      <c r="C41" s="3"/>
    </row>
    <row r="42" spans="1:3" x14ac:dyDescent="0.25">
      <c r="A42" s="4">
        <v>43426</v>
      </c>
      <c r="B42" s="4">
        <v>43425</v>
      </c>
    </row>
    <row r="43" spans="1:3" x14ac:dyDescent="0.25">
      <c r="A43" s="4">
        <v>43456</v>
      </c>
      <c r="B43" s="4">
        <v>43453</v>
      </c>
    </row>
    <row r="44" spans="1:3" x14ac:dyDescent="0.25">
      <c r="A44" s="4">
        <v>43476</v>
      </c>
      <c r="B44" s="4">
        <v>43474</v>
      </c>
    </row>
    <row r="45" spans="1:3" x14ac:dyDescent="0.25">
      <c r="A45" s="7">
        <v>43481</v>
      </c>
      <c r="B45" s="7">
        <v>43481</v>
      </c>
    </row>
    <row r="46" spans="1:3" x14ac:dyDescent="0.25">
      <c r="A46" s="4">
        <v>43486</v>
      </c>
      <c r="B46" s="4">
        <v>43488</v>
      </c>
    </row>
    <row r="47" spans="1:3" x14ac:dyDescent="0.25">
      <c r="A47" s="4">
        <v>43496</v>
      </c>
      <c r="B47" s="4">
        <v>43495</v>
      </c>
    </row>
    <row r="48" spans="1:3" x14ac:dyDescent="0.25">
      <c r="A48" s="4">
        <v>43501</v>
      </c>
      <c r="B48" s="4">
        <v>43502</v>
      </c>
    </row>
    <row r="49" spans="1:3" x14ac:dyDescent="0.25">
      <c r="A49" s="4">
        <v>43521</v>
      </c>
      <c r="B49" s="4">
        <v>43523</v>
      </c>
    </row>
    <row r="50" spans="1:3" x14ac:dyDescent="0.25">
      <c r="A50" s="4">
        <v>43531</v>
      </c>
      <c r="B50" s="4">
        <v>43530</v>
      </c>
    </row>
    <row r="51" spans="1:3" x14ac:dyDescent="0.25">
      <c r="A51" s="4">
        <v>43546</v>
      </c>
      <c r="B51" s="4">
        <v>43544</v>
      </c>
    </row>
    <row r="52" spans="1:3" x14ac:dyDescent="0.25">
      <c r="A52" s="4">
        <v>43566</v>
      </c>
      <c r="B52" s="4">
        <v>43565</v>
      </c>
    </row>
    <row r="53" spans="1:3" x14ac:dyDescent="0.25">
      <c r="A53" s="4">
        <v>43571</v>
      </c>
      <c r="B53" s="4">
        <v>43572</v>
      </c>
    </row>
    <row r="54" spans="1:3" x14ac:dyDescent="0.25">
      <c r="A54" s="4">
        <v>43576</v>
      </c>
      <c r="B54" s="4">
        <v>43579</v>
      </c>
    </row>
    <row r="55" spans="1:3" x14ac:dyDescent="0.25">
      <c r="A55" s="4">
        <v>43596</v>
      </c>
      <c r="B55" s="4">
        <v>43593</v>
      </c>
    </row>
    <row r="56" spans="1:3" x14ac:dyDescent="0.25">
      <c r="A56" s="4">
        <v>43606</v>
      </c>
      <c r="B56" s="4">
        <v>43607</v>
      </c>
    </row>
    <row r="57" spans="1:3" x14ac:dyDescent="0.25">
      <c r="A57" s="4">
        <v>43611</v>
      </c>
      <c r="B57" s="4">
        <v>43614</v>
      </c>
    </row>
    <row r="58" spans="1:3" x14ac:dyDescent="0.25">
      <c r="A58" s="4">
        <v>43646</v>
      </c>
      <c r="B58" s="4">
        <v>43647</v>
      </c>
    </row>
    <row r="59" spans="1:3" x14ac:dyDescent="0.25">
      <c r="A59" s="4">
        <v>43666</v>
      </c>
      <c r="B59" s="4">
        <v>43663</v>
      </c>
    </row>
    <row r="60" spans="1:3" x14ac:dyDescent="0.25">
      <c r="A60" s="4">
        <v>43686</v>
      </c>
      <c r="B60" s="4">
        <v>43684</v>
      </c>
    </row>
    <row r="61" spans="1:3" x14ac:dyDescent="0.25">
      <c r="A61" s="4">
        <v>43696</v>
      </c>
      <c r="B61" s="4">
        <v>43698</v>
      </c>
    </row>
    <row r="62" spans="1:3" x14ac:dyDescent="0.25">
      <c r="A62" s="4">
        <v>43706</v>
      </c>
      <c r="B62" s="4">
        <v>43705</v>
      </c>
    </row>
    <row r="63" spans="1:3" x14ac:dyDescent="0.25">
      <c r="A63" s="4">
        <v>43721</v>
      </c>
      <c r="B63" s="4">
        <v>43718</v>
      </c>
    </row>
    <row r="64" spans="1:3" x14ac:dyDescent="0.25">
      <c r="A64" s="4">
        <v>43751</v>
      </c>
      <c r="B64" s="4">
        <v>43754</v>
      </c>
      <c r="C64" t="s">
        <v>2</v>
      </c>
    </row>
    <row r="65" spans="1:3" x14ac:dyDescent="0.25">
      <c r="A65" s="7">
        <v>43761</v>
      </c>
      <c r="B65" s="7">
        <v>43761</v>
      </c>
      <c r="C65" t="s">
        <v>2</v>
      </c>
    </row>
    <row r="66" spans="1:3" x14ac:dyDescent="0.25">
      <c r="A66" s="4">
        <v>43776</v>
      </c>
      <c r="B66" s="4">
        <v>43775</v>
      </c>
    </row>
    <row r="67" spans="1:3" x14ac:dyDescent="0.25">
      <c r="A67" s="4">
        <v>43806</v>
      </c>
      <c r="B67" s="4">
        <v>43803</v>
      </c>
    </row>
    <row r="68" spans="1:3" x14ac:dyDescent="0.25">
      <c r="A68" s="4">
        <v>43856</v>
      </c>
      <c r="B68" s="4">
        <v>43859</v>
      </c>
    </row>
    <row r="69" spans="1:3" x14ac:dyDescent="0.25">
      <c r="A69" s="4">
        <v>43871</v>
      </c>
      <c r="B69" s="4">
        <v>43873</v>
      </c>
    </row>
    <row r="70" spans="1:3" x14ac:dyDescent="0.25">
      <c r="A70" s="4">
        <v>43896</v>
      </c>
      <c r="B70" s="4">
        <v>43894</v>
      </c>
    </row>
    <row r="71" spans="1:3" x14ac:dyDescent="0.25">
      <c r="A71" s="4">
        <v>43956</v>
      </c>
      <c r="B71" s="4">
        <v>43957</v>
      </c>
    </row>
    <row r="72" spans="1:3" x14ac:dyDescent="0.25">
      <c r="A72" s="7">
        <v>44076</v>
      </c>
      <c r="B72" s="7">
        <v>44076</v>
      </c>
    </row>
    <row r="73" spans="1:3" x14ac:dyDescent="0.25">
      <c r="A73" s="4">
        <v>44096</v>
      </c>
      <c r="B73" s="4">
        <v>44097</v>
      </c>
    </row>
    <row r="74" spans="1:3" x14ac:dyDescent="0.25">
      <c r="A74" s="4">
        <v>44111</v>
      </c>
      <c r="B74" s="4">
        <v>44111</v>
      </c>
    </row>
    <row r="75" spans="1:3" x14ac:dyDescent="0.25">
      <c r="A75" s="4">
        <v>44121</v>
      </c>
      <c r="B75" s="4">
        <v>44118</v>
      </c>
    </row>
    <row r="76" spans="1:3" x14ac:dyDescent="0.25">
      <c r="A76" s="4">
        <v>44131</v>
      </c>
      <c r="B76" s="4">
        <v>44132</v>
      </c>
    </row>
    <row r="77" spans="1:3" x14ac:dyDescent="0.25">
      <c r="A77" s="4">
        <v>44151</v>
      </c>
      <c r="B77" s="4">
        <v>44153</v>
      </c>
    </row>
    <row r="78" spans="1:3" x14ac:dyDescent="0.25">
      <c r="A78" s="4">
        <v>44156</v>
      </c>
      <c r="B78" s="4">
        <v>44153</v>
      </c>
    </row>
    <row r="79" spans="1:3" x14ac:dyDescent="0.25">
      <c r="A79" s="4">
        <v>44166</v>
      </c>
      <c r="B79" s="4">
        <v>44167</v>
      </c>
    </row>
    <row r="80" spans="1:3" x14ac:dyDescent="0.25">
      <c r="A80" s="4">
        <v>44191</v>
      </c>
      <c r="B80" s="4">
        <v>44188</v>
      </c>
    </row>
    <row r="81" spans="1:2" x14ac:dyDescent="0.25">
      <c r="A81" s="4">
        <v>44206</v>
      </c>
      <c r="B81" s="4">
        <v>44209</v>
      </c>
    </row>
    <row r="82" spans="1:2" x14ac:dyDescent="0.25">
      <c r="A82" s="4">
        <v>44211</v>
      </c>
      <c r="B82" s="4">
        <v>44209</v>
      </c>
    </row>
    <row r="83" spans="1:2" x14ac:dyDescent="0.25">
      <c r="A83" s="7">
        <v>44216</v>
      </c>
      <c r="B83" s="7">
        <v>44216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B503F-1482-4AF7-A5B2-3FA5F65C8A1D}">
  <dimension ref="A1:V31"/>
  <sheetViews>
    <sheetView zoomScale="85" zoomScaleNormal="85" workbookViewId="0">
      <selection activeCell="C35" sqref="C35"/>
    </sheetView>
  </sheetViews>
  <sheetFormatPr defaultRowHeight="15" x14ac:dyDescent="0.25"/>
  <cols>
    <col min="1" max="1" width="21.42578125" customWidth="1"/>
    <col min="2" max="2" width="22.5703125" customWidth="1"/>
    <col min="3" max="3" width="13.140625" customWidth="1"/>
    <col min="4" max="4" width="15.140625" customWidth="1"/>
  </cols>
  <sheetData>
    <row r="1" spans="1:22" ht="15.75" thickBot="1" x14ac:dyDescent="0.3">
      <c r="A1" s="8" t="s">
        <v>0</v>
      </c>
      <c r="B1" s="8" t="s">
        <v>1</v>
      </c>
      <c r="C1" t="s">
        <v>5</v>
      </c>
      <c r="D1" t="s">
        <v>4</v>
      </c>
      <c r="E1" t="s">
        <v>3</v>
      </c>
      <c r="F1" t="s">
        <v>7</v>
      </c>
      <c r="G1" t="s">
        <v>8</v>
      </c>
      <c r="H1" t="s">
        <v>3</v>
      </c>
      <c r="I1" t="s">
        <v>7</v>
      </c>
      <c r="J1" t="s">
        <v>9</v>
      </c>
      <c r="K1" t="s">
        <v>10</v>
      </c>
      <c r="L1" t="s">
        <v>11</v>
      </c>
      <c r="M1">
        <v>440</v>
      </c>
      <c r="N1" t="s">
        <v>13</v>
      </c>
      <c r="O1" t="s">
        <v>15</v>
      </c>
      <c r="P1">
        <v>0</v>
      </c>
      <c r="Q1">
        <v>0</v>
      </c>
      <c r="S1" t="s">
        <v>12</v>
      </c>
      <c r="T1" t="s">
        <v>13</v>
      </c>
      <c r="U1" t="s">
        <v>14</v>
      </c>
      <c r="V1" t="s">
        <v>15</v>
      </c>
    </row>
    <row r="2" spans="1:22" ht="15.75" thickBot="1" x14ac:dyDescent="0.3">
      <c r="A2" s="9">
        <v>42431</v>
      </c>
      <c r="B2" s="9">
        <v>42431</v>
      </c>
      <c r="C2">
        <v>1</v>
      </c>
      <c r="D2">
        <v>195</v>
      </c>
      <c r="E2" s="11">
        <v>3.507775069</v>
      </c>
      <c r="F2" s="11">
        <v>5.3485558290000004</v>
      </c>
      <c r="G2">
        <v>0.45560400000000001</v>
      </c>
      <c r="H2" s="11">
        <v>3.507775069</v>
      </c>
      <c r="I2" s="11">
        <v>5.3485558290000004</v>
      </c>
      <c r="J2">
        <f>1/G2</f>
        <v>2.1948885435597578</v>
      </c>
      <c r="K2">
        <v>0.34733599999999998</v>
      </c>
      <c r="L2">
        <f>1/K2</f>
        <v>2.8790565907363477</v>
      </c>
      <c r="M2" s="11">
        <v>3.507775069</v>
      </c>
      <c r="N2" s="13">
        <v>1.269428604796409</v>
      </c>
      <c r="O2">
        <v>1.0227113509710133</v>
      </c>
      <c r="P2">
        <v>6</v>
      </c>
      <c r="Q2">
        <v>6</v>
      </c>
      <c r="S2">
        <v>0.78775600000000001</v>
      </c>
      <c r="T2">
        <f>1/S2</f>
        <v>1.269428604796409</v>
      </c>
      <c r="U2">
        <v>0.97779300000000002</v>
      </c>
      <c r="V2">
        <f>1/U2</f>
        <v>1.0227113509710133</v>
      </c>
    </row>
    <row r="3" spans="1:22" ht="15.75" thickBot="1" x14ac:dyDescent="0.3">
      <c r="A3" s="10"/>
      <c r="B3" s="10"/>
      <c r="C3">
        <v>2</v>
      </c>
      <c r="D3">
        <v>194</v>
      </c>
      <c r="E3" s="11">
        <v>5.1453856299999998</v>
      </c>
      <c r="F3" s="11">
        <v>7.6716499650000003</v>
      </c>
      <c r="H3" s="11"/>
      <c r="I3" s="11"/>
      <c r="K3">
        <v>0.11035399999999999</v>
      </c>
      <c r="L3">
        <f t="shared" ref="L3:L25" si="0">1/K3</f>
        <v>9.0617467423020468</v>
      </c>
      <c r="M3" s="11">
        <v>5.1453856299999998</v>
      </c>
      <c r="N3" s="13">
        <v>1.630055617497669</v>
      </c>
      <c r="O3">
        <v>1.8580280748042102</v>
      </c>
      <c r="S3">
        <v>0.61347600000000002</v>
      </c>
      <c r="T3">
        <f t="shared" ref="T3:T25" si="1">1/S3</f>
        <v>1.630055617497669</v>
      </c>
      <c r="U3">
        <v>0.53820500000000004</v>
      </c>
      <c r="V3">
        <f t="shared" ref="V3:V25" si="2">1/U3</f>
        <v>1.8580280748042102</v>
      </c>
    </row>
    <row r="4" spans="1:22" ht="15.75" thickBot="1" x14ac:dyDescent="0.3">
      <c r="A4" s="10"/>
      <c r="B4" s="10"/>
      <c r="C4">
        <v>3</v>
      </c>
      <c r="D4">
        <v>193</v>
      </c>
      <c r="E4" s="11">
        <v>4.1925783369999996</v>
      </c>
      <c r="F4" s="11">
        <v>6.3015409140000003</v>
      </c>
      <c r="G4">
        <v>0.44406499999999999</v>
      </c>
      <c r="H4" s="11">
        <v>4.1925783369999996</v>
      </c>
      <c r="I4" s="11">
        <v>6.3015409140000003</v>
      </c>
      <c r="J4">
        <f t="shared" ref="J4:J25" si="3">1/G4</f>
        <v>2.2519225789017376</v>
      </c>
      <c r="K4">
        <v>0.35278799999999999</v>
      </c>
      <c r="L4">
        <f t="shared" si="0"/>
        <v>2.834563533907049</v>
      </c>
      <c r="M4" s="11">
        <v>4.1925783369999996</v>
      </c>
      <c r="N4" s="13">
        <v>1.2168085059781801</v>
      </c>
      <c r="O4">
        <v>1.6271698309695979</v>
      </c>
      <c r="S4">
        <v>0.82182200000000005</v>
      </c>
      <c r="T4">
        <f t="shared" si="1"/>
        <v>1.2168085059781801</v>
      </c>
      <c r="U4">
        <v>0.614564</v>
      </c>
      <c r="V4">
        <f t="shared" si="2"/>
        <v>1.6271698309695979</v>
      </c>
    </row>
    <row r="5" spans="1:22" ht="15.75" thickBot="1" x14ac:dyDescent="0.3">
      <c r="A5" s="9">
        <v>42571</v>
      </c>
      <c r="B5" s="9">
        <v>42571</v>
      </c>
      <c r="C5">
        <v>1</v>
      </c>
      <c r="D5">
        <v>248</v>
      </c>
      <c r="E5" s="11">
        <v>1.699403665</v>
      </c>
      <c r="F5" s="11">
        <v>2.67200309</v>
      </c>
      <c r="G5">
        <v>0.78106699999999996</v>
      </c>
      <c r="H5" s="11">
        <v>1.699403665</v>
      </c>
      <c r="I5" s="11">
        <v>2.67200309</v>
      </c>
      <c r="J5">
        <f t="shared" si="3"/>
        <v>1.2802998974479782</v>
      </c>
      <c r="K5">
        <v>1.00831</v>
      </c>
      <c r="L5">
        <f t="shared" si="0"/>
        <v>0.9917584869732522</v>
      </c>
      <c r="M5" s="11">
        <v>1.699403665</v>
      </c>
      <c r="N5" s="13">
        <v>0.76295109483482115</v>
      </c>
      <c r="O5">
        <v>0.70553705480611839</v>
      </c>
      <c r="S5">
        <v>1.3107</v>
      </c>
      <c r="T5">
        <f t="shared" si="1"/>
        <v>0.76295109483482115</v>
      </c>
      <c r="U5">
        <v>1.41736</v>
      </c>
      <c r="V5">
        <f t="shared" si="2"/>
        <v>0.70553705480611839</v>
      </c>
    </row>
    <row r="6" spans="1:22" ht="15.75" thickBot="1" x14ac:dyDescent="0.3">
      <c r="A6" s="9"/>
      <c r="B6" s="9"/>
      <c r="C6">
        <v>2</v>
      </c>
      <c r="D6">
        <v>247</v>
      </c>
      <c r="E6" s="11">
        <v>2.3678349060000001</v>
      </c>
      <c r="F6" s="11">
        <v>3.7714107910000001</v>
      </c>
      <c r="G6">
        <v>0.76188800000000001</v>
      </c>
      <c r="H6" s="11">
        <v>2.3678349060000001</v>
      </c>
      <c r="I6" s="11">
        <v>3.7714107910000001</v>
      </c>
      <c r="J6">
        <f t="shared" si="3"/>
        <v>1.312528875635264</v>
      </c>
      <c r="K6">
        <v>0.96327099999999999</v>
      </c>
      <c r="L6">
        <f t="shared" si="0"/>
        <v>1.0381294568195243</v>
      </c>
      <c r="M6" s="11">
        <v>2.3678349060000001</v>
      </c>
      <c r="N6" s="13">
        <v>0.75963021201279213</v>
      </c>
      <c r="O6">
        <v>0.65023310856942207</v>
      </c>
      <c r="S6">
        <v>1.31643</v>
      </c>
      <c r="T6">
        <f t="shared" si="1"/>
        <v>0.75963021201279213</v>
      </c>
      <c r="U6">
        <v>1.5379100000000001</v>
      </c>
      <c r="V6">
        <f t="shared" si="2"/>
        <v>0.65023310856942207</v>
      </c>
    </row>
    <row r="7" spans="1:22" ht="15.75" thickBot="1" x14ac:dyDescent="0.3">
      <c r="A7" s="9"/>
      <c r="B7" s="9"/>
      <c r="C7">
        <v>3</v>
      </c>
      <c r="D7">
        <v>246</v>
      </c>
      <c r="E7" s="11">
        <v>3.275819437</v>
      </c>
      <c r="F7" s="11">
        <v>5.1543512140000001</v>
      </c>
      <c r="G7">
        <v>0.70413499999999996</v>
      </c>
      <c r="H7" s="11">
        <v>3.275819437</v>
      </c>
      <c r="I7" s="11">
        <v>5.1543512140000001</v>
      </c>
      <c r="J7">
        <f t="shared" si="3"/>
        <v>1.4201822093774632</v>
      </c>
      <c r="K7">
        <v>0.90026499999999998</v>
      </c>
      <c r="L7">
        <f t="shared" si="0"/>
        <v>1.1107840469195183</v>
      </c>
      <c r="M7" s="11">
        <v>3.275819437</v>
      </c>
      <c r="N7" s="13">
        <v>0.76940832499807643</v>
      </c>
      <c r="O7">
        <v>1.0752086980082833</v>
      </c>
      <c r="S7">
        <v>1.2997000000000001</v>
      </c>
      <c r="T7">
        <f t="shared" si="1"/>
        <v>0.76940832499807643</v>
      </c>
      <c r="U7">
        <v>0.93005199999999999</v>
      </c>
      <c r="V7">
        <f t="shared" si="2"/>
        <v>1.0752086980082833</v>
      </c>
    </row>
    <row r="8" spans="1:22" ht="15.75" thickBot="1" x14ac:dyDescent="0.3">
      <c r="A8" s="9">
        <v>42711</v>
      </c>
      <c r="B8" s="9">
        <v>42711</v>
      </c>
      <c r="C8">
        <v>1</v>
      </c>
      <c r="D8">
        <v>290</v>
      </c>
      <c r="E8" s="11">
        <v>0.70866021320000006</v>
      </c>
      <c r="F8" s="11">
        <v>1.0788923450000001</v>
      </c>
      <c r="G8">
        <v>0.76352100000000001</v>
      </c>
      <c r="H8" s="11">
        <v>0.70866021320000006</v>
      </c>
      <c r="I8" s="11">
        <v>1.0788923450000001</v>
      </c>
      <c r="J8">
        <f t="shared" si="3"/>
        <v>1.3097216710476856</v>
      </c>
      <c r="K8">
        <v>0.87085900000000005</v>
      </c>
      <c r="L8">
        <f t="shared" si="0"/>
        <v>1.1482915144701955</v>
      </c>
      <c r="M8" s="11"/>
      <c r="N8" s="13"/>
      <c r="O8" s="13"/>
      <c r="S8">
        <v>1.1305099999999999</v>
      </c>
      <c r="T8">
        <f t="shared" si="1"/>
        <v>0.88455652758489534</v>
      </c>
      <c r="U8">
        <v>1.1662999999999999</v>
      </c>
      <c r="V8">
        <f t="shared" si="2"/>
        <v>0.85741232958929958</v>
      </c>
    </row>
    <row r="9" spans="1:22" x14ac:dyDescent="0.25">
      <c r="A9" s="9"/>
      <c r="B9" s="9"/>
      <c r="C9">
        <v>2</v>
      </c>
      <c r="D9">
        <v>289</v>
      </c>
      <c r="E9">
        <v>1.4207294260000001</v>
      </c>
      <c r="F9">
        <v>2.1587502980000002</v>
      </c>
      <c r="G9">
        <v>0.67108299999999999</v>
      </c>
      <c r="H9">
        <v>1.4207294260000001</v>
      </c>
      <c r="I9">
        <v>2.1587502980000002</v>
      </c>
      <c r="J9">
        <f t="shared" si="3"/>
        <v>1.4901286428057334</v>
      </c>
      <c r="K9">
        <v>0.89494099999999999</v>
      </c>
      <c r="L9">
        <f t="shared" si="0"/>
        <v>1.1173920962387465</v>
      </c>
      <c r="M9">
        <v>1.4207294260000001</v>
      </c>
      <c r="N9">
        <v>0.63372560948560486</v>
      </c>
      <c r="O9">
        <v>0.614129900756608</v>
      </c>
      <c r="S9">
        <v>1.33392</v>
      </c>
      <c r="T9">
        <f t="shared" si="1"/>
        <v>0.74967014513614005</v>
      </c>
      <c r="U9">
        <v>1.61775</v>
      </c>
      <c r="V9">
        <f t="shared" si="2"/>
        <v>0.61814248184206455</v>
      </c>
    </row>
    <row r="10" spans="1:22" x14ac:dyDescent="0.25">
      <c r="A10" s="9"/>
      <c r="B10" s="9"/>
      <c r="C10">
        <v>3</v>
      </c>
      <c r="D10">
        <v>288</v>
      </c>
      <c r="E10">
        <v>1.6921717060000001</v>
      </c>
      <c r="F10">
        <v>2.5944968730000002</v>
      </c>
      <c r="G10">
        <v>0.66061400000000003</v>
      </c>
      <c r="H10">
        <v>1.6921717060000001</v>
      </c>
      <c r="I10">
        <v>2.5944968730000002</v>
      </c>
      <c r="J10">
        <f t="shared" si="3"/>
        <v>1.5137432751954998</v>
      </c>
      <c r="K10">
        <v>0.99903200000000003</v>
      </c>
      <c r="L10">
        <f t="shared" si="0"/>
        <v>1.000968937931918</v>
      </c>
      <c r="M10">
        <v>1.6921717060000001</v>
      </c>
      <c r="N10">
        <v>1.0097756379510037</v>
      </c>
      <c r="O10">
        <v>1.0191363227319377</v>
      </c>
      <c r="S10">
        <v>1.5779700000000001</v>
      </c>
      <c r="T10">
        <f t="shared" si="1"/>
        <v>0.63372560948560486</v>
      </c>
      <c r="U10">
        <v>1.62832</v>
      </c>
      <c r="V10">
        <f t="shared" si="2"/>
        <v>0.614129900756608</v>
      </c>
    </row>
    <row r="11" spans="1:22" x14ac:dyDescent="0.25">
      <c r="A11" s="9">
        <v>42991</v>
      </c>
      <c r="B11" s="9">
        <v>42991</v>
      </c>
      <c r="C11">
        <v>1</v>
      </c>
      <c r="D11">
        <v>392</v>
      </c>
      <c r="F11">
        <v>0.62646881470000004</v>
      </c>
      <c r="G11">
        <v>0.66232100000000005</v>
      </c>
      <c r="H11">
        <v>0.36417726360000002</v>
      </c>
      <c r="I11">
        <v>0.62646881470000004</v>
      </c>
      <c r="J11">
        <f t="shared" si="3"/>
        <v>1.5098419044541844</v>
      </c>
      <c r="K11">
        <v>0.64994099999999999</v>
      </c>
      <c r="L11">
        <f t="shared" si="0"/>
        <v>1.5386011961085699</v>
      </c>
      <c r="S11">
        <v>0.99031899999999995</v>
      </c>
      <c r="T11">
        <f t="shared" si="1"/>
        <v>1.0097756379510037</v>
      </c>
      <c r="U11">
        <v>0.98122299999999996</v>
      </c>
      <c r="V11">
        <f t="shared" si="2"/>
        <v>1.0191363227319377</v>
      </c>
    </row>
    <row r="12" spans="1:22" x14ac:dyDescent="0.25">
      <c r="A12" s="9"/>
      <c r="B12" s="9"/>
      <c r="C12">
        <v>2</v>
      </c>
      <c r="D12">
        <v>391</v>
      </c>
      <c r="M12">
        <v>3.2496884709999998</v>
      </c>
      <c r="N12">
        <v>1.0438206340375296</v>
      </c>
      <c r="O12">
        <v>0.90992638695529537</v>
      </c>
    </row>
    <row r="13" spans="1:22" ht="15.75" thickBot="1" x14ac:dyDescent="0.3">
      <c r="A13" s="9"/>
      <c r="B13" s="9"/>
      <c r="C13">
        <v>3</v>
      </c>
      <c r="D13">
        <v>390</v>
      </c>
      <c r="M13">
        <v>3.859593147</v>
      </c>
      <c r="N13">
        <v>0.9213617727000506</v>
      </c>
      <c r="O13">
        <v>1.2688374784139023</v>
      </c>
      <c r="S13" s="12"/>
      <c r="U13" s="12"/>
    </row>
    <row r="14" spans="1:22" ht="15.75" thickBot="1" x14ac:dyDescent="0.3">
      <c r="A14" s="9">
        <v>43026</v>
      </c>
      <c r="B14" s="9">
        <v>43026</v>
      </c>
      <c r="C14">
        <v>1</v>
      </c>
      <c r="D14">
        <v>407</v>
      </c>
      <c r="E14" s="11">
        <v>0.90458325159999997</v>
      </c>
      <c r="F14" s="11">
        <v>1.5433003649999999</v>
      </c>
      <c r="G14">
        <v>0.67745599999999995</v>
      </c>
      <c r="H14" s="11">
        <v>0.90458325159999997</v>
      </c>
      <c r="I14" s="11">
        <v>1.5433003649999999</v>
      </c>
      <c r="J14">
        <f t="shared" si="3"/>
        <v>1.4761106256347276</v>
      </c>
      <c r="K14">
        <v>2.08108</v>
      </c>
      <c r="L14">
        <f t="shared" si="0"/>
        <v>0.48051973014011956</v>
      </c>
      <c r="M14" s="11">
        <v>0.90458325159999997</v>
      </c>
      <c r="N14" s="13">
        <v>0.32609723567373317</v>
      </c>
      <c r="O14" s="13">
        <v>0.7332453438920663</v>
      </c>
      <c r="S14">
        <v>3.06657</v>
      </c>
      <c r="T14">
        <f t="shared" si="1"/>
        <v>0.32609723567373317</v>
      </c>
      <c r="U14">
        <v>1.3637999999999999</v>
      </c>
      <c r="V14">
        <f t="shared" si="2"/>
        <v>0.7332453438920663</v>
      </c>
    </row>
    <row r="15" spans="1:22" x14ac:dyDescent="0.25">
      <c r="A15" s="9"/>
      <c r="B15" s="9"/>
      <c r="C15">
        <v>2</v>
      </c>
      <c r="D15">
        <v>406</v>
      </c>
    </row>
    <row r="16" spans="1:22" x14ac:dyDescent="0.25">
      <c r="A16" s="9"/>
      <c r="B16" s="9"/>
      <c r="C16">
        <v>3</v>
      </c>
      <c r="D16">
        <v>405</v>
      </c>
      <c r="S16" s="12"/>
      <c r="U16" s="12"/>
    </row>
    <row r="17" spans="1:22" x14ac:dyDescent="0.25">
      <c r="A17" s="9">
        <v>43131</v>
      </c>
      <c r="B17" s="9">
        <v>43131</v>
      </c>
      <c r="C17">
        <v>1</v>
      </c>
      <c r="D17">
        <v>446</v>
      </c>
      <c r="E17">
        <v>1.0850364450000001</v>
      </c>
      <c r="F17">
        <v>1.6278030379999999</v>
      </c>
      <c r="G17">
        <v>0.82091700000000001</v>
      </c>
      <c r="H17">
        <v>1.0850364450000001</v>
      </c>
      <c r="I17">
        <v>1.6278030379999999</v>
      </c>
      <c r="J17">
        <f t="shared" si="3"/>
        <v>1.2181499469495698</v>
      </c>
      <c r="K17">
        <v>1.6436599999999999</v>
      </c>
      <c r="L17">
        <f t="shared" si="0"/>
        <v>0.60839833055498105</v>
      </c>
      <c r="M17">
        <v>1.0850364450000001</v>
      </c>
      <c r="N17">
        <v>0.57206601641829469</v>
      </c>
      <c r="O17">
        <v>0.48343977065617283</v>
      </c>
      <c r="S17">
        <v>1.7480500000000001</v>
      </c>
      <c r="T17">
        <f t="shared" si="1"/>
        <v>0.57206601641829469</v>
      </c>
      <c r="U17">
        <v>2.0685099999999998</v>
      </c>
      <c r="V17">
        <f t="shared" si="2"/>
        <v>0.48343977065617283</v>
      </c>
    </row>
    <row r="18" spans="1:22" x14ac:dyDescent="0.25">
      <c r="A18" s="9"/>
      <c r="B18" s="9"/>
      <c r="C18">
        <v>2</v>
      </c>
      <c r="D18">
        <v>445</v>
      </c>
      <c r="E18">
        <v>0.97736568150000003</v>
      </c>
      <c r="F18">
        <v>1.9901970819999999</v>
      </c>
      <c r="G18">
        <v>0.84750899999999996</v>
      </c>
      <c r="H18">
        <v>0.97736568150000003</v>
      </c>
      <c r="I18">
        <v>1.9901970819999999</v>
      </c>
      <c r="J18">
        <f t="shared" si="3"/>
        <v>1.1799284727359829</v>
      </c>
      <c r="K18">
        <v>0.95569099999999996</v>
      </c>
      <c r="L18">
        <f t="shared" si="0"/>
        <v>1.0463633119910096</v>
      </c>
      <c r="S18">
        <v>1.12958</v>
      </c>
      <c r="T18">
        <f t="shared" si="1"/>
        <v>0.88528479611891142</v>
      </c>
      <c r="U18">
        <v>1.0557099999999999</v>
      </c>
      <c r="V18">
        <f t="shared" si="2"/>
        <v>0.94722982637277287</v>
      </c>
    </row>
    <row r="19" spans="1:22" x14ac:dyDescent="0.25">
      <c r="A19" s="9"/>
      <c r="B19" s="9"/>
      <c r="C19">
        <v>3</v>
      </c>
      <c r="D19">
        <v>444</v>
      </c>
      <c r="E19">
        <v>1.538045087</v>
      </c>
      <c r="F19">
        <v>3.0294211170000001</v>
      </c>
      <c r="G19" s="12"/>
      <c r="U19" s="12"/>
    </row>
    <row r="20" spans="1:22" x14ac:dyDescent="0.25">
      <c r="A20" s="9">
        <v>43341</v>
      </c>
      <c r="B20" s="9">
        <v>43341</v>
      </c>
      <c r="C20">
        <v>1</v>
      </c>
      <c r="D20">
        <v>533</v>
      </c>
      <c r="E20">
        <v>3.1009852809999998</v>
      </c>
      <c r="F20">
        <v>5.0933117579999996</v>
      </c>
      <c r="G20">
        <v>0.61686700000000005</v>
      </c>
      <c r="H20">
        <v>3.1009852809999998</v>
      </c>
      <c r="I20">
        <v>5.0933117579999996</v>
      </c>
      <c r="J20">
        <f t="shared" si="3"/>
        <v>1.6210949848184453</v>
      </c>
      <c r="K20">
        <v>0.79032999999999998</v>
      </c>
      <c r="L20">
        <f t="shared" si="0"/>
        <v>1.2652942441764832</v>
      </c>
      <c r="S20">
        <v>1.2616000000000001</v>
      </c>
      <c r="T20">
        <f t="shared" si="1"/>
        <v>0.79264426125554843</v>
      </c>
      <c r="U20">
        <v>1.6867000000000001</v>
      </c>
      <c r="V20">
        <f t="shared" si="2"/>
        <v>0.59287365862334729</v>
      </c>
    </row>
    <row r="21" spans="1:22" x14ac:dyDescent="0.25">
      <c r="A21" s="9"/>
      <c r="B21" s="9"/>
      <c r="C21">
        <v>2</v>
      </c>
      <c r="D21">
        <v>532</v>
      </c>
      <c r="E21">
        <v>3.2222380030000002</v>
      </c>
      <c r="F21">
        <v>5.2511691059999999</v>
      </c>
      <c r="G21">
        <v>0.60887800000000003</v>
      </c>
      <c r="H21">
        <v>3.2222380030000002</v>
      </c>
      <c r="I21">
        <v>5.2511691059999999</v>
      </c>
      <c r="J21">
        <f t="shared" si="3"/>
        <v>1.6423651371867598</v>
      </c>
      <c r="K21">
        <v>0.578241</v>
      </c>
      <c r="L21">
        <f t="shared" si="0"/>
        <v>1.7293827314216736</v>
      </c>
      <c r="S21">
        <v>1.00505</v>
      </c>
      <c r="T21">
        <f t="shared" si="1"/>
        <v>0.99497537435948458</v>
      </c>
      <c r="U21">
        <v>0.94403599999999999</v>
      </c>
      <c r="V21">
        <f t="shared" si="2"/>
        <v>1.0592816375646692</v>
      </c>
    </row>
    <row r="22" spans="1:22" x14ac:dyDescent="0.25">
      <c r="A22" s="9"/>
      <c r="B22" s="9"/>
      <c r="C22">
        <v>3</v>
      </c>
      <c r="D22">
        <v>531</v>
      </c>
      <c r="E22">
        <v>3.0988215729999999</v>
      </c>
      <c r="F22">
        <v>4.9604794989999998</v>
      </c>
      <c r="G22" s="12"/>
    </row>
    <row r="23" spans="1:22" x14ac:dyDescent="0.25">
      <c r="A23" s="9">
        <v>43481</v>
      </c>
      <c r="B23" s="9">
        <v>43481</v>
      </c>
      <c r="C23">
        <v>1</v>
      </c>
      <c r="D23">
        <v>621</v>
      </c>
      <c r="E23">
        <v>1.7509985498179998</v>
      </c>
      <c r="F23">
        <v>2.6497362646509997</v>
      </c>
    </row>
    <row r="24" spans="1:22" x14ac:dyDescent="0.25">
      <c r="A24" s="9"/>
      <c r="B24" s="9"/>
      <c r="C24">
        <v>2</v>
      </c>
      <c r="D24">
        <v>620</v>
      </c>
      <c r="E24">
        <v>3.2496884709999998</v>
      </c>
      <c r="F24">
        <v>5.1238413510000003</v>
      </c>
      <c r="G24">
        <v>0.74804000000000004</v>
      </c>
      <c r="H24">
        <v>3.2496884709999998</v>
      </c>
      <c r="I24">
        <v>5.1238413510000003</v>
      </c>
      <c r="J24">
        <f t="shared" si="3"/>
        <v>1.3368269076519972</v>
      </c>
      <c r="K24">
        <v>0.701955</v>
      </c>
      <c r="L24">
        <f t="shared" si="0"/>
        <v>1.424592744549152</v>
      </c>
      <c r="S24">
        <v>0.95801899999999995</v>
      </c>
      <c r="T24">
        <f t="shared" si="1"/>
        <v>1.0438206340375296</v>
      </c>
      <c r="U24">
        <v>1.0989899999999999</v>
      </c>
      <c r="V24">
        <f t="shared" si="2"/>
        <v>0.90992638695529537</v>
      </c>
    </row>
    <row r="25" spans="1:22" x14ac:dyDescent="0.25">
      <c r="A25" s="9"/>
      <c r="B25" s="9"/>
      <c r="C25">
        <v>3</v>
      </c>
      <c r="D25">
        <v>619</v>
      </c>
      <c r="E25">
        <v>3.859593147</v>
      </c>
      <c r="F25">
        <v>5.7848883520000003</v>
      </c>
      <c r="G25">
        <v>0.75968000000000002</v>
      </c>
      <c r="H25">
        <v>3.859593147</v>
      </c>
      <c r="I25">
        <v>5.7848883520000003</v>
      </c>
      <c r="J25">
        <f t="shared" si="3"/>
        <v>1.3163437236731255</v>
      </c>
      <c r="K25">
        <v>0.82490399999999997</v>
      </c>
      <c r="L25">
        <f t="shared" si="0"/>
        <v>1.2122622753678005</v>
      </c>
      <c r="S25">
        <v>1.08535</v>
      </c>
      <c r="T25">
        <f t="shared" si="1"/>
        <v>0.9213617727000506</v>
      </c>
      <c r="U25">
        <v>0.78812300000000002</v>
      </c>
      <c r="V25">
        <f t="shared" si="2"/>
        <v>1.2688374784139023</v>
      </c>
    </row>
    <row r="26" spans="1:22" x14ac:dyDescent="0.25">
      <c r="A26" s="9">
        <v>44076</v>
      </c>
      <c r="B26" s="9">
        <v>44076</v>
      </c>
      <c r="C26">
        <v>1</v>
      </c>
      <c r="D26" t="s">
        <v>6</v>
      </c>
    </row>
    <row r="27" spans="1:22" x14ac:dyDescent="0.25">
      <c r="C27">
        <v>2</v>
      </c>
      <c r="D27">
        <v>891</v>
      </c>
    </row>
    <row r="28" spans="1:22" x14ac:dyDescent="0.25">
      <c r="C28">
        <v>3</v>
      </c>
      <c r="D28">
        <v>890</v>
      </c>
    </row>
    <row r="29" spans="1:22" x14ac:dyDescent="0.25">
      <c r="A29" s="4">
        <v>44216</v>
      </c>
      <c r="B29" s="4">
        <v>44216</v>
      </c>
      <c r="C29">
        <v>1</v>
      </c>
      <c r="D29">
        <v>947</v>
      </c>
    </row>
    <row r="30" spans="1:22" x14ac:dyDescent="0.25">
      <c r="C30">
        <v>2</v>
      </c>
      <c r="D30">
        <v>946</v>
      </c>
    </row>
    <row r="31" spans="1:22" x14ac:dyDescent="0.25">
      <c r="C31">
        <v>3</v>
      </c>
      <c r="D31">
        <v>945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FCF2D-81B1-42E2-998D-3D68A4694D35}">
  <dimension ref="A1:J31"/>
  <sheetViews>
    <sheetView tabSelected="1" zoomScale="60" zoomScaleNormal="60" workbookViewId="0">
      <selection activeCell="H2" activeCellId="1" sqref="E2:E31 H2:H31"/>
    </sheetView>
  </sheetViews>
  <sheetFormatPr defaultRowHeight="15" x14ac:dyDescent="0.25"/>
  <cols>
    <col min="1" max="1" width="21.42578125" customWidth="1"/>
    <col min="2" max="2" width="22.5703125" customWidth="1"/>
    <col min="3" max="3" width="13.140625" customWidth="1"/>
    <col min="4" max="4" width="15.140625" customWidth="1"/>
    <col min="9" max="9" width="13.7109375" customWidth="1"/>
  </cols>
  <sheetData>
    <row r="1" spans="1:10" ht="15.75" thickBot="1" x14ac:dyDescent="0.3">
      <c r="A1" s="8" t="s">
        <v>0</v>
      </c>
      <c r="B1" s="8" t="s">
        <v>1</v>
      </c>
      <c r="C1" t="s">
        <v>5</v>
      </c>
      <c r="D1" t="s">
        <v>4</v>
      </c>
      <c r="E1" t="s">
        <v>3</v>
      </c>
      <c r="F1" t="s">
        <v>7</v>
      </c>
      <c r="G1" t="s">
        <v>14</v>
      </c>
      <c r="H1" t="s">
        <v>15</v>
      </c>
      <c r="I1" t="s">
        <v>26</v>
      </c>
      <c r="J1" t="s">
        <v>3</v>
      </c>
    </row>
    <row r="2" spans="1:10" ht="15.75" thickBot="1" x14ac:dyDescent="0.3">
      <c r="A2" s="9">
        <v>42431</v>
      </c>
      <c r="B2" s="9">
        <v>42431</v>
      </c>
      <c r="C2">
        <v>1</v>
      </c>
      <c r="D2">
        <v>195</v>
      </c>
      <c r="E2" s="11">
        <v>3.507775069</v>
      </c>
      <c r="F2" s="11">
        <v>5.3485558290000004</v>
      </c>
      <c r="G2">
        <v>0.64851800000000004</v>
      </c>
      <c r="H2">
        <f t="shared" ref="H2:H11" si="0">1/G2</f>
        <v>1.5419772465837494</v>
      </c>
      <c r="I2">
        <v>1.5419772465837494</v>
      </c>
      <c r="J2" s="11">
        <v>3.507775069</v>
      </c>
    </row>
    <row r="3" spans="1:10" ht="15.75" thickBot="1" x14ac:dyDescent="0.3">
      <c r="A3" s="10"/>
      <c r="B3" s="10"/>
      <c r="C3">
        <v>2</v>
      </c>
      <c r="D3">
        <v>194</v>
      </c>
      <c r="E3" s="11">
        <v>5.1453856299999998</v>
      </c>
      <c r="F3" s="11">
        <v>7.6716499650000003</v>
      </c>
      <c r="G3">
        <v>0.45550800000000002</v>
      </c>
      <c r="H3">
        <f t="shared" si="0"/>
        <v>2.1953511244588459</v>
      </c>
      <c r="I3">
        <v>2.1953511244588459</v>
      </c>
      <c r="J3" s="11">
        <v>5.1453856299999998</v>
      </c>
    </row>
    <row r="4" spans="1:10" ht="15.75" thickBot="1" x14ac:dyDescent="0.3">
      <c r="A4" s="10"/>
      <c r="B4" s="10"/>
      <c r="C4">
        <v>3</v>
      </c>
      <c r="D4">
        <v>193</v>
      </c>
      <c r="E4" s="11">
        <v>4.1925783369999996</v>
      </c>
      <c r="F4" s="11">
        <v>6.3015409140000003</v>
      </c>
      <c r="G4">
        <v>0.61998236399999995</v>
      </c>
      <c r="H4">
        <f t="shared" si="0"/>
        <v>1.6129491064039365</v>
      </c>
      <c r="I4">
        <v>0.72659105275777636</v>
      </c>
      <c r="J4" s="11">
        <v>1.699403665</v>
      </c>
    </row>
    <row r="5" spans="1:10" ht="15.75" thickBot="1" x14ac:dyDescent="0.3">
      <c r="A5" s="9">
        <v>42571</v>
      </c>
      <c r="B5" s="9">
        <v>42571</v>
      </c>
      <c r="C5">
        <v>1</v>
      </c>
      <c r="D5">
        <v>248</v>
      </c>
      <c r="E5" s="11">
        <v>1.699403665</v>
      </c>
      <c r="F5" s="11">
        <v>2.67200309</v>
      </c>
      <c r="G5">
        <v>1.37629</v>
      </c>
      <c r="H5">
        <f t="shared" si="0"/>
        <v>0.72659105275777636</v>
      </c>
      <c r="I5">
        <v>0.77546430925516652</v>
      </c>
      <c r="J5" s="11">
        <v>2.3678349060000001</v>
      </c>
    </row>
    <row r="6" spans="1:10" ht="15.75" thickBot="1" x14ac:dyDescent="0.3">
      <c r="A6" s="9"/>
      <c r="B6" s="9"/>
      <c r="C6">
        <v>2</v>
      </c>
      <c r="D6">
        <v>247</v>
      </c>
      <c r="E6" s="11">
        <v>2.3678349060000001</v>
      </c>
      <c r="F6" s="11">
        <v>3.7714107910000001</v>
      </c>
      <c r="G6">
        <v>1.28955</v>
      </c>
      <c r="H6">
        <f t="shared" si="0"/>
        <v>0.77546430925516652</v>
      </c>
      <c r="I6">
        <v>0.73015618040698904</v>
      </c>
      <c r="J6" s="11">
        <v>0.70866021320000006</v>
      </c>
    </row>
    <row r="7" spans="1:10" ht="15.75" thickBot="1" x14ac:dyDescent="0.3">
      <c r="A7" s="9"/>
      <c r="B7" s="9"/>
      <c r="C7">
        <v>3</v>
      </c>
      <c r="D7">
        <v>246</v>
      </c>
      <c r="E7" s="11">
        <v>3.275819437</v>
      </c>
      <c r="F7" s="11">
        <v>5.1543512140000001</v>
      </c>
      <c r="G7">
        <v>0.94249390899999996</v>
      </c>
      <c r="H7">
        <f t="shared" si="0"/>
        <v>1.0610148144734588</v>
      </c>
      <c r="I7">
        <v>0.57795116312671579</v>
      </c>
      <c r="J7" s="16">
        <v>1.4207294260000001</v>
      </c>
    </row>
    <row r="8" spans="1:10" ht="15.75" thickBot="1" x14ac:dyDescent="0.3">
      <c r="A8" s="9">
        <v>42711</v>
      </c>
      <c r="B8" s="9">
        <v>42711</v>
      </c>
      <c r="C8">
        <v>1</v>
      </c>
      <c r="D8">
        <v>290</v>
      </c>
      <c r="E8" s="11">
        <v>0.70866021320000006</v>
      </c>
      <c r="F8" s="11">
        <v>1.0788923450000001</v>
      </c>
      <c r="G8">
        <v>1.36957</v>
      </c>
      <c r="H8">
        <f t="shared" si="0"/>
        <v>0.73015618040698904</v>
      </c>
      <c r="J8" s="15"/>
    </row>
    <row r="9" spans="1:10" ht="15.75" thickBot="1" x14ac:dyDescent="0.3">
      <c r="A9" s="9"/>
      <c r="B9" s="9"/>
      <c r="C9">
        <v>2</v>
      </c>
      <c r="D9">
        <v>289</v>
      </c>
      <c r="E9" s="16">
        <v>1.4207294260000001</v>
      </c>
      <c r="F9" s="16">
        <v>2.1587502980000002</v>
      </c>
      <c r="G9">
        <v>1.7302500000000001</v>
      </c>
      <c r="H9">
        <f t="shared" si="0"/>
        <v>0.57795116312671579</v>
      </c>
      <c r="I9">
        <v>0.66711585801106077</v>
      </c>
      <c r="J9" s="11">
        <v>0.90458325159999997</v>
      </c>
    </row>
    <row r="10" spans="1:10" x14ac:dyDescent="0.25">
      <c r="A10" s="9"/>
      <c r="B10" s="9"/>
      <c r="C10">
        <v>3</v>
      </c>
      <c r="D10">
        <v>288</v>
      </c>
      <c r="E10">
        <v>1.6921717060000001</v>
      </c>
      <c r="F10">
        <v>2.5944968730000002</v>
      </c>
      <c r="G10">
        <v>1.31937018181818</v>
      </c>
      <c r="H10">
        <f t="shared" si="0"/>
        <v>0.75793739602477095</v>
      </c>
      <c r="I10">
        <v>0.70270118334879283</v>
      </c>
      <c r="J10" s="16">
        <v>1.0850364450000001</v>
      </c>
    </row>
    <row r="11" spans="1:10" x14ac:dyDescent="0.25">
      <c r="A11" s="9">
        <v>42991</v>
      </c>
      <c r="B11" s="9">
        <v>42991</v>
      </c>
      <c r="C11">
        <v>1</v>
      </c>
      <c r="D11">
        <v>392</v>
      </c>
      <c r="E11" s="15">
        <v>0.36420000000000002</v>
      </c>
      <c r="F11" s="16">
        <v>0.62646881470000004</v>
      </c>
      <c r="G11">
        <v>1.04871</v>
      </c>
      <c r="H11">
        <f t="shared" si="0"/>
        <v>0.95355245968856972</v>
      </c>
      <c r="I11">
        <v>0.86216673968500479</v>
      </c>
      <c r="J11" s="16">
        <v>0.97736568150000003</v>
      </c>
    </row>
    <row r="12" spans="1:10" x14ac:dyDescent="0.25">
      <c r="A12" s="9"/>
      <c r="B12" s="9"/>
      <c r="C12">
        <v>2</v>
      </c>
      <c r="D12">
        <v>391</v>
      </c>
      <c r="I12">
        <v>0.83298625572678053</v>
      </c>
      <c r="J12">
        <v>3.1009852809999998</v>
      </c>
    </row>
    <row r="13" spans="1:10" ht="15.75" thickBot="1" x14ac:dyDescent="0.3">
      <c r="A13" s="9"/>
      <c r="B13" s="9"/>
      <c r="C13">
        <v>3</v>
      </c>
      <c r="D13">
        <v>390</v>
      </c>
      <c r="I13">
        <v>1.1397970807859106</v>
      </c>
      <c r="J13" s="16">
        <v>3.2222380030000002</v>
      </c>
    </row>
    <row r="14" spans="1:10" ht="15.75" thickBot="1" x14ac:dyDescent="0.3">
      <c r="A14" s="9">
        <v>43026</v>
      </c>
      <c r="B14" s="9">
        <v>43026</v>
      </c>
      <c r="C14">
        <v>1</v>
      </c>
      <c r="D14">
        <v>407</v>
      </c>
      <c r="E14" s="11">
        <v>0.90458325159999997</v>
      </c>
      <c r="F14" s="11">
        <v>1.5433003649999999</v>
      </c>
      <c r="G14">
        <v>1.49899</v>
      </c>
      <c r="H14">
        <f>1/G14</f>
        <v>0.66711585801106077</v>
      </c>
      <c r="I14">
        <v>0.99943032471491255</v>
      </c>
      <c r="J14">
        <v>3.2496884709999998</v>
      </c>
    </row>
    <row r="15" spans="1:10" x14ac:dyDescent="0.25">
      <c r="A15" s="9"/>
      <c r="B15" s="9"/>
      <c r="C15">
        <v>2</v>
      </c>
      <c r="D15">
        <v>406</v>
      </c>
      <c r="I15">
        <v>0.83542188805346695</v>
      </c>
      <c r="J15">
        <v>3.1766113376899998</v>
      </c>
    </row>
    <row r="16" spans="1:10" x14ac:dyDescent="0.25">
      <c r="A16" s="9"/>
      <c r="B16" s="9"/>
      <c r="C16">
        <v>3</v>
      </c>
      <c r="D16">
        <v>405</v>
      </c>
      <c r="I16">
        <v>1.1555456948989591</v>
      </c>
      <c r="J16">
        <v>4.099544515612001</v>
      </c>
    </row>
    <row r="17" spans="1:10" x14ac:dyDescent="0.25">
      <c r="A17" s="9">
        <v>43131</v>
      </c>
      <c r="B17" s="9">
        <v>43131</v>
      </c>
      <c r="C17">
        <v>1</v>
      </c>
      <c r="D17">
        <v>446</v>
      </c>
      <c r="E17" s="16">
        <v>1.0850364450000001</v>
      </c>
      <c r="F17" s="16">
        <v>1.6278030379999999</v>
      </c>
      <c r="G17">
        <v>1.4230799999999999</v>
      </c>
      <c r="H17">
        <f t="shared" ref="H17:H22" si="1">1/G17</f>
        <v>0.70270118334879283</v>
      </c>
      <c r="I17">
        <v>1.0949976129052039</v>
      </c>
      <c r="J17">
        <v>4.3950934639709986</v>
      </c>
    </row>
    <row r="18" spans="1:10" x14ac:dyDescent="0.25">
      <c r="A18" s="9"/>
      <c r="B18" s="9"/>
      <c r="C18">
        <v>2</v>
      </c>
      <c r="D18">
        <v>445</v>
      </c>
      <c r="E18" s="16">
        <v>0.97736568150000003</v>
      </c>
      <c r="F18" s="16">
        <v>1.9901970819999999</v>
      </c>
      <c r="G18">
        <v>1.1598684500000001</v>
      </c>
      <c r="H18">
        <f t="shared" si="1"/>
        <v>0.86216673968500479</v>
      </c>
    </row>
    <row r="19" spans="1:10" x14ac:dyDescent="0.25">
      <c r="A19" s="9"/>
      <c r="B19" s="9"/>
      <c r="C19">
        <v>3</v>
      </c>
      <c r="D19">
        <v>444</v>
      </c>
      <c r="E19" s="16">
        <v>1.538045087</v>
      </c>
      <c r="F19" s="16">
        <v>3.0294211170000001</v>
      </c>
      <c r="G19">
        <v>1.0349432999999999</v>
      </c>
      <c r="H19">
        <f t="shared" si="1"/>
        <v>0.96623650783574333</v>
      </c>
    </row>
    <row r="20" spans="1:10" x14ac:dyDescent="0.25">
      <c r="A20" s="9">
        <v>43341</v>
      </c>
      <c r="B20" s="9">
        <v>43341</v>
      </c>
      <c r="C20">
        <v>1</v>
      </c>
      <c r="D20">
        <v>533</v>
      </c>
      <c r="E20">
        <v>3.1009852809999998</v>
      </c>
      <c r="F20">
        <v>5.0933117579999996</v>
      </c>
      <c r="G20">
        <v>1.2004999999999999</v>
      </c>
      <c r="H20">
        <f t="shared" si="1"/>
        <v>0.83298625572678053</v>
      </c>
    </row>
    <row r="21" spans="1:10" x14ac:dyDescent="0.25">
      <c r="A21" s="9"/>
      <c r="B21" s="9"/>
      <c r="C21">
        <v>2</v>
      </c>
      <c r="D21">
        <v>532</v>
      </c>
      <c r="E21" s="16">
        <v>3.2222380030000002</v>
      </c>
      <c r="F21" s="16">
        <v>5.2511691059999999</v>
      </c>
      <c r="G21">
        <v>0.87734915000000002</v>
      </c>
      <c r="H21">
        <f t="shared" si="1"/>
        <v>1.1397970807859106</v>
      </c>
    </row>
    <row r="22" spans="1:10" x14ac:dyDescent="0.25">
      <c r="A22" s="9"/>
      <c r="B22" s="9"/>
      <c r="C22">
        <v>3</v>
      </c>
      <c r="D22">
        <v>531</v>
      </c>
      <c r="E22">
        <v>3.0988215729999999</v>
      </c>
      <c r="F22">
        <v>4.9604794989999998</v>
      </c>
      <c r="G22">
        <v>0.64884909999999996</v>
      </c>
      <c r="H22">
        <f t="shared" si="1"/>
        <v>1.5411903938835703</v>
      </c>
    </row>
    <row r="23" spans="1:10" x14ac:dyDescent="0.25">
      <c r="A23" s="9">
        <v>43481</v>
      </c>
      <c r="B23" s="9">
        <v>43481</v>
      </c>
      <c r="C23">
        <v>1</v>
      </c>
      <c r="D23">
        <v>621</v>
      </c>
    </row>
    <row r="24" spans="1:10" x14ac:dyDescent="0.25">
      <c r="A24" s="9"/>
      <c r="B24" s="9"/>
      <c r="C24">
        <v>2</v>
      </c>
      <c r="D24">
        <v>620</v>
      </c>
      <c r="E24">
        <v>3.2496884709999998</v>
      </c>
      <c r="F24">
        <v>5.1238413510000003</v>
      </c>
      <c r="G24">
        <v>1.00057</v>
      </c>
      <c r="H24">
        <f>1/G24</f>
        <v>0.99943032471491255</v>
      </c>
    </row>
    <row r="25" spans="1:10" x14ac:dyDescent="0.25">
      <c r="A25" s="9"/>
      <c r="B25" s="9"/>
      <c r="C25">
        <v>3</v>
      </c>
      <c r="D25">
        <v>619</v>
      </c>
      <c r="E25">
        <v>3.859593147</v>
      </c>
      <c r="F25">
        <v>5.7848883520000003</v>
      </c>
      <c r="G25">
        <v>0.60435550000000005</v>
      </c>
      <c r="H25">
        <f>1/G25</f>
        <v>1.6546552484423487</v>
      </c>
    </row>
    <row r="26" spans="1:10" x14ac:dyDescent="0.25">
      <c r="A26" s="9">
        <v>44076</v>
      </c>
      <c r="B26" s="9">
        <v>44076</v>
      </c>
      <c r="C26">
        <v>1</v>
      </c>
      <c r="D26" t="s">
        <v>6</v>
      </c>
    </row>
    <row r="27" spans="1:10" x14ac:dyDescent="0.25">
      <c r="C27">
        <v>2</v>
      </c>
      <c r="D27">
        <v>891</v>
      </c>
      <c r="E27">
        <v>3.1766113376899998</v>
      </c>
      <c r="F27">
        <v>4.9598695054579993</v>
      </c>
      <c r="G27">
        <v>1.1970000000000001</v>
      </c>
      <c r="H27">
        <f t="shared" ref="H27:H31" si="2">1/G27</f>
        <v>0.83542188805346695</v>
      </c>
    </row>
    <row r="28" spans="1:10" x14ac:dyDescent="0.25">
      <c r="C28">
        <v>3</v>
      </c>
      <c r="D28">
        <v>890</v>
      </c>
      <c r="E28">
        <v>3.0336580247399993</v>
      </c>
      <c r="F28">
        <v>4.6288423976199988</v>
      </c>
      <c r="G28">
        <v>1.0960000000000001</v>
      </c>
      <c r="H28">
        <f t="shared" si="2"/>
        <v>0.91240875912408748</v>
      </c>
    </row>
    <row r="29" spans="1:10" x14ac:dyDescent="0.25">
      <c r="A29" s="4">
        <v>44216</v>
      </c>
      <c r="B29" s="4">
        <v>44216</v>
      </c>
      <c r="C29">
        <v>1</v>
      </c>
      <c r="D29">
        <v>947</v>
      </c>
      <c r="E29">
        <v>4.099544515612001</v>
      </c>
      <c r="F29">
        <v>6.3035860242600004</v>
      </c>
      <c r="G29">
        <v>0.86539200000000005</v>
      </c>
      <c r="H29">
        <f t="shared" si="2"/>
        <v>1.1555456948989591</v>
      </c>
    </row>
    <row r="30" spans="1:10" x14ac:dyDescent="0.25">
      <c r="C30">
        <v>2</v>
      </c>
      <c r="D30">
        <v>946</v>
      </c>
      <c r="E30">
        <v>4.3950934639709986</v>
      </c>
      <c r="F30">
        <v>6.781313902768999</v>
      </c>
      <c r="G30">
        <v>0.91324399999999994</v>
      </c>
      <c r="H30">
        <f t="shared" si="2"/>
        <v>1.0949976129052039</v>
      </c>
    </row>
    <row r="31" spans="1:10" x14ac:dyDescent="0.25">
      <c r="C31">
        <v>3</v>
      </c>
      <c r="D31">
        <v>945</v>
      </c>
      <c r="E31">
        <v>2.9618789475170004</v>
      </c>
      <c r="F31">
        <v>4.6426105284579995</v>
      </c>
      <c r="G31">
        <v>0.68799999999999994</v>
      </c>
      <c r="H31">
        <f t="shared" si="2"/>
        <v>1.4534883720930234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3E803-34BD-4374-9A8A-BDEA3BD35F1F}">
  <dimension ref="A1:J31"/>
  <sheetViews>
    <sheetView zoomScale="55" zoomScaleNormal="55" workbookViewId="0">
      <selection activeCell="H1" activeCellId="1" sqref="E1:E1048576 H1:H1048576"/>
    </sheetView>
  </sheetViews>
  <sheetFormatPr defaultRowHeight="15" x14ac:dyDescent="0.25"/>
  <cols>
    <col min="1" max="1" width="21.42578125" customWidth="1"/>
    <col min="2" max="2" width="22.5703125" customWidth="1"/>
    <col min="3" max="3" width="13.140625" customWidth="1"/>
    <col min="4" max="4" width="15.140625" customWidth="1"/>
    <col min="9" max="9" width="13.7109375" customWidth="1"/>
  </cols>
  <sheetData>
    <row r="1" spans="1:10" ht="15.75" thickBot="1" x14ac:dyDescent="0.3">
      <c r="A1" s="8" t="s">
        <v>0</v>
      </c>
      <c r="B1" s="8" t="s">
        <v>1</v>
      </c>
      <c r="C1" t="s">
        <v>5</v>
      </c>
      <c r="D1" t="s">
        <v>4</v>
      </c>
      <c r="E1" t="s">
        <v>3</v>
      </c>
      <c r="F1" t="s">
        <v>7</v>
      </c>
      <c r="G1" t="s">
        <v>14</v>
      </c>
      <c r="H1" t="s">
        <v>15</v>
      </c>
      <c r="I1" t="s">
        <v>25</v>
      </c>
      <c r="J1" t="s">
        <v>3</v>
      </c>
    </row>
    <row r="2" spans="1:10" ht="15.75" thickBot="1" x14ac:dyDescent="0.3">
      <c r="A2" s="9">
        <v>42431</v>
      </c>
      <c r="B2" s="9">
        <v>42431</v>
      </c>
      <c r="C2">
        <v>1</v>
      </c>
      <c r="D2">
        <v>195</v>
      </c>
      <c r="E2" s="11">
        <v>3.507775069</v>
      </c>
      <c r="F2" s="11">
        <v>5.3485558290000004</v>
      </c>
      <c r="G2">
        <v>0.81265799999999999</v>
      </c>
      <c r="H2">
        <f t="shared" ref="H2:H11" si="0">1/G2</f>
        <v>1.2305299400239706</v>
      </c>
      <c r="I2">
        <v>1.2305299400239706</v>
      </c>
      <c r="J2" s="11">
        <v>3.507775069</v>
      </c>
    </row>
    <row r="3" spans="1:10" ht="15.75" thickBot="1" x14ac:dyDescent="0.3">
      <c r="A3" s="10"/>
      <c r="B3" s="10"/>
      <c r="C3">
        <v>2</v>
      </c>
      <c r="D3">
        <v>194</v>
      </c>
      <c r="E3" s="11">
        <v>5.1453856299999998</v>
      </c>
      <c r="F3" s="11">
        <v>7.6716499650000003</v>
      </c>
      <c r="G3">
        <v>0.83222200000000002</v>
      </c>
      <c r="H3">
        <f t="shared" si="0"/>
        <v>1.2016024570367041</v>
      </c>
      <c r="I3">
        <v>1.2016024570367041</v>
      </c>
      <c r="J3" s="11">
        <v>5.1453856299999998</v>
      </c>
    </row>
    <row r="4" spans="1:10" ht="15.75" thickBot="1" x14ac:dyDescent="0.3">
      <c r="A4" s="10"/>
      <c r="B4" s="10"/>
      <c r="C4">
        <v>3</v>
      </c>
      <c r="D4">
        <v>193</v>
      </c>
      <c r="E4" s="11">
        <v>4.1925783369999996</v>
      </c>
      <c r="F4" s="11">
        <v>6.3015409140000003</v>
      </c>
      <c r="G4">
        <v>0.311998</v>
      </c>
      <c r="H4">
        <f t="shared" si="0"/>
        <v>3.2051487509535317</v>
      </c>
      <c r="I4">
        <v>0.71454601319051947</v>
      </c>
      <c r="J4" s="11">
        <v>1.699403665</v>
      </c>
    </row>
    <row r="5" spans="1:10" ht="15.75" thickBot="1" x14ac:dyDescent="0.3">
      <c r="A5" s="9">
        <v>42571</v>
      </c>
      <c r="B5" s="9">
        <v>42571</v>
      </c>
      <c r="C5">
        <v>1</v>
      </c>
      <c r="D5">
        <v>248</v>
      </c>
      <c r="E5" s="11">
        <v>1.699403665</v>
      </c>
      <c r="F5" s="11">
        <v>2.67200309</v>
      </c>
      <c r="G5">
        <v>1.3994899999999999</v>
      </c>
      <c r="H5">
        <f t="shared" si="0"/>
        <v>0.71454601319051947</v>
      </c>
      <c r="I5">
        <v>0.78922237918978433</v>
      </c>
      <c r="J5" s="11">
        <v>2.3678349060000001</v>
      </c>
    </row>
    <row r="6" spans="1:10" ht="15.75" thickBot="1" x14ac:dyDescent="0.3">
      <c r="A6" s="9"/>
      <c r="B6" s="9"/>
      <c r="C6">
        <v>2</v>
      </c>
      <c r="D6">
        <v>247</v>
      </c>
      <c r="E6" s="11">
        <v>2.3678349060000001</v>
      </c>
      <c r="F6" s="11">
        <v>3.7714107910000001</v>
      </c>
      <c r="G6">
        <v>1.2670699999999999</v>
      </c>
      <c r="H6">
        <f t="shared" si="0"/>
        <v>0.78922237918978433</v>
      </c>
      <c r="I6">
        <v>0.71044424078376212</v>
      </c>
      <c r="J6" s="11">
        <v>0.70866021320000006</v>
      </c>
    </row>
    <row r="7" spans="1:10" ht="15.75" thickBot="1" x14ac:dyDescent="0.3">
      <c r="A7" s="9"/>
      <c r="B7" s="9"/>
      <c r="C7">
        <v>3</v>
      </c>
      <c r="D7">
        <v>246</v>
      </c>
      <c r="E7" s="11">
        <v>3.275819437</v>
      </c>
      <c r="F7" s="11">
        <v>5.1543512140000001</v>
      </c>
      <c r="G7">
        <v>0.96505799999999997</v>
      </c>
      <c r="H7">
        <f t="shared" si="0"/>
        <v>1.0362071502438195</v>
      </c>
      <c r="I7">
        <v>0.59322888550089281</v>
      </c>
      <c r="J7" s="16">
        <v>1.4207294260000001</v>
      </c>
    </row>
    <row r="8" spans="1:10" ht="15.75" thickBot="1" x14ac:dyDescent="0.3">
      <c r="A8" s="9">
        <v>42711</v>
      </c>
      <c r="B8" s="9">
        <v>42711</v>
      </c>
      <c r="C8">
        <v>1</v>
      </c>
      <c r="D8">
        <v>290</v>
      </c>
      <c r="E8" s="11">
        <v>0.70866021320000006</v>
      </c>
      <c r="F8" s="11">
        <v>1.0788923450000001</v>
      </c>
      <c r="G8">
        <v>1.40757</v>
      </c>
      <c r="H8">
        <f t="shared" si="0"/>
        <v>0.71044424078376212</v>
      </c>
      <c r="I8">
        <v>0.93070007259460574</v>
      </c>
      <c r="J8" s="15"/>
    </row>
    <row r="9" spans="1:10" ht="15.75" thickBot="1" x14ac:dyDescent="0.3">
      <c r="A9" s="9"/>
      <c r="B9" s="9"/>
      <c r="C9">
        <v>2</v>
      </c>
      <c r="D9">
        <v>289</v>
      </c>
      <c r="E9" s="16">
        <v>1.4207294260000001</v>
      </c>
      <c r="F9" s="16">
        <v>2.1587502980000002</v>
      </c>
      <c r="G9">
        <v>1.6856899999999999</v>
      </c>
      <c r="H9">
        <f t="shared" si="0"/>
        <v>0.59322888550089281</v>
      </c>
      <c r="I9">
        <v>0.62962379977963168</v>
      </c>
      <c r="J9" s="11">
        <v>0.90458325159999997</v>
      </c>
    </row>
    <row r="10" spans="1:10" x14ac:dyDescent="0.25">
      <c r="A10" s="9"/>
      <c r="B10" s="9"/>
      <c r="C10">
        <v>3</v>
      </c>
      <c r="D10">
        <v>288</v>
      </c>
      <c r="E10">
        <v>1.6921717060000001</v>
      </c>
      <c r="F10">
        <v>2.5944968730000002</v>
      </c>
      <c r="G10">
        <v>1.6610799999999999</v>
      </c>
      <c r="H10">
        <f t="shared" si="0"/>
        <v>0.60201796421605225</v>
      </c>
      <c r="I10">
        <v>0.6718669166011596</v>
      </c>
      <c r="J10" s="16">
        <v>1.0850364450000001</v>
      </c>
    </row>
    <row r="11" spans="1:10" x14ac:dyDescent="0.25">
      <c r="A11" s="9">
        <v>42991</v>
      </c>
      <c r="B11" s="9">
        <v>42991</v>
      </c>
      <c r="C11">
        <v>1</v>
      </c>
      <c r="D11">
        <v>392</v>
      </c>
      <c r="E11" s="15">
        <v>0.36420000000000002</v>
      </c>
      <c r="F11" s="16">
        <v>0.62646881470000004</v>
      </c>
      <c r="G11">
        <v>1.07446</v>
      </c>
      <c r="H11">
        <f t="shared" si="0"/>
        <v>0.93070007259460574</v>
      </c>
      <c r="I11">
        <v>0.77941107699022616</v>
      </c>
      <c r="J11" s="16">
        <v>0.97736568150000003</v>
      </c>
    </row>
    <row r="12" spans="1:10" x14ac:dyDescent="0.25">
      <c r="A12" s="9"/>
      <c r="B12" s="9"/>
      <c r="C12">
        <v>2</v>
      </c>
      <c r="D12">
        <v>391</v>
      </c>
      <c r="I12">
        <v>0.72631663047188788</v>
      </c>
      <c r="J12">
        <v>3.1009852809999998</v>
      </c>
    </row>
    <row r="13" spans="1:10" ht="15.75" thickBot="1" x14ac:dyDescent="0.3">
      <c r="A13" s="9"/>
      <c r="B13" s="9"/>
      <c r="C13">
        <v>3</v>
      </c>
      <c r="D13">
        <v>390</v>
      </c>
      <c r="I13">
        <v>0.91899094793916281</v>
      </c>
      <c r="J13" s="16">
        <v>3.2222380030000002</v>
      </c>
    </row>
    <row r="14" spans="1:10" ht="15.75" thickBot="1" x14ac:dyDescent="0.3">
      <c r="A14" s="9">
        <v>43026</v>
      </c>
      <c r="B14" s="9">
        <v>43026</v>
      </c>
      <c r="C14">
        <v>1</v>
      </c>
      <c r="D14">
        <v>407</v>
      </c>
      <c r="E14" s="11">
        <v>0.90458325159999997</v>
      </c>
      <c r="F14" s="11">
        <v>1.5433003649999999</v>
      </c>
      <c r="G14">
        <v>1.5882499999999999</v>
      </c>
      <c r="H14">
        <f>1/G14</f>
        <v>0.62962379977963168</v>
      </c>
      <c r="I14">
        <v>0.90689786516242543</v>
      </c>
      <c r="J14">
        <v>3.2496884709999998</v>
      </c>
    </row>
    <row r="15" spans="1:10" x14ac:dyDescent="0.25">
      <c r="A15" s="9"/>
      <c r="B15" s="9"/>
      <c r="C15">
        <v>2</v>
      </c>
      <c r="D15">
        <v>406</v>
      </c>
      <c r="I15">
        <v>0.76525146163029178</v>
      </c>
      <c r="J15">
        <v>3.1766113376899998</v>
      </c>
    </row>
    <row r="16" spans="1:10" x14ac:dyDescent="0.25">
      <c r="A16" s="9"/>
      <c r="B16" s="9"/>
      <c r="C16">
        <v>3</v>
      </c>
      <c r="D16">
        <v>405</v>
      </c>
      <c r="I16">
        <v>1.2107856788269908</v>
      </c>
      <c r="J16">
        <v>4.099544515612001</v>
      </c>
    </row>
    <row r="17" spans="1:10" x14ac:dyDescent="0.25">
      <c r="A17" s="9">
        <v>43131</v>
      </c>
      <c r="B17" s="9">
        <v>43131</v>
      </c>
      <c r="C17">
        <v>1</v>
      </c>
      <c r="D17">
        <v>446</v>
      </c>
      <c r="E17" s="16">
        <v>1.0850364450000001</v>
      </c>
      <c r="F17" s="16">
        <v>1.6278030379999999</v>
      </c>
      <c r="G17">
        <v>1.4883900000000001</v>
      </c>
      <c r="H17">
        <f t="shared" ref="H17:H22" si="1">1/G17</f>
        <v>0.6718669166011596</v>
      </c>
      <c r="I17">
        <v>1.0844105144443481</v>
      </c>
      <c r="J17">
        <v>4.3950934639709986</v>
      </c>
    </row>
    <row r="18" spans="1:10" x14ac:dyDescent="0.25">
      <c r="A18" s="9"/>
      <c r="B18" s="9"/>
      <c r="C18">
        <v>2</v>
      </c>
      <c r="D18">
        <v>445</v>
      </c>
      <c r="E18" s="16">
        <v>0.97736568150000003</v>
      </c>
      <c r="F18" s="16">
        <v>1.9901970819999999</v>
      </c>
      <c r="G18">
        <v>1.28302</v>
      </c>
      <c r="H18">
        <f t="shared" si="1"/>
        <v>0.77941107699022616</v>
      </c>
    </row>
    <row r="19" spans="1:10" x14ac:dyDescent="0.25">
      <c r="A19" s="9"/>
      <c r="B19" s="9"/>
      <c r="C19">
        <v>3</v>
      </c>
      <c r="D19">
        <v>444</v>
      </c>
      <c r="E19" s="16">
        <v>1.538045087</v>
      </c>
      <c r="F19" s="16">
        <v>3.0294211170000001</v>
      </c>
      <c r="G19">
        <v>0.92596299999999998</v>
      </c>
      <c r="H19">
        <f t="shared" si="1"/>
        <v>1.0799567585313885</v>
      </c>
    </row>
    <row r="20" spans="1:10" x14ac:dyDescent="0.25">
      <c r="A20" s="9">
        <v>43341</v>
      </c>
      <c r="B20" s="9">
        <v>43341</v>
      </c>
      <c r="C20">
        <v>1</v>
      </c>
      <c r="D20">
        <v>533</v>
      </c>
      <c r="E20">
        <v>3.1009852809999998</v>
      </c>
      <c r="F20">
        <v>5.0933117579999996</v>
      </c>
      <c r="G20">
        <v>1.3768100000000001</v>
      </c>
      <c r="H20">
        <f t="shared" si="1"/>
        <v>0.72631663047188788</v>
      </c>
    </row>
    <row r="21" spans="1:10" x14ac:dyDescent="0.25">
      <c r="A21" s="9"/>
      <c r="B21" s="9"/>
      <c r="C21">
        <v>2</v>
      </c>
      <c r="D21">
        <v>532</v>
      </c>
      <c r="E21" s="16">
        <v>3.2222380030000002</v>
      </c>
      <c r="F21" s="16">
        <v>5.2511691059999999</v>
      </c>
      <c r="G21">
        <v>1.08815</v>
      </c>
      <c r="H21">
        <f t="shared" si="1"/>
        <v>0.91899094793916281</v>
      </c>
    </row>
    <row r="22" spans="1:10" x14ac:dyDescent="0.25">
      <c r="A22" s="9"/>
      <c r="B22" s="9"/>
      <c r="C22">
        <v>3</v>
      </c>
      <c r="D22">
        <v>531</v>
      </c>
      <c r="E22">
        <v>3.0988215729999999</v>
      </c>
      <c r="F22">
        <v>4.9604794989999998</v>
      </c>
      <c r="G22">
        <v>0.93937700000000002</v>
      </c>
      <c r="H22">
        <f t="shared" si="1"/>
        <v>1.0645353250079574</v>
      </c>
    </row>
    <row r="23" spans="1:10" x14ac:dyDescent="0.25">
      <c r="A23" s="9">
        <v>43481</v>
      </c>
      <c r="B23" s="9">
        <v>43481</v>
      </c>
      <c r="C23">
        <v>1</v>
      </c>
      <c r="D23">
        <v>621</v>
      </c>
    </row>
    <row r="24" spans="1:10" x14ac:dyDescent="0.25">
      <c r="A24" s="9"/>
      <c r="B24" s="9"/>
      <c r="C24">
        <v>2</v>
      </c>
      <c r="D24">
        <v>620</v>
      </c>
      <c r="E24">
        <v>3.2496884709999998</v>
      </c>
      <c r="F24">
        <v>5.1238413510000003</v>
      </c>
      <c r="G24">
        <v>1.10266</v>
      </c>
      <c r="H24">
        <f>1/G24</f>
        <v>0.90689786516242543</v>
      </c>
    </row>
    <row r="25" spans="1:10" x14ac:dyDescent="0.25">
      <c r="A25" s="9"/>
      <c r="B25" s="9"/>
      <c r="C25">
        <v>3</v>
      </c>
      <c r="D25">
        <v>619</v>
      </c>
      <c r="E25">
        <v>3.859593147</v>
      </c>
      <c r="F25">
        <v>5.7848883520000003</v>
      </c>
      <c r="G25">
        <v>0.33045600000000003</v>
      </c>
      <c r="H25">
        <f>1/G25</f>
        <v>3.0261214806207177</v>
      </c>
    </row>
    <row r="26" spans="1:10" x14ac:dyDescent="0.25">
      <c r="A26" s="9">
        <v>44076</v>
      </c>
      <c r="B26" s="9">
        <v>44076</v>
      </c>
      <c r="C26">
        <v>1</v>
      </c>
      <c r="D26" t="s">
        <v>6</v>
      </c>
    </row>
    <row r="27" spans="1:10" x14ac:dyDescent="0.25">
      <c r="C27">
        <v>2</v>
      </c>
      <c r="D27">
        <v>891</v>
      </c>
      <c r="E27">
        <v>3.1766113376899998</v>
      </c>
      <c r="F27">
        <v>4.9598695054579993</v>
      </c>
      <c r="G27">
        <v>1.3067599999999999</v>
      </c>
      <c r="H27">
        <f t="shared" ref="H27:H31" si="2">1/G27</f>
        <v>0.76525146163029178</v>
      </c>
    </row>
    <row r="28" spans="1:10" x14ac:dyDescent="0.25">
      <c r="C28">
        <v>3</v>
      </c>
      <c r="D28">
        <v>890</v>
      </c>
      <c r="E28">
        <v>3.0336580247399993</v>
      </c>
      <c r="F28">
        <v>4.6288423976199988</v>
      </c>
      <c r="G28">
        <v>1.1514800000000001</v>
      </c>
      <c r="H28">
        <f t="shared" si="2"/>
        <v>0.8684475631361378</v>
      </c>
    </row>
    <row r="29" spans="1:10" x14ac:dyDescent="0.25">
      <c r="A29" s="4">
        <v>44216</v>
      </c>
      <c r="B29" s="4">
        <v>44216</v>
      </c>
      <c r="C29">
        <v>1</v>
      </c>
      <c r="D29">
        <v>947</v>
      </c>
      <c r="E29">
        <v>4.099544515612001</v>
      </c>
      <c r="F29">
        <v>6.3035860242600004</v>
      </c>
      <c r="G29">
        <v>0.82591000000000003</v>
      </c>
      <c r="H29">
        <f t="shared" si="2"/>
        <v>1.2107856788269908</v>
      </c>
    </row>
    <row r="30" spans="1:10" x14ac:dyDescent="0.25">
      <c r="C30">
        <v>2</v>
      </c>
      <c r="D30">
        <v>946</v>
      </c>
      <c r="E30">
        <v>4.3950934639709986</v>
      </c>
      <c r="F30">
        <v>6.781313902768999</v>
      </c>
      <c r="G30">
        <v>0.92215999999999998</v>
      </c>
      <c r="H30">
        <f t="shared" si="2"/>
        <v>1.0844105144443481</v>
      </c>
    </row>
    <row r="31" spans="1:10" x14ac:dyDescent="0.25">
      <c r="C31">
        <v>3</v>
      </c>
      <c r="D31">
        <v>945</v>
      </c>
      <c r="E31">
        <v>2.9618789475170004</v>
      </c>
      <c r="F31">
        <v>4.6426105284579995</v>
      </c>
      <c r="G31">
        <v>0.702793</v>
      </c>
      <c r="H31">
        <f t="shared" si="2"/>
        <v>1.4228940811874904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48AAE-0CB6-49C1-A1BA-2F36C839EF1B}">
  <dimension ref="A1:O36"/>
  <sheetViews>
    <sheetView topLeftCell="K1" zoomScale="85" zoomScaleNormal="85" workbookViewId="0">
      <selection activeCell="U30" sqref="U30"/>
    </sheetView>
  </sheetViews>
  <sheetFormatPr defaultRowHeight="15" x14ac:dyDescent="0.25"/>
  <cols>
    <col min="3" max="3" width="8.85546875" customWidth="1"/>
    <col min="7" max="7" width="13.42578125" customWidth="1"/>
    <col min="8" max="8" width="15.42578125" customWidth="1"/>
  </cols>
  <sheetData>
    <row r="1" spans="1:15" ht="15.75" thickBot="1" x14ac:dyDescent="0.3">
      <c r="A1" t="s">
        <v>3</v>
      </c>
      <c r="B1" t="s">
        <v>23</v>
      </c>
      <c r="E1" t="s">
        <v>18</v>
      </c>
      <c r="F1" t="s">
        <v>17</v>
      </c>
      <c r="G1" t="s">
        <v>24</v>
      </c>
      <c r="H1" t="s">
        <v>20</v>
      </c>
      <c r="K1" t="s">
        <v>27</v>
      </c>
      <c r="M1" t="s">
        <v>28</v>
      </c>
      <c r="O1" t="s">
        <v>29</v>
      </c>
    </row>
    <row r="2" spans="1:15" ht="15.75" thickBot="1" x14ac:dyDescent="0.3">
      <c r="A2" s="11">
        <v>3.507775069</v>
      </c>
      <c r="B2">
        <v>1.5419772465837494</v>
      </c>
      <c r="E2">
        <v>3.1009852809999998</v>
      </c>
      <c r="F2">
        <v>0.83298625572678053</v>
      </c>
      <c r="G2">
        <f>(E2+1.014)/2.95</f>
        <v>1.3949102647457627</v>
      </c>
      <c r="H2">
        <f>(2.95*F2)-1.014</f>
        <v>1.4433094543940028</v>
      </c>
      <c r="J2">
        <f>ABS(H2-E2)</f>
        <v>1.657675826605997</v>
      </c>
      <c r="K2">
        <f>SUM(J2:J10)/9</f>
        <v>1.4358403819211865</v>
      </c>
      <c r="L2">
        <f>H2-E2</f>
        <v>-1.657675826605997</v>
      </c>
      <c r="M2">
        <f>SUM(L2:L10)</f>
        <v>-12.922563437290679</v>
      </c>
      <c r="N2">
        <f>L2^2</f>
        <v>2.7478891461138755</v>
      </c>
      <c r="O2">
        <f>SQRT(SUM(N2:N10)/9)</f>
        <v>1.4916379102326558</v>
      </c>
    </row>
    <row r="3" spans="1:15" ht="15.75" thickBot="1" x14ac:dyDescent="0.3">
      <c r="A3" s="11">
        <v>5.1453856299999998</v>
      </c>
      <c r="B3">
        <v>2.1953511244588459</v>
      </c>
      <c r="E3">
        <v>3.2496884709999998</v>
      </c>
      <c r="F3">
        <v>0.99943032471491255</v>
      </c>
      <c r="G3">
        <f t="shared" ref="G3:G10" si="0">(E3+1.014)/2.95</f>
        <v>1.4453181257627117</v>
      </c>
      <c r="H3">
        <f t="shared" ref="H3:H10" si="1">(2.95*F3)-1.014</f>
        <v>1.9343194579089922</v>
      </c>
      <c r="J3">
        <f t="shared" ref="J3:J10" si="2">ABS(H3-E3)</f>
        <v>1.3153690130910076</v>
      </c>
      <c r="L3">
        <f t="shared" ref="L3:L10" si="3">H3-E3</f>
        <v>-1.3153690130910076</v>
      </c>
      <c r="N3">
        <f t="shared" ref="N3:N10" si="4">L3^2</f>
        <v>1.7301956406000114</v>
      </c>
    </row>
    <row r="4" spans="1:15" ht="15.75" thickBot="1" x14ac:dyDescent="0.3">
      <c r="A4" s="11">
        <v>4.1925783369999996</v>
      </c>
      <c r="B4">
        <v>1.6129491064039365</v>
      </c>
      <c r="E4" s="11">
        <v>2.3678349060000001</v>
      </c>
      <c r="F4">
        <v>0.77546430925516696</v>
      </c>
      <c r="G4">
        <f t="shared" si="0"/>
        <v>1.146384713898305</v>
      </c>
      <c r="H4">
        <f t="shared" si="1"/>
        <v>1.2736197123027428</v>
      </c>
      <c r="J4">
        <f t="shared" si="2"/>
        <v>1.0942151936972573</v>
      </c>
      <c r="L4">
        <f t="shared" si="3"/>
        <v>-1.0942151936972573</v>
      </c>
      <c r="N4">
        <f t="shared" si="4"/>
        <v>1.1973068901179262</v>
      </c>
    </row>
    <row r="5" spans="1:15" ht="15.75" thickBot="1" x14ac:dyDescent="0.3">
      <c r="A5" s="11">
        <v>1.699403665</v>
      </c>
      <c r="B5">
        <v>0.72659105275777636</v>
      </c>
      <c r="E5">
        <v>3.0336580247399993</v>
      </c>
      <c r="F5">
        <v>0.91240875912408748</v>
      </c>
      <c r="G5">
        <f t="shared" si="0"/>
        <v>1.3720874660135591</v>
      </c>
      <c r="H5">
        <f t="shared" si="1"/>
        <v>1.677605839416058</v>
      </c>
      <c r="J5">
        <f t="shared" si="2"/>
        <v>1.3560521853239413</v>
      </c>
      <c r="L5">
        <f t="shared" si="3"/>
        <v>-1.3560521853239413</v>
      </c>
      <c r="N5">
        <f t="shared" si="4"/>
        <v>1.8388775293218369</v>
      </c>
    </row>
    <row r="6" spans="1:15" x14ac:dyDescent="0.25">
      <c r="A6">
        <v>3.0988215729999999</v>
      </c>
      <c r="B6">
        <v>1.5411903938835703</v>
      </c>
      <c r="E6">
        <v>3.1766113376899998</v>
      </c>
      <c r="F6">
        <v>0.83542188805346695</v>
      </c>
      <c r="G6">
        <f t="shared" si="0"/>
        <v>1.4205462161661015</v>
      </c>
      <c r="H6">
        <f t="shared" si="1"/>
        <v>1.4504945697577278</v>
      </c>
      <c r="J6">
        <f t="shared" si="2"/>
        <v>1.726116767932272</v>
      </c>
      <c r="L6">
        <f t="shared" si="3"/>
        <v>-1.726116767932272</v>
      </c>
      <c r="N6">
        <f t="shared" si="4"/>
        <v>2.9794790965369531</v>
      </c>
    </row>
    <row r="7" spans="1:15" ht="15.75" thickBot="1" x14ac:dyDescent="0.3">
      <c r="A7">
        <v>3.859593147</v>
      </c>
      <c r="B7">
        <v>1.6546552484423487</v>
      </c>
      <c r="E7">
        <v>4.099544515612001</v>
      </c>
      <c r="F7">
        <v>1.1555456948989591</v>
      </c>
      <c r="G7">
        <f t="shared" si="0"/>
        <v>1.733404920546441</v>
      </c>
      <c r="H7">
        <f t="shared" si="1"/>
        <v>2.3948597999519299</v>
      </c>
      <c r="J7">
        <f t="shared" si="2"/>
        <v>1.7046847156600711</v>
      </c>
      <c r="L7">
        <f t="shared" si="3"/>
        <v>-1.7046847156600711</v>
      </c>
      <c r="N7">
        <f t="shared" si="4"/>
        <v>2.9059499798050572</v>
      </c>
    </row>
    <row r="8" spans="1:15" ht="15.75" thickBot="1" x14ac:dyDescent="0.3">
      <c r="A8" s="11">
        <v>0.90458325159999997</v>
      </c>
      <c r="B8">
        <v>0.66711585801106077</v>
      </c>
      <c r="E8">
        <v>4.3950934639709986</v>
      </c>
      <c r="F8">
        <v>1.0949976129052039</v>
      </c>
      <c r="G8">
        <f t="shared" si="0"/>
        <v>1.8335910047359316</v>
      </c>
      <c r="H8">
        <f t="shared" si="1"/>
        <v>2.2162429580703513</v>
      </c>
      <c r="J8">
        <f t="shared" si="2"/>
        <v>2.1788505059006473</v>
      </c>
      <c r="L8">
        <f t="shared" si="3"/>
        <v>-2.1788505059006473</v>
      </c>
      <c r="N8">
        <f t="shared" si="4"/>
        <v>4.7473895270635067</v>
      </c>
    </row>
    <row r="9" spans="1:15" ht="15.75" thickBot="1" x14ac:dyDescent="0.3">
      <c r="A9" s="16">
        <v>1.0850364450000001</v>
      </c>
      <c r="B9">
        <v>0.70270118334879283</v>
      </c>
      <c r="E9" s="11">
        <v>3.275819437</v>
      </c>
      <c r="F9">
        <v>1.0610148144734588</v>
      </c>
      <c r="G9">
        <f t="shared" si="0"/>
        <v>1.4541760803389829</v>
      </c>
      <c r="H9">
        <f t="shared" si="1"/>
        <v>2.1159937026967039</v>
      </c>
      <c r="J9">
        <f t="shared" si="2"/>
        <v>1.1598257343032961</v>
      </c>
      <c r="L9">
        <f t="shared" si="3"/>
        <v>-1.1598257343032961</v>
      </c>
      <c r="N9">
        <f t="shared" si="4"/>
        <v>1.3451957339521798</v>
      </c>
    </row>
    <row r="10" spans="1:15" x14ac:dyDescent="0.25">
      <c r="A10" s="16">
        <v>1.538045087</v>
      </c>
      <c r="B10">
        <v>0.96623650783574333</v>
      </c>
      <c r="E10" s="16">
        <v>1.4207294260000001</v>
      </c>
      <c r="F10">
        <v>0.57795116312671579</v>
      </c>
      <c r="G10">
        <f t="shared" si="0"/>
        <v>0.82533200881355928</v>
      </c>
      <c r="H10">
        <f t="shared" si="1"/>
        <v>0.6909559312238116</v>
      </c>
      <c r="J10">
        <f t="shared" si="2"/>
        <v>0.72977349477618847</v>
      </c>
      <c r="L10">
        <f t="shared" si="3"/>
        <v>-0.72977349477618847</v>
      </c>
      <c r="N10">
        <f t="shared" si="4"/>
        <v>0.53256935367785163</v>
      </c>
    </row>
    <row r="11" spans="1:15" x14ac:dyDescent="0.25">
      <c r="A11" s="16">
        <v>3.2222380030000002</v>
      </c>
      <c r="B11">
        <v>1.1397970807859106</v>
      </c>
    </row>
    <row r="12" spans="1:15" x14ac:dyDescent="0.25">
      <c r="A12" s="16">
        <v>0.97736568150000003</v>
      </c>
      <c r="B12">
        <v>0.86216673968500479</v>
      </c>
    </row>
    <row r="13" spans="1:15" ht="15.75" thickBot="1" x14ac:dyDescent="0.3">
      <c r="A13">
        <v>1.6921717060000001</v>
      </c>
      <c r="B13">
        <v>0.75793739602477095</v>
      </c>
    </row>
    <row r="14" spans="1:15" ht="15.75" thickBot="1" x14ac:dyDescent="0.3">
      <c r="A14">
        <v>2.9618789475170004</v>
      </c>
      <c r="B14">
        <v>1.4534883720930234</v>
      </c>
      <c r="E14" s="11">
        <v>3.507775069</v>
      </c>
      <c r="F14">
        <v>1.5419772465837494</v>
      </c>
    </row>
    <row r="15" spans="1:15" ht="15.75" thickBot="1" x14ac:dyDescent="0.3">
      <c r="A15" s="11">
        <v>0.70866021320000006</v>
      </c>
      <c r="B15">
        <v>0.73015618040698904</v>
      </c>
      <c r="E15" s="11">
        <v>5.1453856299999998</v>
      </c>
      <c r="F15">
        <v>2.1953511244588459</v>
      </c>
    </row>
    <row r="16" spans="1:15" ht="15.75" thickBot="1" x14ac:dyDescent="0.3">
      <c r="A16">
        <v>3.1009852809999998</v>
      </c>
      <c r="B16">
        <v>0.83298625572678053</v>
      </c>
      <c r="D16" s="11"/>
      <c r="E16" s="11">
        <v>4.1925783369999996</v>
      </c>
      <c r="F16">
        <v>1.6129491064039365</v>
      </c>
    </row>
    <row r="17" spans="1:11" ht="15.75" thickBot="1" x14ac:dyDescent="0.3">
      <c r="A17">
        <v>3.2496884709999998</v>
      </c>
      <c r="B17">
        <v>0.99943032471491255</v>
      </c>
      <c r="D17" s="11"/>
      <c r="E17" s="11">
        <v>1.699403665</v>
      </c>
      <c r="F17">
        <v>0.72659105275777636</v>
      </c>
      <c r="K17" s="16"/>
    </row>
    <row r="18" spans="1:11" ht="15.75" thickBot="1" x14ac:dyDescent="0.3">
      <c r="A18" s="11">
        <v>2.3678349060000001</v>
      </c>
      <c r="B18">
        <v>0.77546430925516696</v>
      </c>
      <c r="D18" s="11"/>
      <c r="E18" s="18">
        <v>2.3678349060000001</v>
      </c>
      <c r="F18" s="17">
        <v>0.77546430925516652</v>
      </c>
      <c r="K18" s="16"/>
    </row>
    <row r="19" spans="1:11" ht="15.75" thickBot="1" x14ac:dyDescent="0.3">
      <c r="A19">
        <v>3.0336580247399993</v>
      </c>
      <c r="B19">
        <v>0.91240875912408748</v>
      </c>
      <c r="D19" s="11"/>
      <c r="E19" s="18">
        <v>3.275819437</v>
      </c>
      <c r="F19" s="17">
        <v>1.0610148144734588</v>
      </c>
      <c r="K19" s="16"/>
    </row>
    <row r="20" spans="1:11" ht="15.75" thickBot="1" x14ac:dyDescent="0.3">
      <c r="A20">
        <v>3.1766113376899998</v>
      </c>
      <c r="B20">
        <v>0.83542188805346695</v>
      </c>
      <c r="E20" s="11">
        <v>0.70866021320000006</v>
      </c>
      <c r="F20">
        <v>0.73015618040698904</v>
      </c>
    </row>
    <row r="21" spans="1:11" ht="15.75" thickBot="1" x14ac:dyDescent="0.3">
      <c r="A21">
        <v>4.099544515612001</v>
      </c>
      <c r="B21">
        <v>1.1555456948989591</v>
      </c>
      <c r="D21" s="11"/>
      <c r="E21" s="19">
        <v>1.4207294260000001</v>
      </c>
      <c r="F21" s="17">
        <v>0.57795116312671579</v>
      </c>
    </row>
    <row r="22" spans="1:11" ht="15.75" thickBot="1" x14ac:dyDescent="0.3">
      <c r="A22">
        <v>4.3950934639709986</v>
      </c>
      <c r="B22">
        <v>1.0949976129052039</v>
      </c>
      <c r="D22" s="16"/>
      <c r="E22">
        <v>1.6921717060000001</v>
      </c>
      <c r="F22">
        <v>0.75793739602477095</v>
      </c>
    </row>
    <row r="23" spans="1:11" ht="15.75" thickBot="1" x14ac:dyDescent="0.3">
      <c r="A23" s="11">
        <v>3.275819437</v>
      </c>
      <c r="B23">
        <v>1.0610148144734588</v>
      </c>
      <c r="E23" s="11">
        <v>0.90458325159999997</v>
      </c>
      <c r="F23">
        <v>0.66711585801106077</v>
      </c>
    </row>
    <row r="24" spans="1:11" ht="15.75" thickBot="1" x14ac:dyDescent="0.3">
      <c r="A24" s="16">
        <v>1.4207294260000001</v>
      </c>
      <c r="B24">
        <v>0.57795116312671579</v>
      </c>
      <c r="D24" s="11"/>
      <c r="E24" s="16">
        <v>1.0850364450000001</v>
      </c>
      <c r="F24">
        <v>0.70270118334879283</v>
      </c>
      <c r="K24" s="11"/>
    </row>
    <row r="25" spans="1:11" ht="15.75" thickBot="1" x14ac:dyDescent="0.3">
      <c r="D25" s="16"/>
      <c r="E25" s="16">
        <v>0.97736568150000003</v>
      </c>
      <c r="F25">
        <v>0.86216673968500479</v>
      </c>
      <c r="K25" s="11"/>
    </row>
    <row r="26" spans="1:11" x14ac:dyDescent="0.25">
      <c r="D26" s="16"/>
      <c r="E26" s="16">
        <v>1.538045087</v>
      </c>
      <c r="F26">
        <v>0.96623650783574333</v>
      </c>
    </row>
    <row r="27" spans="1:11" x14ac:dyDescent="0.25">
      <c r="D27" s="16"/>
      <c r="E27" s="17">
        <v>3.1009852809999998</v>
      </c>
      <c r="F27" s="17">
        <v>0.83298625572678053</v>
      </c>
    </row>
    <row r="28" spans="1:11" x14ac:dyDescent="0.25">
      <c r="D28" s="16"/>
      <c r="E28" s="16">
        <v>3.2222380030000002</v>
      </c>
      <c r="F28">
        <v>1.1397970807859106</v>
      </c>
    </row>
    <row r="29" spans="1:11" x14ac:dyDescent="0.25">
      <c r="E29">
        <v>3.0988215729999999</v>
      </c>
      <c r="F29">
        <v>1.5411903938835703</v>
      </c>
    </row>
    <row r="30" spans="1:11" x14ac:dyDescent="0.25">
      <c r="E30" s="17">
        <v>3.2496884709999998</v>
      </c>
      <c r="F30" s="17">
        <v>0.99943032471491255</v>
      </c>
    </row>
    <row r="31" spans="1:11" x14ac:dyDescent="0.25">
      <c r="E31">
        <v>3.859593147</v>
      </c>
      <c r="F31">
        <v>1.6546552484423487</v>
      </c>
    </row>
    <row r="32" spans="1:11" x14ac:dyDescent="0.25">
      <c r="E32" s="17">
        <v>3.1766113376899998</v>
      </c>
      <c r="F32" s="17">
        <v>0.83542188805346695</v>
      </c>
    </row>
    <row r="33" spans="5:6" x14ac:dyDescent="0.25">
      <c r="E33" s="17">
        <v>3.0336580247399993</v>
      </c>
      <c r="F33" s="17">
        <v>0.91240875912408748</v>
      </c>
    </row>
    <row r="34" spans="5:6" x14ac:dyDescent="0.25">
      <c r="E34" s="17">
        <v>4.099544515612001</v>
      </c>
      <c r="F34" s="17">
        <v>1.1555456948989591</v>
      </c>
    </row>
    <row r="35" spans="5:6" x14ac:dyDescent="0.25">
      <c r="E35" s="17">
        <v>4.3950934639709986</v>
      </c>
      <c r="F35" s="17">
        <v>1.0949976129052039</v>
      </c>
    </row>
    <row r="36" spans="5:6" x14ac:dyDescent="0.25">
      <c r="E36">
        <v>2.9618789475170004</v>
      </c>
      <c r="F36">
        <v>1.4534883720930234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582DB-7E0A-4741-9F0E-71DA89E57D00}">
  <dimension ref="A1:K12"/>
  <sheetViews>
    <sheetView zoomScale="70" zoomScaleNormal="70" workbookViewId="0">
      <selection activeCell="O44" sqref="O44"/>
    </sheetView>
  </sheetViews>
  <sheetFormatPr defaultRowHeight="15" x14ac:dyDescent="0.25"/>
  <cols>
    <col min="10" max="11" width="8.85546875" customWidth="1"/>
  </cols>
  <sheetData>
    <row r="1" spans="1:11" ht="15.75" thickBot="1" x14ac:dyDescent="0.3">
      <c r="A1" t="s">
        <v>3</v>
      </c>
      <c r="B1" t="s">
        <v>16</v>
      </c>
      <c r="C1" t="s">
        <v>17</v>
      </c>
      <c r="G1" t="s">
        <v>13</v>
      </c>
      <c r="H1" t="s">
        <v>15</v>
      </c>
      <c r="I1" t="s">
        <v>18</v>
      </c>
      <c r="J1" t="s">
        <v>19</v>
      </c>
      <c r="K1" t="s">
        <v>20</v>
      </c>
    </row>
    <row r="2" spans="1:11" ht="15.75" thickBot="1" x14ac:dyDescent="0.3">
      <c r="A2" s="11">
        <v>3.507775069</v>
      </c>
      <c r="B2" s="13">
        <v>1.269428604796409</v>
      </c>
      <c r="C2">
        <v>1.0227113509710133</v>
      </c>
      <c r="G2">
        <v>0.88455652758489534</v>
      </c>
      <c r="H2">
        <v>0.85741232958929958</v>
      </c>
      <c r="I2" s="11">
        <v>0.70866021320000006</v>
      </c>
      <c r="J2">
        <f>(I2+0.535)/3.22</f>
        <v>0.38622987987577639</v>
      </c>
      <c r="K2">
        <f>(3.22*H2)-0.535</f>
        <v>2.2258677012775445</v>
      </c>
    </row>
    <row r="3" spans="1:11" ht="15.75" thickBot="1" x14ac:dyDescent="0.3">
      <c r="A3" s="11">
        <v>5.1453856299999998</v>
      </c>
      <c r="B3" s="13">
        <v>1.630055617497669</v>
      </c>
      <c r="C3">
        <v>1.8580280748042102</v>
      </c>
      <c r="G3">
        <v>0.88528479611891142</v>
      </c>
      <c r="H3">
        <v>0.94722982637277287</v>
      </c>
      <c r="I3">
        <v>0.97736568150000003</v>
      </c>
      <c r="J3">
        <f t="shared" ref="J3:J6" si="0">(I3+0.535)/3.22</f>
        <v>0.46967878307453409</v>
      </c>
      <c r="K3">
        <f t="shared" ref="K3:K6" si="1">(3.22*H3)-0.535</f>
        <v>2.5150800409203287</v>
      </c>
    </row>
    <row r="4" spans="1:11" ht="15.75" thickBot="1" x14ac:dyDescent="0.3">
      <c r="A4" s="11">
        <v>4.1925783369999996</v>
      </c>
      <c r="B4" s="13">
        <v>1.2168085059781801</v>
      </c>
      <c r="C4">
        <v>1.6271698309695979</v>
      </c>
      <c r="G4">
        <v>3.1009852809999998</v>
      </c>
      <c r="H4">
        <v>0.79264426125554843</v>
      </c>
      <c r="I4">
        <v>0.59287365862334729</v>
      </c>
      <c r="J4">
        <f t="shared" si="0"/>
        <v>0.35027132255383453</v>
      </c>
      <c r="K4">
        <f t="shared" si="1"/>
        <v>2.017314521242866</v>
      </c>
    </row>
    <row r="5" spans="1:11" ht="15.75" thickBot="1" x14ac:dyDescent="0.3">
      <c r="A5" s="11">
        <v>1.699403665</v>
      </c>
      <c r="B5" s="13">
        <v>0.76295109483482115</v>
      </c>
      <c r="C5">
        <v>0.70553705480611839</v>
      </c>
      <c r="G5">
        <v>0.99497537435948458</v>
      </c>
      <c r="H5">
        <v>1.0592816375646692</v>
      </c>
      <c r="I5">
        <v>3.2222380030000002</v>
      </c>
      <c r="J5">
        <f t="shared" si="0"/>
        <v>1.166844100310559</v>
      </c>
      <c r="K5">
        <f t="shared" si="1"/>
        <v>2.875886872958235</v>
      </c>
    </row>
    <row r="6" spans="1:11" ht="15.75" thickBot="1" x14ac:dyDescent="0.3">
      <c r="A6" s="11">
        <v>2.3678349060000001</v>
      </c>
      <c r="B6" s="13">
        <v>0.75963021201279213</v>
      </c>
      <c r="C6">
        <v>0.65023310856942207</v>
      </c>
      <c r="G6">
        <v>0.9213617727000506</v>
      </c>
      <c r="H6">
        <v>1.2688374784139023</v>
      </c>
      <c r="I6">
        <v>3.859593147</v>
      </c>
      <c r="J6">
        <f t="shared" si="0"/>
        <v>1.3647804804347825</v>
      </c>
      <c r="K6">
        <f t="shared" si="1"/>
        <v>3.5506566804927653</v>
      </c>
    </row>
    <row r="7" spans="1:11" ht="15.75" thickBot="1" x14ac:dyDescent="0.3">
      <c r="A7" s="11">
        <v>3.275819437</v>
      </c>
      <c r="B7" s="13">
        <v>0.76940832499807643</v>
      </c>
      <c r="C7">
        <v>1.0752086980082833</v>
      </c>
    </row>
    <row r="8" spans="1:11" x14ac:dyDescent="0.25">
      <c r="A8">
        <v>1.4207294260000001</v>
      </c>
      <c r="B8">
        <v>0.63372560948560486</v>
      </c>
      <c r="C8">
        <v>0.614129900756608</v>
      </c>
    </row>
    <row r="9" spans="1:11" ht="15.75" thickBot="1" x14ac:dyDescent="0.3">
      <c r="A9">
        <v>1.6921717060000001</v>
      </c>
      <c r="B9">
        <v>1.0097756379510037</v>
      </c>
      <c r="C9">
        <v>1.0191363227319377</v>
      </c>
    </row>
    <row r="10" spans="1:11" ht="15.75" thickBot="1" x14ac:dyDescent="0.3">
      <c r="A10" s="11">
        <v>0.90458325159999997</v>
      </c>
      <c r="B10" s="13">
        <v>0.32609723567373317</v>
      </c>
      <c r="C10" s="13">
        <v>0.7332453438920663</v>
      </c>
    </row>
    <row r="11" spans="1:11" x14ac:dyDescent="0.25">
      <c r="A11">
        <v>1.0850364450000001</v>
      </c>
      <c r="B11">
        <v>0.57206601641829469</v>
      </c>
      <c r="C11">
        <v>0.48343977065617283</v>
      </c>
    </row>
    <row r="12" spans="1:11" x14ac:dyDescent="0.25">
      <c r="A12">
        <v>3.2496884709999998</v>
      </c>
      <c r="B12">
        <v>1.0438206340375296</v>
      </c>
      <c r="C12">
        <v>0.90992638695529537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103EF-A9B4-4ED3-BD9D-F961D578DF92}">
  <dimension ref="A1:C11"/>
  <sheetViews>
    <sheetView workbookViewId="0">
      <selection activeCell="N20" sqref="N20"/>
    </sheetView>
  </sheetViews>
  <sheetFormatPr defaultRowHeight="15" x14ac:dyDescent="0.25"/>
  <cols>
    <col min="1" max="1" width="12" customWidth="1"/>
    <col min="2" max="2" width="16.7109375" customWidth="1"/>
  </cols>
  <sheetData>
    <row r="1" spans="1:3" x14ac:dyDescent="0.25">
      <c r="B1" t="s">
        <v>21</v>
      </c>
      <c r="C1" t="s">
        <v>22</v>
      </c>
    </row>
    <row r="2" spans="1:3" x14ac:dyDescent="0.25">
      <c r="A2" s="9">
        <v>42431</v>
      </c>
      <c r="B2" s="14">
        <v>0.49722222222222223</v>
      </c>
      <c r="C2">
        <v>0.25</v>
      </c>
    </row>
    <row r="3" spans="1:3" x14ac:dyDescent="0.25">
      <c r="A3" s="9">
        <v>42571</v>
      </c>
      <c r="B3" s="14">
        <v>0.49444444444444446</v>
      </c>
      <c r="C3">
        <v>1.29</v>
      </c>
    </row>
    <row r="4" spans="1:3" x14ac:dyDescent="0.25">
      <c r="A4" s="9">
        <v>42711</v>
      </c>
      <c r="B4" s="14">
        <v>0.49722222222222223</v>
      </c>
      <c r="C4">
        <v>0.12</v>
      </c>
    </row>
    <row r="5" spans="1:3" x14ac:dyDescent="0.25">
      <c r="A5" s="9">
        <v>42991</v>
      </c>
      <c r="B5" s="14">
        <v>0.50208333333333333</v>
      </c>
      <c r="C5">
        <v>7.0000000000000007E-2</v>
      </c>
    </row>
    <row r="6" spans="1:3" x14ac:dyDescent="0.25">
      <c r="A6" s="9">
        <v>43026</v>
      </c>
      <c r="B6" s="14">
        <v>0.50138888888888888</v>
      </c>
      <c r="C6">
        <v>1.62</v>
      </c>
    </row>
    <row r="7" spans="1:3" x14ac:dyDescent="0.25">
      <c r="A7" s="9">
        <v>43131</v>
      </c>
      <c r="B7" s="14">
        <v>0.50069444444444444</v>
      </c>
      <c r="C7">
        <v>1.66</v>
      </c>
    </row>
    <row r="8" spans="1:3" x14ac:dyDescent="0.25">
      <c r="A8" s="9">
        <v>43341</v>
      </c>
      <c r="B8" s="14">
        <v>0.5</v>
      </c>
      <c r="C8">
        <v>1.3</v>
      </c>
    </row>
    <row r="9" spans="1:3" x14ac:dyDescent="0.25">
      <c r="A9" s="9">
        <v>43481</v>
      </c>
      <c r="B9" s="14">
        <v>0.50138888888888888</v>
      </c>
      <c r="C9">
        <v>0.2</v>
      </c>
    </row>
    <row r="10" spans="1:3" x14ac:dyDescent="0.25">
      <c r="A10" s="9">
        <v>44076</v>
      </c>
      <c r="B10" s="14">
        <v>0.50208333333333333</v>
      </c>
      <c r="C10">
        <v>1.42</v>
      </c>
    </row>
    <row r="11" spans="1:3" x14ac:dyDescent="0.25">
      <c r="A11" s="4">
        <v>44216</v>
      </c>
      <c r="B11" s="14">
        <v>0.49791666666666662</v>
      </c>
      <c r="C11">
        <v>0.18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3570B-FA23-4CFB-A961-670A9D30A44A}">
  <dimension ref="A1:P16"/>
  <sheetViews>
    <sheetView topLeftCell="N1" zoomScale="70" zoomScaleNormal="70" workbookViewId="0">
      <selection activeCell="F24" sqref="F24"/>
    </sheetView>
  </sheetViews>
  <sheetFormatPr defaultRowHeight="15" x14ac:dyDescent="0.25"/>
  <sheetData>
    <row r="1" spans="1:16" x14ac:dyDescent="0.25">
      <c r="A1" t="s">
        <v>3</v>
      </c>
      <c r="B1" t="s">
        <v>17</v>
      </c>
      <c r="E1" t="s">
        <v>3</v>
      </c>
      <c r="F1" t="s">
        <v>17</v>
      </c>
      <c r="G1" t="s">
        <v>30</v>
      </c>
      <c r="L1" t="s">
        <v>27</v>
      </c>
      <c r="N1" t="s">
        <v>28</v>
      </c>
      <c r="P1" t="s">
        <v>29</v>
      </c>
    </row>
    <row r="2" spans="1:16" ht="15.75" thickBot="1" x14ac:dyDescent="0.3">
      <c r="A2" s="21">
        <v>1.6994037</v>
      </c>
      <c r="B2" s="21">
        <v>0.72659110000000005</v>
      </c>
      <c r="C2" s="21"/>
      <c r="D2" s="21"/>
      <c r="E2" s="21">
        <v>4.1925780000000001</v>
      </c>
      <c r="F2" s="21">
        <v>1.6129491</v>
      </c>
      <c r="G2">
        <f>(F2*3.16)-0.876</f>
        <v>4.2209191559999999</v>
      </c>
      <c r="K2">
        <f>ABS(G2-E2)</f>
        <v>2.8341155999999756E-2</v>
      </c>
      <c r="L2">
        <f>SUM(K2:K10)/9</f>
        <v>0.72903253377777755</v>
      </c>
      <c r="M2">
        <f>G2-E2</f>
        <v>2.8341155999999756E-2</v>
      </c>
      <c r="N2">
        <f>SUM(M2:M10)/9</f>
        <v>-0.49725802444444422</v>
      </c>
      <c r="O2">
        <f>M2^2</f>
        <v>8.0322112341632221E-4</v>
      </c>
      <c r="P2">
        <f>SQRT(SUM(O2:O10)/9)</f>
        <v>0.88669768947358318</v>
      </c>
    </row>
    <row r="3" spans="1:16" ht="15.75" thickBot="1" x14ac:dyDescent="0.3">
      <c r="A3" s="21">
        <v>0.90458329999999998</v>
      </c>
      <c r="B3" s="21">
        <v>0.66711589999999998</v>
      </c>
      <c r="C3" s="21"/>
      <c r="D3" s="21"/>
      <c r="E3" s="21">
        <v>1.0850359999999999</v>
      </c>
      <c r="F3" s="21">
        <v>0.70270120000000003</v>
      </c>
      <c r="G3">
        <f t="shared" ref="G3:G10" si="0">(F3*3.16)-0.876</f>
        <v>1.3445357920000003</v>
      </c>
      <c r="K3">
        <f t="shared" ref="K3:K10" si="1">ABS(G3-E3)</f>
        <v>0.2594997920000004</v>
      </c>
      <c r="M3">
        <f t="shared" ref="M3:M10" si="2">G3-E3</f>
        <v>0.2594997920000004</v>
      </c>
      <c r="O3">
        <f t="shared" ref="O3:O10" si="3">M3^2</f>
        <v>6.7340142048043464E-2</v>
      </c>
    </row>
    <row r="4" spans="1:16" ht="15.75" thickBot="1" x14ac:dyDescent="0.3">
      <c r="A4" s="21">
        <v>3.5077750999999999</v>
      </c>
      <c r="B4" s="21">
        <v>1.5419772</v>
      </c>
      <c r="C4" s="21"/>
      <c r="D4" s="21"/>
      <c r="E4" s="21">
        <v>1.692172</v>
      </c>
      <c r="F4" s="21">
        <v>0.75793739999999998</v>
      </c>
      <c r="G4">
        <f t="shared" si="0"/>
        <v>1.5190821840000002</v>
      </c>
      <c r="K4">
        <f t="shared" si="1"/>
        <v>0.17308981599999984</v>
      </c>
      <c r="M4">
        <f t="shared" si="2"/>
        <v>-0.17308981599999984</v>
      </c>
      <c r="O4">
        <f t="shared" si="3"/>
        <v>2.9960084402913801E-2</v>
      </c>
    </row>
    <row r="5" spans="1:16" ht="15.75" thickBot="1" x14ac:dyDescent="0.3">
      <c r="A5" s="21">
        <v>5.1453856</v>
      </c>
      <c r="B5" s="21">
        <v>2.1953510999999999</v>
      </c>
      <c r="C5" s="21"/>
      <c r="D5" s="21"/>
      <c r="E5" s="21">
        <v>2.9618790000000002</v>
      </c>
      <c r="F5" s="21">
        <v>1.4534883999999999</v>
      </c>
      <c r="G5">
        <f t="shared" si="0"/>
        <v>3.7170233439999998</v>
      </c>
      <c r="K5">
        <f t="shared" si="1"/>
        <v>0.75514434399999963</v>
      </c>
      <c r="M5">
        <f t="shared" si="2"/>
        <v>0.75514434399999963</v>
      </c>
      <c r="O5">
        <f t="shared" si="3"/>
        <v>0.57024298027518983</v>
      </c>
    </row>
    <row r="6" spans="1:16" ht="15.75" thickBot="1" x14ac:dyDescent="0.3">
      <c r="A6" s="21">
        <v>0.9773657</v>
      </c>
      <c r="B6" s="21">
        <v>0.86216669999999995</v>
      </c>
      <c r="C6" s="21"/>
      <c r="D6" s="21"/>
      <c r="E6" s="21">
        <v>3.1009850000000001</v>
      </c>
      <c r="F6" s="21">
        <v>0.83298629999999996</v>
      </c>
      <c r="G6">
        <f t="shared" si="0"/>
        <v>1.7562367080000003</v>
      </c>
      <c r="K6">
        <f t="shared" si="1"/>
        <v>1.3447482919999998</v>
      </c>
      <c r="M6">
        <f t="shared" si="2"/>
        <v>-1.3447482919999998</v>
      </c>
      <c r="O6">
        <f t="shared" si="3"/>
        <v>1.8083479688369166</v>
      </c>
    </row>
    <row r="7" spans="1:16" ht="15.75" thickBot="1" x14ac:dyDescent="0.3">
      <c r="A7" s="21">
        <v>0.70866019999999996</v>
      </c>
      <c r="B7" s="21">
        <v>0.73015620000000003</v>
      </c>
      <c r="C7" s="21"/>
      <c r="D7" s="21"/>
      <c r="E7" s="21">
        <v>2.3678349999999999</v>
      </c>
      <c r="F7" s="21">
        <v>0.7754643</v>
      </c>
      <c r="G7">
        <f t="shared" si="0"/>
        <v>1.5744671880000003</v>
      </c>
      <c r="K7">
        <f t="shared" si="1"/>
        <v>0.79336781199999962</v>
      </c>
      <c r="M7">
        <f t="shared" si="2"/>
        <v>-0.79336781199999962</v>
      </c>
      <c r="O7">
        <f t="shared" si="3"/>
        <v>0.6294324851176667</v>
      </c>
    </row>
    <row r="8" spans="1:16" ht="15.75" thickBot="1" x14ac:dyDescent="0.3">
      <c r="A8" s="21">
        <v>4.3950934999999998</v>
      </c>
      <c r="B8" s="21">
        <v>1.0949975999999999</v>
      </c>
      <c r="C8" s="21"/>
      <c r="D8" s="21"/>
      <c r="E8" s="21">
        <v>3.1766109999999999</v>
      </c>
      <c r="F8" s="21">
        <v>0.83542190000000005</v>
      </c>
      <c r="G8">
        <f t="shared" si="0"/>
        <v>1.7639332040000002</v>
      </c>
      <c r="K8">
        <f t="shared" si="1"/>
        <v>1.4126777959999997</v>
      </c>
      <c r="M8">
        <f t="shared" si="2"/>
        <v>-1.4126777959999997</v>
      </c>
      <c r="O8">
        <f t="shared" si="3"/>
        <v>1.9956585553114166</v>
      </c>
    </row>
    <row r="9" spans="1:16" ht="15.75" thickBot="1" x14ac:dyDescent="0.3">
      <c r="A9" s="21">
        <v>3.0988216</v>
      </c>
      <c r="B9" s="21">
        <v>1.5411904000000001</v>
      </c>
      <c r="C9" s="21"/>
      <c r="D9" s="21"/>
      <c r="E9" s="21">
        <v>4.099545</v>
      </c>
      <c r="F9" s="21">
        <v>1.1555457</v>
      </c>
      <c r="G9">
        <f t="shared" si="0"/>
        <v>2.7755244120000002</v>
      </c>
      <c r="K9">
        <f t="shared" si="1"/>
        <v>1.3240205879999998</v>
      </c>
      <c r="M9">
        <f t="shared" si="2"/>
        <v>-1.3240205879999998</v>
      </c>
      <c r="O9">
        <f t="shared" si="3"/>
        <v>1.7530305174478651</v>
      </c>
    </row>
    <row r="10" spans="1:16" ht="15.75" thickBot="1" x14ac:dyDescent="0.3">
      <c r="A10" s="21">
        <v>3.2496885</v>
      </c>
      <c r="B10" s="21">
        <v>0.99943029999999999</v>
      </c>
      <c r="C10" s="21"/>
      <c r="D10" s="21"/>
      <c r="E10" s="21">
        <v>1.4207289999999999</v>
      </c>
      <c r="F10" s="21">
        <v>0.5779512</v>
      </c>
      <c r="G10">
        <f t="shared" si="0"/>
        <v>0.950325792</v>
      </c>
      <c r="K10">
        <f t="shared" si="1"/>
        <v>0.47040320799999991</v>
      </c>
      <c r="M10">
        <f t="shared" si="2"/>
        <v>-0.47040320799999991</v>
      </c>
      <c r="O10">
        <f t="shared" si="3"/>
        <v>0.22127917809669118</v>
      </c>
    </row>
    <row r="11" spans="1:16" ht="15.75" thickBot="1" x14ac:dyDescent="0.3">
      <c r="A11" s="21">
        <v>3.2222379999999999</v>
      </c>
      <c r="B11" s="21">
        <v>1.1397971</v>
      </c>
      <c r="C11" s="21"/>
      <c r="D11" s="21"/>
    </row>
    <row r="12" spans="1:16" ht="15.75" thickBot="1" x14ac:dyDescent="0.3">
      <c r="A12" s="21">
        <v>3.8595931000000001</v>
      </c>
      <c r="B12" s="21">
        <v>1.6546552000000001</v>
      </c>
      <c r="C12" s="21"/>
      <c r="D12" s="21"/>
    </row>
    <row r="13" spans="1:16" ht="15.75" thickBot="1" x14ac:dyDescent="0.3">
      <c r="A13" s="21">
        <v>3.033658</v>
      </c>
      <c r="B13" s="21">
        <v>0.91240880000000002</v>
      </c>
      <c r="C13" s="21"/>
      <c r="D13" s="21"/>
    </row>
    <row r="14" spans="1:16" ht="15.75" thickBot="1" x14ac:dyDescent="0.3">
      <c r="A14" s="21">
        <v>3.2758194</v>
      </c>
      <c r="B14" s="21">
        <v>1.0610147999999999</v>
      </c>
      <c r="C14" s="21"/>
      <c r="D14" s="21"/>
    </row>
    <row r="15" spans="1:16" ht="15.75" thickBot="1" x14ac:dyDescent="0.3">
      <c r="A15" s="21">
        <v>1.5380450999999999</v>
      </c>
      <c r="B15" s="21">
        <v>0.96623650000000005</v>
      </c>
      <c r="C15" s="21"/>
      <c r="D15" s="21"/>
    </row>
    <row r="16" spans="1:16" ht="15.75" thickBot="1" x14ac:dyDescent="0.3">
      <c r="A16" s="21"/>
      <c r="B16" s="21"/>
      <c r="C16" s="21"/>
      <c r="D16" s="21"/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6C043-1D84-463D-BEE1-9C2144DF6037}">
  <dimension ref="A1:Q16"/>
  <sheetViews>
    <sheetView topLeftCell="A13" zoomScale="70" zoomScaleNormal="70" workbookViewId="0">
      <selection activeCell="S35" sqref="S35"/>
    </sheetView>
  </sheetViews>
  <sheetFormatPr defaultRowHeight="15" x14ac:dyDescent="0.25"/>
  <sheetData>
    <row r="1" spans="1:17" x14ac:dyDescent="0.25">
      <c r="A1" t="s">
        <v>3</v>
      </c>
      <c r="B1" t="s">
        <v>17</v>
      </c>
      <c r="M1" t="s">
        <v>27</v>
      </c>
      <c r="O1" t="s">
        <v>28</v>
      </c>
      <c r="Q1" t="s">
        <v>29</v>
      </c>
    </row>
    <row r="2" spans="1:17" ht="15.75" thickBot="1" x14ac:dyDescent="0.3">
      <c r="A2" s="21">
        <v>1.6994037</v>
      </c>
      <c r="B2" s="21">
        <v>0.72659110000000005</v>
      </c>
      <c r="C2" s="20"/>
      <c r="F2" s="20"/>
      <c r="G2" s="21">
        <v>4.1925783000000001</v>
      </c>
      <c r="H2" s="21">
        <v>1.6129491</v>
      </c>
      <c r="I2">
        <f>(H2*3.3945)-1.155</f>
        <v>4.3201557199499998</v>
      </c>
      <c r="L2">
        <f>ABS(I2-G2)</f>
        <v>0.12757741994999972</v>
      </c>
      <c r="M2">
        <f>SUM(L2:L10)/9</f>
        <v>0.83237793757777767</v>
      </c>
      <c r="N2">
        <f>I2-G2</f>
        <v>0.12757741994999972</v>
      </c>
      <c r="O2">
        <f>SUM(N2:N10)/9</f>
        <v>-0.19640991688888912</v>
      </c>
      <c r="P2">
        <f>N2^2</f>
        <v>1.6275998081098586E-2</v>
      </c>
      <c r="Q2">
        <f>SQRT(SUM(P2:P10)/9)</f>
        <v>0.95088110928755809</v>
      </c>
    </row>
    <row r="3" spans="1:17" ht="15.75" thickBot="1" x14ac:dyDescent="0.3">
      <c r="A3" s="21">
        <v>0.70866019999999996</v>
      </c>
      <c r="B3" s="21">
        <v>0.73015620000000003</v>
      </c>
      <c r="C3" s="20"/>
      <c r="F3" s="20"/>
      <c r="G3" s="21">
        <v>1.4207293999999999</v>
      </c>
      <c r="H3" s="21">
        <v>0.5779512</v>
      </c>
      <c r="I3">
        <f t="shared" ref="I3:I10" si="0">(H3*3.3945)-1.155</f>
        <v>0.80685534839999984</v>
      </c>
      <c r="L3">
        <f t="shared" ref="L3:L10" si="1">ABS(I3-G3)</f>
        <v>0.61387405160000008</v>
      </c>
      <c r="N3">
        <f t="shared" ref="N3:N10" si="2">I3-G3</f>
        <v>-0.61387405160000008</v>
      </c>
      <c r="P3">
        <f t="shared" ref="P3:P10" si="3">N3^2</f>
        <v>0.37684135122779955</v>
      </c>
    </row>
    <row r="4" spans="1:17" ht="15.75" thickBot="1" x14ac:dyDescent="0.3">
      <c r="A4" s="21">
        <v>3.5077750999999999</v>
      </c>
      <c r="B4" s="21">
        <v>1.5419772</v>
      </c>
      <c r="C4" s="20"/>
      <c r="F4" s="20"/>
      <c r="G4" s="21">
        <v>1.0850363999999999</v>
      </c>
      <c r="H4" s="21">
        <v>0.70270120000000003</v>
      </c>
      <c r="I4">
        <f t="shared" si="0"/>
        <v>1.2303192233999998</v>
      </c>
      <c r="L4">
        <f t="shared" si="1"/>
        <v>0.14528282339999987</v>
      </c>
      <c r="N4">
        <f t="shared" si="2"/>
        <v>0.14528282339999987</v>
      </c>
      <c r="P4">
        <f t="shared" si="3"/>
        <v>2.110709877507555E-2</v>
      </c>
    </row>
    <row r="5" spans="1:17" ht="15.75" thickBot="1" x14ac:dyDescent="0.3">
      <c r="A5" s="21">
        <v>5.1453856</v>
      </c>
      <c r="B5" s="21">
        <v>2.1953510999999999</v>
      </c>
      <c r="C5" s="20"/>
      <c r="F5" s="20"/>
      <c r="G5" s="21">
        <v>0.9773657</v>
      </c>
      <c r="H5" s="21">
        <v>0.86216669999999995</v>
      </c>
      <c r="I5">
        <f t="shared" si="0"/>
        <v>1.7716248631499998</v>
      </c>
      <c r="L5">
        <f t="shared" si="1"/>
        <v>0.79425916314999978</v>
      </c>
      <c r="N5">
        <f t="shared" si="2"/>
        <v>0.79425916314999978</v>
      </c>
      <c r="P5">
        <f t="shared" si="3"/>
        <v>0.63084761824773794</v>
      </c>
    </row>
    <row r="6" spans="1:17" ht="15.75" thickBot="1" x14ac:dyDescent="0.3">
      <c r="A6" s="21">
        <v>0.90458329999999998</v>
      </c>
      <c r="B6" s="21">
        <v>0.66711589999999998</v>
      </c>
      <c r="C6" s="20"/>
      <c r="F6" s="20"/>
      <c r="G6" s="21">
        <v>3.1009853000000001</v>
      </c>
      <c r="H6" s="21">
        <v>0.83298629999999996</v>
      </c>
      <c r="I6">
        <f t="shared" si="0"/>
        <v>1.6725719953499996</v>
      </c>
      <c r="L6">
        <f t="shared" si="1"/>
        <v>1.4284133046500005</v>
      </c>
      <c r="N6">
        <f t="shared" si="2"/>
        <v>-1.4284133046500005</v>
      </c>
      <c r="P6">
        <f t="shared" si="3"/>
        <v>2.0403645689011349</v>
      </c>
    </row>
    <row r="7" spans="1:17" ht="15.75" thickBot="1" x14ac:dyDescent="0.3">
      <c r="A7" s="21">
        <v>1.5380450999999999</v>
      </c>
      <c r="B7" s="21">
        <v>0.96623650000000005</v>
      </c>
      <c r="C7" s="20"/>
      <c r="F7" s="20"/>
      <c r="G7" s="21">
        <v>3.0988216</v>
      </c>
      <c r="H7" s="21">
        <v>1.5411904000000001</v>
      </c>
      <c r="I7">
        <f t="shared" si="0"/>
        <v>4.0765708128</v>
      </c>
      <c r="L7">
        <f t="shared" si="1"/>
        <v>0.97774921280000004</v>
      </c>
      <c r="N7">
        <f t="shared" si="2"/>
        <v>0.97774921280000004</v>
      </c>
      <c r="P7">
        <f t="shared" si="3"/>
        <v>0.95599352313101982</v>
      </c>
    </row>
    <row r="8" spans="1:17" ht="15.75" thickBot="1" x14ac:dyDescent="0.3">
      <c r="A8" s="21">
        <v>3.2496885</v>
      </c>
      <c r="B8" s="21">
        <v>0.99943029999999999</v>
      </c>
      <c r="C8" s="20"/>
      <c r="F8" s="20"/>
      <c r="G8" s="21">
        <v>3.1766112999999998</v>
      </c>
      <c r="H8" s="21">
        <v>0.83542190000000005</v>
      </c>
      <c r="I8">
        <f t="shared" si="0"/>
        <v>1.68083963955</v>
      </c>
      <c r="L8">
        <f t="shared" si="1"/>
        <v>1.4957716604499998</v>
      </c>
      <c r="N8">
        <f t="shared" si="2"/>
        <v>-1.4957716604499998</v>
      </c>
      <c r="P8">
        <f t="shared" si="3"/>
        <v>2.2373328602053495</v>
      </c>
    </row>
    <row r="9" spans="1:17" ht="15.75" thickBot="1" x14ac:dyDescent="0.3">
      <c r="A9" s="21">
        <v>4.0995445000000004</v>
      </c>
      <c r="B9" s="21">
        <v>1.1555457</v>
      </c>
      <c r="C9" s="20"/>
      <c r="F9" s="20"/>
      <c r="G9" s="21">
        <v>3.033658</v>
      </c>
      <c r="H9" s="21">
        <v>0.91240880000000002</v>
      </c>
      <c r="I9">
        <f t="shared" si="0"/>
        <v>1.9421716715999999</v>
      </c>
      <c r="L9">
        <f t="shared" si="1"/>
        <v>1.0914863284</v>
      </c>
      <c r="N9">
        <f t="shared" si="2"/>
        <v>-1.0914863284</v>
      </c>
      <c r="P9">
        <f t="shared" si="3"/>
        <v>1.1913424050841128</v>
      </c>
    </row>
    <row r="10" spans="1:17" ht="15.75" thickBot="1" x14ac:dyDescent="0.3">
      <c r="A10" s="21">
        <v>2.3678349000000001</v>
      </c>
      <c r="B10" s="21">
        <v>0.7754643</v>
      </c>
      <c r="C10" s="20"/>
      <c r="F10" s="20"/>
      <c r="G10" s="21">
        <v>2.9618788999999999</v>
      </c>
      <c r="H10" s="21">
        <v>1.4534883999999999</v>
      </c>
      <c r="I10">
        <f t="shared" si="0"/>
        <v>3.7788663737999988</v>
      </c>
      <c r="L10">
        <f t="shared" si="1"/>
        <v>0.81698747379999892</v>
      </c>
      <c r="N10">
        <f t="shared" si="2"/>
        <v>0.81698747379999892</v>
      </c>
      <c r="P10">
        <f t="shared" si="3"/>
        <v>0.66746853234610393</v>
      </c>
    </row>
    <row r="11" spans="1:17" ht="15.75" thickBot="1" x14ac:dyDescent="0.3">
      <c r="A11" s="21">
        <v>3.2222379999999999</v>
      </c>
      <c r="B11" s="21">
        <v>1.1397971</v>
      </c>
      <c r="C11" s="20"/>
      <c r="L11" s="20"/>
    </row>
    <row r="12" spans="1:17" ht="15.75" thickBot="1" x14ac:dyDescent="0.3">
      <c r="A12" s="21">
        <v>0.36420000000000002</v>
      </c>
      <c r="B12" s="21">
        <v>0.95355250000000003</v>
      </c>
      <c r="C12" s="20"/>
    </row>
    <row r="13" spans="1:17" ht="15.75" thickBot="1" x14ac:dyDescent="0.3">
      <c r="A13" s="21">
        <v>3.2758194</v>
      </c>
      <c r="B13" s="21">
        <v>1.0610147999999999</v>
      </c>
      <c r="C13" s="20"/>
    </row>
    <row r="14" spans="1:17" ht="15.75" thickBot="1" x14ac:dyDescent="0.3">
      <c r="A14" s="21">
        <v>3.8595931000000001</v>
      </c>
      <c r="B14" s="21">
        <v>1.6546552000000001</v>
      </c>
      <c r="C14" s="20"/>
    </row>
    <row r="15" spans="1:17" ht="15.75" thickBot="1" x14ac:dyDescent="0.3">
      <c r="A15" s="21">
        <v>4.3950934999999998</v>
      </c>
      <c r="B15" s="21">
        <v>1.0949975999999999</v>
      </c>
      <c r="C15" s="20"/>
    </row>
    <row r="16" spans="1:17" ht="15.75" thickBot="1" x14ac:dyDescent="0.3">
      <c r="A16" s="21">
        <v>1.6921717000000001</v>
      </c>
      <c r="B16" s="21">
        <v>0.75793739999999998</v>
      </c>
      <c r="C16" s="2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All samples</vt:lpstr>
      <vt:lpstr>Coincident</vt:lpstr>
      <vt:lpstr>Initial_ROI</vt:lpstr>
      <vt:lpstr>New_ROI</vt:lpstr>
      <vt:lpstr>Training_2</vt:lpstr>
      <vt:lpstr>Training</vt:lpstr>
      <vt:lpstr>Tidal_height</vt:lpstr>
      <vt:lpstr>Training_3_Best</vt:lpstr>
      <vt:lpstr>Training_4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Meyepa</dc:creator>
  <cp:lastModifiedBy>David Meyepa</cp:lastModifiedBy>
  <dcterms:created xsi:type="dcterms:W3CDTF">2021-02-18T14:03:22Z</dcterms:created>
  <dcterms:modified xsi:type="dcterms:W3CDTF">2021-12-01T16:02:14Z</dcterms:modified>
</cp:coreProperties>
</file>