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SU\Box\Pegasus WA 5-24 ETSC 100143800\P3-10 PFAS Stabilization\Lab_Experimental\Data Package\Raw Data_Stabilization Article Publication\"/>
    </mc:Choice>
  </mc:AlternateContent>
  <xr:revisionPtr revIDLastSave="0" documentId="13_ncr:1_{AF87F704-7267-4546-ABA0-F0200B08AE60}" xr6:coauthVersionLast="47" xr6:coauthVersionMax="47" xr10:uidLastSave="{00000000-0000-0000-0000-000000000000}"/>
  <bookViews>
    <workbookView xWindow="-110" yWindow="-110" windowWidth="19420" windowHeight="10420" tabRatio="719" activeTab="9" xr2:uid="{E4AB8503-9CE9-4423-9715-77365102755A}"/>
  </bookViews>
  <sheets>
    <sheet name="Day 0" sheetId="2" r:id="rId1"/>
    <sheet name="Day 1" sheetId="3" r:id="rId2"/>
    <sheet name="Day 5" sheetId="4" r:id="rId3"/>
    <sheet name="Day 10" sheetId="5" r:id="rId4"/>
    <sheet name="Day 20" sheetId="8" r:id="rId5"/>
    <sheet name="Day 10 Blanks" sheetId="7" r:id="rId6"/>
    <sheet name="Day 20 Blanks" sheetId="6" r:id="rId7"/>
    <sheet name="Glossary" sheetId="16" r:id="rId8"/>
    <sheet name="Analytes plots" sheetId="1" r:id="rId9"/>
    <sheet name="Sorbents plots" sheetId="10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31" i="10" l="1"/>
  <c r="AD54" i="10" s="1"/>
  <c r="AC31" i="10"/>
  <c r="AC54" i="10" s="1"/>
  <c r="Y31" i="10"/>
  <c r="Y54" i="10" s="1"/>
  <c r="X31" i="10"/>
  <c r="X54" i="10" s="1"/>
  <c r="T31" i="10"/>
  <c r="T54" i="10" s="1"/>
  <c r="S31" i="10"/>
  <c r="S54" i="10" s="1"/>
  <c r="O31" i="10"/>
  <c r="O54" i="10" s="1"/>
  <c r="N31" i="10"/>
  <c r="N54" i="10" s="1"/>
  <c r="J31" i="10"/>
  <c r="J54" i="10" s="1"/>
  <c r="I31" i="10"/>
  <c r="I54" i="10" s="1"/>
  <c r="E31" i="10"/>
  <c r="E54" i="10" s="1"/>
  <c r="D31" i="10"/>
  <c r="D54" i="10" s="1"/>
  <c r="AD30" i="10"/>
  <c r="AD53" i="10" s="1"/>
  <c r="AC30" i="10"/>
  <c r="AC53" i="10" s="1"/>
  <c r="Y30" i="10"/>
  <c r="Y53" i="10" s="1"/>
  <c r="X30" i="10"/>
  <c r="X53" i="10" s="1"/>
  <c r="T30" i="10"/>
  <c r="T53" i="10" s="1"/>
  <c r="S30" i="10"/>
  <c r="S53" i="10" s="1"/>
  <c r="O30" i="10"/>
  <c r="O53" i="10" s="1"/>
  <c r="N30" i="10"/>
  <c r="N53" i="10" s="1"/>
  <c r="J30" i="10"/>
  <c r="J53" i="10" s="1"/>
  <c r="I30" i="10"/>
  <c r="I53" i="10" s="1"/>
  <c r="E30" i="10"/>
  <c r="E53" i="10" s="1"/>
  <c r="D30" i="10"/>
  <c r="D53" i="10" s="1"/>
  <c r="AD29" i="10"/>
  <c r="AD52" i="10" s="1"/>
  <c r="AC29" i="10"/>
  <c r="AC52" i="10" s="1"/>
  <c r="Y29" i="10"/>
  <c r="Y52" i="10" s="1"/>
  <c r="X29" i="10"/>
  <c r="X52" i="10" s="1"/>
  <c r="T29" i="10"/>
  <c r="T52" i="10" s="1"/>
  <c r="S29" i="10"/>
  <c r="S52" i="10" s="1"/>
  <c r="O29" i="10"/>
  <c r="O52" i="10" s="1"/>
  <c r="N29" i="10"/>
  <c r="N52" i="10" s="1"/>
  <c r="J29" i="10"/>
  <c r="J52" i="10" s="1"/>
  <c r="I29" i="10"/>
  <c r="I52" i="10" s="1"/>
  <c r="E29" i="10"/>
  <c r="E52" i="10" s="1"/>
  <c r="D29" i="10"/>
  <c r="D52" i="10" s="1"/>
  <c r="C4" i="10"/>
  <c r="C8" i="10" l="1"/>
  <c r="C7" i="10"/>
  <c r="C4" i="1" l="1"/>
  <c r="C8" i="1" s="1"/>
  <c r="C7" i="1" l="1"/>
  <c r="V30" i="1" l="1"/>
  <c r="V53" i="1" s="1"/>
  <c r="L29" i="1"/>
  <c r="L52" i="1" s="1"/>
  <c r="G28" i="1"/>
  <c r="G51" i="1" s="1"/>
  <c r="V26" i="1"/>
  <c r="V49" i="1" s="1"/>
  <c r="L25" i="1"/>
  <c r="L48" i="1" s="1"/>
  <c r="G24" i="1"/>
  <c r="G47" i="1" s="1"/>
  <c r="V22" i="1"/>
  <c r="V45" i="1" s="1"/>
  <c r="L21" i="1"/>
  <c r="L44" i="1" s="1"/>
  <c r="G20" i="1"/>
  <c r="G43" i="1" s="1"/>
  <c r="V18" i="1"/>
  <c r="V41" i="1" s="1"/>
  <c r="L17" i="1"/>
  <c r="L40" i="1" s="1"/>
  <c r="G16" i="1"/>
  <c r="G39" i="1" s="1"/>
  <c r="V14" i="1"/>
  <c r="V37" i="1" s="1"/>
  <c r="L13" i="1"/>
  <c r="L36" i="1" s="1"/>
  <c r="G12" i="1"/>
  <c r="G35" i="1" s="1"/>
  <c r="AD31" i="1"/>
  <c r="AD54" i="1" s="1"/>
  <c r="T31" i="1"/>
  <c r="T54" i="1" s="1"/>
  <c r="O31" i="1"/>
  <c r="O54" i="1" s="1"/>
  <c r="J31" i="1"/>
  <c r="J54" i="1" s="1"/>
  <c r="Y31" i="1"/>
  <c r="Y54" i="1" s="1"/>
  <c r="E31" i="1"/>
  <c r="E54" i="1" s="1"/>
  <c r="AD30" i="1"/>
  <c r="AD53" i="1" s="1"/>
  <c r="T30" i="1"/>
  <c r="T53" i="1" s="1"/>
  <c r="O30" i="1"/>
  <c r="O53" i="1" s="1"/>
  <c r="J30" i="1"/>
  <c r="J53" i="1" s="1"/>
  <c r="Y30" i="1"/>
  <c r="Y53" i="1" s="1"/>
  <c r="E30" i="1"/>
  <c r="E53" i="1" s="1"/>
  <c r="AD29" i="1"/>
  <c r="AD52" i="1" s="1"/>
  <c r="T29" i="1"/>
  <c r="T52" i="1" s="1"/>
  <c r="O29" i="1"/>
  <c r="O52" i="1" s="1"/>
  <c r="J29" i="1"/>
  <c r="J52" i="1" s="1"/>
  <c r="Y29" i="1"/>
  <c r="Y52" i="1" s="1"/>
  <c r="E29" i="1"/>
  <c r="E52" i="1" s="1"/>
  <c r="AC31" i="1"/>
  <c r="AC54" i="1" s="1"/>
  <c r="S31" i="1"/>
  <c r="S54" i="1" s="1"/>
  <c r="N31" i="1"/>
  <c r="N54" i="1" s="1"/>
  <c r="I31" i="1"/>
  <c r="I54" i="1" s="1"/>
  <c r="X31" i="1"/>
  <c r="X54" i="1" s="1"/>
  <c r="D31" i="1"/>
  <c r="D54" i="1" s="1"/>
  <c r="AC30" i="1"/>
  <c r="AC53" i="1" s="1"/>
  <c r="S30" i="1"/>
  <c r="S53" i="1" s="1"/>
  <c r="N30" i="1"/>
  <c r="N53" i="1" s="1"/>
  <c r="I30" i="1"/>
  <c r="I53" i="1" s="1"/>
  <c r="X30" i="1"/>
  <c r="X53" i="1" s="1"/>
  <c r="D30" i="1"/>
  <c r="D53" i="1" s="1"/>
  <c r="AC29" i="1"/>
  <c r="AC52" i="1" s="1"/>
  <c r="S29" i="1"/>
  <c r="S52" i="1" s="1"/>
  <c r="N29" i="1"/>
  <c r="N52" i="1" s="1"/>
  <c r="I29" i="1"/>
  <c r="I52" i="1" s="1"/>
  <c r="X29" i="1"/>
  <c r="X52" i="1" s="1"/>
  <c r="D29" i="1"/>
  <c r="D52" i="1" s="1"/>
  <c r="N37" i="8"/>
  <c r="AF31" i="1" s="1"/>
  <c r="AF54" i="1" s="1"/>
  <c r="M37" i="8"/>
  <c r="L37" i="8"/>
  <c r="K37" i="8"/>
  <c r="L31" i="1" s="1"/>
  <c r="L54" i="1" s="1"/>
  <c r="J37" i="8"/>
  <c r="AA31" i="1" s="1"/>
  <c r="AA54" i="1" s="1"/>
  <c r="I37" i="8"/>
  <c r="G31" i="1" s="1"/>
  <c r="G54" i="1" s="1"/>
  <c r="N36" i="8"/>
  <c r="M36" i="8"/>
  <c r="L36" i="8"/>
  <c r="Q30" i="1" s="1"/>
  <c r="Q53" i="1" s="1"/>
  <c r="K36" i="8"/>
  <c r="L30" i="1" s="1"/>
  <c r="L53" i="1" s="1"/>
  <c r="J36" i="8"/>
  <c r="I36" i="8"/>
  <c r="G30" i="1" s="1"/>
  <c r="G53" i="1" s="1"/>
  <c r="N35" i="8"/>
  <c r="AF29" i="1" s="1"/>
  <c r="AF52" i="1" s="1"/>
  <c r="M35" i="8"/>
  <c r="V29" i="1" s="1"/>
  <c r="V52" i="1" s="1"/>
  <c r="L35" i="8"/>
  <c r="K35" i="8"/>
  <c r="J35" i="8"/>
  <c r="AA29" i="1" s="1"/>
  <c r="AA52" i="1" s="1"/>
  <c r="I35" i="8"/>
  <c r="N34" i="8"/>
  <c r="M34" i="8"/>
  <c r="V28" i="1" s="1"/>
  <c r="V51" i="1" s="1"/>
  <c r="L34" i="8"/>
  <c r="Q28" i="1" s="1"/>
  <c r="Q51" i="1" s="1"/>
  <c r="K34" i="8"/>
  <c r="L28" i="1" s="1"/>
  <c r="L51" i="1" s="1"/>
  <c r="J34" i="8"/>
  <c r="I34" i="8"/>
  <c r="N33" i="8"/>
  <c r="AF27" i="1" s="1"/>
  <c r="AF50" i="1" s="1"/>
  <c r="M33" i="8"/>
  <c r="V27" i="1" s="1"/>
  <c r="V50" i="1" s="1"/>
  <c r="L33" i="8"/>
  <c r="K33" i="8"/>
  <c r="L27" i="1" s="1"/>
  <c r="L50" i="1" s="1"/>
  <c r="J33" i="8"/>
  <c r="AA27" i="1" s="1"/>
  <c r="AA50" i="1" s="1"/>
  <c r="I33" i="8"/>
  <c r="G27" i="1" s="1"/>
  <c r="G50" i="1" s="1"/>
  <c r="N32" i="8"/>
  <c r="M32" i="8"/>
  <c r="L32" i="8"/>
  <c r="Q26" i="1" s="1"/>
  <c r="Q49" i="1" s="1"/>
  <c r="K32" i="8"/>
  <c r="J32" i="8"/>
  <c r="I32" i="8"/>
  <c r="G26" i="1" s="1"/>
  <c r="G49" i="1" s="1"/>
  <c r="N31" i="8"/>
  <c r="AF25" i="1" s="1"/>
  <c r="AF48" i="1" s="1"/>
  <c r="M31" i="8"/>
  <c r="V25" i="1" s="1"/>
  <c r="V48" i="1" s="1"/>
  <c r="L31" i="8"/>
  <c r="K31" i="8"/>
  <c r="J31" i="8"/>
  <c r="AA25" i="1" s="1"/>
  <c r="AA48" i="1" s="1"/>
  <c r="I31" i="8"/>
  <c r="G25" i="1" s="1"/>
  <c r="G48" i="1" s="1"/>
  <c r="N30" i="8"/>
  <c r="M30" i="8"/>
  <c r="V24" i="1" s="1"/>
  <c r="V47" i="1" s="1"/>
  <c r="L30" i="8"/>
  <c r="Q24" i="1" s="1"/>
  <c r="Q47" i="1" s="1"/>
  <c r="K30" i="8"/>
  <c r="J30" i="8"/>
  <c r="I30" i="8"/>
  <c r="N29" i="8"/>
  <c r="AF23" i="1" s="1"/>
  <c r="AF46" i="1" s="1"/>
  <c r="M29" i="8"/>
  <c r="V23" i="1" s="1"/>
  <c r="V46" i="1" s="1"/>
  <c r="L29" i="8"/>
  <c r="K29" i="8"/>
  <c r="L23" i="1" s="1"/>
  <c r="L46" i="1" s="1"/>
  <c r="J29" i="8"/>
  <c r="AA23" i="1" s="1"/>
  <c r="AA46" i="1" s="1"/>
  <c r="I29" i="8"/>
  <c r="G23" i="1" s="1"/>
  <c r="G46" i="1" s="1"/>
  <c r="N28" i="8"/>
  <c r="M28" i="8"/>
  <c r="L28" i="8"/>
  <c r="Q22" i="1" s="1"/>
  <c r="Q45" i="1" s="1"/>
  <c r="K28" i="8"/>
  <c r="J28" i="8"/>
  <c r="I28" i="8"/>
  <c r="G22" i="1" s="1"/>
  <c r="G45" i="1" s="1"/>
  <c r="N27" i="8"/>
  <c r="AF21" i="1" s="1"/>
  <c r="AF44" i="1" s="1"/>
  <c r="M27" i="8"/>
  <c r="V21" i="1" s="1"/>
  <c r="V44" i="1" s="1"/>
  <c r="L27" i="8"/>
  <c r="K27" i="8"/>
  <c r="J27" i="8"/>
  <c r="AA21" i="1" s="1"/>
  <c r="AA44" i="1" s="1"/>
  <c r="I27" i="8"/>
  <c r="G21" i="1" s="1"/>
  <c r="G44" i="1" s="1"/>
  <c r="N26" i="8"/>
  <c r="M26" i="8"/>
  <c r="V20" i="1" s="1"/>
  <c r="V43" i="1" s="1"/>
  <c r="L26" i="8"/>
  <c r="Q20" i="1" s="1"/>
  <c r="Q43" i="1" s="1"/>
  <c r="K26" i="8"/>
  <c r="L20" i="1" s="1"/>
  <c r="L43" i="1" s="1"/>
  <c r="J26" i="8"/>
  <c r="I26" i="8"/>
  <c r="N25" i="8"/>
  <c r="AF19" i="1" s="1"/>
  <c r="AF42" i="1" s="1"/>
  <c r="M25" i="8"/>
  <c r="L25" i="8"/>
  <c r="K25" i="8"/>
  <c r="L19" i="1" s="1"/>
  <c r="L42" i="1" s="1"/>
  <c r="J25" i="8"/>
  <c r="AA19" i="1" s="1"/>
  <c r="AA42" i="1" s="1"/>
  <c r="I25" i="8"/>
  <c r="G19" i="1" s="1"/>
  <c r="G42" i="1" s="1"/>
  <c r="N24" i="8"/>
  <c r="M24" i="8"/>
  <c r="L24" i="8"/>
  <c r="Q18" i="1" s="1"/>
  <c r="Q41" i="1" s="1"/>
  <c r="K24" i="8"/>
  <c r="L18" i="1" s="1"/>
  <c r="L41" i="1" s="1"/>
  <c r="J24" i="8"/>
  <c r="I24" i="8"/>
  <c r="G18" i="1" s="1"/>
  <c r="G41" i="1" s="1"/>
  <c r="N23" i="8"/>
  <c r="AF17" i="1" s="1"/>
  <c r="AF40" i="1" s="1"/>
  <c r="M23" i="8"/>
  <c r="V17" i="1" s="1"/>
  <c r="V40" i="1" s="1"/>
  <c r="L23" i="8"/>
  <c r="K23" i="8"/>
  <c r="J23" i="8"/>
  <c r="AA17" i="1" s="1"/>
  <c r="AA40" i="1" s="1"/>
  <c r="I23" i="8"/>
  <c r="G17" i="1" s="1"/>
  <c r="G40" i="1" s="1"/>
  <c r="N22" i="8"/>
  <c r="M22" i="8"/>
  <c r="V16" i="1" s="1"/>
  <c r="V39" i="1" s="1"/>
  <c r="L22" i="8"/>
  <c r="Q16" i="1" s="1"/>
  <c r="Q39" i="1" s="1"/>
  <c r="K22" i="8"/>
  <c r="J22" i="8"/>
  <c r="I22" i="8"/>
  <c r="N21" i="8"/>
  <c r="AF15" i="1" s="1"/>
  <c r="AF38" i="1" s="1"/>
  <c r="M21" i="8"/>
  <c r="V15" i="1" s="1"/>
  <c r="V38" i="1" s="1"/>
  <c r="L21" i="8"/>
  <c r="K21" i="8"/>
  <c r="L15" i="1" s="1"/>
  <c r="L38" i="1" s="1"/>
  <c r="J21" i="8"/>
  <c r="AA15" i="1" s="1"/>
  <c r="AA38" i="1" s="1"/>
  <c r="I21" i="8"/>
  <c r="G15" i="1" s="1"/>
  <c r="G38" i="1" s="1"/>
  <c r="N20" i="8"/>
  <c r="M20" i="8"/>
  <c r="L20" i="8"/>
  <c r="Q14" i="1" s="1"/>
  <c r="Q37" i="1" s="1"/>
  <c r="K20" i="8"/>
  <c r="J20" i="8"/>
  <c r="I20" i="8"/>
  <c r="G14" i="1" s="1"/>
  <c r="G37" i="1" s="1"/>
  <c r="N19" i="8"/>
  <c r="AF13" i="1" s="1"/>
  <c r="AF36" i="1" s="1"/>
  <c r="M19" i="8"/>
  <c r="V13" i="1" s="1"/>
  <c r="V36" i="1" s="1"/>
  <c r="L19" i="8"/>
  <c r="K19" i="8"/>
  <c r="J19" i="8"/>
  <c r="AA13" i="1" s="1"/>
  <c r="AA36" i="1" s="1"/>
  <c r="I19" i="8"/>
  <c r="G13" i="1" s="1"/>
  <c r="G36" i="1" s="1"/>
  <c r="N18" i="8"/>
  <c r="M18" i="8"/>
  <c r="V12" i="1" s="1"/>
  <c r="V35" i="1" s="1"/>
  <c r="L18" i="8"/>
  <c r="Q12" i="1" s="1"/>
  <c r="Q35" i="1" s="1"/>
  <c r="K18" i="8"/>
  <c r="L12" i="1" s="1"/>
  <c r="L35" i="1" s="1"/>
  <c r="J18" i="8"/>
  <c r="I18" i="8"/>
  <c r="N17" i="8"/>
  <c r="AF11" i="1" s="1"/>
  <c r="AF34" i="1" s="1"/>
  <c r="M17" i="8"/>
  <c r="L17" i="8"/>
  <c r="K17" i="8"/>
  <c r="L11" i="1" s="1"/>
  <c r="L34" i="1" s="1"/>
  <c r="J17" i="8"/>
  <c r="AA11" i="1" s="1"/>
  <c r="AA34" i="1" s="1"/>
  <c r="I17" i="8"/>
  <c r="G11" i="1" s="1"/>
  <c r="G34" i="1" s="1"/>
  <c r="T16" i="8"/>
  <c r="N16" i="8"/>
  <c r="M16" i="8"/>
  <c r="L16" i="8"/>
  <c r="K16" i="8"/>
  <c r="J16" i="8"/>
  <c r="I16" i="8"/>
  <c r="T15" i="8"/>
  <c r="N15" i="8"/>
  <c r="M15" i="8"/>
  <c r="L15" i="8"/>
  <c r="K15" i="8"/>
  <c r="J15" i="8"/>
  <c r="I15" i="8"/>
  <c r="T14" i="8"/>
  <c r="N14" i="8"/>
  <c r="M14" i="8"/>
  <c r="L14" i="8"/>
  <c r="K14" i="8"/>
  <c r="J14" i="8"/>
  <c r="I14" i="8"/>
  <c r="T13" i="8"/>
  <c r="T12" i="8"/>
  <c r="T11" i="8"/>
  <c r="C5" i="8"/>
  <c r="V11" i="10" l="1"/>
  <c r="V34" i="10" s="1"/>
  <c r="L14" i="10"/>
  <c r="L37" i="10" s="1"/>
  <c r="L16" i="10"/>
  <c r="L39" i="10" s="1"/>
  <c r="V19" i="10"/>
  <c r="V42" i="10" s="1"/>
  <c r="L22" i="10"/>
  <c r="L45" i="10" s="1"/>
  <c r="L24" i="10"/>
  <c r="L47" i="10" s="1"/>
  <c r="L26" i="10"/>
  <c r="L49" i="10" s="1"/>
  <c r="G29" i="10"/>
  <c r="G52" i="10" s="1"/>
  <c r="V31" i="10"/>
  <c r="V54" i="10" s="1"/>
  <c r="L11" i="10"/>
  <c r="L34" i="10" s="1"/>
  <c r="L13" i="10"/>
  <c r="L36" i="10" s="1"/>
  <c r="V14" i="10"/>
  <c r="V37" i="10" s="1"/>
  <c r="G16" i="10"/>
  <c r="G39" i="10" s="1"/>
  <c r="G18" i="10"/>
  <c r="G41" i="10" s="1"/>
  <c r="G20" i="10"/>
  <c r="G43" i="10" s="1"/>
  <c r="G22" i="10"/>
  <c r="G45" i="10" s="1"/>
  <c r="G24" i="10"/>
  <c r="G47" i="10" s="1"/>
  <c r="L25" i="10"/>
  <c r="L48" i="10" s="1"/>
  <c r="G26" i="10"/>
  <c r="G49" i="10" s="1"/>
  <c r="L27" i="10"/>
  <c r="L50" i="10" s="1"/>
  <c r="G28" i="10"/>
  <c r="G51" i="10" s="1"/>
  <c r="V28" i="10"/>
  <c r="V51" i="10" s="1"/>
  <c r="L29" i="10"/>
  <c r="L52" i="10" s="1"/>
  <c r="G30" i="10"/>
  <c r="G53" i="10" s="1"/>
  <c r="V30" i="10"/>
  <c r="V53" i="10" s="1"/>
  <c r="L31" i="10"/>
  <c r="L54" i="10" s="1"/>
  <c r="V11" i="1"/>
  <c r="V34" i="1" s="1"/>
  <c r="L14" i="1"/>
  <c r="L37" i="1" s="1"/>
  <c r="L16" i="1"/>
  <c r="L39" i="1" s="1"/>
  <c r="V19" i="1"/>
  <c r="V42" i="1" s="1"/>
  <c r="L22" i="1"/>
  <c r="L45" i="1" s="1"/>
  <c r="L24" i="1"/>
  <c r="L47" i="1" s="1"/>
  <c r="L26" i="1"/>
  <c r="L49" i="1" s="1"/>
  <c r="G29" i="1"/>
  <c r="G52" i="1" s="1"/>
  <c r="V31" i="1"/>
  <c r="V54" i="1" s="1"/>
  <c r="L12" i="10"/>
  <c r="L35" i="10" s="1"/>
  <c r="V13" i="10"/>
  <c r="V36" i="10" s="1"/>
  <c r="V15" i="10"/>
  <c r="V38" i="10" s="1"/>
  <c r="G17" i="10"/>
  <c r="G40" i="10" s="1"/>
  <c r="L18" i="10"/>
  <c r="L41" i="10" s="1"/>
  <c r="L20" i="10"/>
  <c r="L43" i="10" s="1"/>
  <c r="V21" i="10"/>
  <c r="V44" i="10" s="1"/>
  <c r="V23" i="10"/>
  <c r="V46" i="10" s="1"/>
  <c r="V25" i="10"/>
  <c r="V48" i="10" s="1"/>
  <c r="V27" i="10"/>
  <c r="V50" i="10" s="1"/>
  <c r="V29" i="10"/>
  <c r="V52" i="10" s="1"/>
  <c r="G31" i="10"/>
  <c r="G54" i="10" s="1"/>
  <c r="G12" i="10"/>
  <c r="G35" i="10" s="1"/>
  <c r="V12" i="10"/>
  <c r="V35" i="10" s="1"/>
  <c r="G14" i="10"/>
  <c r="G37" i="10" s="1"/>
  <c r="L15" i="10"/>
  <c r="L38" i="10" s="1"/>
  <c r="V16" i="10"/>
  <c r="V39" i="10" s="1"/>
  <c r="L17" i="10"/>
  <c r="L40" i="10" s="1"/>
  <c r="V18" i="10"/>
  <c r="V41" i="10" s="1"/>
  <c r="L19" i="10"/>
  <c r="L42" i="10" s="1"/>
  <c r="V20" i="10"/>
  <c r="V43" i="10" s="1"/>
  <c r="L21" i="10"/>
  <c r="L44" i="10" s="1"/>
  <c r="V22" i="10"/>
  <c r="V45" i="10" s="1"/>
  <c r="L23" i="10"/>
  <c r="L46" i="10" s="1"/>
  <c r="V24" i="10"/>
  <c r="V47" i="10" s="1"/>
  <c r="V26" i="10"/>
  <c r="V49" i="10" s="1"/>
  <c r="Q11" i="10"/>
  <c r="Q34" i="10" s="1"/>
  <c r="AA12" i="10"/>
  <c r="AA35" i="10" s="1"/>
  <c r="AF12" i="10"/>
  <c r="AF35" i="10" s="1"/>
  <c r="Q13" i="10"/>
  <c r="Q36" i="10" s="1"/>
  <c r="AA14" i="10"/>
  <c r="AA37" i="10" s="1"/>
  <c r="AF14" i="10"/>
  <c r="AF37" i="10" s="1"/>
  <c r="Q15" i="10"/>
  <c r="Q38" i="10" s="1"/>
  <c r="AA16" i="10"/>
  <c r="AA39" i="10" s="1"/>
  <c r="AF16" i="10"/>
  <c r="AF39" i="10" s="1"/>
  <c r="Q17" i="10"/>
  <c r="Q40" i="10" s="1"/>
  <c r="AA18" i="10"/>
  <c r="AA41" i="10" s="1"/>
  <c r="AF18" i="10"/>
  <c r="AF41" i="10" s="1"/>
  <c r="Q19" i="10"/>
  <c r="Q42" i="10" s="1"/>
  <c r="AA20" i="10"/>
  <c r="AA43" i="10" s="1"/>
  <c r="AF20" i="10"/>
  <c r="AF43" i="10" s="1"/>
  <c r="Q21" i="10"/>
  <c r="Q44" i="10" s="1"/>
  <c r="AA22" i="10"/>
  <c r="AA45" i="10" s="1"/>
  <c r="AF22" i="10"/>
  <c r="AF45" i="10" s="1"/>
  <c r="Q23" i="10"/>
  <c r="Q46" i="10" s="1"/>
  <c r="AA24" i="10"/>
  <c r="AA47" i="10" s="1"/>
  <c r="AF24" i="10"/>
  <c r="AF47" i="10" s="1"/>
  <c r="Q25" i="10"/>
  <c r="Q48" i="10" s="1"/>
  <c r="AA26" i="10"/>
  <c r="AA49" i="10" s="1"/>
  <c r="AF26" i="10"/>
  <c r="AF49" i="10" s="1"/>
  <c r="Q27" i="10"/>
  <c r="Q50" i="10" s="1"/>
  <c r="AA28" i="10"/>
  <c r="AA51" i="10" s="1"/>
  <c r="AF28" i="10"/>
  <c r="AF51" i="10" s="1"/>
  <c r="Q29" i="10"/>
  <c r="Q52" i="10" s="1"/>
  <c r="AA30" i="10"/>
  <c r="AA53" i="10" s="1"/>
  <c r="AF30" i="10"/>
  <c r="AF53" i="10" s="1"/>
  <c r="Q31" i="10"/>
  <c r="Q54" i="10" s="1"/>
  <c r="G11" i="10"/>
  <c r="G34" i="10" s="1"/>
  <c r="G13" i="10"/>
  <c r="G36" i="10" s="1"/>
  <c r="G15" i="10"/>
  <c r="G38" i="10" s="1"/>
  <c r="V17" i="10"/>
  <c r="V40" i="10" s="1"/>
  <c r="G19" i="10"/>
  <c r="G42" i="10" s="1"/>
  <c r="G21" i="10"/>
  <c r="G44" i="10" s="1"/>
  <c r="G23" i="10"/>
  <c r="G46" i="10" s="1"/>
  <c r="G25" i="10"/>
  <c r="G48" i="10" s="1"/>
  <c r="G27" i="10"/>
  <c r="G50" i="10" s="1"/>
  <c r="L28" i="10"/>
  <c r="L51" i="10" s="1"/>
  <c r="L30" i="10"/>
  <c r="L53" i="10" s="1"/>
  <c r="AA11" i="10"/>
  <c r="AA34" i="10" s="1"/>
  <c r="AF11" i="10"/>
  <c r="AF34" i="10" s="1"/>
  <c r="Q12" i="10"/>
  <c r="Q35" i="10" s="1"/>
  <c r="AA13" i="10"/>
  <c r="AA36" i="10" s="1"/>
  <c r="AF13" i="10"/>
  <c r="AF36" i="10" s="1"/>
  <c r="Q14" i="10"/>
  <c r="Q37" i="10" s="1"/>
  <c r="AA15" i="10"/>
  <c r="AA38" i="10" s="1"/>
  <c r="AF15" i="10"/>
  <c r="AF38" i="10" s="1"/>
  <c r="Q16" i="10"/>
  <c r="Q39" i="10" s="1"/>
  <c r="AA17" i="10"/>
  <c r="AA40" i="10" s="1"/>
  <c r="AF17" i="10"/>
  <c r="AF40" i="10" s="1"/>
  <c r="Q18" i="10"/>
  <c r="Q41" i="10" s="1"/>
  <c r="AA19" i="10"/>
  <c r="AA42" i="10" s="1"/>
  <c r="AF19" i="10"/>
  <c r="AF42" i="10" s="1"/>
  <c r="Q20" i="10"/>
  <c r="Q43" i="10" s="1"/>
  <c r="AA21" i="10"/>
  <c r="AA44" i="10" s="1"/>
  <c r="AF21" i="10"/>
  <c r="AF44" i="10" s="1"/>
  <c r="Q22" i="10"/>
  <c r="Q45" i="10" s="1"/>
  <c r="AA23" i="10"/>
  <c r="AA46" i="10" s="1"/>
  <c r="AF23" i="10"/>
  <c r="AF46" i="10" s="1"/>
  <c r="Q24" i="10"/>
  <c r="Q47" i="10" s="1"/>
  <c r="AA25" i="10"/>
  <c r="AA48" i="10" s="1"/>
  <c r="AF25" i="10"/>
  <c r="AF48" i="10" s="1"/>
  <c r="Q26" i="10"/>
  <c r="Q49" i="10" s="1"/>
  <c r="AA27" i="10"/>
  <c r="AA50" i="10" s="1"/>
  <c r="AF27" i="10"/>
  <c r="AF50" i="10" s="1"/>
  <c r="Q28" i="10"/>
  <c r="Q51" i="10" s="1"/>
  <c r="AA29" i="10"/>
  <c r="AA52" i="10" s="1"/>
  <c r="AF29" i="10"/>
  <c r="AF52" i="10" s="1"/>
  <c r="Q30" i="10"/>
  <c r="Q53" i="10" s="1"/>
  <c r="AA31" i="10"/>
  <c r="AA54" i="10" s="1"/>
  <c r="AF31" i="10"/>
  <c r="AF54" i="10" s="1"/>
  <c r="Q11" i="1"/>
  <c r="Q34" i="1" s="1"/>
  <c r="AA12" i="1"/>
  <c r="AA35" i="1" s="1"/>
  <c r="AF12" i="1"/>
  <c r="AF35" i="1" s="1"/>
  <c r="Q13" i="1"/>
  <c r="Q36" i="1" s="1"/>
  <c r="AA14" i="1"/>
  <c r="AA37" i="1" s="1"/>
  <c r="AF14" i="1"/>
  <c r="AF37" i="1" s="1"/>
  <c r="Q15" i="1"/>
  <c r="Q38" i="1" s="1"/>
  <c r="AA16" i="1"/>
  <c r="AA39" i="1" s="1"/>
  <c r="AF16" i="1"/>
  <c r="AF39" i="1" s="1"/>
  <c r="Q17" i="1"/>
  <c r="Q40" i="1" s="1"/>
  <c r="AA18" i="1"/>
  <c r="AA41" i="1" s="1"/>
  <c r="AF18" i="1"/>
  <c r="AF41" i="1" s="1"/>
  <c r="Q19" i="1"/>
  <c r="Q42" i="1" s="1"/>
  <c r="AA20" i="1"/>
  <c r="AA43" i="1" s="1"/>
  <c r="AF20" i="1"/>
  <c r="AF43" i="1" s="1"/>
  <c r="Q21" i="1"/>
  <c r="Q44" i="1" s="1"/>
  <c r="AA22" i="1"/>
  <c r="AA45" i="1" s="1"/>
  <c r="AF22" i="1"/>
  <c r="AF45" i="1" s="1"/>
  <c r="Q23" i="1"/>
  <c r="Q46" i="1" s="1"/>
  <c r="AA24" i="1"/>
  <c r="AA47" i="1" s="1"/>
  <c r="AF24" i="1"/>
  <c r="AF47" i="1" s="1"/>
  <c r="Q25" i="1"/>
  <c r="Q48" i="1" s="1"/>
  <c r="AA26" i="1"/>
  <c r="AA49" i="1" s="1"/>
  <c r="AF26" i="1"/>
  <c r="AF49" i="1" s="1"/>
  <c r="Q27" i="1"/>
  <c r="Q50" i="1" s="1"/>
  <c r="AA28" i="1"/>
  <c r="AA51" i="1" s="1"/>
  <c r="AF28" i="1"/>
  <c r="AF51" i="1" s="1"/>
  <c r="Q29" i="1"/>
  <c r="Q52" i="1" s="1"/>
  <c r="AA30" i="1"/>
  <c r="AA53" i="1" s="1"/>
  <c r="AF30" i="1"/>
  <c r="AF53" i="1" s="1"/>
  <c r="Q31" i="1"/>
  <c r="Q54" i="1" s="1"/>
  <c r="N37" i="7"/>
  <c r="M37" i="7"/>
  <c r="L37" i="7"/>
  <c r="K37" i="7"/>
  <c r="J37" i="7"/>
  <c r="I37" i="7"/>
  <c r="N36" i="7"/>
  <c r="M36" i="7"/>
  <c r="L36" i="7"/>
  <c r="K36" i="7"/>
  <c r="J36" i="7"/>
  <c r="I36" i="7"/>
  <c r="N35" i="7"/>
  <c r="M35" i="7"/>
  <c r="L35" i="7"/>
  <c r="K35" i="7"/>
  <c r="J35" i="7"/>
  <c r="I35" i="7"/>
  <c r="N34" i="7"/>
  <c r="M34" i="7"/>
  <c r="L34" i="7"/>
  <c r="K34" i="7"/>
  <c r="J34" i="7"/>
  <c r="I34" i="7"/>
  <c r="N33" i="7"/>
  <c r="M33" i="7"/>
  <c r="L33" i="7"/>
  <c r="K33" i="7"/>
  <c r="J33" i="7"/>
  <c r="I33" i="7"/>
  <c r="N32" i="7"/>
  <c r="M32" i="7"/>
  <c r="L32" i="7"/>
  <c r="K32" i="7"/>
  <c r="J32" i="7"/>
  <c r="I32" i="7"/>
  <c r="N31" i="7"/>
  <c r="M31" i="7"/>
  <c r="L31" i="7"/>
  <c r="K31" i="7"/>
  <c r="J31" i="7"/>
  <c r="I31" i="7"/>
  <c r="N30" i="7"/>
  <c r="M30" i="7"/>
  <c r="L30" i="7"/>
  <c r="K30" i="7"/>
  <c r="J30" i="7"/>
  <c r="I30" i="7"/>
  <c r="N29" i="7"/>
  <c r="M29" i="7"/>
  <c r="L29" i="7"/>
  <c r="K29" i="7"/>
  <c r="J29" i="7"/>
  <c r="I29" i="7"/>
  <c r="N28" i="7"/>
  <c r="M28" i="7"/>
  <c r="L28" i="7"/>
  <c r="K28" i="7"/>
  <c r="J28" i="7"/>
  <c r="I28" i="7"/>
  <c r="N27" i="7"/>
  <c r="M27" i="7"/>
  <c r="L27" i="7"/>
  <c r="K27" i="7"/>
  <c r="J27" i="7"/>
  <c r="I27" i="7"/>
  <c r="N26" i="7"/>
  <c r="M26" i="7"/>
  <c r="L26" i="7"/>
  <c r="K26" i="7"/>
  <c r="J26" i="7"/>
  <c r="I26" i="7"/>
  <c r="N25" i="7"/>
  <c r="M25" i="7"/>
  <c r="L25" i="7"/>
  <c r="K25" i="7"/>
  <c r="J25" i="7"/>
  <c r="I25" i="7"/>
  <c r="N24" i="7"/>
  <c r="M24" i="7"/>
  <c r="L24" i="7"/>
  <c r="K24" i="7"/>
  <c r="J24" i="7"/>
  <c r="I24" i="7"/>
  <c r="N23" i="7"/>
  <c r="M23" i="7"/>
  <c r="L23" i="7"/>
  <c r="K23" i="7"/>
  <c r="J23" i="7"/>
  <c r="I23" i="7"/>
  <c r="N22" i="7"/>
  <c r="M22" i="7"/>
  <c r="L22" i="7"/>
  <c r="K22" i="7"/>
  <c r="J22" i="7"/>
  <c r="I22" i="7"/>
  <c r="N21" i="7"/>
  <c r="M21" i="7"/>
  <c r="L21" i="7"/>
  <c r="K21" i="7"/>
  <c r="J21" i="7"/>
  <c r="I21" i="7"/>
  <c r="N20" i="7"/>
  <c r="M20" i="7"/>
  <c r="L20" i="7"/>
  <c r="K20" i="7"/>
  <c r="J20" i="7"/>
  <c r="I20" i="7"/>
  <c r="N19" i="7"/>
  <c r="M19" i="7"/>
  <c r="L19" i="7"/>
  <c r="K19" i="7"/>
  <c r="J19" i="7"/>
  <c r="I19" i="7"/>
  <c r="N18" i="7"/>
  <c r="M18" i="7"/>
  <c r="L18" i="7"/>
  <c r="K18" i="7"/>
  <c r="J18" i="7"/>
  <c r="I18" i="7"/>
  <c r="N17" i="7"/>
  <c r="M17" i="7"/>
  <c r="L17" i="7"/>
  <c r="K17" i="7"/>
  <c r="J17" i="7"/>
  <c r="I17" i="7"/>
  <c r="N16" i="7"/>
  <c r="M16" i="7"/>
  <c r="L16" i="7"/>
  <c r="K16" i="7"/>
  <c r="J16" i="7"/>
  <c r="I16" i="7"/>
  <c r="N15" i="7"/>
  <c r="M15" i="7"/>
  <c r="L15" i="7"/>
  <c r="K15" i="7"/>
  <c r="J15" i="7"/>
  <c r="I15" i="7"/>
  <c r="T14" i="7"/>
  <c r="N14" i="7"/>
  <c r="M14" i="7"/>
  <c r="L14" i="7"/>
  <c r="K14" i="7"/>
  <c r="J14" i="7"/>
  <c r="I14" i="7"/>
  <c r="T13" i="7"/>
  <c r="T12" i="7"/>
  <c r="T11" i="7"/>
  <c r="T10" i="7"/>
  <c r="T9" i="7"/>
  <c r="C5" i="7"/>
  <c r="N34" i="6" l="1"/>
  <c r="M34" i="6"/>
  <c r="L34" i="6"/>
  <c r="K34" i="6"/>
  <c r="J34" i="6"/>
  <c r="I34" i="6"/>
  <c r="N33" i="6"/>
  <c r="M33" i="6"/>
  <c r="L33" i="6"/>
  <c r="K33" i="6"/>
  <c r="J33" i="6"/>
  <c r="I33" i="6"/>
  <c r="N32" i="6"/>
  <c r="M32" i="6"/>
  <c r="L32" i="6"/>
  <c r="K32" i="6"/>
  <c r="J32" i="6"/>
  <c r="I32" i="6"/>
  <c r="N31" i="6"/>
  <c r="M31" i="6"/>
  <c r="L31" i="6"/>
  <c r="K31" i="6"/>
  <c r="J31" i="6"/>
  <c r="I31" i="6"/>
  <c r="N30" i="6"/>
  <c r="M30" i="6"/>
  <c r="L30" i="6"/>
  <c r="K30" i="6"/>
  <c r="J30" i="6"/>
  <c r="I30" i="6"/>
  <c r="N29" i="6"/>
  <c r="M29" i="6"/>
  <c r="L29" i="6"/>
  <c r="K29" i="6"/>
  <c r="J29" i="6"/>
  <c r="I29" i="6"/>
  <c r="N28" i="6"/>
  <c r="M28" i="6"/>
  <c r="L28" i="6"/>
  <c r="K28" i="6"/>
  <c r="J28" i="6"/>
  <c r="I28" i="6"/>
  <c r="N27" i="6"/>
  <c r="M27" i="6"/>
  <c r="L27" i="6"/>
  <c r="K27" i="6"/>
  <c r="J27" i="6"/>
  <c r="I27" i="6"/>
  <c r="N26" i="6"/>
  <c r="M26" i="6"/>
  <c r="L26" i="6"/>
  <c r="K26" i="6"/>
  <c r="J26" i="6"/>
  <c r="I26" i="6"/>
  <c r="N25" i="6"/>
  <c r="M25" i="6"/>
  <c r="L25" i="6"/>
  <c r="K25" i="6"/>
  <c r="J25" i="6"/>
  <c r="I25" i="6"/>
  <c r="N24" i="6"/>
  <c r="M24" i="6"/>
  <c r="L24" i="6"/>
  <c r="K24" i="6"/>
  <c r="J24" i="6"/>
  <c r="I24" i="6"/>
  <c r="N23" i="6"/>
  <c r="M23" i="6"/>
  <c r="L23" i="6"/>
  <c r="K23" i="6"/>
  <c r="J23" i="6"/>
  <c r="I23" i="6"/>
  <c r="N22" i="6"/>
  <c r="M22" i="6"/>
  <c r="L22" i="6"/>
  <c r="K22" i="6"/>
  <c r="J22" i="6"/>
  <c r="I22" i="6"/>
  <c r="N21" i="6"/>
  <c r="M21" i="6"/>
  <c r="L21" i="6"/>
  <c r="K21" i="6"/>
  <c r="J21" i="6"/>
  <c r="I21" i="6"/>
  <c r="N20" i="6"/>
  <c r="M20" i="6"/>
  <c r="L20" i="6"/>
  <c r="K20" i="6"/>
  <c r="J20" i="6"/>
  <c r="I20" i="6"/>
  <c r="N19" i="6"/>
  <c r="M19" i="6"/>
  <c r="L19" i="6"/>
  <c r="K19" i="6"/>
  <c r="J19" i="6"/>
  <c r="I19" i="6"/>
  <c r="N18" i="6"/>
  <c r="M18" i="6"/>
  <c r="L18" i="6"/>
  <c r="K18" i="6"/>
  <c r="J18" i="6"/>
  <c r="I18" i="6"/>
  <c r="N17" i="6"/>
  <c r="M17" i="6"/>
  <c r="L17" i="6"/>
  <c r="K17" i="6"/>
  <c r="J17" i="6"/>
  <c r="I17" i="6"/>
  <c r="N16" i="6"/>
  <c r="M16" i="6"/>
  <c r="L16" i="6"/>
  <c r="K16" i="6"/>
  <c r="J16" i="6"/>
  <c r="I16" i="6"/>
  <c r="N15" i="6"/>
  <c r="M15" i="6"/>
  <c r="L15" i="6"/>
  <c r="K15" i="6"/>
  <c r="J15" i="6"/>
  <c r="I15" i="6"/>
  <c r="N14" i="6"/>
  <c r="M14" i="6"/>
  <c r="L14" i="6"/>
  <c r="K14" i="6"/>
  <c r="J14" i="6"/>
  <c r="I14" i="6"/>
  <c r="C5" i="6"/>
  <c r="N34" i="5" l="1"/>
  <c r="M34" i="5"/>
  <c r="L34" i="5"/>
  <c r="K34" i="5"/>
  <c r="J34" i="5"/>
  <c r="I34" i="5"/>
  <c r="N33" i="5"/>
  <c r="M33" i="5"/>
  <c r="L33" i="5"/>
  <c r="K33" i="5"/>
  <c r="J33" i="5"/>
  <c r="I33" i="5"/>
  <c r="N32" i="5"/>
  <c r="M32" i="5"/>
  <c r="L32" i="5"/>
  <c r="K32" i="5"/>
  <c r="J32" i="5"/>
  <c r="I32" i="5"/>
  <c r="N31" i="5"/>
  <c r="M31" i="5"/>
  <c r="L31" i="5"/>
  <c r="K31" i="5"/>
  <c r="J31" i="5"/>
  <c r="I31" i="5"/>
  <c r="N30" i="5"/>
  <c r="M30" i="5"/>
  <c r="L30" i="5"/>
  <c r="K30" i="5"/>
  <c r="J30" i="5"/>
  <c r="I30" i="5"/>
  <c r="N29" i="5"/>
  <c r="M29" i="5"/>
  <c r="L29" i="5"/>
  <c r="K29" i="5"/>
  <c r="J29" i="5"/>
  <c r="I29" i="5"/>
  <c r="N28" i="5"/>
  <c r="M28" i="5"/>
  <c r="L28" i="5"/>
  <c r="K28" i="5"/>
  <c r="J28" i="5"/>
  <c r="I28" i="5"/>
  <c r="N27" i="5"/>
  <c r="M27" i="5"/>
  <c r="L27" i="5"/>
  <c r="K27" i="5"/>
  <c r="J27" i="5"/>
  <c r="I27" i="5"/>
  <c r="N26" i="5"/>
  <c r="M26" i="5"/>
  <c r="L26" i="5"/>
  <c r="K26" i="5"/>
  <c r="J26" i="5"/>
  <c r="I26" i="5"/>
  <c r="N25" i="5"/>
  <c r="M25" i="5"/>
  <c r="L25" i="5"/>
  <c r="K25" i="5"/>
  <c r="J25" i="5"/>
  <c r="I25" i="5"/>
  <c r="N24" i="5"/>
  <c r="M24" i="5"/>
  <c r="L24" i="5"/>
  <c r="K24" i="5"/>
  <c r="J24" i="5"/>
  <c r="I24" i="5"/>
  <c r="N23" i="5"/>
  <c r="M23" i="5"/>
  <c r="L23" i="5"/>
  <c r="K23" i="5"/>
  <c r="J23" i="5"/>
  <c r="I23" i="5"/>
  <c r="N22" i="5"/>
  <c r="M22" i="5"/>
  <c r="L22" i="5"/>
  <c r="K22" i="5"/>
  <c r="J22" i="5"/>
  <c r="I22" i="5"/>
  <c r="N21" i="5"/>
  <c r="M21" i="5"/>
  <c r="L21" i="5"/>
  <c r="K21" i="5"/>
  <c r="J21" i="5"/>
  <c r="I21" i="5"/>
  <c r="N20" i="5"/>
  <c r="M20" i="5"/>
  <c r="L20" i="5"/>
  <c r="K20" i="5"/>
  <c r="J20" i="5"/>
  <c r="I20" i="5"/>
  <c r="N19" i="5"/>
  <c r="M19" i="5"/>
  <c r="L19" i="5"/>
  <c r="K19" i="5"/>
  <c r="J19" i="5"/>
  <c r="I19" i="5"/>
  <c r="N18" i="5"/>
  <c r="M18" i="5"/>
  <c r="L18" i="5"/>
  <c r="K18" i="5"/>
  <c r="J18" i="5"/>
  <c r="I18" i="5"/>
  <c r="N17" i="5"/>
  <c r="M17" i="5"/>
  <c r="L17" i="5"/>
  <c r="K17" i="5"/>
  <c r="J17" i="5"/>
  <c r="I17" i="5"/>
  <c r="N16" i="5"/>
  <c r="M16" i="5"/>
  <c r="L16" i="5"/>
  <c r="K16" i="5"/>
  <c r="J16" i="5"/>
  <c r="I16" i="5"/>
  <c r="N15" i="5"/>
  <c r="M15" i="5"/>
  <c r="L15" i="5"/>
  <c r="K15" i="5"/>
  <c r="J15" i="5"/>
  <c r="I15" i="5"/>
  <c r="N14" i="5"/>
  <c r="M14" i="5"/>
  <c r="L14" i="5"/>
  <c r="K14" i="5"/>
  <c r="J14" i="5"/>
  <c r="I14" i="5"/>
  <c r="C5" i="5"/>
  <c r="K11" i="10" l="1"/>
  <c r="K34" i="10" s="1"/>
  <c r="K11" i="1"/>
  <c r="K34" i="1" s="1"/>
  <c r="F14" i="10"/>
  <c r="F37" i="10" s="1"/>
  <c r="F14" i="1"/>
  <c r="F37" i="1" s="1"/>
  <c r="F16" i="10"/>
  <c r="F39" i="10" s="1"/>
  <c r="F16" i="1"/>
  <c r="F39" i="1" s="1"/>
  <c r="U18" i="10"/>
  <c r="U41" i="10" s="1"/>
  <c r="U18" i="1"/>
  <c r="U41" i="1" s="1"/>
  <c r="U20" i="10"/>
  <c r="U43" i="10" s="1"/>
  <c r="U20" i="1"/>
  <c r="U43" i="1" s="1"/>
  <c r="K23" i="10"/>
  <c r="K46" i="10" s="1"/>
  <c r="K23" i="1"/>
  <c r="K46" i="1" s="1"/>
  <c r="K25" i="10"/>
  <c r="K48" i="10" s="1"/>
  <c r="K25" i="1"/>
  <c r="K48" i="1" s="1"/>
  <c r="F28" i="10"/>
  <c r="F51" i="10" s="1"/>
  <c r="F28" i="1"/>
  <c r="F51" i="1" s="1"/>
  <c r="U30" i="10"/>
  <c r="U53" i="10" s="1"/>
  <c r="U30" i="1"/>
  <c r="U53" i="1" s="1"/>
  <c r="U11" i="10"/>
  <c r="U34" i="10" s="1"/>
  <c r="U11" i="1"/>
  <c r="U34" i="1" s="1"/>
  <c r="U13" i="10"/>
  <c r="U36" i="10" s="1"/>
  <c r="U13" i="1"/>
  <c r="U36" i="1" s="1"/>
  <c r="F15" i="10"/>
  <c r="F38" i="10" s="1"/>
  <c r="F15" i="1"/>
  <c r="F38" i="1" s="1"/>
  <c r="K16" i="10"/>
  <c r="K39" i="10" s="1"/>
  <c r="K16" i="1"/>
  <c r="K39" i="1" s="1"/>
  <c r="F17" i="10"/>
  <c r="F40" i="10" s="1"/>
  <c r="F17" i="1"/>
  <c r="F40" i="1" s="1"/>
  <c r="U17" i="10"/>
  <c r="U40" i="10" s="1"/>
  <c r="U17" i="1"/>
  <c r="U40" i="1" s="1"/>
  <c r="K18" i="10"/>
  <c r="K41" i="10" s="1"/>
  <c r="K18" i="1"/>
  <c r="K41" i="1" s="1"/>
  <c r="F19" i="10"/>
  <c r="F42" i="10" s="1"/>
  <c r="F19" i="1"/>
  <c r="F42" i="1" s="1"/>
  <c r="U19" i="10"/>
  <c r="U42" i="10" s="1"/>
  <c r="U19" i="1"/>
  <c r="U42" i="1" s="1"/>
  <c r="K20" i="10"/>
  <c r="K43" i="10" s="1"/>
  <c r="K20" i="1"/>
  <c r="K43" i="1" s="1"/>
  <c r="F21" i="10"/>
  <c r="F44" i="10" s="1"/>
  <c r="F21" i="1"/>
  <c r="F44" i="1" s="1"/>
  <c r="U21" i="10"/>
  <c r="U44" i="10" s="1"/>
  <c r="U21" i="1"/>
  <c r="U44" i="1" s="1"/>
  <c r="K22" i="10"/>
  <c r="K45" i="10" s="1"/>
  <c r="K22" i="1"/>
  <c r="K45" i="1" s="1"/>
  <c r="F23" i="10"/>
  <c r="F46" i="10" s="1"/>
  <c r="F23" i="1"/>
  <c r="F46" i="1" s="1"/>
  <c r="U23" i="10"/>
  <c r="U46" i="10" s="1"/>
  <c r="U23" i="1"/>
  <c r="U46" i="1" s="1"/>
  <c r="K24" i="10"/>
  <c r="K47" i="10" s="1"/>
  <c r="K24" i="1"/>
  <c r="K47" i="1" s="1"/>
  <c r="F25" i="10"/>
  <c r="F48" i="10" s="1"/>
  <c r="F25" i="1"/>
  <c r="F48" i="1" s="1"/>
  <c r="U25" i="10"/>
  <c r="U48" i="10" s="1"/>
  <c r="U25" i="1"/>
  <c r="U48" i="1" s="1"/>
  <c r="K26" i="10"/>
  <c r="K49" i="10" s="1"/>
  <c r="K26" i="1"/>
  <c r="K49" i="1" s="1"/>
  <c r="F27" i="10"/>
  <c r="F50" i="10" s="1"/>
  <c r="F27" i="1"/>
  <c r="F50" i="1" s="1"/>
  <c r="U27" i="10"/>
  <c r="U50" i="10" s="1"/>
  <c r="U27" i="1"/>
  <c r="U50" i="1" s="1"/>
  <c r="K28" i="10"/>
  <c r="K51" i="10" s="1"/>
  <c r="K28" i="1"/>
  <c r="K51" i="1" s="1"/>
  <c r="F29" i="10"/>
  <c r="F52" i="10" s="1"/>
  <c r="F29" i="1"/>
  <c r="F52" i="1" s="1"/>
  <c r="U29" i="10"/>
  <c r="U52" i="10" s="1"/>
  <c r="U29" i="1"/>
  <c r="U52" i="1" s="1"/>
  <c r="K30" i="10"/>
  <c r="K53" i="10" s="1"/>
  <c r="K30" i="1"/>
  <c r="K53" i="1" s="1"/>
  <c r="F31" i="10"/>
  <c r="F54" i="10" s="1"/>
  <c r="F31" i="1"/>
  <c r="F54" i="1" s="1"/>
  <c r="U31" i="10"/>
  <c r="U54" i="10" s="1"/>
  <c r="U31" i="1"/>
  <c r="U54" i="1" s="1"/>
  <c r="F12" i="10"/>
  <c r="F35" i="10" s="1"/>
  <c r="F12" i="1"/>
  <c r="F35" i="1" s="1"/>
  <c r="K13" i="10"/>
  <c r="K36" i="10" s="1"/>
  <c r="K13" i="1"/>
  <c r="K36" i="1" s="1"/>
  <c r="K15" i="10"/>
  <c r="K38" i="10" s="1"/>
  <c r="K15" i="1"/>
  <c r="K38" i="1" s="1"/>
  <c r="K17" i="10"/>
  <c r="K40" i="10" s="1"/>
  <c r="K17" i="1"/>
  <c r="K40" i="1" s="1"/>
  <c r="K19" i="10"/>
  <c r="K42" i="10" s="1"/>
  <c r="K19" i="1"/>
  <c r="K42" i="1" s="1"/>
  <c r="K21" i="10"/>
  <c r="K44" i="10" s="1"/>
  <c r="K21" i="1"/>
  <c r="K44" i="1" s="1"/>
  <c r="U22" i="10"/>
  <c r="U45" i="10" s="1"/>
  <c r="U22" i="1"/>
  <c r="U45" i="1" s="1"/>
  <c r="U24" i="10"/>
  <c r="U47" i="10" s="1"/>
  <c r="U24" i="1"/>
  <c r="U47" i="1" s="1"/>
  <c r="F26" i="10"/>
  <c r="F49" i="10" s="1"/>
  <c r="F26" i="1"/>
  <c r="F49" i="1" s="1"/>
  <c r="K27" i="10"/>
  <c r="K50" i="10" s="1"/>
  <c r="K27" i="1"/>
  <c r="K50" i="1" s="1"/>
  <c r="K29" i="10"/>
  <c r="K52" i="10" s="1"/>
  <c r="K29" i="1"/>
  <c r="K52" i="1" s="1"/>
  <c r="F11" i="10"/>
  <c r="F34" i="10" s="1"/>
  <c r="F11" i="1"/>
  <c r="F34" i="1" s="1"/>
  <c r="K12" i="10"/>
  <c r="K35" i="10" s="1"/>
  <c r="K12" i="1"/>
  <c r="K35" i="1" s="1"/>
  <c r="F13" i="10"/>
  <c r="F36" i="10" s="1"/>
  <c r="F13" i="1"/>
  <c r="F36" i="1" s="1"/>
  <c r="K14" i="10"/>
  <c r="K37" i="10" s="1"/>
  <c r="K14" i="1"/>
  <c r="K37" i="1" s="1"/>
  <c r="U15" i="10"/>
  <c r="U38" i="10" s="1"/>
  <c r="U15" i="1"/>
  <c r="U38" i="1" s="1"/>
  <c r="Z11" i="10"/>
  <c r="Z34" i="10" s="1"/>
  <c r="Z11" i="1"/>
  <c r="Z34" i="1" s="1"/>
  <c r="AE11" i="10"/>
  <c r="AE34" i="10" s="1"/>
  <c r="AE11" i="1"/>
  <c r="AE34" i="1" s="1"/>
  <c r="P12" i="10"/>
  <c r="P35" i="10" s="1"/>
  <c r="P12" i="1"/>
  <c r="P35" i="1" s="1"/>
  <c r="Z13" i="10"/>
  <c r="Z36" i="10" s="1"/>
  <c r="Z13" i="1"/>
  <c r="Z36" i="1" s="1"/>
  <c r="AE13" i="10"/>
  <c r="AE36" i="10" s="1"/>
  <c r="AE13" i="1"/>
  <c r="AE36" i="1" s="1"/>
  <c r="P14" i="10"/>
  <c r="P37" i="10" s="1"/>
  <c r="P14" i="1"/>
  <c r="P37" i="1" s="1"/>
  <c r="Z15" i="10"/>
  <c r="Z38" i="10" s="1"/>
  <c r="Z15" i="1"/>
  <c r="Z38" i="1" s="1"/>
  <c r="AE15" i="10"/>
  <c r="AE38" i="10" s="1"/>
  <c r="AE15" i="1"/>
  <c r="AE38" i="1" s="1"/>
  <c r="P16" i="10"/>
  <c r="P39" i="10" s="1"/>
  <c r="P16" i="1"/>
  <c r="P39" i="1" s="1"/>
  <c r="Z17" i="10"/>
  <c r="Z40" i="10" s="1"/>
  <c r="Z17" i="1"/>
  <c r="Z40" i="1" s="1"/>
  <c r="AE17" i="10"/>
  <c r="AE40" i="10" s="1"/>
  <c r="AE17" i="1"/>
  <c r="AE40" i="1" s="1"/>
  <c r="P18" i="10"/>
  <c r="P41" i="10" s="1"/>
  <c r="P18" i="1"/>
  <c r="P41" i="1" s="1"/>
  <c r="Z19" i="10"/>
  <c r="Z42" i="10" s="1"/>
  <c r="Z19" i="1"/>
  <c r="Z42" i="1" s="1"/>
  <c r="AE19" i="10"/>
  <c r="AE42" i="10" s="1"/>
  <c r="AE19" i="1"/>
  <c r="AE42" i="1" s="1"/>
  <c r="P20" i="10"/>
  <c r="P43" i="10" s="1"/>
  <c r="P20" i="1"/>
  <c r="P43" i="1" s="1"/>
  <c r="Z21" i="10"/>
  <c r="Z44" i="10" s="1"/>
  <c r="Z21" i="1"/>
  <c r="Z44" i="1" s="1"/>
  <c r="AE21" i="10"/>
  <c r="AE44" i="10" s="1"/>
  <c r="AE21" i="1"/>
  <c r="AE44" i="1" s="1"/>
  <c r="P22" i="10"/>
  <c r="P45" i="10" s="1"/>
  <c r="P22" i="1"/>
  <c r="P45" i="1" s="1"/>
  <c r="Z23" i="10"/>
  <c r="Z46" i="10" s="1"/>
  <c r="Z23" i="1"/>
  <c r="Z46" i="1" s="1"/>
  <c r="AE23" i="10"/>
  <c r="AE46" i="10" s="1"/>
  <c r="AE23" i="1"/>
  <c r="AE46" i="1" s="1"/>
  <c r="P24" i="10"/>
  <c r="P47" i="10" s="1"/>
  <c r="P24" i="1"/>
  <c r="P47" i="1" s="1"/>
  <c r="Z25" i="10"/>
  <c r="Z48" i="10" s="1"/>
  <c r="Z25" i="1"/>
  <c r="Z48" i="1" s="1"/>
  <c r="AE25" i="10"/>
  <c r="AE48" i="10" s="1"/>
  <c r="AE25" i="1"/>
  <c r="AE48" i="1" s="1"/>
  <c r="P26" i="10"/>
  <c r="P49" i="10" s="1"/>
  <c r="P26" i="1"/>
  <c r="P49" i="1" s="1"/>
  <c r="Z27" i="10"/>
  <c r="Z50" i="10" s="1"/>
  <c r="Z27" i="1"/>
  <c r="Z50" i="1" s="1"/>
  <c r="AE27" i="10"/>
  <c r="AE50" i="10" s="1"/>
  <c r="AE27" i="1"/>
  <c r="AE50" i="1" s="1"/>
  <c r="P28" i="10"/>
  <c r="P51" i="10" s="1"/>
  <c r="P28" i="1"/>
  <c r="P51" i="1" s="1"/>
  <c r="Z29" i="10"/>
  <c r="Z52" i="10" s="1"/>
  <c r="Z29" i="1"/>
  <c r="Z52" i="1" s="1"/>
  <c r="AE29" i="10"/>
  <c r="AE52" i="10" s="1"/>
  <c r="AE29" i="1"/>
  <c r="AE52" i="1" s="1"/>
  <c r="P30" i="10"/>
  <c r="P53" i="10" s="1"/>
  <c r="P30" i="1"/>
  <c r="P53" i="1" s="1"/>
  <c r="Z31" i="10"/>
  <c r="Z54" i="10" s="1"/>
  <c r="Z31" i="1"/>
  <c r="Z54" i="1" s="1"/>
  <c r="AE31" i="10"/>
  <c r="AE54" i="10" s="1"/>
  <c r="AE31" i="1"/>
  <c r="AE54" i="1" s="1"/>
  <c r="U12" i="10"/>
  <c r="U35" i="10" s="1"/>
  <c r="U12" i="1"/>
  <c r="U35" i="1" s="1"/>
  <c r="U14" i="10"/>
  <c r="U37" i="10" s="1"/>
  <c r="U14" i="1"/>
  <c r="U37" i="1" s="1"/>
  <c r="U16" i="10"/>
  <c r="U39" i="10" s="1"/>
  <c r="U16" i="1"/>
  <c r="U39" i="1" s="1"/>
  <c r="F18" i="10"/>
  <c r="F41" i="10" s="1"/>
  <c r="F18" i="1"/>
  <c r="F41" i="1" s="1"/>
  <c r="F20" i="10"/>
  <c r="F43" i="10" s="1"/>
  <c r="F20" i="1"/>
  <c r="F43" i="1" s="1"/>
  <c r="F22" i="10"/>
  <c r="F45" i="10" s="1"/>
  <c r="F22" i="1"/>
  <c r="F45" i="1" s="1"/>
  <c r="F24" i="10"/>
  <c r="F47" i="10" s="1"/>
  <c r="F24" i="1"/>
  <c r="F47" i="1" s="1"/>
  <c r="U26" i="10"/>
  <c r="U49" i="10" s="1"/>
  <c r="U26" i="1"/>
  <c r="U49" i="1" s="1"/>
  <c r="U28" i="10"/>
  <c r="U51" i="10" s="1"/>
  <c r="U28" i="1"/>
  <c r="U51" i="1" s="1"/>
  <c r="F30" i="10"/>
  <c r="F53" i="10" s="1"/>
  <c r="F30" i="1"/>
  <c r="F53" i="1" s="1"/>
  <c r="K31" i="10"/>
  <c r="K54" i="10" s="1"/>
  <c r="K31" i="1"/>
  <c r="K54" i="1" s="1"/>
  <c r="P11" i="10"/>
  <c r="P34" i="10" s="1"/>
  <c r="P11" i="1"/>
  <c r="P34" i="1" s="1"/>
  <c r="Z12" i="10"/>
  <c r="Z35" i="10" s="1"/>
  <c r="Z12" i="1"/>
  <c r="Z35" i="1" s="1"/>
  <c r="AE12" i="10"/>
  <c r="AE35" i="10" s="1"/>
  <c r="AE12" i="1"/>
  <c r="AE35" i="1" s="1"/>
  <c r="P13" i="10"/>
  <c r="P36" i="10" s="1"/>
  <c r="P13" i="1"/>
  <c r="P36" i="1" s="1"/>
  <c r="Z14" i="10"/>
  <c r="Z37" i="10" s="1"/>
  <c r="Z14" i="1"/>
  <c r="Z37" i="1" s="1"/>
  <c r="AE14" i="10"/>
  <c r="AE37" i="10" s="1"/>
  <c r="AE14" i="1"/>
  <c r="AE37" i="1" s="1"/>
  <c r="P15" i="10"/>
  <c r="P38" i="10" s="1"/>
  <c r="P15" i="1"/>
  <c r="P38" i="1" s="1"/>
  <c r="Z16" i="10"/>
  <c r="Z39" i="10" s="1"/>
  <c r="Z16" i="1"/>
  <c r="Z39" i="1" s="1"/>
  <c r="AE16" i="10"/>
  <c r="AE39" i="10" s="1"/>
  <c r="AE16" i="1"/>
  <c r="AE39" i="1" s="1"/>
  <c r="P17" i="10"/>
  <c r="P40" i="10" s="1"/>
  <c r="P17" i="1"/>
  <c r="P40" i="1" s="1"/>
  <c r="Z18" i="10"/>
  <c r="Z41" i="10" s="1"/>
  <c r="Z18" i="1"/>
  <c r="Z41" i="1" s="1"/>
  <c r="AE18" i="10"/>
  <c r="AE41" i="10" s="1"/>
  <c r="AE18" i="1"/>
  <c r="AE41" i="1" s="1"/>
  <c r="P19" i="10"/>
  <c r="P42" i="10" s="1"/>
  <c r="P19" i="1"/>
  <c r="P42" i="1" s="1"/>
  <c r="Z20" i="10"/>
  <c r="Z43" i="10" s="1"/>
  <c r="Z20" i="1"/>
  <c r="Z43" i="1" s="1"/>
  <c r="AE20" i="10"/>
  <c r="AE43" i="10" s="1"/>
  <c r="AE20" i="1"/>
  <c r="AE43" i="1" s="1"/>
  <c r="P21" i="10"/>
  <c r="P44" i="10" s="1"/>
  <c r="P21" i="1"/>
  <c r="P44" i="1" s="1"/>
  <c r="Z22" i="10"/>
  <c r="Z45" i="10" s="1"/>
  <c r="Z22" i="1"/>
  <c r="Z45" i="1" s="1"/>
  <c r="AE22" i="10"/>
  <c r="AE45" i="10" s="1"/>
  <c r="AE22" i="1"/>
  <c r="AE45" i="1" s="1"/>
  <c r="P23" i="10"/>
  <c r="P46" i="10" s="1"/>
  <c r="P23" i="1"/>
  <c r="P46" i="1" s="1"/>
  <c r="Z24" i="10"/>
  <c r="Z47" i="10" s="1"/>
  <c r="Z24" i="1"/>
  <c r="Z47" i="1" s="1"/>
  <c r="AE24" i="10"/>
  <c r="AE47" i="10" s="1"/>
  <c r="AE24" i="1"/>
  <c r="AE47" i="1" s="1"/>
  <c r="P25" i="10"/>
  <c r="P48" i="10" s="1"/>
  <c r="P25" i="1"/>
  <c r="P48" i="1" s="1"/>
  <c r="Z26" i="10"/>
  <c r="Z49" i="10" s="1"/>
  <c r="Z26" i="1"/>
  <c r="Z49" i="1" s="1"/>
  <c r="AE26" i="10"/>
  <c r="AE49" i="10" s="1"/>
  <c r="AE26" i="1"/>
  <c r="AE49" i="1" s="1"/>
  <c r="P27" i="10"/>
  <c r="P50" i="10" s="1"/>
  <c r="P27" i="1"/>
  <c r="P50" i="1" s="1"/>
  <c r="Z28" i="10"/>
  <c r="Z51" i="10" s="1"/>
  <c r="Z28" i="1"/>
  <c r="Z51" i="1" s="1"/>
  <c r="AE28" i="10"/>
  <c r="AE51" i="10" s="1"/>
  <c r="AE28" i="1"/>
  <c r="AE51" i="1" s="1"/>
  <c r="P29" i="10"/>
  <c r="P52" i="10" s="1"/>
  <c r="P29" i="1"/>
  <c r="P52" i="1" s="1"/>
  <c r="Z30" i="10"/>
  <c r="Z53" i="10" s="1"/>
  <c r="Z30" i="1"/>
  <c r="Z53" i="1" s="1"/>
  <c r="AE30" i="10"/>
  <c r="AE53" i="10" s="1"/>
  <c r="AE30" i="1"/>
  <c r="AE53" i="1" s="1"/>
  <c r="P31" i="10"/>
  <c r="P54" i="10" s="1"/>
  <c r="P31" i="1"/>
  <c r="P54" i="1" s="1"/>
  <c r="N31" i="4"/>
  <c r="M31" i="4"/>
  <c r="L31" i="4"/>
  <c r="K31" i="4"/>
  <c r="J31" i="4"/>
  <c r="I31" i="4"/>
  <c r="N30" i="4"/>
  <c r="M30" i="4"/>
  <c r="L30" i="4"/>
  <c r="K30" i="4"/>
  <c r="J30" i="4"/>
  <c r="I30" i="4"/>
  <c r="N29" i="4"/>
  <c r="M29" i="4"/>
  <c r="L29" i="4"/>
  <c r="K29" i="4"/>
  <c r="J29" i="4"/>
  <c r="I29" i="4"/>
  <c r="N28" i="4"/>
  <c r="M28" i="4"/>
  <c r="L28" i="4"/>
  <c r="K28" i="4"/>
  <c r="J28" i="4"/>
  <c r="I28" i="4"/>
  <c r="N27" i="4"/>
  <c r="M27" i="4"/>
  <c r="L27" i="4"/>
  <c r="K27" i="4"/>
  <c r="J27" i="4"/>
  <c r="I27" i="4"/>
  <c r="N26" i="4"/>
  <c r="M26" i="4"/>
  <c r="L26" i="4"/>
  <c r="K26" i="4"/>
  <c r="J26" i="4"/>
  <c r="I26" i="4"/>
  <c r="N25" i="4"/>
  <c r="M25" i="4"/>
  <c r="L25" i="4"/>
  <c r="K25" i="4"/>
  <c r="J25" i="4"/>
  <c r="I25" i="4"/>
  <c r="N24" i="4"/>
  <c r="M24" i="4"/>
  <c r="L24" i="4"/>
  <c r="K24" i="4"/>
  <c r="J24" i="4"/>
  <c r="I24" i="4"/>
  <c r="N23" i="4"/>
  <c r="M23" i="4"/>
  <c r="L23" i="4"/>
  <c r="K23" i="4"/>
  <c r="J23" i="4"/>
  <c r="I23" i="4"/>
  <c r="N22" i="4"/>
  <c r="M22" i="4"/>
  <c r="L22" i="4"/>
  <c r="K22" i="4"/>
  <c r="J22" i="4"/>
  <c r="I22" i="4"/>
  <c r="N21" i="4"/>
  <c r="M21" i="4"/>
  <c r="L21" i="4"/>
  <c r="K21" i="4"/>
  <c r="J21" i="4"/>
  <c r="I21" i="4"/>
  <c r="N20" i="4"/>
  <c r="M20" i="4"/>
  <c r="L20" i="4"/>
  <c r="K20" i="4"/>
  <c r="J20" i="4"/>
  <c r="I20" i="4"/>
  <c r="N19" i="4"/>
  <c r="M19" i="4"/>
  <c r="L19" i="4"/>
  <c r="K19" i="4"/>
  <c r="J19" i="4"/>
  <c r="I19" i="4"/>
  <c r="N18" i="4"/>
  <c r="M18" i="4"/>
  <c r="L18" i="4"/>
  <c r="K18" i="4"/>
  <c r="J18" i="4"/>
  <c r="I18" i="4"/>
  <c r="N17" i="4"/>
  <c r="M17" i="4"/>
  <c r="L17" i="4"/>
  <c r="K17" i="4"/>
  <c r="J17" i="4"/>
  <c r="I17" i="4"/>
  <c r="N16" i="4"/>
  <c r="M16" i="4"/>
  <c r="L16" i="4"/>
  <c r="K16" i="4"/>
  <c r="J16" i="4"/>
  <c r="I16" i="4"/>
  <c r="N15" i="4"/>
  <c r="M15" i="4"/>
  <c r="L15" i="4"/>
  <c r="K15" i="4"/>
  <c r="J15" i="4"/>
  <c r="I15" i="4"/>
  <c r="N14" i="4"/>
  <c r="M14" i="4"/>
  <c r="L14" i="4"/>
  <c r="K14" i="4"/>
  <c r="J14" i="4"/>
  <c r="I14" i="4"/>
  <c r="C5" i="4"/>
  <c r="AD12" i="10" l="1"/>
  <c r="AD35" i="10" s="1"/>
  <c r="AD12" i="1"/>
  <c r="AD35" i="1" s="1"/>
  <c r="O15" i="10"/>
  <c r="O38" i="10" s="1"/>
  <c r="O15" i="1"/>
  <c r="O38" i="1" s="1"/>
  <c r="Y18" i="10"/>
  <c r="Y41" i="10" s="1"/>
  <c r="Y18" i="1"/>
  <c r="Y41" i="1" s="1"/>
  <c r="Y20" i="10"/>
  <c r="Y43" i="10" s="1"/>
  <c r="Y20" i="1"/>
  <c r="Y43" i="1" s="1"/>
  <c r="Y22" i="10"/>
  <c r="Y45" i="10" s="1"/>
  <c r="Y22" i="1"/>
  <c r="Y45" i="1" s="1"/>
  <c r="Y24" i="10"/>
  <c r="Y47" i="10" s="1"/>
  <c r="Y24" i="1"/>
  <c r="Y47" i="1" s="1"/>
  <c r="AD26" i="10"/>
  <c r="AD49" i="10" s="1"/>
  <c r="AD26" i="1"/>
  <c r="AD49" i="1" s="1"/>
  <c r="E11" i="10"/>
  <c r="E34" i="10" s="1"/>
  <c r="E11" i="1"/>
  <c r="E34" i="1" s="1"/>
  <c r="E13" i="10"/>
  <c r="E36" i="10" s="1"/>
  <c r="E13" i="1"/>
  <c r="E36" i="1" s="1"/>
  <c r="T15" i="10"/>
  <c r="T38" i="10" s="1"/>
  <c r="T15" i="1"/>
  <c r="T38" i="1" s="1"/>
  <c r="J18" i="10"/>
  <c r="J41" i="10" s="1"/>
  <c r="J18" i="1"/>
  <c r="J41" i="1" s="1"/>
  <c r="J20" i="10"/>
  <c r="J43" i="10" s="1"/>
  <c r="J20" i="1"/>
  <c r="J43" i="1" s="1"/>
  <c r="J22" i="10"/>
  <c r="J45" i="10" s="1"/>
  <c r="J22" i="1"/>
  <c r="J45" i="1" s="1"/>
  <c r="J24" i="10"/>
  <c r="J47" i="10" s="1"/>
  <c r="J24" i="1"/>
  <c r="J47" i="1" s="1"/>
  <c r="E27" i="10"/>
  <c r="E50" i="10" s="1"/>
  <c r="E27" i="1"/>
  <c r="E50" i="1" s="1"/>
  <c r="O12" i="10"/>
  <c r="O35" i="10" s="1"/>
  <c r="O12" i="1"/>
  <c r="O35" i="1" s="1"/>
  <c r="O14" i="10"/>
  <c r="O37" i="10" s="1"/>
  <c r="O14" i="1"/>
  <c r="O37" i="1" s="1"/>
  <c r="O16" i="10"/>
  <c r="O39" i="10" s="1"/>
  <c r="O16" i="1"/>
  <c r="O39" i="1" s="1"/>
  <c r="O18" i="10"/>
  <c r="O41" i="10" s="1"/>
  <c r="O18" i="1"/>
  <c r="O41" i="1" s="1"/>
  <c r="O20" i="10"/>
  <c r="O43" i="10" s="1"/>
  <c r="O20" i="1"/>
  <c r="O43" i="1" s="1"/>
  <c r="O22" i="10"/>
  <c r="O45" i="10" s="1"/>
  <c r="O22" i="1"/>
  <c r="O45" i="1" s="1"/>
  <c r="Y27" i="10"/>
  <c r="Y50" i="10" s="1"/>
  <c r="Y27" i="1"/>
  <c r="Y50" i="1" s="1"/>
  <c r="Y12" i="10"/>
  <c r="Y35" i="10" s="1"/>
  <c r="Y12" i="1"/>
  <c r="Y35" i="1" s="1"/>
  <c r="Y14" i="10"/>
  <c r="Y37" i="10" s="1"/>
  <c r="Y14" i="1"/>
  <c r="Y37" i="1" s="1"/>
  <c r="Y16" i="10"/>
  <c r="Y39" i="10" s="1"/>
  <c r="Y16" i="1"/>
  <c r="Y39" i="1" s="1"/>
  <c r="O17" i="10"/>
  <c r="O40" i="10" s="1"/>
  <c r="O17" i="1"/>
  <c r="O40" i="1" s="1"/>
  <c r="O19" i="10"/>
  <c r="O42" i="10" s="1"/>
  <c r="O19" i="1"/>
  <c r="O42" i="1" s="1"/>
  <c r="O21" i="10"/>
  <c r="O44" i="10" s="1"/>
  <c r="O21" i="1"/>
  <c r="O44" i="1" s="1"/>
  <c r="AD22" i="10"/>
  <c r="AD45" i="10" s="1"/>
  <c r="AD22" i="1"/>
  <c r="AD45" i="1" s="1"/>
  <c r="AD24" i="10"/>
  <c r="AD47" i="10" s="1"/>
  <c r="AD24" i="1"/>
  <c r="AD47" i="1" s="1"/>
  <c r="Y26" i="10"/>
  <c r="Y49" i="10" s="1"/>
  <c r="Y26" i="1"/>
  <c r="Y49" i="1" s="1"/>
  <c r="Y28" i="10"/>
  <c r="Y51" i="10" s="1"/>
  <c r="Y28" i="1"/>
  <c r="Y51" i="1" s="1"/>
  <c r="J12" i="10"/>
  <c r="J35" i="10" s="1"/>
  <c r="J12" i="1"/>
  <c r="J35" i="1" s="1"/>
  <c r="J14" i="10"/>
  <c r="J37" i="10" s="1"/>
  <c r="J14" i="1"/>
  <c r="J37" i="1" s="1"/>
  <c r="J16" i="10"/>
  <c r="J39" i="10" s="1"/>
  <c r="J16" i="1"/>
  <c r="J39" i="1" s="1"/>
  <c r="E17" i="10"/>
  <c r="E40" i="10" s="1"/>
  <c r="E17" i="1"/>
  <c r="E40" i="1" s="1"/>
  <c r="E19" i="10"/>
  <c r="E42" i="10" s="1"/>
  <c r="E19" i="1"/>
  <c r="E42" i="1" s="1"/>
  <c r="E21" i="10"/>
  <c r="E44" i="10" s="1"/>
  <c r="E21" i="1"/>
  <c r="E44" i="1" s="1"/>
  <c r="E23" i="10"/>
  <c r="E46" i="10" s="1"/>
  <c r="E23" i="1"/>
  <c r="E46" i="1" s="1"/>
  <c r="E25" i="10"/>
  <c r="E48" i="10" s="1"/>
  <c r="E25" i="1"/>
  <c r="E48" i="1" s="1"/>
  <c r="T25" i="10"/>
  <c r="T48" i="10" s="1"/>
  <c r="T25" i="1"/>
  <c r="T48" i="1" s="1"/>
  <c r="T27" i="10"/>
  <c r="T50" i="10" s="1"/>
  <c r="T27" i="1"/>
  <c r="T50" i="1" s="1"/>
  <c r="J28" i="10"/>
  <c r="J51" i="10" s="1"/>
  <c r="J28" i="1"/>
  <c r="J51" i="1" s="1"/>
  <c r="Y11" i="10"/>
  <c r="Y34" i="10" s="1"/>
  <c r="Y11" i="1"/>
  <c r="Y34" i="1" s="1"/>
  <c r="AD11" i="10"/>
  <c r="AD34" i="10" s="1"/>
  <c r="AD11" i="1"/>
  <c r="AD34" i="1" s="1"/>
  <c r="Y13" i="10"/>
  <c r="Y36" i="10" s="1"/>
  <c r="Y13" i="1"/>
  <c r="Y36" i="1" s="1"/>
  <c r="AD13" i="10"/>
  <c r="AD36" i="10" s="1"/>
  <c r="AD13" i="1"/>
  <c r="AD36" i="1" s="1"/>
  <c r="Y15" i="10"/>
  <c r="Y38" i="10" s="1"/>
  <c r="Y15" i="1"/>
  <c r="Y38" i="1" s="1"/>
  <c r="AD15" i="10"/>
  <c r="AD38" i="10" s="1"/>
  <c r="AD15" i="1"/>
  <c r="AD38" i="1" s="1"/>
  <c r="Y17" i="10"/>
  <c r="Y40" i="10" s="1"/>
  <c r="Y17" i="1"/>
  <c r="Y40" i="1" s="1"/>
  <c r="AD17" i="10"/>
  <c r="AD40" i="10" s="1"/>
  <c r="AD17" i="1"/>
  <c r="AD40" i="1" s="1"/>
  <c r="Y19" i="10"/>
  <c r="Y42" i="10" s="1"/>
  <c r="Y19" i="1"/>
  <c r="Y42" i="1" s="1"/>
  <c r="AD19" i="10"/>
  <c r="AD42" i="10" s="1"/>
  <c r="AD19" i="1"/>
  <c r="AD42" i="1" s="1"/>
  <c r="Y21" i="10"/>
  <c r="Y44" i="10" s="1"/>
  <c r="Y21" i="1"/>
  <c r="Y44" i="1" s="1"/>
  <c r="AD21" i="10"/>
  <c r="AD44" i="10" s="1"/>
  <c r="AD21" i="1"/>
  <c r="AD44" i="1" s="1"/>
  <c r="Y23" i="10"/>
  <c r="Y46" i="10" s="1"/>
  <c r="Y23" i="1"/>
  <c r="Y46" i="1" s="1"/>
  <c r="AD23" i="10"/>
  <c r="AD46" i="10" s="1"/>
  <c r="AD23" i="1"/>
  <c r="AD46" i="1" s="1"/>
  <c r="O24" i="10"/>
  <c r="O47" i="10" s="1"/>
  <c r="O24" i="1"/>
  <c r="O47" i="1" s="1"/>
  <c r="Y25" i="10"/>
  <c r="Y48" i="10" s="1"/>
  <c r="Y25" i="1"/>
  <c r="Y48" i="1" s="1"/>
  <c r="AD25" i="10"/>
  <c r="AD48" i="10" s="1"/>
  <c r="AD25" i="1"/>
  <c r="AD48" i="1" s="1"/>
  <c r="O26" i="10"/>
  <c r="O49" i="10" s="1"/>
  <c r="O26" i="1"/>
  <c r="O49" i="1" s="1"/>
  <c r="AD27" i="10"/>
  <c r="AD50" i="10" s="1"/>
  <c r="AD27" i="1"/>
  <c r="AD50" i="1" s="1"/>
  <c r="O28" i="10"/>
  <c r="O51" i="10" s="1"/>
  <c r="O28" i="1"/>
  <c r="O51" i="1" s="1"/>
  <c r="J11" i="10"/>
  <c r="J34" i="10" s="1"/>
  <c r="J11" i="1"/>
  <c r="J34" i="1" s="1"/>
  <c r="E12" i="10"/>
  <c r="E35" i="10" s="1"/>
  <c r="E12" i="1"/>
  <c r="E35" i="1" s="1"/>
  <c r="T12" i="10"/>
  <c r="T35" i="10" s="1"/>
  <c r="T12" i="1"/>
  <c r="T35" i="1" s="1"/>
  <c r="J13" i="10"/>
  <c r="J36" i="10" s="1"/>
  <c r="J13" i="1"/>
  <c r="J36" i="1" s="1"/>
  <c r="E14" i="10"/>
  <c r="E37" i="10" s="1"/>
  <c r="E14" i="1"/>
  <c r="E37" i="1" s="1"/>
  <c r="T14" i="10"/>
  <c r="T37" i="10" s="1"/>
  <c r="T14" i="1"/>
  <c r="T37" i="1" s="1"/>
  <c r="J15" i="10"/>
  <c r="J38" i="10" s="1"/>
  <c r="J15" i="1"/>
  <c r="J38" i="1" s="1"/>
  <c r="E16" i="10"/>
  <c r="E39" i="10" s="1"/>
  <c r="E16" i="1"/>
  <c r="E39" i="1" s="1"/>
  <c r="T16" i="10"/>
  <c r="T39" i="10" s="1"/>
  <c r="T16" i="1"/>
  <c r="T39" i="1" s="1"/>
  <c r="J17" i="10"/>
  <c r="J40" i="10" s="1"/>
  <c r="J17" i="1"/>
  <c r="J40" i="1" s="1"/>
  <c r="E18" i="10"/>
  <c r="E41" i="10" s="1"/>
  <c r="E18" i="1"/>
  <c r="E41" i="1" s="1"/>
  <c r="T18" i="10"/>
  <c r="T41" i="10" s="1"/>
  <c r="T18" i="1"/>
  <c r="T41" i="1" s="1"/>
  <c r="J19" i="10"/>
  <c r="J42" i="10" s="1"/>
  <c r="J19" i="1"/>
  <c r="J42" i="1" s="1"/>
  <c r="E20" i="10"/>
  <c r="E43" i="10" s="1"/>
  <c r="E20" i="1"/>
  <c r="E43" i="1" s="1"/>
  <c r="T20" i="10"/>
  <c r="T43" i="10" s="1"/>
  <c r="T20" i="1"/>
  <c r="T43" i="1" s="1"/>
  <c r="J21" i="10"/>
  <c r="J44" i="10" s="1"/>
  <c r="J21" i="1"/>
  <c r="J44" i="1" s="1"/>
  <c r="E22" i="10"/>
  <c r="E45" i="10" s="1"/>
  <c r="E22" i="1"/>
  <c r="E45" i="1" s="1"/>
  <c r="T22" i="10"/>
  <c r="T45" i="10" s="1"/>
  <c r="T22" i="1"/>
  <c r="T45" i="1" s="1"/>
  <c r="J23" i="10"/>
  <c r="J46" i="10" s="1"/>
  <c r="J23" i="1"/>
  <c r="J46" i="1" s="1"/>
  <c r="E24" i="10"/>
  <c r="E47" i="10" s="1"/>
  <c r="E24" i="1"/>
  <c r="E47" i="1" s="1"/>
  <c r="T24" i="10"/>
  <c r="T47" i="10" s="1"/>
  <c r="T24" i="1"/>
  <c r="T47" i="1" s="1"/>
  <c r="J25" i="10"/>
  <c r="J48" i="10" s="1"/>
  <c r="J25" i="1"/>
  <c r="J48" i="1" s="1"/>
  <c r="E26" i="10"/>
  <c r="E49" i="10" s="1"/>
  <c r="E26" i="1"/>
  <c r="E49" i="1" s="1"/>
  <c r="T26" i="10"/>
  <c r="T49" i="10" s="1"/>
  <c r="T26" i="1"/>
  <c r="T49" i="1" s="1"/>
  <c r="J27" i="10"/>
  <c r="J50" i="10" s="1"/>
  <c r="J27" i="1"/>
  <c r="J50" i="1" s="1"/>
  <c r="E28" i="10"/>
  <c r="E51" i="10" s="1"/>
  <c r="E28" i="1"/>
  <c r="E51" i="1" s="1"/>
  <c r="T28" i="10"/>
  <c r="T51" i="10" s="1"/>
  <c r="T28" i="1"/>
  <c r="T51" i="1" s="1"/>
  <c r="O11" i="10"/>
  <c r="O34" i="10" s="1"/>
  <c r="O11" i="1"/>
  <c r="O34" i="1" s="1"/>
  <c r="O13" i="10"/>
  <c r="O36" i="10" s="1"/>
  <c r="O13" i="1"/>
  <c r="O36" i="1" s="1"/>
  <c r="AD14" i="10"/>
  <c r="AD37" i="10" s="1"/>
  <c r="AD14" i="1"/>
  <c r="AD37" i="1" s="1"/>
  <c r="AD16" i="10"/>
  <c r="AD39" i="10" s="1"/>
  <c r="AD16" i="1"/>
  <c r="AD39" i="1" s="1"/>
  <c r="AD18" i="10"/>
  <c r="AD41" i="10" s="1"/>
  <c r="AD18" i="1"/>
  <c r="AD41" i="1" s="1"/>
  <c r="AD20" i="10"/>
  <c r="AD43" i="10" s="1"/>
  <c r="AD20" i="1"/>
  <c r="AD43" i="1" s="1"/>
  <c r="O23" i="10"/>
  <c r="O46" i="10" s="1"/>
  <c r="O23" i="1"/>
  <c r="O46" i="1" s="1"/>
  <c r="O25" i="10"/>
  <c r="O48" i="10" s="1"/>
  <c r="O25" i="1"/>
  <c r="O48" i="1" s="1"/>
  <c r="O27" i="10"/>
  <c r="O50" i="10" s="1"/>
  <c r="O27" i="1"/>
  <c r="O50" i="1" s="1"/>
  <c r="AD28" i="10"/>
  <c r="AD51" i="10" s="1"/>
  <c r="AD28" i="1"/>
  <c r="AD51" i="1" s="1"/>
  <c r="T11" i="10"/>
  <c r="T34" i="10" s="1"/>
  <c r="T11" i="1"/>
  <c r="T34" i="1" s="1"/>
  <c r="T13" i="10"/>
  <c r="T36" i="10" s="1"/>
  <c r="T13" i="1"/>
  <c r="T36" i="1" s="1"/>
  <c r="E15" i="10"/>
  <c r="E38" i="10" s="1"/>
  <c r="E15" i="1"/>
  <c r="E38" i="1" s="1"/>
  <c r="T17" i="10"/>
  <c r="T40" i="10" s="1"/>
  <c r="T17" i="1"/>
  <c r="T40" i="1" s="1"/>
  <c r="T19" i="10"/>
  <c r="T42" i="10" s="1"/>
  <c r="T19" i="1"/>
  <c r="T42" i="1" s="1"/>
  <c r="T21" i="10"/>
  <c r="T44" i="10" s="1"/>
  <c r="T21" i="1"/>
  <c r="T44" i="1" s="1"/>
  <c r="T23" i="10"/>
  <c r="T46" i="10" s="1"/>
  <c r="T23" i="1"/>
  <c r="T46" i="1" s="1"/>
  <c r="J26" i="10"/>
  <c r="J49" i="10" s="1"/>
  <c r="J26" i="1"/>
  <c r="J49" i="1" s="1"/>
  <c r="N31" i="3"/>
  <c r="M31" i="3"/>
  <c r="L31" i="3"/>
  <c r="K31" i="3"/>
  <c r="J31" i="3"/>
  <c r="I31" i="3"/>
  <c r="N30" i="3"/>
  <c r="M30" i="3"/>
  <c r="L30" i="3"/>
  <c r="K30" i="3"/>
  <c r="J30" i="3"/>
  <c r="I30" i="3"/>
  <c r="N29" i="3"/>
  <c r="M29" i="3"/>
  <c r="L29" i="3"/>
  <c r="K29" i="3"/>
  <c r="J29" i="3"/>
  <c r="I29" i="3"/>
  <c r="N28" i="3"/>
  <c r="M28" i="3"/>
  <c r="L28" i="3"/>
  <c r="K28" i="3"/>
  <c r="J28" i="3"/>
  <c r="I28" i="3"/>
  <c r="N27" i="3"/>
  <c r="M27" i="3"/>
  <c r="L27" i="3"/>
  <c r="K27" i="3"/>
  <c r="J27" i="3"/>
  <c r="I27" i="3"/>
  <c r="N26" i="3"/>
  <c r="M26" i="3"/>
  <c r="L26" i="3"/>
  <c r="K26" i="3"/>
  <c r="J26" i="3"/>
  <c r="I26" i="3"/>
  <c r="N25" i="3"/>
  <c r="M25" i="3"/>
  <c r="L25" i="3"/>
  <c r="K25" i="3"/>
  <c r="J25" i="3"/>
  <c r="I25" i="3"/>
  <c r="N24" i="3"/>
  <c r="M24" i="3"/>
  <c r="L24" i="3"/>
  <c r="K24" i="3"/>
  <c r="J24" i="3"/>
  <c r="I24" i="3"/>
  <c r="N23" i="3"/>
  <c r="M23" i="3"/>
  <c r="L23" i="3"/>
  <c r="K23" i="3"/>
  <c r="J23" i="3"/>
  <c r="I23" i="3"/>
  <c r="N22" i="3"/>
  <c r="M22" i="3"/>
  <c r="L22" i="3"/>
  <c r="K22" i="3"/>
  <c r="J22" i="3"/>
  <c r="I22" i="3"/>
  <c r="N21" i="3"/>
  <c r="M21" i="3"/>
  <c r="L21" i="3"/>
  <c r="K21" i="3"/>
  <c r="J21" i="3"/>
  <c r="I21" i="3"/>
  <c r="N20" i="3"/>
  <c r="M20" i="3"/>
  <c r="L20" i="3"/>
  <c r="K20" i="3"/>
  <c r="J20" i="3"/>
  <c r="I20" i="3"/>
  <c r="N19" i="3"/>
  <c r="M19" i="3"/>
  <c r="L19" i="3"/>
  <c r="K19" i="3"/>
  <c r="J19" i="3"/>
  <c r="I19" i="3"/>
  <c r="N18" i="3"/>
  <c r="M18" i="3"/>
  <c r="L18" i="3"/>
  <c r="K18" i="3"/>
  <c r="J18" i="3"/>
  <c r="I18" i="3"/>
  <c r="N17" i="3"/>
  <c r="M17" i="3"/>
  <c r="L17" i="3"/>
  <c r="K17" i="3"/>
  <c r="J17" i="3"/>
  <c r="I17" i="3"/>
  <c r="N16" i="3"/>
  <c r="M16" i="3"/>
  <c r="L16" i="3"/>
  <c r="K16" i="3"/>
  <c r="J16" i="3"/>
  <c r="I16" i="3"/>
  <c r="N15" i="3"/>
  <c r="M15" i="3"/>
  <c r="L15" i="3"/>
  <c r="K15" i="3"/>
  <c r="J15" i="3"/>
  <c r="I15" i="3"/>
  <c r="N14" i="3"/>
  <c r="M14" i="3"/>
  <c r="L14" i="3"/>
  <c r="K14" i="3"/>
  <c r="J14" i="3"/>
  <c r="I14" i="3"/>
  <c r="C5" i="3"/>
  <c r="N34" i="2"/>
  <c r="M34" i="2"/>
  <c r="L34" i="2"/>
  <c r="K34" i="2"/>
  <c r="J34" i="2"/>
  <c r="I34" i="2"/>
  <c r="N33" i="2"/>
  <c r="M33" i="2"/>
  <c r="L33" i="2"/>
  <c r="K33" i="2"/>
  <c r="J33" i="2"/>
  <c r="I33" i="2"/>
  <c r="N32" i="2"/>
  <c r="M32" i="2"/>
  <c r="L32" i="2"/>
  <c r="K32" i="2"/>
  <c r="J32" i="2"/>
  <c r="I32" i="2"/>
  <c r="N31" i="2"/>
  <c r="M31" i="2"/>
  <c r="L31" i="2"/>
  <c r="K31" i="2"/>
  <c r="J31" i="2"/>
  <c r="I31" i="2"/>
  <c r="N30" i="2"/>
  <c r="M30" i="2"/>
  <c r="L30" i="2"/>
  <c r="K30" i="2"/>
  <c r="J30" i="2"/>
  <c r="I30" i="2"/>
  <c r="N29" i="2"/>
  <c r="M29" i="2"/>
  <c r="L29" i="2"/>
  <c r="K29" i="2"/>
  <c r="J29" i="2"/>
  <c r="I29" i="2"/>
  <c r="N28" i="2"/>
  <c r="M28" i="2"/>
  <c r="L28" i="2"/>
  <c r="K28" i="2"/>
  <c r="J28" i="2"/>
  <c r="I28" i="2"/>
  <c r="N27" i="2"/>
  <c r="M27" i="2"/>
  <c r="L27" i="2"/>
  <c r="K27" i="2"/>
  <c r="J27" i="2"/>
  <c r="I27" i="2"/>
  <c r="N26" i="2"/>
  <c r="M26" i="2"/>
  <c r="L26" i="2"/>
  <c r="K26" i="2"/>
  <c r="J26" i="2"/>
  <c r="I26" i="2"/>
  <c r="N25" i="2"/>
  <c r="M25" i="2"/>
  <c r="L25" i="2"/>
  <c r="K25" i="2"/>
  <c r="J25" i="2"/>
  <c r="I25" i="2"/>
  <c r="N24" i="2"/>
  <c r="M24" i="2"/>
  <c r="L24" i="2"/>
  <c r="K24" i="2"/>
  <c r="J24" i="2"/>
  <c r="I24" i="2"/>
  <c r="N23" i="2"/>
  <c r="M23" i="2"/>
  <c r="L23" i="2"/>
  <c r="K23" i="2"/>
  <c r="J23" i="2"/>
  <c r="I23" i="2"/>
  <c r="N22" i="2"/>
  <c r="M22" i="2"/>
  <c r="L22" i="2"/>
  <c r="K22" i="2"/>
  <c r="J22" i="2"/>
  <c r="I22" i="2"/>
  <c r="N21" i="2"/>
  <c r="M21" i="2"/>
  <c r="L21" i="2"/>
  <c r="K21" i="2"/>
  <c r="J21" i="2"/>
  <c r="I21" i="2"/>
  <c r="N20" i="2"/>
  <c r="M20" i="2"/>
  <c r="L20" i="2"/>
  <c r="K20" i="2"/>
  <c r="J20" i="2"/>
  <c r="I20" i="2"/>
  <c r="N19" i="2"/>
  <c r="M19" i="2"/>
  <c r="L19" i="2"/>
  <c r="K19" i="2"/>
  <c r="J19" i="2"/>
  <c r="I19" i="2"/>
  <c r="N18" i="2"/>
  <c r="M18" i="2"/>
  <c r="L18" i="2"/>
  <c r="K18" i="2"/>
  <c r="J18" i="2"/>
  <c r="I18" i="2"/>
  <c r="N17" i="2"/>
  <c r="M17" i="2"/>
  <c r="L17" i="2"/>
  <c r="K17" i="2"/>
  <c r="J17" i="2"/>
  <c r="I17" i="2"/>
  <c r="N16" i="2"/>
  <c r="M16" i="2"/>
  <c r="L16" i="2"/>
  <c r="K16" i="2"/>
  <c r="J16" i="2"/>
  <c r="I16" i="2"/>
  <c r="N15" i="2"/>
  <c r="M15" i="2"/>
  <c r="L15" i="2"/>
  <c r="K15" i="2"/>
  <c r="J15" i="2"/>
  <c r="I15" i="2"/>
  <c r="N14" i="2"/>
  <c r="M14" i="2"/>
  <c r="L14" i="2"/>
  <c r="K14" i="2"/>
  <c r="J14" i="2"/>
  <c r="I14" i="2"/>
  <c r="C5" i="2"/>
  <c r="W11" i="10" l="1"/>
  <c r="W34" i="10" s="1"/>
  <c r="W11" i="1"/>
  <c r="W34" i="1" s="1"/>
  <c r="W13" i="10"/>
  <c r="W36" i="10" s="1"/>
  <c r="W13" i="1"/>
  <c r="W36" i="1" s="1"/>
  <c r="W15" i="10"/>
  <c r="W38" i="10" s="1"/>
  <c r="W15" i="1"/>
  <c r="W38" i="1" s="1"/>
  <c r="AB17" i="10"/>
  <c r="AB40" i="10" s="1"/>
  <c r="AB17" i="1"/>
  <c r="AB40" i="1" s="1"/>
  <c r="AB19" i="10"/>
  <c r="AB42" i="10" s="1"/>
  <c r="AB19" i="1"/>
  <c r="AB42" i="1" s="1"/>
  <c r="AB21" i="10"/>
  <c r="AB44" i="10" s="1"/>
  <c r="AB21" i="1"/>
  <c r="AB44" i="1" s="1"/>
  <c r="AB23" i="10"/>
  <c r="AB46" i="10" s="1"/>
  <c r="AB23" i="1"/>
  <c r="AB46" i="1" s="1"/>
  <c r="M26" i="10"/>
  <c r="M49" i="10" s="1"/>
  <c r="M26" i="1"/>
  <c r="M49" i="1" s="1"/>
  <c r="W29" i="10"/>
  <c r="W52" i="10" s="1"/>
  <c r="W29" i="1"/>
  <c r="W52" i="1" s="1"/>
  <c r="AB31" i="10"/>
  <c r="AB54" i="10" s="1"/>
  <c r="AB31" i="1"/>
  <c r="AB54" i="1" s="1"/>
  <c r="S12" i="10"/>
  <c r="S35" i="10" s="1"/>
  <c r="S12" i="1"/>
  <c r="S35" i="1" s="1"/>
  <c r="D16" i="10"/>
  <c r="D39" i="10" s="1"/>
  <c r="D16" i="1"/>
  <c r="D39" i="1" s="1"/>
  <c r="S18" i="10"/>
  <c r="S41" i="10" s="1"/>
  <c r="S18" i="1"/>
  <c r="S41" i="1" s="1"/>
  <c r="S20" i="10"/>
  <c r="S43" i="10" s="1"/>
  <c r="S20" i="1"/>
  <c r="S43" i="1" s="1"/>
  <c r="S22" i="10"/>
  <c r="S45" i="10" s="1"/>
  <c r="S22" i="1"/>
  <c r="S45" i="1" s="1"/>
  <c r="S24" i="10"/>
  <c r="S47" i="10" s="1"/>
  <c r="S24" i="1"/>
  <c r="S47" i="1" s="1"/>
  <c r="I27" i="10"/>
  <c r="I50" i="10" s="1"/>
  <c r="I27" i="1"/>
  <c r="I50" i="1" s="1"/>
  <c r="H13" i="10"/>
  <c r="H36" i="10" s="1"/>
  <c r="H13" i="1"/>
  <c r="H36" i="1" s="1"/>
  <c r="C16" i="10"/>
  <c r="C39" i="10" s="1"/>
  <c r="C16" i="1"/>
  <c r="C39" i="1" s="1"/>
  <c r="C18" i="10"/>
  <c r="C41" i="10" s="1"/>
  <c r="C18" i="1"/>
  <c r="C41" i="1" s="1"/>
  <c r="C20" i="10"/>
  <c r="C43" i="10" s="1"/>
  <c r="C20" i="1"/>
  <c r="C43" i="1" s="1"/>
  <c r="H23" i="10"/>
  <c r="H46" i="10" s="1"/>
  <c r="H23" i="1"/>
  <c r="H46" i="1" s="1"/>
  <c r="C26" i="10"/>
  <c r="C49" i="10" s="1"/>
  <c r="C26" i="1"/>
  <c r="C49" i="1" s="1"/>
  <c r="H31" i="10"/>
  <c r="H54" i="10" s="1"/>
  <c r="H31" i="1"/>
  <c r="H54" i="1" s="1"/>
  <c r="AB12" i="10"/>
  <c r="AB35" i="10" s="1"/>
  <c r="AB12" i="1"/>
  <c r="AB35" i="1" s="1"/>
  <c r="AB14" i="10"/>
  <c r="AB37" i="10" s="1"/>
  <c r="AB14" i="1"/>
  <c r="AB37" i="1" s="1"/>
  <c r="M17" i="10"/>
  <c r="M40" i="10" s="1"/>
  <c r="M17" i="1"/>
  <c r="M40" i="1" s="1"/>
  <c r="M19" i="10"/>
  <c r="M42" i="10" s="1"/>
  <c r="M19" i="1"/>
  <c r="M42" i="1" s="1"/>
  <c r="M21" i="10"/>
  <c r="M44" i="10" s="1"/>
  <c r="M21" i="1"/>
  <c r="M44" i="1" s="1"/>
  <c r="AB22" i="10"/>
  <c r="AB45" i="10" s="1"/>
  <c r="AB22" i="1"/>
  <c r="AB45" i="1" s="1"/>
  <c r="AB24" i="10"/>
  <c r="AB47" i="10" s="1"/>
  <c r="AB24" i="1"/>
  <c r="AB47" i="1" s="1"/>
  <c r="M27" i="10"/>
  <c r="M50" i="10" s="1"/>
  <c r="M27" i="1"/>
  <c r="M50" i="1" s="1"/>
  <c r="M29" i="10"/>
  <c r="M52" i="10" s="1"/>
  <c r="M29" i="1"/>
  <c r="M52" i="1" s="1"/>
  <c r="M31" i="10"/>
  <c r="M54" i="10" s="1"/>
  <c r="M31" i="1"/>
  <c r="M54" i="1" s="1"/>
  <c r="I12" i="10"/>
  <c r="I35" i="10" s="1"/>
  <c r="I12" i="1"/>
  <c r="I35" i="1" s="1"/>
  <c r="S13" i="10"/>
  <c r="S36" i="10" s="1"/>
  <c r="S13" i="1"/>
  <c r="S36" i="1" s="1"/>
  <c r="S15" i="10"/>
  <c r="S38" i="10" s="1"/>
  <c r="S15" i="1"/>
  <c r="S38" i="1" s="1"/>
  <c r="S17" i="10"/>
  <c r="S40" i="10" s="1"/>
  <c r="S17" i="1"/>
  <c r="S40" i="1" s="1"/>
  <c r="S19" i="10"/>
  <c r="S42" i="10" s="1"/>
  <c r="S19" i="1"/>
  <c r="S42" i="1" s="1"/>
  <c r="I22" i="10"/>
  <c r="I45" i="10" s="1"/>
  <c r="I22" i="1"/>
  <c r="I45" i="1" s="1"/>
  <c r="D27" i="10"/>
  <c r="D50" i="10" s="1"/>
  <c r="D27" i="1"/>
  <c r="D50" i="1" s="1"/>
  <c r="M12" i="10"/>
  <c r="M35" i="10" s="1"/>
  <c r="M12" i="1"/>
  <c r="M35" i="1" s="1"/>
  <c r="M14" i="10"/>
  <c r="M37" i="10" s="1"/>
  <c r="M14" i="1"/>
  <c r="M37" i="1" s="1"/>
  <c r="M16" i="10"/>
  <c r="M39" i="10" s="1"/>
  <c r="M16" i="1"/>
  <c r="M39" i="1" s="1"/>
  <c r="M18" i="10"/>
  <c r="M41" i="10" s="1"/>
  <c r="M18" i="1"/>
  <c r="M41" i="1" s="1"/>
  <c r="W21" i="10"/>
  <c r="W44" i="10" s="1"/>
  <c r="W21" i="1"/>
  <c r="W44" i="1" s="1"/>
  <c r="W23" i="10"/>
  <c r="W46" i="10" s="1"/>
  <c r="W23" i="1"/>
  <c r="W46" i="1" s="1"/>
  <c r="W25" i="10"/>
  <c r="W48" i="10" s="1"/>
  <c r="W25" i="1"/>
  <c r="W48" i="1" s="1"/>
  <c r="W27" i="10"/>
  <c r="W50" i="10" s="1"/>
  <c r="W27" i="1"/>
  <c r="W50" i="1" s="1"/>
  <c r="M28" i="10"/>
  <c r="M51" i="10" s="1"/>
  <c r="M28" i="1"/>
  <c r="M51" i="1" s="1"/>
  <c r="AB29" i="10"/>
  <c r="AB52" i="10" s="1"/>
  <c r="AB29" i="1"/>
  <c r="AB52" i="1" s="1"/>
  <c r="W31" i="10"/>
  <c r="W54" i="10" s="1"/>
  <c r="W31" i="1"/>
  <c r="W54" i="1" s="1"/>
  <c r="D12" i="10"/>
  <c r="D35" i="10" s="1"/>
  <c r="D12" i="1"/>
  <c r="D35" i="1" s="1"/>
  <c r="D14" i="10"/>
  <c r="D37" i="10" s="1"/>
  <c r="D14" i="1"/>
  <c r="D37" i="1" s="1"/>
  <c r="S14" i="10"/>
  <c r="S37" i="10" s="1"/>
  <c r="S14" i="1"/>
  <c r="S37" i="1" s="1"/>
  <c r="S16" i="10"/>
  <c r="S39" i="10" s="1"/>
  <c r="S16" i="1"/>
  <c r="S39" i="1" s="1"/>
  <c r="D18" i="10"/>
  <c r="D41" i="10" s="1"/>
  <c r="D18" i="1"/>
  <c r="D41" i="1" s="1"/>
  <c r="D20" i="10"/>
  <c r="D43" i="10" s="1"/>
  <c r="D20" i="1"/>
  <c r="D43" i="1" s="1"/>
  <c r="D22" i="10"/>
  <c r="D45" i="10" s="1"/>
  <c r="D22" i="1"/>
  <c r="D45" i="1" s="1"/>
  <c r="D24" i="10"/>
  <c r="D47" i="10" s="1"/>
  <c r="D24" i="1"/>
  <c r="D47" i="1" s="1"/>
  <c r="D26" i="10"/>
  <c r="D49" i="10" s="1"/>
  <c r="D26" i="1"/>
  <c r="D49" i="1" s="1"/>
  <c r="S26" i="10"/>
  <c r="S49" i="10" s="1"/>
  <c r="S26" i="1"/>
  <c r="S49" i="1" s="1"/>
  <c r="S28" i="10"/>
  <c r="S51" i="10" s="1"/>
  <c r="S28" i="1"/>
  <c r="S51" i="1" s="1"/>
  <c r="C12" i="10"/>
  <c r="C35" i="10" s="1"/>
  <c r="C12" i="1"/>
  <c r="C35" i="1" s="1"/>
  <c r="C14" i="10"/>
  <c r="C37" i="10" s="1"/>
  <c r="C14" i="1"/>
  <c r="C37" i="1" s="1"/>
  <c r="R14" i="10"/>
  <c r="R37" i="10" s="1"/>
  <c r="R14" i="1"/>
  <c r="R37" i="1" s="1"/>
  <c r="R16" i="10"/>
  <c r="R39" i="10" s="1"/>
  <c r="R16" i="1"/>
  <c r="R39" i="1" s="1"/>
  <c r="R18" i="10"/>
  <c r="R41" i="10" s="1"/>
  <c r="R18" i="1"/>
  <c r="R41" i="1" s="1"/>
  <c r="H19" i="10"/>
  <c r="H42" i="10" s="1"/>
  <c r="H19" i="1"/>
  <c r="H42" i="1" s="1"/>
  <c r="H21" i="10"/>
  <c r="H44" i="10" s="1"/>
  <c r="H21" i="1"/>
  <c r="H44" i="1" s="1"/>
  <c r="C22" i="10"/>
  <c r="C45" i="10" s="1"/>
  <c r="C22" i="1"/>
  <c r="C45" i="1" s="1"/>
  <c r="C24" i="10"/>
  <c r="C47" i="10" s="1"/>
  <c r="C24" i="1"/>
  <c r="C47" i="1" s="1"/>
  <c r="R24" i="10"/>
  <c r="R47" i="10" s="1"/>
  <c r="R24" i="1"/>
  <c r="R47" i="1" s="1"/>
  <c r="R26" i="10"/>
  <c r="R49" i="10" s="1"/>
  <c r="R26" i="1"/>
  <c r="R49" i="1" s="1"/>
  <c r="H27" i="10"/>
  <c r="H50" i="10" s="1"/>
  <c r="H27" i="1"/>
  <c r="H50" i="1" s="1"/>
  <c r="R28" i="10"/>
  <c r="R51" i="10" s="1"/>
  <c r="R28" i="1"/>
  <c r="R51" i="1" s="1"/>
  <c r="H29" i="10"/>
  <c r="H52" i="10" s="1"/>
  <c r="H29" i="1"/>
  <c r="H52" i="1" s="1"/>
  <c r="N11" i="10"/>
  <c r="N34" i="10" s="1"/>
  <c r="N11" i="1"/>
  <c r="N34" i="1" s="1"/>
  <c r="M11" i="10"/>
  <c r="M34" i="10" s="1"/>
  <c r="M11" i="1"/>
  <c r="M34" i="1" s="1"/>
  <c r="W12" i="10"/>
  <c r="W35" i="10" s="1"/>
  <c r="W12" i="1"/>
  <c r="W35" i="1" s="1"/>
  <c r="M13" i="10"/>
  <c r="M36" i="10" s="1"/>
  <c r="M13" i="1"/>
  <c r="M36" i="1" s="1"/>
  <c r="W14" i="10"/>
  <c r="W37" i="10" s="1"/>
  <c r="W14" i="1"/>
  <c r="W37" i="1" s="1"/>
  <c r="M15" i="10"/>
  <c r="M38" i="10" s="1"/>
  <c r="M15" i="1"/>
  <c r="M38" i="1" s="1"/>
  <c r="W16" i="10"/>
  <c r="W39" i="10" s="1"/>
  <c r="W16" i="1"/>
  <c r="W39" i="1" s="1"/>
  <c r="AB16" i="10"/>
  <c r="AB39" i="10" s="1"/>
  <c r="AB16" i="1"/>
  <c r="AB39" i="1" s="1"/>
  <c r="W18" i="10"/>
  <c r="W41" i="10" s="1"/>
  <c r="W18" i="1"/>
  <c r="W41" i="1" s="1"/>
  <c r="AB18" i="10"/>
  <c r="AB41" i="10" s="1"/>
  <c r="AB18" i="1"/>
  <c r="AB41" i="1" s="1"/>
  <c r="W20" i="10"/>
  <c r="W43" i="10" s="1"/>
  <c r="W20" i="1"/>
  <c r="W43" i="1" s="1"/>
  <c r="AB20" i="10"/>
  <c r="AB43" i="10" s="1"/>
  <c r="AB20" i="1"/>
  <c r="AB43" i="1" s="1"/>
  <c r="W22" i="10"/>
  <c r="W45" i="10" s="1"/>
  <c r="W22" i="1"/>
  <c r="W45" i="1" s="1"/>
  <c r="M23" i="10"/>
  <c r="M46" i="10" s="1"/>
  <c r="M23" i="1"/>
  <c r="M46" i="1" s="1"/>
  <c r="W24" i="10"/>
  <c r="W47" i="10" s="1"/>
  <c r="W24" i="1"/>
  <c r="W47" i="1" s="1"/>
  <c r="M25" i="10"/>
  <c r="M48" i="10" s="1"/>
  <c r="M25" i="1"/>
  <c r="M48" i="1" s="1"/>
  <c r="W26" i="10"/>
  <c r="W49" i="10" s="1"/>
  <c r="W26" i="1"/>
  <c r="W49" i="1" s="1"/>
  <c r="AB26" i="10"/>
  <c r="AB49" i="10" s="1"/>
  <c r="AB26" i="1"/>
  <c r="AB49" i="1" s="1"/>
  <c r="W28" i="10"/>
  <c r="W51" i="10" s="1"/>
  <c r="W28" i="1"/>
  <c r="W51" i="1" s="1"/>
  <c r="AB28" i="10"/>
  <c r="AB51" i="10" s="1"/>
  <c r="AB28" i="1"/>
  <c r="AB51" i="1" s="1"/>
  <c r="W30" i="10"/>
  <c r="W53" i="10" s="1"/>
  <c r="W30" i="1"/>
  <c r="W53" i="1" s="1"/>
  <c r="AB30" i="10"/>
  <c r="AB53" i="10" s="1"/>
  <c r="AB30" i="1"/>
  <c r="AB53" i="1" s="1"/>
  <c r="D11" i="10"/>
  <c r="D34" i="10" s="1"/>
  <c r="D11" i="1"/>
  <c r="D34" i="1" s="1"/>
  <c r="S11" i="10"/>
  <c r="S34" i="10" s="1"/>
  <c r="S11" i="1"/>
  <c r="S34" i="1" s="1"/>
  <c r="D13" i="10"/>
  <c r="D36" i="10" s="1"/>
  <c r="D13" i="1"/>
  <c r="D36" i="1" s="1"/>
  <c r="I14" i="10"/>
  <c r="I37" i="10" s="1"/>
  <c r="I14" i="1"/>
  <c r="I37" i="1" s="1"/>
  <c r="D15" i="10"/>
  <c r="D38" i="10" s="1"/>
  <c r="D15" i="1"/>
  <c r="D38" i="1" s="1"/>
  <c r="I16" i="10"/>
  <c r="I39" i="10" s="1"/>
  <c r="I16" i="1"/>
  <c r="I39" i="1" s="1"/>
  <c r="D17" i="10"/>
  <c r="D40" i="10" s="1"/>
  <c r="D17" i="1"/>
  <c r="D40" i="1" s="1"/>
  <c r="I18" i="10"/>
  <c r="I41" i="10" s="1"/>
  <c r="I18" i="1"/>
  <c r="I41" i="1" s="1"/>
  <c r="D19" i="10"/>
  <c r="D42" i="10" s="1"/>
  <c r="D19" i="1"/>
  <c r="D42" i="1" s="1"/>
  <c r="I20" i="10"/>
  <c r="I43" i="10" s="1"/>
  <c r="I20" i="1"/>
  <c r="I43" i="1" s="1"/>
  <c r="D21" i="10"/>
  <c r="D44" i="10" s="1"/>
  <c r="D21" i="1"/>
  <c r="D44" i="1" s="1"/>
  <c r="S21" i="10"/>
  <c r="S44" i="10" s="1"/>
  <c r="S21" i="1"/>
  <c r="S44" i="1" s="1"/>
  <c r="D23" i="10"/>
  <c r="D46" i="10" s="1"/>
  <c r="D23" i="1"/>
  <c r="D46" i="1" s="1"/>
  <c r="S23" i="10"/>
  <c r="S46" i="10" s="1"/>
  <c r="S23" i="1"/>
  <c r="S46" i="1" s="1"/>
  <c r="I24" i="10"/>
  <c r="I47" i="10" s="1"/>
  <c r="I24" i="1"/>
  <c r="I47" i="1" s="1"/>
  <c r="D25" i="10"/>
  <c r="D48" i="10" s="1"/>
  <c r="D25" i="1"/>
  <c r="D48" i="1" s="1"/>
  <c r="S25" i="10"/>
  <c r="S48" i="10" s="1"/>
  <c r="S25" i="1"/>
  <c r="S48" i="1" s="1"/>
  <c r="I26" i="10"/>
  <c r="I49" i="10" s="1"/>
  <c r="I26" i="1"/>
  <c r="I49" i="1" s="1"/>
  <c r="S27" i="10"/>
  <c r="S50" i="10" s="1"/>
  <c r="S27" i="1"/>
  <c r="S50" i="1" s="1"/>
  <c r="I28" i="10"/>
  <c r="I51" i="10" s="1"/>
  <c r="I28" i="1"/>
  <c r="I51" i="1" s="1"/>
  <c r="C11" i="10"/>
  <c r="C34" i="10" s="1"/>
  <c r="C11" i="1"/>
  <c r="C34" i="1" s="1"/>
  <c r="R11" i="10"/>
  <c r="R34" i="10" s="1"/>
  <c r="R11" i="1"/>
  <c r="R34" i="1" s="1"/>
  <c r="H12" i="10"/>
  <c r="H35" i="10" s="1"/>
  <c r="H12" i="1"/>
  <c r="H35" i="1" s="1"/>
  <c r="C13" i="10"/>
  <c r="C36" i="10" s="1"/>
  <c r="C13" i="1"/>
  <c r="C36" i="1" s="1"/>
  <c r="R13" i="10"/>
  <c r="R36" i="10" s="1"/>
  <c r="R13" i="1"/>
  <c r="R36" i="1" s="1"/>
  <c r="H14" i="10"/>
  <c r="H37" i="10" s="1"/>
  <c r="H14" i="1"/>
  <c r="H37" i="1" s="1"/>
  <c r="C15" i="10"/>
  <c r="C38" i="10" s="1"/>
  <c r="C15" i="1"/>
  <c r="C38" i="1" s="1"/>
  <c r="R15" i="10"/>
  <c r="R38" i="10" s="1"/>
  <c r="R15" i="1"/>
  <c r="R38" i="1" s="1"/>
  <c r="H16" i="10"/>
  <c r="H39" i="10" s="1"/>
  <c r="H16" i="1"/>
  <c r="H39" i="1" s="1"/>
  <c r="C17" i="10"/>
  <c r="C40" i="10" s="1"/>
  <c r="C17" i="1"/>
  <c r="C40" i="1" s="1"/>
  <c r="R17" i="10"/>
  <c r="R40" i="10" s="1"/>
  <c r="R17" i="1"/>
  <c r="R40" i="1" s="1"/>
  <c r="H18" i="10"/>
  <c r="H41" i="10" s="1"/>
  <c r="H18" i="1"/>
  <c r="H41" i="1" s="1"/>
  <c r="C19" i="10"/>
  <c r="C42" i="10" s="1"/>
  <c r="C19" i="1"/>
  <c r="C42" i="1" s="1"/>
  <c r="R19" i="10"/>
  <c r="R42" i="10" s="1"/>
  <c r="R19" i="1"/>
  <c r="R42" i="1" s="1"/>
  <c r="H20" i="10"/>
  <c r="H43" i="10" s="1"/>
  <c r="H20" i="1"/>
  <c r="H43" i="1" s="1"/>
  <c r="C21" i="10"/>
  <c r="C44" i="10" s="1"/>
  <c r="C21" i="1"/>
  <c r="C44" i="1" s="1"/>
  <c r="R21" i="10"/>
  <c r="R44" i="10" s="1"/>
  <c r="R21" i="1"/>
  <c r="R44" i="1" s="1"/>
  <c r="H22" i="10"/>
  <c r="H45" i="10" s="1"/>
  <c r="H22" i="1"/>
  <c r="H45" i="1" s="1"/>
  <c r="C23" i="10"/>
  <c r="C46" i="10" s="1"/>
  <c r="C23" i="1"/>
  <c r="C46" i="1" s="1"/>
  <c r="R23" i="10"/>
  <c r="R46" i="10" s="1"/>
  <c r="R23" i="1"/>
  <c r="R46" i="1" s="1"/>
  <c r="H24" i="10"/>
  <c r="H47" i="10" s="1"/>
  <c r="H24" i="1"/>
  <c r="H47" i="1" s="1"/>
  <c r="C25" i="10"/>
  <c r="C48" i="10" s="1"/>
  <c r="C25" i="1"/>
  <c r="C48" i="1" s="1"/>
  <c r="R25" i="10"/>
  <c r="R48" i="10" s="1"/>
  <c r="R25" i="1"/>
  <c r="R48" i="1" s="1"/>
  <c r="H26" i="10"/>
  <c r="H49" i="10" s="1"/>
  <c r="H26" i="1"/>
  <c r="H49" i="1" s="1"/>
  <c r="C27" i="10"/>
  <c r="C50" i="10" s="1"/>
  <c r="C27" i="1"/>
  <c r="C50" i="1" s="1"/>
  <c r="R27" i="10"/>
  <c r="R50" i="10" s="1"/>
  <c r="R27" i="1"/>
  <c r="R50" i="1" s="1"/>
  <c r="H28" i="10"/>
  <c r="H51" i="10" s="1"/>
  <c r="H28" i="1"/>
  <c r="H51" i="1" s="1"/>
  <c r="C29" i="10"/>
  <c r="C52" i="10" s="1"/>
  <c r="C29" i="1"/>
  <c r="C52" i="1" s="1"/>
  <c r="R29" i="10"/>
  <c r="R52" i="10" s="1"/>
  <c r="R29" i="1"/>
  <c r="R52" i="1" s="1"/>
  <c r="H30" i="10"/>
  <c r="H53" i="10" s="1"/>
  <c r="H30" i="1"/>
  <c r="H53" i="1" s="1"/>
  <c r="C31" i="10"/>
  <c r="C54" i="10" s="1"/>
  <c r="C31" i="1"/>
  <c r="C54" i="1" s="1"/>
  <c r="R31" i="10"/>
  <c r="R54" i="10" s="1"/>
  <c r="R31" i="1"/>
  <c r="R54" i="1" s="1"/>
  <c r="X11" i="10"/>
  <c r="X34" i="10" s="1"/>
  <c r="X11" i="1"/>
  <c r="X34" i="1" s="1"/>
  <c r="AC11" i="10"/>
  <c r="AC34" i="10" s="1"/>
  <c r="AC11" i="1"/>
  <c r="AC34" i="1" s="1"/>
  <c r="N12" i="10"/>
  <c r="N35" i="10" s="1"/>
  <c r="N12" i="1"/>
  <c r="N35" i="1" s="1"/>
  <c r="X13" i="10"/>
  <c r="X36" i="10" s="1"/>
  <c r="X13" i="1"/>
  <c r="X36" i="1" s="1"/>
  <c r="AC13" i="10"/>
  <c r="AC36" i="10" s="1"/>
  <c r="AC13" i="1"/>
  <c r="AC36" i="1" s="1"/>
  <c r="N14" i="10"/>
  <c r="N37" i="10" s="1"/>
  <c r="N14" i="1"/>
  <c r="N37" i="1" s="1"/>
  <c r="X15" i="10"/>
  <c r="X38" i="10" s="1"/>
  <c r="X15" i="1"/>
  <c r="X38" i="1" s="1"/>
  <c r="AC15" i="10"/>
  <c r="AC38" i="10" s="1"/>
  <c r="AC15" i="1"/>
  <c r="AC38" i="1" s="1"/>
  <c r="N16" i="10"/>
  <c r="N39" i="10" s="1"/>
  <c r="N16" i="1"/>
  <c r="N39" i="1" s="1"/>
  <c r="X17" i="10"/>
  <c r="X40" i="10" s="1"/>
  <c r="X17" i="1"/>
  <c r="X40" i="1" s="1"/>
  <c r="AC17" i="10"/>
  <c r="AC40" i="10" s="1"/>
  <c r="AC17" i="1"/>
  <c r="AC40" i="1" s="1"/>
  <c r="N18" i="10"/>
  <c r="N41" i="10" s="1"/>
  <c r="N18" i="1"/>
  <c r="N41" i="1" s="1"/>
  <c r="X19" i="10"/>
  <c r="X42" i="10" s="1"/>
  <c r="X19" i="1"/>
  <c r="X42" i="1" s="1"/>
  <c r="AC19" i="10"/>
  <c r="AC42" i="10" s="1"/>
  <c r="AC19" i="1"/>
  <c r="AC42" i="1" s="1"/>
  <c r="N20" i="10"/>
  <c r="N43" i="10" s="1"/>
  <c r="N20" i="1"/>
  <c r="N43" i="1" s="1"/>
  <c r="X21" i="10"/>
  <c r="X44" i="10" s="1"/>
  <c r="X21" i="1"/>
  <c r="X44" i="1" s="1"/>
  <c r="AC21" i="10"/>
  <c r="AC44" i="10" s="1"/>
  <c r="AC21" i="1"/>
  <c r="AC44" i="1" s="1"/>
  <c r="N22" i="10"/>
  <c r="N45" i="10" s="1"/>
  <c r="N22" i="1"/>
  <c r="N45" i="1" s="1"/>
  <c r="X23" i="10"/>
  <c r="X46" i="10" s="1"/>
  <c r="X23" i="1"/>
  <c r="X46" i="1" s="1"/>
  <c r="AC23" i="10"/>
  <c r="AC46" i="10" s="1"/>
  <c r="AC69" i="10" s="1"/>
  <c r="AC92" i="10" s="1"/>
  <c r="AC23" i="1"/>
  <c r="AC46" i="1" s="1"/>
  <c r="N24" i="10"/>
  <c r="N47" i="10" s="1"/>
  <c r="N24" i="1"/>
  <c r="N47" i="1" s="1"/>
  <c r="X25" i="10"/>
  <c r="X48" i="10" s="1"/>
  <c r="X25" i="1"/>
  <c r="X48" i="1" s="1"/>
  <c r="AC25" i="10"/>
  <c r="AC48" i="10" s="1"/>
  <c r="AC25" i="1"/>
  <c r="AC48" i="1" s="1"/>
  <c r="N26" i="10"/>
  <c r="N49" i="10" s="1"/>
  <c r="N26" i="1"/>
  <c r="N49" i="1" s="1"/>
  <c r="X27" i="10"/>
  <c r="X50" i="10" s="1"/>
  <c r="X27" i="1"/>
  <c r="X50" i="1" s="1"/>
  <c r="AC27" i="10"/>
  <c r="AC50" i="10" s="1"/>
  <c r="AC27" i="1"/>
  <c r="AC50" i="1" s="1"/>
  <c r="N28" i="10"/>
  <c r="N51" i="10" s="1"/>
  <c r="N28" i="1"/>
  <c r="N51" i="1" s="1"/>
  <c r="AB11" i="10"/>
  <c r="AB34" i="10" s="1"/>
  <c r="AB11" i="1"/>
  <c r="AB34" i="1" s="1"/>
  <c r="AB13" i="10"/>
  <c r="AB36" i="10" s="1"/>
  <c r="AB13" i="1"/>
  <c r="AB36" i="1" s="1"/>
  <c r="AB15" i="10"/>
  <c r="AB38" i="10" s="1"/>
  <c r="AB15" i="1"/>
  <c r="AB38" i="1" s="1"/>
  <c r="W17" i="10"/>
  <c r="W40" i="10" s="1"/>
  <c r="W17" i="1"/>
  <c r="W40" i="1" s="1"/>
  <c r="W19" i="10"/>
  <c r="W42" i="10" s="1"/>
  <c r="W19" i="1"/>
  <c r="W42" i="1" s="1"/>
  <c r="M20" i="10"/>
  <c r="M43" i="10" s="1"/>
  <c r="M20" i="1"/>
  <c r="M43" i="1" s="1"/>
  <c r="M22" i="10"/>
  <c r="M45" i="10" s="1"/>
  <c r="M22" i="1"/>
  <c r="M45" i="1" s="1"/>
  <c r="M24" i="10"/>
  <c r="M47" i="10" s="1"/>
  <c r="M24" i="1"/>
  <c r="M47" i="1" s="1"/>
  <c r="AB25" i="10"/>
  <c r="AB48" i="10" s="1"/>
  <c r="AB25" i="1"/>
  <c r="AB48" i="1" s="1"/>
  <c r="AB27" i="10"/>
  <c r="AB50" i="10" s="1"/>
  <c r="AB27" i="1"/>
  <c r="AB50" i="1" s="1"/>
  <c r="M30" i="10"/>
  <c r="M53" i="10" s="1"/>
  <c r="M30" i="1"/>
  <c r="M53" i="1" s="1"/>
  <c r="I11" i="10"/>
  <c r="I34" i="10" s="1"/>
  <c r="I11" i="1"/>
  <c r="I34" i="1" s="1"/>
  <c r="I13" i="10"/>
  <c r="I36" i="10" s="1"/>
  <c r="I59" i="10" s="1"/>
  <c r="I82" i="10" s="1"/>
  <c r="I13" i="1"/>
  <c r="I36" i="1" s="1"/>
  <c r="I15" i="10"/>
  <c r="I38" i="10" s="1"/>
  <c r="I15" i="1"/>
  <c r="I38" i="1" s="1"/>
  <c r="I17" i="10"/>
  <c r="I40" i="10" s="1"/>
  <c r="I17" i="1"/>
  <c r="I40" i="1" s="1"/>
  <c r="I19" i="10"/>
  <c r="I42" i="10" s="1"/>
  <c r="I19" i="1"/>
  <c r="I42" i="1" s="1"/>
  <c r="I21" i="10"/>
  <c r="I44" i="10" s="1"/>
  <c r="I21" i="1"/>
  <c r="I44" i="1" s="1"/>
  <c r="I23" i="10"/>
  <c r="I46" i="10" s="1"/>
  <c r="I23" i="1"/>
  <c r="I46" i="1" s="1"/>
  <c r="I25" i="10"/>
  <c r="I48" i="10" s="1"/>
  <c r="I25" i="1"/>
  <c r="I48" i="1" s="1"/>
  <c r="D28" i="10"/>
  <c r="D51" i="10" s="1"/>
  <c r="D28" i="1"/>
  <c r="D51" i="1" s="1"/>
  <c r="H11" i="10"/>
  <c r="H34" i="10" s="1"/>
  <c r="H11" i="1"/>
  <c r="H34" i="1" s="1"/>
  <c r="R12" i="10"/>
  <c r="R35" i="10" s="1"/>
  <c r="R12" i="1"/>
  <c r="R35" i="1" s="1"/>
  <c r="H15" i="10"/>
  <c r="H38" i="10" s="1"/>
  <c r="H15" i="1"/>
  <c r="H38" i="1" s="1"/>
  <c r="H17" i="10"/>
  <c r="H40" i="10" s="1"/>
  <c r="H17" i="1"/>
  <c r="H40" i="1" s="1"/>
  <c r="R20" i="10"/>
  <c r="R43" i="10" s="1"/>
  <c r="R20" i="1"/>
  <c r="R43" i="1" s="1"/>
  <c r="R22" i="10"/>
  <c r="R45" i="10" s="1"/>
  <c r="R22" i="1"/>
  <c r="R45" i="1" s="1"/>
  <c r="H25" i="10"/>
  <c r="H48" i="10" s="1"/>
  <c r="H25" i="1"/>
  <c r="H48" i="1" s="1"/>
  <c r="C28" i="10"/>
  <c r="C51" i="10" s="1"/>
  <c r="C28" i="1"/>
  <c r="C51" i="1" s="1"/>
  <c r="C30" i="10"/>
  <c r="C53" i="10" s="1"/>
  <c r="C30" i="1"/>
  <c r="C53" i="1" s="1"/>
  <c r="R30" i="10"/>
  <c r="R53" i="10" s="1"/>
  <c r="R30" i="1"/>
  <c r="R53" i="1" s="1"/>
  <c r="X12" i="10"/>
  <c r="X35" i="10" s="1"/>
  <c r="X12" i="1"/>
  <c r="X35" i="1" s="1"/>
  <c r="AC12" i="10"/>
  <c r="AC35" i="10" s="1"/>
  <c r="AC12" i="1"/>
  <c r="AC35" i="1" s="1"/>
  <c r="N13" i="10"/>
  <c r="N36" i="10" s="1"/>
  <c r="N13" i="1"/>
  <c r="N36" i="1" s="1"/>
  <c r="X14" i="10"/>
  <c r="X37" i="10" s="1"/>
  <c r="X14" i="1"/>
  <c r="X37" i="1" s="1"/>
  <c r="AC14" i="10"/>
  <c r="AC37" i="10" s="1"/>
  <c r="AC14" i="1"/>
  <c r="AC37" i="1" s="1"/>
  <c r="N15" i="10"/>
  <c r="N38" i="10" s="1"/>
  <c r="N15" i="1"/>
  <c r="N38" i="1" s="1"/>
  <c r="X16" i="10"/>
  <c r="X39" i="10" s="1"/>
  <c r="X16" i="1"/>
  <c r="X39" i="1" s="1"/>
  <c r="AC16" i="10"/>
  <c r="AC39" i="10" s="1"/>
  <c r="AC16" i="1"/>
  <c r="AC39" i="1" s="1"/>
  <c r="N17" i="10"/>
  <c r="N40" i="10" s="1"/>
  <c r="N17" i="1"/>
  <c r="N40" i="1" s="1"/>
  <c r="X18" i="10"/>
  <c r="X41" i="10" s="1"/>
  <c r="X18" i="1"/>
  <c r="X41" i="1" s="1"/>
  <c r="AC18" i="10"/>
  <c r="AC41" i="10" s="1"/>
  <c r="AC18" i="1"/>
  <c r="AC41" i="1" s="1"/>
  <c r="N19" i="10"/>
  <c r="N42" i="10" s="1"/>
  <c r="N19" i="1"/>
  <c r="N42" i="1" s="1"/>
  <c r="X20" i="10"/>
  <c r="X43" i="10" s="1"/>
  <c r="X20" i="1"/>
  <c r="X43" i="1" s="1"/>
  <c r="AC20" i="10"/>
  <c r="AC43" i="10" s="1"/>
  <c r="AC20" i="1"/>
  <c r="AC43" i="1" s="1"/>
  <c r="N21" i="10"/>
  <c r="N44" i="10" s="1"/>
  <c r="N21" i="1"/>
  <c r="N44" i="1" s="1"/>
  <c r="X22" i="10"/>
  <c r="X45" i="10" s="1"/>
  <c r="X22" i="1"/>
  <c r="X45" i="1" s="1"/>
  <c r="AC22" i="10"/>
  <c r="AC45" i="10" s="1"/>
  <c r="AC22" i="1"/>
  <c r="AC45" i="1" s="1"/>
  <c r="N23" i="10"/>
  <c r="N46" i="10" s="1"/>
  <c r="N23" i="1"/>
  <c r="N46" i="1" s="1"/>
  <c r="X24" i="10"/>
  <c r="X47" i="10" s="1"/>
  <c r="X24" i="1"/>
  <c r="X47" i="1" s="1"/>
  <c r="AC24" i="10"/>
  <c r="AC47" i="10" s="1"/>
  <c r="AC24" i="1"/>
  <c r="AC47" i="1" s="1"/>
  <c r="N25" i="10"/>
  <c r="N48" i="10" s="1"/>
  <c r="N25" i="1"/>
  <c r="N48" i="1" s="1"/>
  <c r="X26" i="10"/>
  <c r="X49" i="10" s="1"/>
  <c r="X26" i="1"/>
  <c r="X49" i="1" s="1"/>
  <c r="AC26" i="10"/>
  <c r="AC49" i="10" s="1"/>
  <c r="AC26" i="1"/>
  <c r="AC49" i="1" s="1"/>
  <c r="N27" i="10"/>
  <c r="N50" i="10" s="1"/>
  <c r="N27" i="1"/>
  <c r="N50" i="1" s="1"/>
  <c r="X28" i="10"/>
  <c r="X51" i="10" s="1"/>
  <c r="X28" i="1"/>
  <c r="X51" i="1" s="1"/>
  <c r="AC28" i="10"/>
  <c r="AC51" i="10" s="1"/>
  <c r="AC28" i="1"/>
  <c r="AC51" i="1" s="1"/>
  <c r="AC66" i="10" l="1"/>
  <c r="AC89" i="10" s="1"/>
  <c r="H62" i="10"/>
  <c r="H85" i="10" s="1"/>
  <c r="I62" i="10"/>
  <c r="I85" i="10" s="1"/>
  <c r="K62" i="10"/>
  <c r="K85" i="10" s="1"/>
  <c r="J62" i="10"/>
  <c r="J85" i="10" s="1"/>
  <c r="L62" i="10"/>
  <c r="L85" i="10" s="1"/>
  <c r="R60" i="10"/>
  <c r="R83" i="10" s="1"/>
  <c r="T60" i="10"/>
  <c r="T83" i="10" s="1"/>
  <c r="V60" i="10"/>
  <c r="V83" i="10" s="1"/>
  <c r="U60" i="10"/>
  <c r="U83" i="10" s="1"/>
  <c r="S60" i="10"/>
  <c r="S83" i="10" s="1"/>
  <c r="Y73" i="10"/>
  <c r="Y96" i="10" s="1"/>
  <c r="AA73" i="10"/>
  <c r="AA96" i="10" s="1"/>
  <c r="Z73" i="10"/>
  <c r="Z96" i="10" s="1"/>
  <c r="X73" i="10"/>
  <c r="X96" i="10" s="1"/>
  <c r="W73" i="10"/>
  <c r="W96" i="10" s="1"/>
  <c r="W69" i="10"/>
  <c r="W92" i="10" s="1"/>
  <c r="AA69" i="10"/>
  <c r="AA92" i="10" s="1"/>
  <c r="Z69" i="10"/>
  <c r="Z92" i="10" s="1"/>
  <c r="Y69" i="10"/>
  <c r="Y92" i="10" s="1"/>
  <c r="X69" i="10"/>
  <c r="X92" i="10" s="1"/>
  <c r="O64" i="10"/>
  <c r="O87" i="10" s="1"/>
  <c r="M64" i="10"/>
  <c r="M87" i="10" s="1"/>
  <c r="N64" i="10"/>
  <c r="N87" i="10" s="1"/>
  <c r="P64" i="10"/>
  <c r="P87" i="10" s="1"/>
  <c r="Q64" i="10"/>
  <c r="Q87" i="10" s="1"/>
  <c r="P58" i="1"/>
  <c r="P81" i="1" s="1"/>
  <c r="M58" i="1"/>
  <c r="M81" i="1" s="1"/>
  <c r="O58" i="1"/>
  <c r="O81" i="1" s="1"/>
  <c r="Q58" i="1"/>
  <c r="Q81" i="1" s="1"/>
  <c r="N58" i="1"/>
  <c r="N81" i="1" s="1"/>
  <c r="Q73" i="1"/>
  <c r="Q96" i="1" s="1"/>
  <c r="M73" i="1"/>
  <c r="M96" i="1" s="1"/>
  <c r="N73" i="1"/>
  <c r="N96" i="1" s="1"/>
  <c r="P73" i="1"/>
  <c r="P96" i="1" s="1"/>
  <c r="O73" i="1"/>
  <c r="O96" i="1" s="1"/>
  <c r="AF60" i="1"/>
  <c r="AF83" i="1" s="1"/>
  <c r="AD60" i="1"/>
  <c r="AD83" i="1" s="1"/>
  <c r="AC60" i="1"/>
  <c r="AC83" i="1" s="1"/>
  <c r="AB60" i="1"/>
  <c r="AB83" i="1" s="1"/>
  <c r="AE60" i="1"/>
  <c r="AE83" i="1" s="1"/>
  <c r="D66" i="10"/>
  <c r="D89" i="10" s="1"/>
  <c r="E66" i="10"/>
  <c r="E89" i="10" s="1"/>
  <c r="G66" i="10"/>
  <c r="G89" i="10" s="1"/>
  <c r="F66" i="10"/>
  <c r="F89" i="10" s="1"/>
  <c r="C66" i="10"/>
  <c r="C89" i="10" s="1"/>
  <c r="P72" i="10"/>
  <c r="P95" i="10" s="1"/>
  <c r="N72" i="10"/>
  <c r="N95" i="10" s="1"/>
  <c r="M72" i="10"/>
  <c r="M95" i="10" s="1"/>
  <c r="Q72" i="10"/>
  <c r="Q95" i="10" s="1"/>
  <c r="O72" i="10"/>
  <c r="O95" i="10" s="1"/>
  <c r="AF65" i="1"/>
  <c r="AF88" i="1" s="1"/>
  <c r="AB65" i="1"/>
  <c r="AB88" i="1" s="1"/>
  <c r="AD65" i="1"/>
  <c r="AD88" i="1" s="1"/>
  <c r="AE65" i="1"/>
  <c r="AE88" i="1" s="1"/>
  <c r="AC65" i="1"/>
  <c r="AC88" i="1" s="1"/>
  <c r="AA57" i="1"/>
  <c r="AA80" i="1" s="1"/>
  <c r="W57" i="1"/>
  <c r="W80" i="1" s="1"/>
  <c r="Y57" i="1"/>
  <c r="Y80" i="1" s="1"/>
  <c r="Z57" i="1"/>
  <c r="Z80" i="1" s="1"/>
  <c r="X57" i="1"/>
  <c r="X80" i="1" s="1"/>
  <c r="J71" i="1"/>
  <c r="J94" i="1" s="1"/>
  <c r="L71" i="1"/>
  <c r="L94" i="1" s="1"/>
  <c r="H71" i="1"/>
  <c r="H94" i="1" s="1"/>
  <c r="K71" i="1"/>
  <c r="K94" i="1" s="1"/>
  <c r="I71" i="1"/>
  <c r="I94" i="1" s="1"/>
  <c r="S73" i="10"/>
  <c r="S96" i="10" s="1"/>
  <c r="U73" i="10"/>
  <c r="U96" i="10" s="1"/>
  <c r="R73" i="10"/>
  <c r="R96" i="10" s="1"/>
  <c r="T73" i="10"/>
  <c r="T96" i="10" s="1"/>
  <c r="V73" i="10"/>
  <c r="V96" i="10" s="1"/>
  <c r="L72" i="10"/>
  <c r="L95" i="10" s="1"/>
  <c r="K72" i="10"/>
  <c r="K95" i="10" s="1"/>
  <c r="H72" i="10"/>
  <c r="H95" i="10" s="1"/>
  <c r="I72" i="10"/>
  <c r="I95" i="10" s="1"/>
  <c r="J72" i="10"/>
  <c r="J95" i="10" s="1"/>
  <c r="V69" i="10"/>
  <c r="V92" i="10" s="1"/>
  <c r="R69" i="10"/>
  <c r="R92" i="10" s="1"/>
  <c r="S69" i="10"/>
  <c r="S92" i="10" s="1"/>
  <c r="U69" i="10"/>
  <c r="U92" i="10" s="1"/>
  <c r="T69" i="10"/>
  <c r="T92" i="10" s="1"/>
  <c r="L68" i="10"/>
  <c r="L91" i="10" s="1"/>
  <c r="J68" i="10"/>
  <c r="J91" i="10" s="1"/>
  <c r="H68" i="10"/>
  <c r="H91" i="10" s="1"/>
  <c r="K68" i="10"/>
  <c r="K91" i="10" s="1"/>
  <c r="I68" i="10"/>
  <c r="I91" i="10" s="1"/>
  <c r="H64" i="10"/>
  <c r="H87" i="10" s="1"/>
  <c r="I64" i="10"/>
  <c r="I87" i="10" s="1"/>
  <c r="L64" i="10"/>
  <c r="L87" i="10" s="1"/>
  <c r="K64" i="10"/>
  <c r="K87" i="10" s="1"/>
  <c r="J64" i="10"/>
  <c r="J87" i="10" s="1"/>
  <c r="J60" i="10"/>
  <c r="J83" i="10" s="1"/>
  <c r="I60" i="10"/>
  <c r="I83" i="10" s="1"/>
  <c r="H60" i="10"/>
  <c r="H83" i="10" s="1"/>
  <c r="L60" i="10"/>
  <c r="L83" i="10" s="1"/>
  <c r="K60" i="10"/>
  <c r="K83" i="10" s="1"/>
  <c r="U57" i="10"/>
  <c r="U80" i="10" s="1"/>
  <c r="R57" i="10"/>
  <c r="R80" i="10" s="1"/>
  <c r="S57" i="10"/>
  <c r="S80" i="10" s="1"/>
  <c r="V57" i="10"/>
  <c r="V80" i="10" s="1"/>
  <c r="T57" i="10"/>
  <c r="T80" i="10" s="1"/>
  <c r="AB74" i="10"/>
  <c r="AB97" i="10" s="1"/>
  <c r="AD74" i="10"/>
  <c r="AD97" i="10" s="1"/>
  <c r="AC74" i="10"/>
  <c r="AC97" i="10" s="1"/>
  <c r="AF74" i="10"/>
  <c r="AF97" i="10" s="1"/>
  <c r="AE74" i="10"/>
  <c r="AE97" i="10" s="1"/>
  <c r="M69" i="10"/>
  <c r="M92" i="10" s="1"/>
  <c r="P69" i="10"/>
  <c r="P92" i="10" s="1"/>
  <c r="O69" i="10"/>
  <c r="O92" i="10" s="1"/>
  <c r="N69" i="10"/>
  <c r="N92" i="10" s="1"/>
  <c r="Q69" i="10"/>
  <c r="Q92" i="10" s="1"/>
  <c r="AF64" i="10"/>
  <c r="AF87" i="10" s="1"/>
  <c r="AC64" i="10"/>
  <c r="AC87" i="10" s="1"/>
  <c r="AD64" i="10"/>
  <c r="AD87" i="10" s="1"/>
  <c r="AE64" i="10"/>
  <c r="AE87" i="10" s="1"/>
  <c r="AB64" i="10"/>
  <c r="AB87" i="10" s="1"/>
  <c r="O61" i="10"/>
  <c r="O84" i="10" s="1"/>
  <c r="P61" i="10"/>
  <c r="P84" i="10" s="1"/>
  <c r="Q61" i="10"/>
  <c r="Q84" i="10" s="1"/>
  <c r="N61" i="10"/>
  <c r="N84" i="10" s="1"/>
  <c r="M61" i="10"/>
  <c r="M84" i="10" s="1"/>
  <c r="S70" i="10"/>
  <c r="S93" i="10" s="1"/>
  <c r="T70" i="10"/>
  <c r="T93" i="10" s="1"/>
  <c r="V70" i="10"/>
  <c r="V93" i="10" s="1"/>
  <c r="U70" i="10"/>
  <c r="U93" i="10" s="1"/>
  <c r="R70" i="10"/>
  <c r="R93" i="10" s="1"/>
  <c r="R62" i="10"/>
  <c r="R85" i="10" s="1"/>
  <c r="U62" i="10"/>
  <c r="U85" i="10" s="1"/>
  <c r="V62" i="10"/>
  <c r="V85" i="10" s="1"/>
  <c r="S62" i="10"/>
  <c r="S85" i="10" s="1"/>
  <c r="T62" i="10"/>
  <c r="T85" i="10" s="1"/>
  <c r="F60" i="10"/>
  <c r="F83" i="10" s="1"/>
  <c r="D60" i="10"/>
  <c r="D83" i="10" s="1"/>
  <c r="C60" i="10"/>
  <c r="C83" i="10" s="1"/>
  <c r="E60" i="10"/>
  <c r="E83" i="10" s="1"/>
  <c r="G60" i="10"/>
  <c r="G83" i="10" s="1"/>
  <c r="O74" i="10"/>
  <c r="O97" i="10" s="1"/>
  <c r="P74" i="10"/>
  <c r="P97" i="10" s="1"/>
  <c r="Q74" i="10"/>
  <c r="Q97" i="10" s="1"/>
  <c r="M74" i="10"/>
  <c r="M97" i="10" s="1"/>
  <c r="N74" i="10"/>
  <c r="N97" i="10" s="1"/>
  <c r="Y73" i="1"/>
  <c r="Y96" i="1" s="1"/>
  <c r="Z73" i="1"/>
  <c r="Z96" i="1" s="1"/>
  <c r="AA73" i="1"/>
  <c r="AA96" i="1" s="1"/>
  <c r="X73" i="1"/>
  <c r="X96" i="1" s="1"/>
  <c r="W73" i="1"/>
  <c r="W96" i="1" s="1"/>
  <c r="W71" i="10"/>
  <c r="W94" i="10" s="1"/>
  <c r="Z71" i="10"/>
  <c r="Z94" i="10" s="1"/>
  <c r="AA71" i="10"/>
  <c r="AA94" i="10" s="1"/>
  <c r="Y71" i="10"/>
  <c r="Y94" i="10" s="1"/>
  <c r="X71" i="10"/>
  <c r="X94" i="10" s="1"/>
  <c r="X69" i="1"/>
  <c r="X92" i="1" s="1"/>
  <c r="AA69" i="1"/>
  <c r="AA92" i="1" s="1"/>
  <c r="Y69" i="1"/>
  <c r="Y92" i="1" s="1"/>
  <c r="W69" i="1"/>
  <c r="W92" i="1" s="1"/>
  <c r="Z69" i="1"/>
  <c r="Z92" i="1" s="1"/>
  <c r="Y67" i="10"/>
  <c r="Y90" i="10" s="1"/>
  <c r="X67" i="10"/>
  <c r="X90" i="10" s="1"/>
  <c r="AA67" i="10"/>
  <c r="AA90" i="10" s="1"/>
  <c r="Z67" i="10"/>
  <c r="Z90" i="10" s="1"/>
  <c r="W67" i="10"/>
  <c r="W90" i="10" s="1"/>
  <c r="N64" i="1"/>
  <c r="N87" i="1" s="1"/>
  <c r="Q64" i="1"/>
  <c r="Q87" i="1" s="1"/>
  <c r="O64" i="1"/>
  <c r="O87" i="1" s="1"/>
  <c r="M64" i="1"/>
  <c r="M87" i="1" s="1"/>
  <c r="P64" i="1"/>
  <c r="P87" i="1" s="1"/>
  <c r="N62" i="10"/>
  <c r="N85" i="10" s="1"/>
  <c r="O62" i="10"/>
  <c r="O85" i="10" s="1"/>
  <c r="M62" i="10"/>
  <c r="M85" i="10" s="1"/>
  <c r="Q62" i="10"/>
  <c r="Q85" i="10" s="1"/>
  <c r="P62" i="10"/>
  <c r="P85" i="10" s="1"/>
  <c r="Q60" i="1"/>
  <c r="Q83" i="1" s="1"/>
  <c r="P60" i="1"/>
  <c r="P83" i="1" s="1"/>
  <c r="N60" i="1"/>
  <c r="N83" i="1" s="1"/>
  <c r="M60" i="1"/>
  <c r="M83" i="1" s="1"/>
  <c r="O60" i="1"/>
  <c r="O83" i="1" s="1"/>
  <c r="P58" i="10"/>
  <c r="P81" i="10" s="1"/>
  <c r="M58" i="10"/>
  <c r="M81" i="10" s="1"/>
  <c r="N58" i="10"/>
  <c r="N81" i="10" s="1"/>
  <c r="O58" i="10"/>
  <c r="O81" i="10" s="1"/>
  <c r="Q58" i="10"/>
  <c r="Q81" i="10" s="1"/>
  <c r="AE70" i="1"/>
  <c r="AE93" i="1" s="1"/>
  <c r="AC70" i="1"/>
  <c r="AC93" i="1" s="1"/>
  <c r="AD70" i="1"/>
  <c r="AD93" i="1" s="1"/>
  <c r="AF70" i="1"/>
  <c r="AF93" i="1" s="1"/>
  <c r="AB70" i="1"/>
  <c r="AB93" i="1" s="1"/>
  <c r="O67" i="1"/>
  <c r="O90" i="1" s="1"/>
  <c r="N67" i="1"/>
  <c r="N90" i="1" s="1"/>
  <c r="P67" i="1"/>
  <c r="P90" i="1" s="1"/>
  <c r="Q67" i="1"/>
  <c r="Q90" i="1" s="1"/>
  <c r="M67" i="1"/>
  <c r="M90" i="1" s="1"/>
  <c r="P65" i="10"/>
  <c r="P88" i="10" s="1"/>
  <c r="Q65" i="10"/>
  <c r="Q88" i="10" s="1"/>
  <c r="M65" i="10"/>
  <c r="M88" i="10" s="1"/>
  <c r="O65" i="10"/>
  <c r="O88" i="10" s="1"/>
  <c r="N65" i="10"/>
  <c r="N88" i="10" s="1"/>
  <c r="N63" i="1"/>
  <c r="N86" i="1" s="1"/>
  <c r="O63" i="1"/>
  <c r="O86" i="1" s="1"/>
  <c r="Q63" i="1"/>
  <c r="Q86" i="1" s="1"/>
  <c r="P63" i="1"/>
  <c r="P86" i="1" s="1"/>
  <c r="M63" i="1"/>
  <c r="M86" i="1" s="1"/>
  <c r="AF60" i="10"/>
  <c r="AF83" i="10" s="1"/>
  <c r="AB60" i="10"/>
  <c r="AB83" i="10" s="1"/>
  <c r="AC60" i="10"/>
  <c r="AC83" i="10" s="1"/>
  <c r="AE60" i="10"/>
  <c r="AE83" i="10" s="1"/>
  <c r="AD60" i="10"/>
  <c r="AD83" i="10" s="1"/>
  <c r="AB58" i="1"/>
  <c r="AB81" i="1" s="1"/>
  <c r="AF58" i="1"/>
  <c r="AF81" i="1" s="1"/>
  <c r="AE58" i="1"/>
  <c r="AE81" i="1" s="1"/>
  <c r="AC58" i="1"/>
  <c r="AC81" i="1" s="1"/>
  <c r="AD58" i="1"/>
  <c r="AD81" i="1" s="1"/>
  <c r="D72" i="1"/>
  <c r="D95" i="1" s="1"/>
  <c r="E72" i="1"/>
  <c r="E95" i="1" s="1"/>
  <c r="C72" i="1"/>
  <c r="C95" i="1" s="1"/>
  <c r="F72" i="1"/>
  <c r="F95" i="1" s="1"/>
  <c r="G72" i="1"/>
  <c r="G95" i="1" s="1"/>
  <c r="E66" i="1"/>
  <c r="E89" i="1" s="1"/>
  <c r="D66" i="1"/>
  <c r="D89" i="1" s="1"/>
  <c r="G66" i="1"/>
  <c r="G89" i="1" s="1"/>
  <c r="C66" i="1"/>
  <c r="C89" i="1" s="1"/>
  <c r="F66" i="1"/>
  <c r="F89" i="1" s="1"/>
  <c r="F62" i="1"/>
  <c r="F85" i="1" s="1"/>
  <c r="C62" i="1"/>
  <c r="C85" i="1" s="1"/>
  <c r="E62" i="1"/>
  <c r="E85" i="1" s="1"/>
  <c r="D62" i="1"/>
  <c r="D85" i="1" s="1"/>
  <c r="G62" i="1"/>
  <c r="G85" i="1" s="1"/>
  <c r="S64" i="10"/>
  <c r="S87" i="10" s="1"/>
  <c r="Q72" i="1"/>
  <c r="Q95" i="1" s="1"/>
  <c r="O72" i="1"/>
  <c r="O95" i="1" s="1"/>
  <c r="N72" i="1"/>
  <c r="N95" i="1" s="1"/>
  <c r="P72" i="1"/>
  <c r="P95" i="1" s="1"/>
  <c r="M72" i="1"/>
  <c r="M95" i="1" s="1"/>
  <c r="AD69" i="10"/>
  <c r="AD92" i="10" s="1"/>
  <c r="AB69" i="10"/>
  <c r="AB92" i="10" s="1"/>
  <c r="AF69" i="10"/>
  <c r="AF92" i="10" s="1"/>
  <c r="AE69" i="10"/>
  <c r="AE92" i="10" s="1"/>
  <c r="AC67" i="1"/>
  <c r="AC90" i="1" s="1"/>
  <c r="AD67" i="1"/>
  <c r="AD90" i="1" s="1"/>
  <c r="AF67" i="1"/>
  <c r="AF90" i="1" s="1"/>
  <c r="AB67" i="1"/>
  <c r="AB90" i="1" s="1"/>
  <c r="AE67" i="1"/>
  <c r="AE90" i="1" s="1"/>
  <c r="AC63" i="1"/>
  <c r="AC86" i="1" s="1"/>
  <c r="AE63" i="1"/>
  <c r="AE86" i="1" s="1"/>
  <c r="AF63" i="1"/>
  <c r="AF86" i="1" s="1"/>
  <c r="AB63" i="1"/>
  <c r="AB86" i="1" s="1"/>
  <c r="AD63" i="1"/>
  <c r="AD86" i="1" s="1"/>
  <c r="AA61" i="10"/>
  <c r="AA84" i="10" s="1"/>
  <c r="W61" i="10"/>
  <c r="W84" i="10" s="1"/>
  <c r="Z61" i="10"/>
  <c r="Z84" i="10" s="1"/>
  <c r="X61" i="10"/>
  <c r="X84" i="10" s="1"/>
  <c r="Y61" i="10"/>
  <c r="Y84" i="10" s="1"/>
  <c r="Y59" i="1"/>
  <c r="Y82" i="1" s="1"/>
  <c r="X59" i="1"/>
  <c r="X82" i="1" s="1"/>
  <c r="Z59" i="1"/>
  <c r="Z82" i="1" s="1"/>
  <c r="AA59" i="1"/>
  <c r="AA82" i="1" s="1"/>
  <c r="W59" i="1"/>
  <c r="W82" i="1" s="1"/>
  <c r="W57" i="10"/>
  <c r="W80" i="10" s="1"/>
  <c r="Z57" i="10"/>
  <c r="Z80" i="10" s="1"/>
  <c r="X57" i="10"/>
  <c r="X80" i="10" s="1"/>
  <c r="Y57" i="10"/>
  <c r="Y80" i="10" s="1"/>
  <c r="AA57" i="10"/>
  <c r="AA80" i="10" s="1"/>
  <c r="AB61" i="10"/>
  <c r="AB84" i="10" s="1"/>
  <c r="AD61" i="10"/>
  <c r="AD84" i="10" s="1"/>
  <c r="AE61" i="10"/>
  <c r="AE84" i="10" s="1"/>
  <c r="AC61" i="10"/>
  <c r="AC84" i="10" s="1"/>
  <c r="AF61" i="10"/>
  <c r="AF84" i="10" s="1"/>
  <c r="I74" i="10"/>
  <c r="I97" i="10" s="1"/>
  <c r="L74" i="10"/>
  <c r="L97" i="10" s="1"/>
  <c r="H74" i="10"/>
  <c r="H97" i="10" s="1"/>
  <c r="K74" i="10"/>
  <c r="K97" i="10" s="1"/>
  <c r="R71" i="10"/>
  <c r="R94" i="10" s="1"/>
  <c r="U71" i="10"/>
  <c r="U94" i="10" s="1"/>
  <c r="V71" i="10"/>
  <c r="V94" i="10" s="1"/>
  <c r="S71" i="10"/>
  <c r="S94" i="10" s="1"/>
  <c r="T71" i="10"/>
  <c r="T94" i="10" s="1"/>
  <c r="H70" i="10"/>
  <c r="H93" i="10" s="1"/>
  <c r="K70" i="10"/>
  <c r="K93" i="10" s="1"/>
  <c r="I70" i="10"/>
  <c r="I93" i="10" s="1"/>
  <c r="J70" i="10"/>
  <c r="J93" i="10" s="1"/>
  <c r="L70" i="10"/>
  <c r="L93" i="10" s="1"/>
  <c r="D57" i="10"/>
  <c r="D80" i="10" s="1"/>
  <c r="F57" i="10"/>
  <c r="F80" i="10" s="1"/>
  <c r="E57" i="10"/>
  <c r="E80" i="10" s="1"/>
  <c r="G57" i="10"/>
  <c r="G80" i="10" s="1"/>
  <c r="C57" i="10"/>
  <c r="C80" i="10" s="1"/>
  <c r="W70" i="10"/>
  <c r="W93" i="10" s="1"/>
  <c r="Y70" i="10"/>
  <c r="Y93" i="10" s="1"/>
  <c r="Z70" i="10"/>
  <c r="Z93" i="10" s="1"/>
  <c r="AA70" i="10"/>
  <c r="AA93" i="10" s="1"/>
  <c r="X70" i="10"/>
  <c r="X93" i="10" s="1"/>
  <c r="X68" i="10"/>
  <c r="X91" i="10" s="1"/>
  <c r="Y68" i="10"/>
  <c r="Y91" i="10" s="1"/>
  <c r="Z68" i="10"/>
  <c r="Z91" i="10" s="1"/>
  <c r="W68" i="10"/>
  <c r="W91" i="10" s="1"/>
  <c r="AA68" i="10"/>
  <c r="AA91" i="10" s="1"/>
  <c r="X66" i="10"/>
  <c r="X89" i="10" s="1"/>
  <c r="Z66" i="10"/>
  <c r="Z89" i="10" s="1"/>
  <c r="W66" i="10"/>
  <c r="W89" i="10" s="1"/>
  <c r="AA66" i="10"/>
  <c r="AA89" i="10" s="1"/>
  <c r="Y66" i="10"/>
  <c r="Y89" i="10" s="1"/>
  <c r="W64" i="10"/>
  <c r="W87" i="10" s="1"/>
  <c r="Y64" i="10"/>
  <c r="Y87" i="10" s="1"/>
  <c r="Z64" i="10"/>
  <c r="Z87" i="10" s="1"/>
  <c r="X64" i="10"/>
  <c r="X87" i="10" s="1"/>
  <c r="AA64" i="10"/>
  <c r="AA87" i="10" s="1"/>
  <c r="X58" i="10"/>
  <c r="X81" i="10" s="1"/>
  <c r="Y58" i="10"/>
  <c r="Y81" i="10" s="1"/>
  <c r="AA58" i="10"/>
  <c r="AA81" i="10" s="1"/>
  <c r="Z58" i="10"/>
  <c r="Z81" i="10" s="1"/>
  <c r="W58" i="10"/>
  <c r="W81" i="10" s="1"/>
  <c r="C58" i="10"/>
  <c r="C81" i="10" s="1"/>
  <c r="F58" i="10"/>
  <c r="F81" i="10" s="1"/>
  <c r="D58" i="10"/>
  <c r="D81" i="10" s="1"/>
  <c r="G58" i="10"/>
  <c r="G81" i="10" s="1"/>
  <c r="E58" i="10"/>
  <c r="E81" i="10" s="1"/>
  <c r="Q62" i="1"/>
  <c r="Q85" i="1" s="1"/>
  <c r="O62" i="1"/>
  <c r="O85" i="1" s="1"/>
  <c r="N62" i="1"/>
  <c r="N85" i="1" s="1"/>
  <c r="P62" i="1"/>
  <c r="P85" i="1" s="1"/>
  <c r="M62" i="1"/>
  <c r="M85" i="1" s="1"/>
  <c r="M60" i="10"/>
  <c r="M83" i="10" s="1"/>
  <c r="N60" i="10"/>
  <c r="N83" i="10" s="1"/>
  <c r="O60" i="10"/>
  <c r="O83" i="10" s="1"/>
  <c r="Q60" i="10"/>
  <c r="Q83" i="10" s="1"/>
  <c r="P60" i="10"/>
  <c r="P83" i="10" s="1"/>
  <c r="AB68" i="1"/>
  <c r="AB91" i="1" s="1"/>
  <c r="AC68" i="1"/>
  <c r="AC91" i="1" s="1"/>
  <c r="AE68" i="1"/>
  <c r="AE91" i="1" s="1"/>
  <c r="AD68" i="1"/>
  <c r="AD91" i="1" s="1"/>
  <c r="AF68" i="1"/>
  <c r="AF91" i="1" s="1"/>
  <c r="N65" i="1"/>
  <c r="N88" i="1" s="1"/>
  <c r="O65" i="1"/>
  <c r="O88" i="1" s="1"/>
  <c r="P65" i="1"/>
  <c r="P88" i="1" s="1"/>
  <c r="Q65" i="1"/>
  <c r="Q88" i="1" s="1"/>
  <c r="M65" i="1"/>
  <c r="M88" i="1" s="1"/>
  <c r="G64" i="1"/>
  <c r="G87" i="1" s="1"/>
  <c r="E64" i="1"/>
  <c r="E87" i="1" s="1"/>
  <c r="C64" i="1"/>
  <c r="C87" i="1" s="1"/>
  <c r="F64" i="1"/>
  <c r="F87" i="1" s="1"/>
  <c r="D64" i="1"/>
  <c r="D87" i="1" s="1"/>
  <c r="I59" i="1"/>
  <c r="I82" i="1" s="1"/>
  <c r="K59" i="1"/>
  <c r="K82" i="1" s="1"/>
  <c r="L59" i="1"/>
  <c r="L82" i="1" s="1"/>
  <c r="H59" i="1"/>
  <c r="H82" i="1" s="1"/>
  <c r="J59" i="1"/>
  <c r="J82" i="1" s="1"/>
  <c r="V66" i="1"/>
  <c r="V89" i="1" s="1"/>
  <c r="S66" i="1"/>
  <c r="S89" i="1" s="1"/>
  <c r="U66" i="1"/>
  <c r="U89" i="1" s="1"/>
  <c r="T66" i="1"/>
  <c r="T89" i="1" s="1"/>
  <c r="R66" i="1"/>
  <c r="R89" i="1" s="1"/>
  <c r="H71" i="10"/>
  <c r="H94" i="10" s="1"/>
  <c r="J71" i="10"/>
  <c r="J94" i="10" s="1"/>
  <c r="I71" i="10"/>
  <c r="I94" i="10" s="1"/>
  <c r="L71" i="10"/>
  <c r="L94" i="10" s="1"/>
  <c r="K71" i="10"/>
  <c r="K94" i="10" s="1"/>
  <c r="L61" i="10"/>
  <c r="L84" i="10" s="1"/>
  <c r="K61" i="10"/>
  <c r="K84" i="10" s="1"/>
  <c r="K112" i="10" s="1"/>
  <c r="H61" i="10"/>
  <c r="H84" i="10" s="1"/>
  <c r="I61" i="10"/>
  <c r="I84" i="10" s="1"/>
  <c r="J61" i="10"/>
  <c r="J84" i="10" s="1"/>
  <c r="L57" i="10"/>
  <c r="L80" i="10" s="1"/>
  <c r="I57" i="10"/>
  <c r="I80" i="10" s="1"/>
  <c r="J57" i="10"/>
  <c r="J80" i="10" s="1"/>
  <c r="H57" i="10"/>
  <c r="H80" i="10" s="1"/>
  <c r="K57" i="10"/>
  <c r="K80" i="10" s="1"/>
  <c r="J74" i="10"/>
  <c r="J97" i="10" s="1"/>
  <c r="AC59" i="10"/>
  <c r="AC82" i="10" s="1"/>
  <c r="AF59" i="10"/>
  <c r="AF82" i="10" s="1"/>
  <c r="AB59" i="10"/>
  <c r="AB82" i="10" s="1"/>
  <c r="AE59" i="10"/>
  <c r="AE82" i="10" s="1"/>
  <c r="AD59" i="10"/>
  <c r="AD82" i="10" s="1"/>
  <c r="F74" i="1"/>
  <c r="F97" i="1" s="1"/>
  <c r="C74" i="1"/>
  <c r="C97" i="1" s="1"/>
  <c r="E74" i="1"/>
  <c r="E97" i="1" s="1"/>
  <c r="D74" i="1"/>
  <c r="D97" i="1" s="1"/>
  <c r="G74" i="1"/>
  <c r="G97" i="1" s="1"/>
  <c r="U68" i="1"/>
  <c r="U91" i="1" s="1"/>
  <c r="S68" i="1"/>
  <c r="S91" i="1" s="1"/>
  <c r="V68" i="1"/>
  <c r="V91" i="1" s="1"/>
  <c r="R68" i="1"/>
  <c r="R91" i="1" s="1"/>
  <c r="T68" i="1"/>
  <c r="T91" i="1" s="1"/>
  <c r="V66" i="10"/>
  <c r="V89" i="10" s="1"/>
  <c r="T66" i="10"/>
  <c r="T89" i="10" s="1"/>
  <c r="U66" i="10"/>
  <c r="U89" i="10" s="1"/>
  <c r="S66" i="10"/>
  <c r="S89" i="10" s="1"/>
  <c r="R66" i="10"/>
  <c r="R89" i="10" s="1"/>
  <c r="I63" i="1"/>
  <c r="I86" i="1" s="1"/>
  <c r="K63" i="1"/>
  <c r="K86" i="1" s="1"/>
  <c r="L63" i="1"/>
  <c r="L86" i="1" s="1"/>
  <c r="H63" i="1"/>
  <c r="H86" i="1" s="1"/>
  <c r="J63" i="1"/>
  <c r="J86" i="1" s="1"/>
  <c r="V58" i="1"/>
  <c r="V81" i="1" s="1"/>
  <c r="S58" i="1"/>
  <c r="S81" i="1" s="1"/>
  <c r="U58" i="1"/>
  <c r="U81" i="1" s="1"/>
  <c r="R58" i="1"/>
  <c r="R81" i="1" s="1"/>
  <c r="T58" i="1"/>
  <c r="T81" i="1" s="1"/>
  <c r="AC73" i="10"/>
  <c r="AC96" i="10" s="1"/>
  <c r="AD73" i="10"/>
  <c r="AD96" i="10" s="1"/>
  <c r="AB73" i="10"/>
  <c r="AB96" i="10" s="1"/>
  <c r="AE73" i="10"/>
  <c r="AE96" i="10" s="1"/>
  <c r="AF73" i="10"/>
  <c r="AF96" i="10" s="1"/>
  <c r="AC71" i="1"/>
  <c r="AC94" i="1" s="1"/>
  <c r="AF71" i="1"/>
  <c r="AF94" i="1" s="1"/>
  <c r="AB71" i="1"/>
  <c r="AB94" i="1" s="1"/>
  <c r="AE71" i="1"/>
  <c r="AE94" i="1" s="1"/>
  <c r="AD71" i="1"/>
  <c r="AD94" i="1" s="1"/>
  <c r="O70" i="10"/>
  <c r="O93" i="10" s="1"/>
  <c r="P70" i="10"/>
  <c r="P93" i="10" s="1"/>
  <c r="N70" i="10"/>
  <c r="N93" i="10" s="1"/>
  <c r="M70" i="10"/>
  <c r="M93" i="10" s="1"/>
  <c r="Q70" i="10"/>
  <c r="Q93" i="10" s="1"/>
  <c r="N68" i="1"/>
  <c r="N91" i="1" s="1"/>
  <c r="Q68" i="1"/>
  <c r="Q91" i="1" s="1"/>
  <c r="P68" i="1"/>
  <c r="P91" i="1" s="1"/>
  <c r="M68" i="1"/>
  <c r="M91" i="1" s="1"/>
  <c r="O68" i="1"/>
  <c r="O91" i="1" s="1"/>
  <c r="M66" i="10"/>
  <c r="M89" i="10" s="1"/>
  <c r="Q66" i="10"/>
  <c r="Q89" i="10" s="1"/>
  <c r="O66" i="10"/>
  <c r="O89" i="10" s="1"/>
  <c r="N66" i="10"/>
  <c r="N89" i="10" s="1"/>
  <c r="P66" i="10"/>
  <c r="P89" i="10" s="1"/>
  <c r="AA65" i="1"/>
  <c r="AA88" i="1" s="1"/>
  <c r="Y65" i="1"/>
  <c r="Y88" i="1" s="1"/>
  <c r="X65" i="1"/>
  <c r="X88" i="1" s="1"/>
  <c r="Z65" i="1"/>
  <c r="Z88" i="1" s="1"/>
  <c r="W65" i="1"/>
  <c r="W88" i="1" s="1"/>
  <c r="Z63" i="10"/>
  <c r="Z86" i="10" s="1"/>
  <c r="W63" i="10"/>
  <c r="W86" i="10" s="1"/>
  <c r="X63" i="10"/>
  <c r="X86" i="10" s="1"/>
  <c r="Y63" i="10"/>
  <c r="Y86" i="10" s="1"/>
  <c r="AA63" i="10"/>
  <c r="AA86" i="10" s="1"/>
  <c r="AB61" i="1"/>
  <c r="AB84" i="1" s="1"/>
  <c r="AC61" i="1"/>
  <c r="AC84" i="1" s="1"/>
  <c r="AF61" i="1"/>
  <c r="AF84" i="1" s="1"/>
  <c r="AE61" i="1"/>
  <c r="AE84" i="1" s="1"/>
  <c r="AD61" i="1"/>
  <c r="AD84" i="1" s="1"/>
  <c r="AD57" i="1"/>
  <c r="AD80" i="1" s="1"/>
  <c r="AB57" i="1"/>
  <c r="AB80" i="1" s="1"/>
  <c r="AC57" i="1"/>
  <c r="AC80" i="1" s="1"/>
  <c r="AE57" i="1"/>
  <c r="AE80" i="1" s="1"/>
  <c r="AF57" i="1"/>
  <c r="AF80" i="1" s="1"/>
  <c r="L74" i="1"/>
  <c r="L97" i="1" s="1"/>
  <c r="I74" i="1"/>
  <c r="I97" i="1" s="1"/>
  <c r="H74" i="1"/>
  <c r="H97" i="1" s="1"/>
  <c r="K74" i="1"/>
  <c r="K97" i="1" s="1"/>
  <c r="J74" i="1"/>
  <c r="J97" i="1" s="1"/>
  <c r="G73" i="1"/>
  <c r="G96" i="1" s="1"/>
  <c r="F73" i="1"/>
  <c r="F96" i="1" s="1"/>
  <c r="C73" i="1"/>
  <c r="C96" i="1" s="1"/>
  <c r="D73" i="1"/>
  <c r="D96" i="1" s="1"/>
  <c r="E73" i="1"/>
  <c r="E96" i="1" s="1"/>
  <c r="R71" i="1"/>
  <c r="R94" i="1" s="1"/>
  <c r="S71" i="1"/>
  <c r="S94" i="1" s="1"/>
  <c r="U71" i="1"/>
  <c r="U94" i="1" s="1"/>
  <c r="T71" i="1"/>
  <c r="T94" i="1" s="1"/>
  <c r="V71" i="1"/>
  <c r="V94" i="1" s="1"/>
  <c r="F71" i="10"/>
  <c r="F94" i="10" s="1"/>
  <c r="E71" i="10"/>
  <c r="E94" i="10" s="1"/>
  <c r="C71" i="10"/>
  <c r="C94" i="10" s="1"/>
  <c r="D71" i="10"/>
  <c r="D94" i="10" s="1"/>
  <c r="G71" i="10"/>
  <c r="G94" i="10" s="1"/>
  <c r="I70" i="1"/>
  <c r="I93" i="1" s="1"/>
  <c r="K70" i="1"/>
  <c r="K93" i="1" s="1"/>
  <c r="J70" i="1"/>
  <c r="J93" i="1" s="1"/>
  <c r="H70" i="1"/>
  <c r="H93" i="1" s="1"/>
  <c r="L70" i="1"/>
  <c r="L93" i="1" s="1"/>
  <c r="D69" i="1"/>
  <c r="D92" i="1" s="1"/>
  <c r="G69" i="1"/>
  <c r="G92" i="1" s="1"/>
  <c r="E69" i="1"/>
  <c r="E92" i="1" s="1"/>
  <c r="C69" i="1"/>
  <c r="C92" i="1" s="1"/>
  <c r="F69" i="1"/>
  <c r="F92" i="1" s="1"/>
  <c r="S67" i="1"/>
  <c r="S90" i="1" s="1"/>
  <c r="U67" i="1"/>
  <c r="U90" i="1" s="1"/>
  <c r="T67" i="1"/>
  <c r="T90" i="1" s="1"/>
  <c r="R67" i="1"/>
  <c r="R90" i="1" s="1"/>
  <c r="V67" i="1"/>
  <c r="V90" i="1" s="1"/>
  <c r="C67" i="10"/>
  <c r="C90" i="10" s="1"/>
  <c r="E67" i="10"/>
  <c r="E90" i="10" s="1"/>
  <c r="D67" i="10"/>
  <c r="D90" i="10" s="1"/>
  <c r="F67" i="10"/>
  <c r="F90" i="10" s="1"/>
  <c r="G67" i="10"/>
  <c r="G90" i="10" s="1"/>
  <c r="H66" i="1"/>
  <c r="H89" i="1" s="1"/>
  <c r="I66" i="1"/>
  <c r="I89" i="1" s="1"/>
  <c r="K66" i="1"/>
  <c r="K89" i="1" s="1"/>
  <c r="J66" i="1"/>
  <c r="J89" i="1" s="1"/>
  <c r="L66" i="1"/>
  <c r="L89" i="1" s="1"/>
  <c r="U65" i="10"/>
  <c r="U88" i="10" s="1"/>
  <c r="T65" i="10"/>
  <c r="T88" i="10" s="1"/>
  <c r="S65" i="10"/>
  <c r="S88" i="10" s="1"/>
  <c r="R65" i="10"/>
  <c r="R88" i="10" s="1"/>
  <c r="V65" i="10"/>
  <c r="V88" i="10" s="1"/>
  <c r="G65" i="1"/>
  <c r="G88" i="1" s="1"/>
  <c r="E65" i="1"/>
  <c r="E88" i="1" s="1"/>
  <c r="C65" i="1"/>
  <c r="C88" i="1" s="1"/>
  <c r="D65" i="1"/>
  <c r="D88" i="1" s="1"/>
  <c r="F65" i="1"/>
  <c r="F88" i="1" s="1"/>
  <c r="U63" i="1"/>
  <c r="U86" i="1" s="1"/>
  <c r="S63" i="1"/>
  <c r="S86" i="1" s="1"/>
  <c r="V63" i="1"/>
  <c r="V86" i="1" s="1"/>
  <c r="T63" i="1"/>
  <c r="T86" i="1" s="1"/>
  <c r="R63" i="1"/>
  <c r="R86" i="1" s="1"/>
  <c r="D63" i="10"/>
  <c r="D86" i="10" s="1"/>
  <c r="E63" i="10"/>
  <c r="E86" i="10" s="1"/>
  <c r="C63" i="10"/>
  <c r="C86" i="10" s="1"/>
  <c r="G63" i="10"/>
  <c r="G86" i="10" s="1"/>
  <c r="F63" i="10"/>
  <c r="F86" i="10" s="1"/>
  <c r="J62" i="1"/>
  <c r="J85" i="1" s="1"/>
  <c r="L62" i="1"/>
  <c r="L85" i="1" s="1"/>
  <c r="K62" i="1"/>
  <c r="K85" i="1" s="1"/>
  <c r="I62" i="1"/>
  <c r="I85" i="1" s="1"/>
  <c r="H62" i="1"/>
  <c r="H85" i="1" s="1"/>
  <c r="U61" i="10"/>
  <c r="U84" i="10" s="1"/>
  <c r="T61" i="10"/>
  <c r="T84" i="10" s="1"/>
  <c r="R61" i="10"/>
  <c r="R84" i="10" s="1"/>
  <c r="S61" i="10"/>
  <c r="S84" i="10" s="1"/>
  <c r="V61" i="10"/>
  <c r="V84" i="10" s="1"/>
  <c r="G61" i="1"/>
  <c r="G84" i="1" s="1"/>
  <c r="D61" i="1"/>
  <c r="D84" i="1" s="1"/>
  <c r="E61" i="1"/>
  <c r="E84" i="1" s="1"/>
  <c r="C61" i="1"/>
  <c r="C84" i="1" s="1"/>
  <c r="F61" i="1"/>
  <c r="F84" i="1" s="1"/>
  <c r="V59" i="1"/>
  <c r="V82" i="1" s="1"/>
  <c r="T59" i="1"/>
  <c r="T82" i="1" s="1"/>
  <c r="R59" i="1"/>
  <c r="R82" i="1" s="1"/>
  <c r="S59" i="1"/>
  <c r="S82" i="1" s="1"/>
  <c r="U59" i="1"/>
  <c r="U82" i="1" s="1"/>
  <c r="D59" i="10"/>
  <c r="D82" i="10" s="1"/>
  <c r="C59" i="10"/>
  <c r="C82" i="10" s="1"/>
  <c r="F59" i="10"/>
  <c r="F82" i="10" s="1"/>
  <c r="G59" i="10"/>
  <c r="G82" i="10" s="1"/>
  <c r="E59" i="10"/>
  <c r="E82" i="10" s="1"/>
  <c r="J58" i="1"/>
  <c r="J81" i="1" s="1"/>
  <c r="I58" i="1"/>
  <c r="I81" i="1" s="1"/>
  <c r="L58" i="1"/>
  <c r="L81" i="1" s="1"/>
  <c r="K58" i="1"/>
  <c r="K81" i="1" s="1"/>
  <c r="H58" i="1"/>
  <c r="H81" i="1" s="1"/>
  <c r="D57" i="1"/>
  <c r="D80" i="1" s="1"/>
  <c r="F57" i="1"/>
  <c r="F80" i="1" s="1"/>
  <c r="C57" i="1"/>
  <c r="C80" i="1" s="1"/>
  <c r="G57" i="1"/>
  <c r="G80" i="1" s="1"/>
  <c r="E57" i="1"/>
  <c r="E80" i="1" s="1"/>
  <c r="W74" i="1"/>
  <c r="W97" i="1" s="1"/>
  <c r="Y74" i="1"/>
  <c r="Y97" i="1" s="1"/>
  <c r="Z74" i="1"/>
  <c r="Z97" i="1" s="1"/>
  <c r="AA74" i="1"/>
  <c r="AA97" i="1" s="1"/>
  <c r="X74" i="1"/>
  <c r="X97" i="1" s="1"/>
  <c r="AB72" i="10"/>
  <c r="AB95" i="10" s="1"/>
  <c r="AE72" i="10"/>
  <c r="AE95" i="10" s="1"/>
  <c r="AC72" i="10"/>
  <c r="AC95" i="10" s="1"/>
  <c r="AD72" i="10"/>
  <c r="AD95" i="10" s="1"/>
  <c r="AF72" i="10"/>
  <c r="AF95" i="10" s="1"/>
  <c r="Z72" i="1"/>
  <c r="Z95" i="1" s="1"/>
  <c r="AA72" i="1"/>
  <c r="AA95" i="1" s="1"/>
  <c r="W72" i="1"/>
  <c r="W95" i="1" s="1"/>
  <c r="Y72" i="1"/>
  <c r="Y95" i="1" s="1"/>
  <c r="X72" i="1"/>
  <c r="X95" i="1" s="1"/>
  <c r="N71" i="10"/>
  <c r="N94" i="10" s="1"/>
  <c r="P71" i="10"/>
  <c r="P94" i="10" s="1"/>
  <c r="Q71" i="10"/>
  <c r="Q94" i="10" s="1"/>
  <c r="M71" i="10"/>
  <c r="M94" i="10" s="1"/>
  <c r="O71" i="10"/>
  <c r="O94" i="10" s="1"/>
  <c r="Y70" i="1"/>
  <c r="Y93" i="1" s="1"/>
  <c r="W70" i="1"/>
  <c r="W93" i="1" s="1"/>
  <c r="X70" i="1"/>
  <c r="X93" i="1" s="1"/>
  <c r="AA70" i="1"/>
  <c r="AA93" i="1" s="1"/>
  <c r="Z70" i="1"/>
  <c r="Z93" i="1" s="1"/>
  <c r="AA68" i="1"/>
  <c r="AA91" i="1" s="1"/>
  <c r="X68" i="1"/>
  <c r="X91" i="1" s="1"/>
  <c r="Z68" i="1"/>
  <c r="Z91" i="1" s="1"/>
  <c r="W68" i="1"/>
  <c r="W91" i="1" s="1"/>
  <c r="Y68" i="1"/>
  <c r="Y91" i="1" s="1"/>
  <c r="AD66" i="10"/>
  <c r="AD89" i="10" s="1"/>
  <c r="AF66" i="10"/>
  <c r="AF89" i="10" s="1"/>
  <c r="AE66" i="10"/>
  <c r="AE89" i="10" s="1"/>
  <c r="AB66" i="10"/>
  <c r="AB89" i="10" s="1"/>
  <c r="X66" i="1"/>
  <c r="X89" i="1" s="1"/>
  <c r="AA66" i="1"/>
  <c r="AA89" i="1" s="1"/>
  <c r="Y66" i="1"/>
  <c r="Y89" i="1" s="1"/>
  <c r="W66" i="1"/>
  <c r="W89" i="1" s="1"/>
  <c r="Z66" i="1"/>
  <c r="Z89" i="1" s="1"/>
  <c r="Z64" i="1"/>
  <c r="Z87" i="1" s="1"/>
  <c r="AA64" i="1"/>
  <c r="AA87" i="1" s="1"/>
  <c r="W64" i="1"/>
  <c r="W87" i="1" s="1"/>
  <c r="Y64" i="1"/>
  <c r="Y87" i="1" s="1"/>
  <c r="X64" i="1"/>
  <c r="X87" i="1" s="1"/>
  <c r="AD62" i="10"/>
  <c r="AD85" i="10" s="1"/>
  <c r="AF62" i="10"/>
  <c r="AF85" i="10" s="1"/>
  <c r="AB62" i="10"/>
  <c r="AB85" i="10" s="1"/>
  <c r="AE62" i="10"/>
  <c r="AE85" i="10" s="1"/>
  <c r="AC62" i="10"/>
  <c r="AC85" i="10" s="1"/>
  <c r="Y62" i="1"/>
  <c r="Y85" i="1" s="1"/>
  <c r="W62" i="1"/>
  <c r="W85" i="1" s="1"/>
  <c r="Z62" i="1"/>
  <c r="Z85" i="1" s="1"/>
  <c r="X62" i="1"/>
  <c r="X85" i="1" s="1"/>
  <c r="AA62" i="1"/>
  <c r="AA85" i="1" s="1"/>
  <c r="Y60" i="1"/>
  <c r="Y83" i="1" s="1"/>
  <c r="Z60" i="1"/>
  <c r="Z83" i="1" s="1"/>
  <c r="W60" i="1"/>
  <c r="W83" i="1" s="1"/>
  <c r="AA60" i="1"/>
  <c r="AA83" i="1" s="1"/>
  <c r="X60" i="1"/>
  <c r="X83" i="1" s="1"/>
  <c r="O59" i="10"/>
  <c r="O82" i="10" s="1"/>
  <c r="N59" i="10"/>
  <c r="N82" i="10" s="1"/>
  <c r="P59" i="10"/>
  <c r="P82" i="10" s="1"/>
  <c r="M59" i="10"/>
  <c r="M82" i="10" s="1"/>
  <c r="Q59" i="10"/>
  <c r="Q82" i="10" s="1"/>
  <c r="X58" i="1"/>
  <c r="X81" i="1" s="1"/>
  <c r="Z58" i="1"/>
  <c r="Z81" i="1" s="1"/>
  <c r="AA58" i="1"/>
  <c r="AA81" i="1" s="1"/>
  <c r="Y58" i="1"/>
  <c r="Y81" i="1" s="1"/>
  <c r="W58" i="1"/>
  <c r="W81" i="1" s="1"/>
  <c r="O57" i="10"/>
  <c r="O80" i="10" s="1"/>
  <c r="Q57" i="10"/>
  <c r="Q80" i="10" s="1"/>
  <c r="N57" i="10"/>
  <c r="N80" i="10" s="1"/>
  <c r="M57" i="10"/>
  <c r="M80" i="10" s="1"/>
  <c r="P57" i="10"/>
  <c r="P80" i="10" s="1"/>
  <c r="U74" i="1"/>
  <c r="U97" i="1" s="1"/>
  <c r="S74" i="1"/>
  <c r="S97" i="1" s="1"/>
  <c r="R74" i="1"/>
  <c r="R97" i="1" s="1"/>
  <c r="T74" i="1"/>
  <c r="T97" i="1" s="1"/>
  <c r="V74" i="1"/>
  <c r="V97" i="1" s="1"/>
  <c r="K73" i="10"/>
  <c r="K96" i="10" s="1"/>
  <c r="J73" i="10"/>
  <c r="J96" i="10" s="1"/>
  <c r="L73" i="10"/>
  <c r="L96" i="10" s="1"/>
  <c r="H73" i="10"/>
  <c r="H96" i="10" s="1"/>
  <c r="I73" i="10"/>
  <c r="I96" i="10" s="1"/>
  <c r="R72" i="1"/>
  <c r="R95" i="1" s="1"/>
  <c r="U72" i="1"/>
  <c r="U95" i="1" s="1"/>
  <c r="S72" i="1"/>
  <c r="S95" i="1" s="1"/>
  <c r="V72" i="1"/>
  <c r="V95" i="1" s="1"/>
  <c r="T72" i="1"/>
  <c r="T95" i="1" s="1"/>
  <c r="G70" i="1"/>
  <c r="G93" i="1" s="1"/>
  <c r="F70" i="1"/>
  <c r="F93" i="1" s="1"/>
  <c r="C70" i="1"/>
  <c r="C93" i="1" s="1"/>
  <c r="E70" i="1"/>
  <c r="E93" i="1" s="1"/>
  <c r="D70" i="1"/>
  <c r="D93" i="1" s="1"/>
  <c r="F68" i="10"/>
  <c r="F91" i="10" s="1"/>
  <c r="C68" i="10"/>
  <c r="C91" i="10" s="1"/>
  <c r="G68" i="10"/>
  <c r="G91" i="10" s="1"/>
  <c r="D68" i="10"/>
  <c r="D91" i="10" s="1"/>
  <c r="E68" i="10"/>
  <c r="E91" i="10" s="1"/>
  <c r="J67" i="1"/>
  <c r="J90" i="1" s="1"/>
  <c r="I67" i="1"/>
  <c r="I90" i="1" s="1"/>
  <c r="L67" i="1"/>
  <c r="L90" i="1" s="1"/>
  <c r="H67" i="1"/>
  <c r="H90" i="1" s="1"/>
  <c r="K67" i="1"/>
  <c r="K90" i="1" s="1"/>
  <c r="I65" i="10"/>
  <c r="I88" i="10" s="1"/>
  <c r="L65" i="10"/>
  <c r="L88" i="10" s="1"/>
  <c r="K65" i="10"/>
  <c r="K88" i="10" s="1"/>
  <c r="J65" i="10"/>
  <c r="J88" i="10" s="1"/>
  <c r="H65" i="10"/>
  <c r="H88" i="10" s="1"/>
  <c r="R64" i="1"/>
  <c r="R87" i="1" s="1"/>
  <c r="U64" i="1"/>
  <c r="U87" i="1" s="1"/>
  <c r="S64" i="1"/>
  <c r="S87" i="1" s="1"/>
  <c r="V64" i="1"/>
  <c r="V87" i="1" s="1"/>
  <c r="T64" i="1"/>
  <c r="T87" i="1" s="1"/>
  <c r="V60" i="1"/>
  <c r="V83" i="1" s="1"/>
  <c r="T60" i="1"/>
  <c r="T83" i="1" s="1"/>
  <c r="U60" i="1"/>
  <c r="U83" i="1" s="1"/>
  <c r="S60" i="1"/>
  <c r="S83" i="1" s="1"/>
  <c r="R60" i="1"/>
  <c r="R83" i="1" s="1"/>
  <c r="D58" i="1"/>
  <c r="D81" i="1" s="1"/>
  <c r="G58" i="1"/>
  <c r="G81" i="1" s="1"/>
  <c r="C58" i="1"/>
  <c r="C81" i="1" s="1"/>
  <c r="E58" i="1"/>
  <c r="E81" i="1" s="1"/>
  <c r="F58" i="1"/>
  <c r="F81" i="1" s="1"/>
  <c r="AC70" i="10"/>
  <c r="AC93" i="10" s="1"/>
  <c r="AB70" i="10"/>
  <c r="AB93" i="10" s="1"/>
  <c r="AF70" i="10"/>
  <c r="AF93" i="10" s="1"/>
  <c r="AE70" i="10"/>
  <c r="AE93" i="10" s="1"/>
  <c r="AD70" i="10"/>
  <c r="AD93" i="10" s="1"/>
  <c r="M67" i="10"/>
  <c r="M90" i="10" s="1"/>
  <c r="Q67" i="10"/>
  <c r="Q90" i="10" s="1"/>
  <c r="O67" i="10"/>
  <c r="O90" i="10" s="1"/>
  <c r="P67" i="10"/>
  <c r="P90" i="10" s="1"/>
  <c r="N67" i="10"/>
  <c r="N90" i="10" s="1"/>
  <c r="O63" i="10"/>
  <c r="O86" i="10" s="1"/>
  <c r="M63" i="10"/>
  <c r="M86" i="10" s="1"/>
  <c r="N63" i="10"/>
  <c r="N86" i="10" s="1"/>
  <c r="P63" i="10"/>
  <c r="P86" i="10" s="1"/>
  <c r="Q63" i="10"/>
  <c r="Q86" i="10" s="1"/>
  <c r="G72" i="10"/>
  <c r="G95" i="10" s="1"/>
  <c r="E72" i="10"/>
  <c r="E95" i="10" s="1"/>
  <c r="D72" i="10"/>
  <c r="D95" i="10" s="1"/>
  <c r="C72" i="10"/>
  <c r="C95" i="10" s="1"/>
  <c r="F72" i="10"/>
  <c r="F95" i="10" s="1"/>
  <c r="E62" i="10"/>
  <c r="E85" i="10" s="1"/>
  <c r="C62" i="10"/>
  <c r="C85" i="10" s="1"/>
  <c r="F62" i="10"/>
  <c r="F85" i="10" s="1"/>
  <c r="D62" i="10"/>
  <c r="D85" i="10" s="1"/>
  <c r="G62" i="10"/>
  <c r="G85" i="10" s="1"/>
  <c r="AD67" i="10"/>
  <c r="AD90" i="10" s="1"/>
  <c r="AF67" i="10"/>
  <c r="AF90" i="10" s="1"/>
  <c r="AB67" i="10"/>
  <c r="AB90" i="10" s="1"/>
  <c r="AC67" i="10"/>
  <c r="AC90" i="10" s="1"/>
  <c r="AE67" i="10"/>
  <c r="AE90" i="10" s="1"/>
  <c r="AC63" i="10"/>
  <c r="AC86" i="10" s="1"/>
  <c r="AF63" i="10"/>
  <c r="AF86" i="10" s="1"/>
  <c r="AE63" i="10"/>
  <c r="AE86" i="10" s="1"/>
  <c r="AB63" i="10"/>
  <c r="AB86" i="10" s="1"/>
  <c r="AD63" i="10"/>
  <c r="AD86" i="10" s="1"/>
  <c r="C74" i="10"/>
  <c r="C97" i="10" s="1"/>
  <c r="E74" i="10"/>
  <c r="E97" i="10" s="1"/>
  <c r="F74" i="10"/>
  <c r="F97" i="10" s="1"/>
  <c r="D74" i="10"/>
  <c r="D97" i="10" s="1"/>
  <c r="G74" i="10"/>
  <c r="G97" i="10" s="1"/>
  <c r="U68" i="10"/>
  <c r="U91" i="10" s="1"/>
  <c r="S68" i="10"/>
  <c r="S91" i="10" s="1"/>
  <c r="R68" i="10"/>
  <c r="R91" i="10" s="1"/>
  <c r="V68" i="10"/>
  <c r="V91" i="10" s="1"/>
  <c r="T68" i="10"/>
  <c r="T91" i="10" s="1"/>
  <c r="K63" i="10"/>
  <c r="K86" i="10" s="1"/>
  <c r="L63" i="10"/>
  <c r="L86" i="10" s="1"/>
  <c r="H63" i="10"/>
  <c r="H86" i="10" s="1"/>
  <c r="J63" i="10"/>
  <c r="J86" i="10" s="1"/>
  <c r="I63" i="10"/>
  <c r="I86" i="10" s="1"/>
  <c r="V58" i="10"/>
  <c r="V81" i="10" s="1"/>
  <c r="T58" i="10"/>
  <c r="T81" i="10" s="1"/>
  <c r="U58" i="10"/>
  <c r="U81" i="10" s="1"/>
  <c r="S58" i="10"/>
  <c r="S81" i="10" s="1"/>
  <c r="R58" i="10"/>
  <c r="R81" i="10" s="1"/>
  <c r="AB57" i="10"/>
  <c r="AB80" i="10" s="1"/>
  <c r="AE57" i="10"/>
  <c r="AE80" i="10" s="1"/>
  <c r="AC57" i="10"/>
  <c r="AC80" i="10" s="1"/>
  <c r="AD57" i="10"/>
  <c r="AD80" i="10" s="1"/>
  <c r="AF57" i="10"/>
  <c r="AF80" i="10" s="1"/>
  <c r="S67" i="10"/>
  <c r="S90" i="10" s="1"/>
  <c r="T67" i="10"/>
  <c r="T90" i="10" s="1"/>
  <c r="U67" i="10"/>
  <c r="U90" i="10" s="1"/>
  <c r="V67" i="10"/>
  <c r="V90" i="10" s="1"/>
  <c r="R67" i="10"/>
  <c r="R90" i="10" s="1"/>
  <c r="T64" i="10"/>
  <c r="T87" i="10" s="1"/>
  <c r="V64" i="10"/>
  <c r="V87" i="10" s="1"/>
  <c r="U64" i="10"/>
  <c r="U87" i="10" s="1"/>
  <c r="R64" i="10"/>
  <c r="R87" i="10" s="1"/>
  <c r="M74" i="1"/>
  <c r="M97" i="1" s="1"/>
  <c r="N74" i="1"/>
  <c r="N97" i="1" s="1"/>
  <c r="Q74" i="1"/>
  <c r="Q97" i="1" s="1"/>
  <c r="O74" i="1"/>
  <c r="O97" i="1" s="1"/>
  <c r="P74" i="1"/>
  <c r="P97" i="1" s="1"/>
  <c r="AA71" i="1"/>
  <c r="AA94" i="1" s="1"/>
  <c r="Y71" i="1"/>
  <c r="Y94" i="1" s="1"/>
  <c r="X71" i="1"/>
  <c r="X94" i="1" s="1"/>
  <c r="Z71" i="1"/>
  <c r="Z94" i="1" s="1"/>
  <c r="W71" i="1"/>
  <c r="W94" i="1" s="1"/>
  <c r="Z67" i="1"/>
  <c r="Z90" i="1" s="1"/>
  <c r="AA67" i="1"/>
  <c r="AA90" i="1" s="1"/>
  <c r="W67" i="1"/>
  <c r="W90" i="1" s="1"/>
  <c r="X67" i="1"/>
  <c r="X90" i="1" s="1"/>
  <c r="Y67" i="1"/>
  <c r="Y90" i="1" s="1"/>
  <c r="AF58" i="10"/>
  <c r="AF81" i="10" s="1"/>
  <c r="AB58" i="10"/>
  <c r="AB81" i="10" s="1"/>
  <c r="AE58" i="10"/>
  <c r="AE81" i="10" s="1"/>
  <c r="AD58" i="10"/>
  <c r="AD81" i="10" s="1"/>
  <c r="AC58" i="10"/>
  <c r="AC81" i="10" s="1"/>
  <c r="L69" i="1"/>
  <c r="L92" i="1" s="1"/>
  <c r="I69" i="1"/>
  <c r="I92" i="1" s="1"/>
  <c r="K69" i="1"/>
  <c r="K92" i="1" s="1"/>
  <c r="J69" i="1"/>
  <c r="J92" i="1" s="1"/>
  <c r="H69" i="1"/>
  <c r="H92" i="1" s="1"/>
  <c r="AF69" i="1"/>
  <c r="AF92" i="1" s="1"/>
  <c r="AB69" i="1"/>
  <c r="AB92" i="1" s="1"/>
  <c r="AD69" i="1"/>
  <c r="AD92" i="1" s="1"/>
  <c r="AE69" i="1"/>
  <c r="AE92" i="1" s="1"/>
  <c r="AC69" i="1"/>
  <c r="AC92" i="1" s="1"/>
  <c r="W61" i="1"/>
  <c r="W84" i="1" s="1"/>
  <c r="X61" i="1"/>
  <c r="X84" i="1" s="1"/>
  <c r="Z61" i="1"/>
  <c r="Z84" i="1" s="1"/>
  <c r="Y61" i="1"/>
  <c r="Y84" i="1" s="1"/>
  <c r="AA61" i="1"/>
  <c r="AA84" i="1" s="1"/>
  <c r="AA59" i="10"/>
  <c r="AA82" i="10" s="1"/>
  <c r="X59" i="10"/>
  <c r="X82" i="10" s="1"/>
  <c r="Y59" i="10"/>
  <c r="Y82" i="10" s="1"/>
  <c r="Z59" i="10"/>
  <c r="Z82" i="10" s="1"/>
  <c r="W59" i="10"/>
  <c r="W82" i="10" s="1"/>
  <c r="H61" i="1"/>
  <c r="H84" i="1" s="1"/>
  <c r="K61" i="1"/>
  <c r="K84" i="1" s="1"/>
  <c r="J61" i="1"/>
  <c r="J84" i="1" s="1"/>
  <c r="L61" i="1"/>
  <c r="L84" i="1" s="1"/>
  <c r="I61" i="1"/>
  <c r="I84" i="1" s="1"/>
  <c r="J57" i="1"/>
  <c r="J80" i="1" s="1"/>
  <c r="L57" i="1"/>
  <c r="L80" i="1" s="1"/>
  <c r="H57" i="1"/>
  <c r="H80" i="1" s="1"/>
  <c r="K57" i="1"/>
  <c r="K80" i="1" s="1"/>
  <c r="I57" i="1"/>
  <c r="I80" i="1" s="1"/>
  <c r="AC73" i="1"/>
  <c r="AC96" i="1" s="1"/>
  <c r="AD73" i="1"/>
  <c r="AD96" i="1" s="1"/>
  <c r="AF73" i="1"/>
  <c r="AF96" i="1" s="1"/>
  <c r="AE73" i="1"/>
  <c r="AE96" i="1" s="1"/>
  <c r="AB73" i="1"/>
  <c r="AB96" i="1" s="1"/>
  <c r="AC71" i="10"/>
  <c r="AC94" i="10" s="1"/>
  <c r="AD71" i="10"/>
  <c r="AD94" i="10" s="1"/>
  <c r="AB71" i="10"/>
  <c r="AB94" i="10" s="1"/>
  <c r="AE71" i="10"/>
  <c r="AE94" i="10" s="1"/>
  <c r="AF71" i="10"/>
  <c r="AF94" i="10" s="1"/>
  <c r="M70" i="1"/>
  <c r="M93" i="1" s="1"/>
  <c r="P70" i="1"/>
  <c r="P93" i="1" s="1"/>
  <c r="Q70" i="1"/>
  <c r="Q93" i="1" s="1"/>
  <c r="O70" i="1"/>
  <c r="O93" i="1" s="1"/>
  <c r="N70" i="1"/>
  <c r="N93" i="1" s="1"/>
  <c r="M68" i="10"/>
  <c r="M91" i="10" s="1"/>
  <c r="P68" i="10"/>
  <c r="P91" i="10" s="1"/>
  <c r="Q68" i="10"/>
  <c r="Q91" i="10" s="1"/>
  <c r="N68" i="10"/>
  <c r="N91" i="10" s="1"/>
  <c r="O68" i="10"/>
  <c r="O91" i="10" s="1"/>
  <c r="Q66" i="1"/>
  <c r="Q89" i="1" s="1"/>
  <c r="O66" i="1"/>
  <c r="O89" i="1" s="1"/>
  <c r="N66" i="1"/>
  <c r="N89" i="1" s="1"/>
  <c r="P66" i="1"/>
  <c r="P89" i="1" s="1"/>
  <c r="M66" i="1"/>
  <c r="M89" i="1" s="1"/>
  <c r="X65" i="10"/>
  <c r="X88" i="10" s="1"/>
  <c r="W65" i="10"/>
  <c r="W88" i="10" s="1"/>
  <c r="Z65" i="10"/>
  <c r="Z88" i="10" s="1"/>
  <c r="AA65" i="10"/>
  <c r="AA88" i="10" s="1"/>
  <c r="Y65" i="10"/>
  <c r="Y88" i="10" s="1"/>
  <c r="W63" i="1"/>
  <c r="W86" i="1" s="1"/>
  <c r="Z63" i="1"/>
  <c r="Z86" i="1" s="1"/>
  <c r="AA63" i="1"/>
  <c r="AA86" i="1" s="1"/>
  <c r="Y63" i="1"/>
  <c r="Y86" i="1" s="1"/>
  <c r="X63" i="1"/>
  <c r="X86" i="1" s="1"/>
  <c r="AB59" i="1"/>
  <c r="AB82" i="1" s="1"/>
  <c r="AF59" i="1"/>
  <c r="AF82" i="1" s="1"/>
  <c r="AC59" i="1"/>
  <c r="AC82" i="1" s="1"/>
  <c r="AE59" i="1"/>
  <c r="AE82" i="1" s="1"/>
  <c r="AD59" i="1"/>
  <c r="AD82" i="1" s="1"/>
  <c r="R73" i="1"/>
  <c r="R96" i="1" s="1"/>
  <c r="T73" i="1"/>
  <c r="T96" i="1" s="1"/>
  <c r="U73" i="1"/>
  <c r="U96" i="1" s="1"/>
  <c r="S73" i="1"/>
  <c r="S96" i="1" s="1"/>
  <c r="V73" i="1"/>
  <c r="V96" i="1" s="1"/>
  <c r="G73" i="10"/>
  <c r="G96" i="10" s="1"/>
  <c r="F73" i="10"/>
  <c r="F96" i="10" s="1"/>
  <c r="D73" i="10"/>
  <c r="D96" i="10" s="1"/>
  <c r="E73" i="10"/>
  <c r="E96" i="10" s="1"/>
  <c r="C73" i="10"/>
  <c r="C96" i="10" s="1"/>
  <c r="J72" i="1"/>
  <c r="J95" i="1" s="1"/>
  <c r="H72" i="1"/>
  <c r="H95" i="1" s="1"/>
  <c r="I72" i="1"/>
  <c r="I95" i="1" s="1"/>
  <c r="K72" i="1"/>
  <c r="K95" i="1" s="1"/>
  <c r="L72" i="1"/>
  <c r="L95" i="1" s="1"/>
  <c r="F71" i="1"/>
  <c r="F94" i="1" s="1"/>
  <c r="C71" i="1"/>
  <c r="C94" i="1" s="1"/>
  <c r="D71" i="1"/>
  <c r="D94" i="1" s="1"/>
  <c r="G71" i="1"/>
  <c r="G94" i="1" s="1"/>
  <c r="E71" i="1"/>
  <c r="E94" i="1" s="1"/>
  <c r="T69" i="1"/>
  <c r="T92" i="1" s="1"/>
  <c r="U69" i="1"/>
  <c r="U92" i="1" s="1"/>
  <c r="S69" i="1"/>
  <c r="S92" i="1" s="1"/>
  <c r="R69" i="1"/>
  <c r="R92" i="1" s="1"/>
  <c r="V69" i="1"/>
  <c r="V92" i="1" s="1"/>
  <c r="D69" i="10"/>
  <c r="D92" i="10" s="1"/>
  <c r="C69" i="10"/>
  <c r="C92" i="10" s="1"/>
  <c r="E69" i="10"/>
  <c r="E92" i="10" s="1"/>
  <c r="G69" i="10"/>
  <c r="G92" i="10" s="1"/>
  <c r="F69" i="10"/>
  <c r="F92" i="10" s="1"/>
  <c r="H68" i="1"/>
  <c r="H91" i="1" s="1"/>
  <c r="J68" i="1"/>
  <c r="J91" i="1" s="1"/>
  <c r="L68" i="1"/>
  <c r="L91" i="1" s="1"/>
  <c r="I68" i="1"/>
  <c r="I91" i="1" s="1"/>
  <c r="K68" i="1"/>
  <c r="K91" i="1" s="1"/>
  <c r="C67" i="1"/>
  <c r="C90" i="1" s="1"/>
  <c r="E67" i="1"/>
  <c r="E90" i="1" s="1"/>
  <c r="G67" i="1"/>
  <c r="G90" i="1" s="1"/>
  <c r="F67" i="1"/>
  <c r="F90" i="1" s="1"/>
  <c r="D67" i="1"/>
  <c r="D90" i="1" s="1"/>
  <c r="L66" i="10"/>
  <c r="L89" i="10" s="1"/>
  <c r="K66" i="10"/>
  <c r="K89" i="10" s="1"/>
  <c r="H66" i="10"/>
  <c r="H89" i="10" s="1"/>
  <c r="J66" i="10"/>
  <c r="J89" i="10" s="1"/>
  <c r="I66" i="10"/>
  <c r="I89" i="10" s="1"/>
  <c r="U65" i="1"/>
  <c r="U88" i="1" s="1"/>
  <c r="T65" i="1"/>
  <c r="T88" i="1" s="1"/>
  <c r="V65" i="1"/>
  <c r="V88" i="1" s="1"/>
  <c r="S65" i="1"/>
  <c r="S88" i="1" s="1"/>
  <c r="R65" i="1"/>
  <c r="R88" i="1" s="1"/>
  <c r="G65" i="10"/>
  <c r="G88" i="10" s="1"/>
  <c r="F65" i="10"/>
  <c r="F88" i="10" s="1"/>
  <c r="C65" i="10"/>
  <c r="C88" i="10" s="1"/>
  <c r="D65" i="10"/>
  <c r="D88" i="10" s="1"/>
  <c r="E65" i="10"/>
  <c r="E88" i="10" s="1"/>
  <c r="J64" i="1"/>
  <c r="J87" i="1" s="1"/>
  <c r="K64" i="1"/>
  <c r="K87" i="1" s="1"/>
  <c r="I64" i="1"/>
  <c r="I87" i="1" s="1"/>
  <c r="H64" i="1"/>
  <c r="H87" i="1" s="1"/>
  <c r="L64" i="1"/>
  <c r="L87" i="1" s="1"/>
  <c r="R63" i="10"/>
  <c r="R86" i="10" s="1"/>
  <c r="U63" i="10"/>
  <c r="U86" i="10" s="1"/>
  <c r="V63" i="10"/>
  <c r="V86" i="10" s="1"/>
  <c r="T63" i="10"/>
  <c r="T86" i="10" s="1"/>
  <c r="S63" i="10"/>
  <c r="S86" i="10" s="1"/>
  <c r="E63" i="1"/>
  <c r="E86" i="1" s="1"/>
  <c r="G63" i="1"/>
  <c r="G86" i="1" s="1"/>
  <c r="C63" i="1"/>
  <c r="C86" i="1" s="1"/>
  <c r="D63" i="1"/>
  <c r="D86" i="1" s="1"/>
  <c r="F63" i="1"/>
  <c r="F86" i="1" s="1"/>
  <c r="R61" i="1"/>
  <c r="R84" i="1" s="1"/>
  <c r="V61" i="1"/>
  <c r="V84" i="1" s="1"/>
  <c r="T61" i="1"/>
  <c r="T84" i="1" s="1"/>
  <c r="U61" i="1"/>
  <c r="U84" i="1" s="1"/>
  <c r="S61" i="1"/>
  <c r="S84" i="1" s="1"/>
  <c r="C61" i="10"/>
  <c r="C84" i="10" s="1"/>
  <c r="G61" i="10"/>
  <c r="G84" i="10" s="1"/>
  <c r="D61" i="10"/>
  <c r="D84" i="10" s="1"/>
  <c r="F61" i="10"/>
  <c r="F84" i="10" s="1"/>
  <c r="E61" i="10"/>
  <c r="E84" i="10" s="1"/>
  <c r="I60" i="1"/>
  <c r="I83" i="1" s="1"/>
  <c r="H60" i="1"/>
  <c r="H83" i="1" s="1"/>
  <c r="L60" i="1"/>
  <c r="L83" i="1" s="1"/>
  <c r="K60" i="1"/>
  <c r="K83" i="1" s="1"/>
  <c r="J60" i="1"/>
  <c r="J83" i="1" s="1"/>
  <c r="S59" i="10"/>
  <c r="S82" i="10" s="1"/>
  <c r="U59" i="10"/>
  <c r="U82" i="10" s="1"/>
  <c r="T59" i="10"/>
  <c r="T82" i="10" s="1"/>
  <c r="V59" i="10"/>
  <c r="V82" i="10" s="1"/>
  <c r="R59" i="10"/>
  <c r="R82" i="10" s="1"/>
  <c r="R104" i="10" s="1"/>
  <c r="F59" i="1"/>
  <c r="F82" i="1" s="1"/>
  <c r="E59" i="1"/>
  <c r="E82" i="1" s="1"/>
  <c r="G59" i="1"/>
  <c r="G82" i="1" s="1"/>
  <c r="C59" i="1"/>
  <c r="C82" i="1" s="1"/>
  <c r="D59" i="1"/>
  <c r="D82" i="1" s="1"/>
  <c r="L58" i="10"/>
  <c r="L81" i="10" s="1"/>
  <c r="J58" i="10"/>
  <c r="J81" i="10" s="1"/>
  <c r="K58" i="10"/>
  <c r="K81" i="10" s="1"/>
  <c r="I58" i="10"/>
  <c r="I81" i="10" s="1"/>
  <c r="H58" i="10"/>
  <c r="H81" i="10" s="1"/>
  <c r="S57" i="1"/>
  <c r="S80" i="1" s="1"/>
  <c r="T57" i="1"/>
  <c r="T80" i="1" s="1"/>
  <c r="R57" i="1"/>
  <c r="R80" i="1" s="1"/>
  <c r="V57" i="1"/>
  <c r="V80" i="1" s="1"/>
  <c r="U57" i="1"/>
  <c r="U80" i="1" s="1"/>
  <c r="AF74" i="1"/>
  <c r="AF97" i="1" s="1"/>
  <c r="AB74" i="1"/>
  <c r="AB97" i="1" s="1"/>
  <c r="AE74" i="1"/>
  <c r="AE97" i="1" s="1"/>
  <c r="AC74" i="1"/>
  <c r="AC97" i="1" s="1"/>
  <c r="AD74" i="1"/>
  <c r="AD97" i="1" s="1"/>
  <c r="AA74" i="10"/>
  <c r="AA97" i="10" s="1"/>
  <c r="Z74" i="10"/>
  <c r="Z97" i="10" s="1"/>
  <c r="X74" i="10"/>
  <c r="X97" i="10" s="1"/>
  <c r="W74" i="10"/>
  <c r="W97" i="10" s="1"/>
  <c r="Y74" i="10"/>
  <c r="Y97" i="10" s="1"/>
  <c r="AC72" i="1"/>
  <c r="AC95" i="1" s="1"/>
  <c r="AF72" i="1"/>
  <c r="AF95" i="1" s="1"/>
  <c r="AB72" i="1"/>
  <c r="AB95" i="1" s="1"/>
  <c r="AE72" i="1"/>
  <c r="AE95" i="1" s="1"/>
  <c r="AD72" i="1"/>
  <c r="AD95" i="1" s="1"/>
  <c r="X72" i="10"/>
  <c r="X95" i="10" s="1"/>
  <c r="AA72" i="10"/>
  <c r="AA95" i="10" s="1"/>
  <c r="Z72" i="10"/>
  <c r="Z95" i="10" s="1"/>
  <c r="Y72" i="10"/>
  <c r="Y95" i="10" s="1"/>
  <c r="W72" i="10"/>
  <c r="W95" i="10" s="1"/>
  <c r="M71" i="1"/>
  <c r="M94" i="1" s="1"/>
  <c r="O71" i="1"/>
  <c r="O94" i="1" s="1"/>
  <c r="N71" i="1"/>
  <c r="N94" i="1" s="1"/>
  <c r="P71" i="1"/>
  <c r="P94" i="1" s="1"/>
  <c r="Q71" i="1"/>
  <c r="Q94" i="1" s="1"/>
  <c r="P69" i="1"/>
  <c r="P92" i="1" s="1"/>
  <c r="N69" i="1"/>
  <c r="N92" i="1" s="1"/>
  <c r="Q69" i="1"/>
  <c r="Q92" i="1" s="1"/>
  <c r="O69" i="1"/>
  <c r="O92" i="1" s="1"/>
  <c r="M69" i="1"/>
  <c r="M92" i="1" s="1"/>
  <c r="AD66" i="1"/>
  <c r="AD89" i="1" s="1"/>
  <c r="AB66" i="1"/>
  <c r="AB89" i="1" s="1"/>
  <c r="AC66" i="1"/>
  <c r="AC89" i="1" s="1"/>
  <c r="AE66" i="1"/>
  <c r="AE89" i="1" s="1"/>
  <c r="AF66" i="1"/>
  <c r="AF89" i="1" s="1"/>
  <c r="AC64" i="1"/>
  <c r="AC87" i="1" s="1"/>
  <c r="AF64" i="1"/>
  <c r="AF87" i="1" s="1"/>
  <c r="AB64" i="1"/>
  <c r="AB87" i="1" s="1"/>
  <c r="AE64" i="1"/>
  <c r="AE87" i="1" s="1"/>
  <c r="AD64" i="1"/>
  <c r="AD87" i="1" s="1"/>
  <c r="AE62" i="1"/>
  <c r="AE85" i="1" s="1"/>
  <c r="AB62" i="1"/>
  <c r="AB85" i="1" s="1"/>
  <c r="AD62" i="1"/>
  <c r="AD85" i="1" s="1"/>
  <c r="AF62" i="1"/>
  <c r="AF85" i="1" s="1"/>
  <c r="AC62" i="1"/>
  <c r="AC85" i="1" s="1"/>
  <c r="Z62" i="10"/>
  <c r="Z85" i="10" s="1"/>
  <c r="Y62" i="10"/>
  <c r="Y85" i="10" s="1"/>
  <c r="W62" i="10"/>
  <c r="W85" i="10" s="1"/>
  <c r="X62" i="10"/>
  <c r="X85" i="10" s="1"/>
  <c r="AA62" i="10"/>
  <c r="AA85" i="10" s="1"/>
  <c r="N61" i="1"/>
  <c r="N84" i="1" s="1"/>
  <c r="Q61" i="1"/>
  <c r="Q84" i="1" s="1"/>
  <c r="P61" i="1"/>
  <c r="P84" i="1" s="1"/>
  <c r="O61" i="1"/>
  <c r="O84" i="1" s="1"/>
  <c r="M61" i="1"/>
  <c r="M84" i="1" s="1"/>
  <c r="AA60" i="10"/>
  <c r="AA83" i="10" s="1"/>
  <c r="W60" i="10"/>
  <c r="W83" i="10" s="1"/>
  <c r="X60" i="10"/>
  <c r="X83" i="10" s="1"/>
  <c r="Z60" i="10"/>
  <c r="Z83" i="10" s="1"/>
  <c r="Y60" i="10"/>
  <c r="Y83" i="10" s="1"/>
  <c r="Q59" i="1"/>
  <c r="Q82" i="1" s="1"/>
  <c r="P59" i="1"/>
  <c r="P82" i="1" s="1"/>
  <c r="N59" i="1"/>
  <c r="N82" i="1" s="1"/>
  <c r="M59" i="1"/>
  <c r="M82" i="1" s="1"/>
  <c r="O59" i="1"/>
  <c r="O82" i="1" s="1"/>
  <c r="P57" i="1"/>
  <c r="P80" i="1" s="1"/>
  <c r="N57" i="1"/>
  <c r="N80" i="1" s="1"/>
  <c r="Q57" i="1"/>
  <c r="Q80" i="1" s="1"/>
  <c r="M57" i="1"/>
  <c r="M80" i="1" s="1"/>
  <c r="O57" i="1"/>
  <c r="O80" i="1" s="1"/>
  <c r="R74" i="10"/>
  <c r="R97" i="10" s="1"/>
  <c r="U74" i="10"/>
  <c r="U97" i="10" s="1"/>
  <c r="S74" i="10"/>
  <c r="S97" i="10" s="1"/>
  <c r="V74" i="10"/>
  <c r="V97" i="10" s="1"/>
  <c r="T74" i="10"/>
  <c r="T97" i="10" s="1"/>
  <c r="I73" i="1"/>
  <c r="I96" i="1" s="1"/>
  <c r="J73" i="1"/>
  <c r="J96" i="1" s="1"/>
  <c r="H73" i="1"/>
  <c r="H96" i="1" s="1"/>
  <c r="K73" i="1"/>
  <c r="K96" i="1" s="1"/>
  <c r="L73" i="1"/>
  <c r="L96" i="1" s="1"/>
  <c r="V72" i="10"/>
  <c r="V95" i="10" s="1"/>
  <c r="T72" i="10"/>
  <c r="T95" i="10" s="1"/>
  <c r="U72" i="10"/>
  <c r="U95" i="10" s="1"/>
  <c r="R72" i="10"/>
  <c r="R95" i="10" s="1"/>
  <c r="S72" i="10"/>
  <c r="S95" i="10" s="1"/>
  <c r="U70" i="1"/>
  <c r="U93" i="1" s="1"/>
  <c r="S70" i="1"/>
  <c r="S93" i="1" s="1"/>
  <c r="V70" i="1"/>
  <c r="V93" i="1" s="1"/>
  <c r="R70" i="1"/>
  <c r="R93" i="1" s="1"/>
  <c r="T70" i="1"/>
  <c r="T93" i="1" s="1"/>
  <c r="E70" i="10"/>
  <c r="E93" i="10" s="1"/>
  <c r="G70" i="10"/>
  <c r="G93" i="10" s="1"/>
  <c r="F70" i="10"/>
  <c r="F93" i="10" s="1"/>
  <c r="C70" i="10"/>
  <c r="C93" i="10" s="1"/>
  <c r="D70" i="10"/>
  <c r="D93" i="10" s="1"/>
  <c r="D68" i="1"/>
  <c r="D91" i="1" s="1"/>
  <c r="E68" i="1"/>
  <c r="E91" i="1" s="1"/>
  <c r="C68" i="1"/>
  <c r="C91" i="1" s="1"/>
  <c r="F68" i="1"/>
  <c r="F91" i="1" s="1"/>
  <c r="G68" i="1"/>
  <c r="G91" i="1" s="1"/>
  <c r="J67" i="10"/>
  <c r="J90" i="10" s="1"/>
  <c r="K67" i="10"/>
  <c r="K90" i="10" s="1"/>
  <c r="L67" i="10"/>
  <c r="L90" i="10" s="1"/>
  <c r="H67" i="10"/>
  <c r="H90" i="10" s="1"/>
  <c r="I67" i="10"/>
  <c r="I90" i="10" s="1"/>
  <c r="L65" i="1"/>
  <c r="L88" i="1" s="1"/>
  <c r="H65" i="1"/>
  <c r="H88" i="1" s="1"/>
  <c r="J65" i="1"/>
  <c r="J88" i="1" s="1"/>
  <c r="K65" i="1"/>
  <c r="K88" i="1" s="1"/>
  <c r="I65" i="1"/>
  <c r="I88" i="1" s="1"/>
  <c r="S62" i="1"/>
  <c r="S85" i="1" s="1"/>
  <c r="V62" i="1"/>
  <c r="V85" i="1" s="1"/>
  <c r="R62" i="1"/>
  <c r="R85" i="1" s="1"/>
  <c r="U62" i="1"/>
  <c r="U85" i="1" s="1"/>
  <c r="T62" i="1"/>
  <c r="T85" i="1" s="1"/>
  <c r="E60" i="1"/>
  <c r="E83" i="1" s="1"/>
  <c r="F60" i="1"/>
  <c r="F83" i="1" s="1"/>
  <c r="C60" i="1"/>
  <c r="C83" i="1" s="1"/>
  <c r="G60" i="1"/>
  <c r="G83" i="1" s="1"/>
  <c r="D60" i="1"/>
  <c r="D83" i="1" s="1"/>
  <c r="M73" i="10"/>
  <c r="M96" i="10" s="1"/>
  <c r="P73" i="10"/>
  <c r="P96" i="10" s="1"/>
  <c r="N73" i="10"/>
  <c r="N96" i="10" s="1"/>
  <c r="O73" i="10"/>
  <c r="O96" i="10" s="1"/>
  <c r="Q73" i="10"/>
  <c r="Q96" i="10" s="1"/>
  <c r="AE68" i="10"/>
  <c r="AE91" i="10" s="1"/>
  <c r="AB68" i="10"/>
  <c r="AB91" i="10" s="1"/>
  <c r="AF68" i="10"/>
  <c r="AF91" i="10" s="1"/>
  <c r="AC68" i="10"/>
  <c r="AC91" i="10" s="1"/>
  <c r="AD68" i="10"/>
  <c r="AD91" i="10" s="1"/>
  <c r="K69" i="10"/>
  <c r="K92" i="10" s="1"/>
  <c r="L69" i="10"/>
  <c r="L92" i="10" s="1"/>
  <c r="J69" i="10"/>
  <c r="J92" i="10" s="1"/>
  <c r="H69" i="10"/>
  <c r="H92" i="10" s="1"/>
  <c r="I69" i="10"/>
  <c r="I92" i="10" s="1"/>
  <c r="E64" i="10"/>
  <c r="E87" i="10" s="1"/>
  <c r="F64" i="10"/>
  <c r="F87" i="10" s="1"/>
  <c r="G64" i="10"/>
  <c r="G87" i="10" s="1"/>
  <c r="D64" i="10"/>
  <c r="D87" i="10" s="1"/>
  <c r="C64" i="10"/>
  <c r="C87" i="10" s="1"/>
  <c r="H59" i="10"/>
  <c r="H82" i="10" s="1"/>
  <c r="K59" i="10"/>
  <c r="K82" i="10" s="1"/>
  <c r="J59" i="10"/>
  <c r="J82" i="10" s="1"/>
  <c r="L59" i="10"/>
  <c r="L82" i="10" s="1"/>
  <c r="AB65" i="10"/>
  <c r="AB88" i="10" s="1"/>
  <c r="AD65" i="10"/>
  <c r="AD88" i="10" s="1"/>
  <c r="AE65" i="10"/>
  <c r="AE88" i="10" s="1"/>
  <c r="AF65" i="10"/>
  <c r="AF88" i="10" s="1"/>
  <c r="AC65" i="10"/>
  <c r="AC88" i="10" s="1"/>
  <c r="AC107" i="10" l="1"/>
  <c r="G112" i="1"/>
  <c r="G105" i="1"/>
  <c r="V116" i="10"/>
  <c r="V109" i="10"/>
  <c r="AD114" i="1"/>
  <c r="AD107" i="1"/>
  <c r="AF116" i="1"/>
  <c r="AF109" i="1"/>
  <c r="V111" i="1"/>
  <c r="V104" i="1"/>
  <c r="S113" i="10"/>
  <c r="S106" i="10"/>
  <c r="H114" i="10"/>
  <c r="H107" i="10"/>
  <c r="F115" i="10"/>
  <c r="F108" i="10"/>
  <c r="S108" i="1"/>
  <c r="S115" i="1"/>
  <c r="K116" i="1"/>
  <c r="K109" i="1"/>
  <c r="J111" i="1"/>
  <c r="J104" i="1"/>
  <c r="AE113" i="10"/>
  <c r="AE106" i="10"/>
  <c r="T112" i="1"/>
  <c r="T105" i="1"/>
  <c r="U109" i="1"/>
  <c r="U116" i="1"/>
  <c r="AE107" i="10"/>
  <c r="AE114" i="10"/>
  <c r="AA116" i="1"/>
  <c r="AA109" i="1"/>
  <c r="R113" i="1"/>
  <c r="R106" i="1"/>
  <c r="K114" i="1"/>
  <c r="K107" i="1"/>
  <c r="D108" i="1"/>
  <c r="D115" i="1"/>
  <c r="AD104" i="1"/>
  <c r="AD111" i="1"/>
  <c r="AA107" i="10"/>
  <c r="AA114" i="10"/>
  <c r="AD113" i="1"/>
  <c r="AD106" i="1"/>
  <c r="C114" i="1"/>
  <c r="C107" i="1"/>
  <c r="P113" i="1"/>
  <c r="P106" i="1"/>
  <c r="N105" i="1"/>
  <c r="N112" i="1"/>
  <c r="E107" i="10"/>
  <c r="E114" i="10"/>
  <c r="Z108" i="10"/>
  <c r="Z115" i="10"/>
  <c r="R112" i="10"/>
  <c r="R105" i="10"/>
  <c r="K115" i="10"/>
  <c r="K108" i="10"/>
  <c r="C112" i="1"/>
  <c r="C105" i="1"/>
  <c r="R109" i="10"/>
  <c r="R116" i="10"/>
  <c r="F112" i="1"/>
  <c r="F105" i="1"/>
  <c r="AE116" i="1"/>
  <c r="AE109" i="1"/>
  <c r="T111" i="1"/>
  <c r="T104" i="1"/>
  <c r="V106" i="10"/>
  <c r="V113" i="10"/>
  <c r="I114" i="10"/>
  <c r="I107" i="10"/>
  <c r="E115" i="10"/>
  <c r="E108" i="10"/>
  <c r="H111" i="1"/>
  <c r="H104" i="1"/>
  <c r="AD115" i="1"/>
  <c r="AD108" i="1"/>
  <c r="K115" i="1"/>
  <c r="K108" i="1"/>
  <c r="AD104" i="10"/>
  <c r="AD111" i="10"/>
  <c r="H113" i="10"/>
  <c r="H106" i="10"/>
  <c r="AD113" i="10"/>
  <c r="AD106" i="10"/>
  <c r="AC113" i="10"/>
  <c r="AC106" i="10"/>
  <c r="E116" i="10"/>
  <c r="E109" i="10"/>
  <c r="M106" i="10"/>
  <c r="M113" i="10"/>
  <c r="S112" i="1"/>
  <c r="S105" i="1"/>
  <c r="V116" i="1"/>
  <c r="V109" i="1"/>
  <c r="M104" i="10"/>
  <c r="M111" i="10"/>
  <c r="X112" i="1"/>
  <c r="X105" i="1"/>
  <c r="Y105" i="1"/>
  <c r="Y112" i="1"/>
  <c r="Z114" i="1"/>
  <c r="Z107" i="1"/>
  <c r="X114" i="1"/>
  <c r="X107" i="1"/>
  <c r="AD114" i="10"/>
  <c r="AD107" i="10"/>
  <c r="Y116" i="1"/>
  <c r="Y109" i="1"/>
  <c r="AF116" i="10"/>
  <c r="AF109" i="10"/>
  <c r="AB109" i="10"/>
  <c r="AB116" i="10"/>
  <c r="G104" i="1"/>
  <c r="G111" i="1"/>
  <c r="F106" i="10"/>
  <c r="F113" i="10"/>
  <c r="D106" i="10"/>
  <c r="D113" i="10"/>
  <c r="V113" i="1"/>
  <c r="V106" i="1"/>
  <c r="L114" i="1"/>
  <c r="L107" i="1"/>
  <c r="H114" i="1"/>
  <c r="H107" i="1"/>
  <c r="E115" i="1"/>
  <c r="E108" i="1"/>
  <c r="AC111" i="1"/>
  <c r="AC104" i="1"/>
  <c r="X106" i="10"/>
  <c r="X113" i="10"/>
  <c r="Q114" i="10"/>
  <c r="Q107" i="10"/>
  <c r="H113" i="1"/>
  <c r="H106" i="1"/>
  <c r="R107" i="10"/>
  <c r="R114" i="10"/>
  <c r="V114" i="10"/>
  <c r="V107" i="10"/>
  <c r="K111" i="10"/>
  <c r="K104" i="10"/>
  <c r="L111" i="10"/>
  <c r="L104" i="10"/>
  <c r="R114" i="1"/>
  <c r="R107" i="1"/>
  <c r="V114" i="1"/>
  <c r="V107" i="1"/>
  <c r="P112" i="10"/>
  <c r="P105" i="10"/>
  <c r="M112" i="10"/>
  <c r="M105" i="10"/>
  <c r="Z107" i="10"/>
  <c r="Z114" i="10"/>
  <c r="E104" i="10"/>
  <c r="E111" i="10"/>
  <c r="AF105" i="10"/>
  <c r="Z104" i="10"/>
  <c r="Z111" i="10"/>
  <c r="AF113" i="1"/>
  <c r="AF106" i="1"/>
  <c r="AB108" i="10"/>
  <c r="AB115" i="10"/>
  <c r="P116" i="1"/>
  <c r="P109" i="1"/>
  <c r="D107" i="1"/>
  <c r="D114" i="1"/>
  <c r="G116" i="1"/>
  <c r="G109" i="1"/>
  <c r="D116" i="1"/>
  <c r="D109" i="1"/>
  <c r="AE112" i="10"/>
  <c r="AE105" i="10"/>
  <c r="O113" i="1"/>
  <c r="O106" i="1"/>
  <c r="O112" i="1"/>
  <c r="O105" i="1"/>
  <c r="Q105" i="1"/>
  <c r="Q112" i="1"/>
  <c r="Y115" i="1"/>
  <c r="Y108" i="1"/>
  <c r="G105" i="10"/>
  <c r="G112" i="10"/>
  <c r="F105" i="10"/>
  <c r="F112" i="10"/>
  <c r="Q115" i="10"/>
  <c r="Q108" i="10"/>
  <c r="M115" i="10"/>
  <c r="M108" i="10"/>
  <c r="R111" i="10"/>
  <c r="I105" i="10"/>
  <c r="I112" i="10"/>
  <c r="R108" i="10"/>
  <c r="R115" i="10"/>
  <c r="K116" i="10"/>
  <c r="K109" i="10"/>
  <c r="X111" i="1"/>
  <c r="X104" i="1"/>
  <c r="AA111" i="1"/>
  <c r="AA104" i="1"/>
  <c r="N109" i="10"/>
  <c r="N116" i="10"/>
  <c r="F107" i="10"/>
  <c r="F114" i="10"/>
  <c r="AE112" i="1"/>
  <c r="AE105" i="1"/>
  <c r="AF112" i="1"/>
  <c r="AF105" i="1"/>
  <c r="X115" i="10"/>
  <c r="X108" i="10"/>
  <c r="W108" i="10"/>
  <c r="W115" i="10"/>
  <c r="V105" i="10"/>
  <c r="V112" i="10"/>
  <c r="N104" i="1"/>
  <c r="N111" i="1"/>
  <c r="O115" i="1"/>
  <c r="O108" i="1"/>
  <c r="D106" i="1"/>
  <c r="D113" i="1"/>
  <c r="D115" i="10"/>
  <c r="D108" i="10"/>
  <c r="Y113" i="1"/>
  <c r="Y106" i="1"/>
  <c r="N114" i="1"/>
  <c r="N107" i="1"/>
  <c r="AF115" i="1"/>
  <c r="AF108" i="1"/>
  <c r="H115" i="1"/>
  <c r="H108" i="1"/>
  <c r="AE104" i="10"/>
  <c r="AE111" i="10"/>
  <c r="I113" i="10"/>
  <c r="I106" i="10"/>
  <c r="C109" i="10"/>
  <c r="C116" i="10"/>
  <c r="Q104" i="10"/>
  <c r="Q111" i="10"/>
  <c r="W112" i="1"/>
  <c r="W105" i="1"/>
  <c r="Y114" i="1"/>
  <c r="Y107" i="1"/>
  <c r="AC116" i="10"/>
  <c r="AC109" i="10"/>
  <c r="AA106" i="10"/>
  <c r="AA113" i="10"/>
  <c r="K113" i="1"/>
  <c r="K106" i="1"/>
  <c r="U114" i="1"/>
  <c r="U107" i="1"/>
  <c r="O105" i="10"/>
  <c r="O112" i="10"/>
  <c r="D111" i="10"/>
  <c r="D104" i="10"/>
  <c r="Y104" i="10"/>
  <c r="Y111" i="10"/>
  <c r="AC113" i="1"/>
  <c r="AC106" i="1"/>
  <c r="AE108" i="10"/>
  <c r="AE115" i="10"/>
  <c r="X115" i="1"/>
  <c r="X108" i="1"/>
  <c r="O108" i="10"/>
  <c r="O115" i="10"/>
  <c r="U115" i="10"/>
  <c r="U108" i="10"/>
  <c r="AC112" i="1"/>
  <c r="AC105" i="1"/>
  <c r="X109" i="10"/>
  <c r="S105" i="10"/>
  <c r="S112" i="10"/>
  <c r="O111" i="1"/>
  <c r="O104" i="1"/>
  <c r="H108" i="10"/>
  <c r="H115" i="10"/>
  <c r="U116" i="10"/>
  <c r="U109" i="10"/>
  <c r="M111" i="1"/>
  <c r="M104" i="1"/>
  <c r="Z112" i="10"/>
  <c r="Z105" i="10"/>
  <c r="AC114" i="1"/>
  <c r="AC107" i="1"/>
  <c r="N115" i="1"/>
  <c r="N108" i="1"/>
  <c r="AA116" i="10"/>
  <c r="AA109" i="10"/>
  <c r="K105" i="1"/>
  <c r="K112" i="1"/>
  <c r="G113" i="1"/>
  <c r="G106" i="1"/>
  <c r="L114" i="10"/>
  <c r="L107" i="10"/>
  <c r="V115" i="1"/>
  <c r="V108" i="1"/>
  <c r="T115" i="1"/>
  <c r="T108" i="1"/>
  <c r="H116" i="1"/>
  <c r="H109" i="1"/>
  <c r="Z113" i="1"/>
  <c r="Z106" i="1"/>
  <c r="M114" i="1"/>
  <c r="M107" i="1"/>
  <c r="Q107" i="1"/>
  <c r="Q114" i="1"/>
  <c r="J115" i="10"/>
  <c r="J108" i="10"/>
  <c r="D112" i="1"/>
  <c r="D105" i="1"/>
  <c r="E112" i="1"/>
  <c r="E105" i="1"/>
  <c r="T109" i="10"/>
  <c r="T116" i="10"/>
  <c r="Q111" i="1"/>
  <c r="Q104" i="1"/>
  <c r="X112" i="10"/>
  <c r="X105" i="10"/>
  <c r="AB107" i="1"/>
  <c r="AB114" i="1"/>
  <c r="M115" i="1"/>
  <c r="M108" i="1"/>
  <c r="P115" i="1"/>
  <c r="P108" i="1"/>
  <c r="W109" i="10"/>
  <c r="W116" i="10"/>
  <c r="X116" i="10"/>
  <c r="AB116" i="1"/>
  <c r="AB109" i="1"/>
  <c r="U111" i="1"/>
  <c r="U104" i="1"/>
  <c r="S104" i="1"/>
  <c r="S111" i="1"/>
  <c r="L112" i="1"/>
  <c r="L105" i="1"/>
  <c r="F113" i="1"/>
  <c r="F106" i="1"/>
  <c r="E113" i="1"/>
  <c r="E106" i="1"/>
  <c r="U106" i="10"/>
  <c r="U113" i="10"/>
  <c r="J107" i="10"/>
  <c r="J114" i="10"/>
  <c r="C115" i="10"/>
  <c r="C108" i="10"/>
  <c r="R115" i="1"/>
  <c r="R108" i="1"/>
  <c r="L116" i="1"/>
  <c r="L109" i="1"/>
  <c r="J116" i="1"/>
  <c r="J109" i="1"/>
  <c r="X113" i="1"/>
  <c r="X106" i="1"/>
  <c r="W113" i="1"/>
  <c r="W106" i="1"/>
  <c r="P107" i="1"/>
  <c r="P114" i="1"/>
  <c r="L104" i="1"/>
  <c r="L111" i="1"/>
  <c r="AB115" i="1"/>
  <c r="AB108" i="1"/>
  <c r="I115" i="1"/>
  <c r="I108" i="1"/>
  <c r="AC104" i="10"/>
  <c r="AC111" i="10"/>
  <c r="L106" i="10"/>
  <c r="L113" i="10"/>
  <c r="AB106" i="10"/>
  <c r="AB113" i="10"/>
  <c r="F109" i="10"/>
  <c r="F116" i="10"/>
  <c r="G116" i="10"/>
  <c r="G109" i="10"/>
  <c r="Q106" i="10"/>
  <c r="Q113" i="10"/>
  <c r="O113" i="10"/>
  <c r="O106" i="10"/>
  <c r="AC115" i="10"/>
  <c r="U112" i="1"/>
  <c r="U105" i="1"/>
  <c r="S116" i="1"/>
  <c r="S109" i="1"/>
  <c r="N104" i="10"/>
  <c r="N111" i="10"/>
  <c r="AA105" i="1"/>
  <c r="AA112" i="1"/>
  <c r="W107" i="1"/>
  <c r="W114" i="1"/>
  <c r="AB107" i="10"/>
  <c r="AB114" i="10"/>
  <c r="W109" i="1"/>
  <c r="W116" i="1"/>
  <c r="AD109" i="10"/>
  <c r="AD116" i="10"/>
  <c r="C104" i="1"/>
  <c r="C111" i="1"/>
  <c r="G113" i="10"/>
  <c r="G106" i="10"/>
  <c r="S113" i="1"/>
  <c r="S106" i="1"/>
  <c r="J114" i="1"/>
  <c r="J107" i="1"/>
  <c r="G108" i="1"/>
  <c r="G115" i="1"/>
  <c r="AB104" i="1"/>
  <c r="AB111" i="1"/>
  <c r="W106" i="10"/>
  <c r="W113" i="10"/>
  <c r="P114" i="10"/>
  <c r="P107" i="10"/>
  <c r="M107" i="10"/>
  <c r="M114" i="10"/>
  <c r="L113" i="1"/>
  <c r="L106" i="1"/>
  <c r="S107" i="10"/>
  <c r="S114" i="10"/>
  <c r="H104" i="10"/>
  <c r="H111" i="10"/>
  <c r="T114" i="1"/>
  <c r="T107" i="1"/>
  <c r="Q105" i="10"/>
  <c r="Q112" i="10"/>
  <c r="Y107" i="10"/>
  <c r="Y114" i="10"/>
  <c r="X107" i="10"/>
  <c r="X114" i="10"/>
  <c r="F111" i="10"/>
  <c r="F104" i="10"/>
  <c r="AA111" i="10"/>
  <c r="AA104" i="10"/>
  <c r="W104" i="10"/>
  <c r="W111" i="10"/>
  <c r="AE113" i="1"/>
  <c r="AE106" i="1"/>
  <c r="AD115" i="10"/>
  <c r="AD108" i="10"/>
  <c r="N109" i="1"/>
  <c r="N116" i="1"/>
  <c r="F114" i="1"/>
  <c r="F107" i="1"/>
  <c r="E107" i="1"/>
  <c r="E114" i="1"/>
  <c r="F116" i="1"/>
  <c r="F109" i="1"/>
  <c r="AC112" i="10"/>
  <c r="AC105" i="10"/>
  <c r="M106" i="1"/>
  <c r="M113" i="1"/>
  <c r="N113" i="1"/>
  <c r="N106" i="1"/>
  <c r="M112" i="1"/>
  <c r="M105" i="1"/>
  <c r="AA108" i="1"/>
  <c r="AA115" i="1"/>
  <c r="E105" i="10"/>
  <c r="E112" i="10"/>
  <c r="N108" i="10"/>
  <c r="N115" i="10"/>
  <c r="T111" i="10"/>
  <c r="T104" i="10"/>
  <c r="U104" i="10"/>
  <c r="J112" i="10"/>
  <c r="J105" i="10"/>
  <c r="T115" i="10"/>
  <c r="T108" i="10"/>
  <c r="V115" i="10"/>
  <c r="V108" i="10"/>
  <c r="J109" i="10"/>
  <c r="J116" i="10"/>
  <c r="L109" i="10"/>
  <c r="L116" i="10"/>
  <c r="Z111" i="1"/>
  <c r="Z104" i="1"/>
  <c r="O116" i="10"/>
  <c r="O109" i="10"/>
  <c r="P109" i="10"/>
  <c r="P116" i="10"/>
  <c r="G107" i="10"/>
  <c r="G114" i="10"/>
  <c r="AB112" i="1"/>
  <c r="AB105" i="1"/>
  <c r="Y115" i="10"/>
  <c r="Y108" i="10"/>
  <c r="T105" i="10"/>
  <c r="T112" i="10"/>
  <c r="L108" i="10"/>
  <c r="L115" i="10"/>
  <c r="S109" i="10"/>
  <c r="S116" i="10"/>
  <c r="W105" i="10"/>
  <c r="W112" i="10"/>
  <c r="AF114" i="1"/>
  <c r="AF107" i="1"/>
  <c r="Y116" i="10"/>
  <c r="Y109" i="10"/>
  <c r="H112" i="1"/>
  <c r="H105" i="1"/>
  <c r="R113" i="10"/>
  <c r="R106" i="10"/>
  <c r="I111" i="1"/>
  <c r="I104" i="1"/>
  <c r="AC115" i="1"/>
  <c r="AC108" i="1"/>
  <c r="L115" i="1"/>
  <c r="L108" i="1"/>
  <c r="K113" i="10"/>
  <c r="K106" i="10"/>
  <c r="P113" i="10"/>
  <c r="P106" i="10"/>
  <c r="F104" i="1"/>
  <c r="F111" i="1"/>
  <c r="C106" i="10"/>
  <c r="C113" i="10"/>
  <c r="U106" i="1"/>
  <c r="U113" i="1"/>
  <c r="F115" i="1"/>
  <c r="F108" i="1"/>
  <c r="AF111" i="1"/>
  <c r="AF104" i="1"/>
  <c r="Z113" i="10"/>
  <c r="Z106" i="10"/>
  <c r="N107" i="10"/>
  <c r="N114" i="10"/>
  <c r="U114" i="10"/>
  <c r="U107" i="10"/>
  <c r="J111" i="10"/>
  <c r="J104" i="10"/>
  <c r="C111" i="10"/>
  <c r="C104" i="10"/>
  <c r="O116" i="1"/>
  <c r="O109" i="1"/>
  <c r="C116" i="1"/>
  <c r="C109" i="1"/>
  <c r="AB105" i="10"/>
  <c r="AB112" i="10"/>
  <c r="Z108" i="1"/>
  <c r="Z115" i="1"/>
  <c r="C105" i="10"/>
  <c r="C112" i="10"/>
  <c r="V111" i="10"/>
  <c r="V104" i="10"/>
  <c r="L112" i="10"/>
  <c r="L105" i="10"/>
  <c r="I116" i="10"/>
  <c r="I109" i="10"/>
  <c r="Y111" i="1"/>
  <c r="Y104" i="1"/>
  <c r="Q109" i="10"/>
  <c r="Q116" i="10"/>
  <c r="I108" i="10"/>
  <c r="I115" i="10"/>
  <c r="P111" i="1"/>
  <c r="P104" i="1"/>
  <c r="Y105" i="10"/>
  <c r="Y112" i="10"/>
  <c r="AA105" i="10"/>
  <c r="AA112" i="10"/>
  <c r="AE107" i="1"/>
  <c r="AE114" i="1"/>
  <c r="Q115" i="1"/>
  <c r="Q108" i="1"/>
  <c r="Z109" i="10"/>
  <c r="Z116" i="10"/>
  <c r="AD116" i="1"/>
  <c r="AD109" i="1"/>
  <c r="AC109" i="1"/>
  <c r="AC116" i="1"/>
  <c r="R111" i="1"/>
  <c r="R104" i="1"/>
  <c r="J112" i="1"/>
  <c r="J105" i="1"/>
  <c r="I105" i="1"/>
  <c r="I112" i="1"/>
  <c r="C113" i="1"/>
  <c r="C106" i="1"/>
  <c r="T106" i="10"/>
  <c r="T113" i="10"/>
  <c r="K107" i="10"/>
  <c r="K114" i="10"/>
  <c r="G115" i="10"/>
  <c r="G108" i="10"/>
  <c r="U115" i="1"/>
  <c r="U108" i="1"/>
  <c r="I116" i="1"/>
  <c r="I109" i="1"/>
  <c r="AA113" i="1"/>
  <c r="AA106" i="1"/>
  <c r="O107" i="1"/>
  <c r="O114" i="1"/>
  <c r="K111" i="1"/>
  <c r="K104" i="1"/>
  <c r="AE115" i="1"/>
  <c r="AE108" i="1"/>
  <c r="J108" i="1"/>
  <c r="J115" i="1"/>
  <c r="AF104" i="10"/>
  <c r="AF111" i="10"/>
  <c r="AB111" i="10"/>
  <c r="AB104" i="10"/>
  <c r="U111" i="10"/>
  <c r="J106" i="10"/>
  <c r="J113" i="10"/>
  <c r="AF106" i="10"/>
  <c r="AF113" i="10"/>
  <c r="AC114" i="10"/>
  <c r="D116" i="10"/>
  <c r="D109" i="10"/>
  <c r="N113" i="10"/>
  <c r="N106" i="10"/>
  <c r="R112" i="1"/>
  <c r="R105" i="1"/>
  <c r="V112" i="1"/>
  <c r="V105" i="1"/>
  <c r="T116" i="1"/>
  <c r="T109" i="1"/>
  <c r="R116" i="1"/>
  <c r="R109" i="1"/>
  <c r="P111" i="10"/>
  <c r="P104" i="10"/>
  <c r="O104" i="10"/>
  <c r="O111" i="10"/>
  <c r="Z105" i="1"/>
  <c r="Z112" i="1"/>
  <c r="AA114" i="1"/>
  <c r="AA107" i="1"/>
  <c r="AF114" i="10"/>
  <c r="AF107" i="10"/>
  <c r="X116" i="1"/>
  <c r="X109" i="1"/>
  <c r="Z109" i="1"/>
  <c r="Z116" i="1"/>
  <c r="AE109" i="10"/>
  <c r="AE116" i="10"/>
  <c r="E111" i="1"/>
  <c r="E104" i="1"/>
  <c r="D111" i="1"/>
  <c r="D104" i="1"/>
  <c r="E113" i="10"/>
  <c r="E106" i="10"/>
  <c r="T106" i="1"/>
  <c r="T113" i="1"/>
  <c r="I114" i="1"/>
  <c r="I107" i="1"/>
  <c r="C115" i="1"/>
  <c r="C108" i="1"/>
  <c r="AE104" i="1"/>
  <c r="AE111" i="1"/>
  <c r="Y106" i="10"/>
  <c r="Y113" i="10"/>
  <c r="O107" i="10"/>
  <c r="O114" i="10"/>
  <c r="J106" i="1"/>
  <c r="J113" i="1"/>
  <c r="I113" i="1"/>
  <c r="I106" i="1"/>
  <c r="T114" i="10"/>
  <c r="T107" i="10"/>
  <c r="I111" i="10"/>
  <c r="I104" i="10"/>
  <c r="S114" i="1"/>
  <c r="S107" i="1"/>
  <c r="N105" i="10"/>
  <c r="N112" i="10"/>
  <c r="W107" i="10"/>
  <c r="W114" i="10"/>
  <c r="G104" i="10"/>
  <c r="G111" i="10"/>
  <c r="X111" i="10"/>
  <c r="X104" i="10"/>
  <c r="AB106" i="1"/>
  <c r="AB113" i="1"/>
  <c r="AF115" i="10"/>
  <c r="AF108" i="10"/>
  <c r="M109" i="1"/>
  <c r="M116" i="1"/>
  <c r="Q116" i="1"/>
  <c r="Q109" i="1"/>
  <c r="G107" i="1"/>
  <c r="G114" i="1"/>
  <c r="E109" i="1"/>
  <c r="E116" i="1"/>
  <c r="AD112" i="10"/>
  <c r="AD105" i="10"/>
  <c r="AF112" i="10"/>
  <c r="Q113" i="1"/>
  <c r="Q106" i="1"/>
  <c r="P112" i="1"/>
  <c r="P105" i="1"/>
  <c r="W108" i="1"/>
  <c r="W115" i="1"/>
  <c r="D105" i="10"/>
  <c r="D112" i="10"/>
  <c r="P115" i="10"/>
  <c r="P108" i="10"/>
  <c r="S104" i="10"/>
  <c r="S111" i="10"/>
  <c r="H112" i="10"/>
  <c r="H105" i="10"/>
  <c r="S115" i="10"/>
  <c r="S108" i="10"/>
  <c r="H109" i="10"/>
  <c r="H116" i="10"/>
  <c r="AC108" i="10"/>
  <c r="W111" i="1"/>
  <c r="W104" i="1"/>
  <c r="M109" i="10"/>
  <c r="M116" i="10"/>
  <c r="C107" i="10"/>
  <c r="C114" i="10"/>
  <c r="D114" i="10"/>
  <c r="D107" i="10"/>
  <c r="AD112" i="1"/>
  <c r="AD105" i="1"/>
  <c r="AA108" i="10"/>
  <c r="AA115" i="10"/>
  <c r="U105" i="10"/>
  <c r="U112" i="10"/>
  <c r="K105" i="10"/>
</calcChain>
</file>

<file path=xl/sharedStrings.xml><?xml version="1.0" encoding="utf-8"?>
<sst xmlns="http://schemas.openxmlformats.org/spreadsheetml/2006/main" count="1117" uniqueCount="385">
  <si>
    <r>
      <t xml:space="preserve">Stock concentration, </t>
    </r>
    <r>
      <rPr>
        <sz val="11"/>
        <color theme="1"/>
        <rFont val="Calibri"/>
        <family val="2"/>
      </rPr>
      <t>µ</t>
    </r>
    <r>
      <rPr>
        <sz val="11"/>
        <color theme="1"/>
        <rFont val="Calibri"/>
        <family val="2"/>
        <scheme val="minor"/>
      </rPr>
      <t>g/mL</t>
    </r>
  </si>
  <si>
    <t>Dilution factor calculation</t>
  </si>
  <si>
    <t>(0.5ml/0.1ml)*(1ml/0.1)</t>
  </si>
  <si>
    <t>Spike vol., mL</t>
  </si>
  <si>
    <t>Final sample volume, L</t>
  </si>
  <si>
    <t>First dilution</t>
  </si>
  <si>
    <t>0.1 ml of sample diluted to 1 ml</t>
  </si>
  <si>
    <t>Initial concentration, ug/L</t>
  </si>
  <si>
    <t>Final dilution</t>
  </si>
  <si>
    <t>0.1 ml of first dilution made up to 0.5 ml PIV volume after adding SIS and IS</t>
  </si>
  <si>
    <t>Dilution factor</t>
  </si>
  <si>
    <t xml:space="preserve">PIV vol. </t>
  </si>
  <si>
    <t>0.5 ml</t>
  </si>
  <si>
    <t>Instrument Concentrations, ng/L</t>
  </si>
  <si>
    <t>Dilution correction and unit conversion, ug/L</t>
  </si>
  <si>
    <t>PFBA</t>
  </si>
  <si>
    <t>PFBS</t>
  </si>
  <si>
    <t>PFHxA</t>
  </si>
  <si>
    <t>PFOA</t>
  </si>
  <si>
    <t>PFNA</t>
  </si>
  <si>
    <t>PFOS</t>
  </si>
  <si>
    <t>4-A_1-A-Day 0</t>
  </si>
  <si>
    <t>J5798-FS-D(5)</t>
  </si>
  <si>
    <t>5-A_2-A-Day 0</t>
  </si>
  <si>
    <t>J5803-FS-D(5)</t>
  </si>
  <si>
    <t>6-A_3-A-Day 0</t>
  </si>
  <si>
    <t>J5808-FS-D(5)</t>
  </si>
  <si>
    <t>10-B_1-B-Day 0</t>
  </si>
  <si>
    <t>J5819-FS-D(5)</t>
  </si>
  <si>
    <t>11-B_2-B-Day 0</t>
  </si>
  <si>
    <t>J5824-FS-D(5)</t>
  </si>
  <si>
    <t>12-B_3-B-Day 0</t>
  </si>
  <si>
    <t>J5829-FS-D(5)</t>
  </si>
  <si>
    <t>16_C_1-C-Day 0</t>
  </si>
  <si>
    <t>J5840-FS-D(5)</t>
  </si>
  <si>
    <t>17_C_2-C-Day 0</t>
  </si>
  <si>
    <t>J5845-FS-D(5)</t>
  </si>
  <si>
    <t>18_C_3-C-Day 0</t>
  </si>
  <si>
    <t>J5850-FS-D(5)</t>
  </si>
  <si>
    <t>22_D_1-D-Day 0</t>
  </si>
  <si>
    <t>J5861-FS-D(5)</t>
  </si>
  <si>
    <t>23_D_2-D-Day 0</t>
  </si>
  <si>
    <t>J5866-FS-D(5)</t>
  </si>
  <si>
    <t>24_D_3-D-Day 0</t>
  </si>
  <si>
    <t>J5871-FS-D(5)</t>
  </si>
  <si>
    <t>28-E_1-E-Day 0</t>
  </si>
  <si>
    <t>J5882-FS-D(5)</t>
  </si>
  <si>
    <t>29-E_2-E-Day 0</t>
  </si>
  <si>
    <t>J5887-FS-D(5)</t>
  </si>
  <si>
    <t>30-E_3-E-Day 0</t>
  </si>
  <si>
    <t>J5892-FS-D(5)</t>
  </si>
  <si>
    <t>34-Ottawa Sand_1-F-Day 0</t>
  </si>
  <si>
    <t>J5903-FS-D(5)</t>
  </si>
  <si>
    <t>35-Ottawa Sand_2-F-Day 0</t>
  </si>
  <si>
    <t>J5908-FS-D(5)</t>
  </si>
  <si>
    <t>36-Ottawa Sand_3-F-Day 0</t>
  </si>
  <si>
    <t>J5913-FS-D(5)</t>
  </si>
  <si>
    <t>37-No Sorbent (Control)_1-PFAS Spiked-Day 0</t>
  </si>
  <si>
    <t>J5918-FS-D(5)</t>
  </si>
  <si>
    <t>38-No Sorbent (Control)_2-PFAS Spiked-Day 0</t>
  </si>
  <si>
    <t>J5920-FS-D(5)</t>
  </si>
  <si>
    <t>39-No Sorbent (Control)_3-PFAS Spiked-Day 0</t>
  </si>
  <si>
    <t>J5922-FS-D(5)</t>
  </si>
  <si>
    <t>4-A_1-A-Day 1</t>
  </si>
  <si>
    <t>J5799-FS-D(5)</t>
  </si>
  <si>
    <t>5-A_2-A-Day 1</t>
  </si>
  <si>
    <t>J5804-FS-D(5)</t>
  </si>
  <si>
    <t>6-A_3-A-Day 1</t>
  </si>
  <si>
    <t>J5809-FS-D(5)</t>
  </si>
  <si>
    <t>10-B_1-B-Day 1</t>
  </si>
  <si>
    <t>J5820-FS-D(5)</t>
  </si>
  <si>
    <t>11-B_2-B-Day 1</t>
  </si>
  <si>
    <t>J5825-FS-D(5)</t>
  </si>
  <si>
    <t>12-B_3-B-Day 1</t>
  </si>
  <si>
    <t>J5830-FS-D(5)</t>
  </si>
  <si>
    <t>16_C_1-C-Day 1</t>
  </si>
  <si>
    <t>J5841-FS-D(5)</t>
  </si>
  <si>
    <t>17_C_2-C-Day 1</t>
  </si>
  <si>
    <t>J5846-FS-D(5)</t>
  </si>
  <si>
    <t>18_C_3-C-Day 1</t>
  </si>
  <si>
    <t>J5851-FS-D(5)</t>
  </si>
  <si>
    <t>22_D_1-D-Day 1</t>
  </si>
  <si>
    <t>J5862-FS-D(5)</t>
  </si>
  <si>
    <t>23_D_2-D-Day 1</t>
  </si>
  <si>
    <t>J5867-FS-D(5)</t>
  </si>
  <si>
    <t>24_D_3-D-Day 1</t>
  </si>
  <si>
    <t>J5872-FS-D(5)</t>
  </si>
  <si>
    <t>28-E_1-E-Day 1</t>
  </si>
  <si>
    <t>J5883-FS-D(5)</t>
  </si>
  <si>
    <t>29-E_2-E-Day 1</t>
  </si>
  <si>
    <t>J5888-FS-D(5)</t>
  </si>
  <si>
    <t>30-E_3-E-Day 1</t>
  </si>
  <si>
    <t>J5893-FS-D(5)</t>
  </si>
  <si>
    <t>34-Ottawa Sand_1-F-Day 1</t>
  </si>
  <si>
    <t>J5904-FS-D(5)</t>
  </si>
  <si>
    <t>35-Ottawa Sand_2-F-Day 1</t>
  </si>
  <si>
    <t>J5909-FS-D(5)</t>
  </si>
  <si>
    <t>36-Ottawa Sand_3-F-Day 1</t>
  </si>
  <si>
    <t>J5914-FS-D(5)</t>
  </si>
  <si>
    <t>4-A_1-A-Day 5</t>
  </si>
  <si>
    <t>J5800-FS-D(7)</t>
  </si>
  <si>
    <t>5-A_2-A-Day 5</t>
  </si>
  <si>
    <t>J5805-FS-D(7)</t>
  </si>
  <si>
    <t>6-A_3-A-Day 5</t>
  </si>
  <si>
    <t>J5810-FS-D(7)</t>
  </si>
  <si>
    <t>10-B_1-B-Day 5</t>
  </si>
  <si>
    <t>J5821-FS-D(7)</t>
  </si>
  <si>
    <t>11-B_2-B-Day 5</t>
  </si>
  <si>
    <t>J5826-FS-D(7)</t>
  </si>
  <si>
    <t>12-B_3-B-Day 5</t>
  </si>
  <si>
    <t>J5831-FS-D(7)</t>
  </si>
  <si>
    <t>16_C_1-C-Day 5</t>
  </si>
  <si>
    <t>J5842-FS-D(7)</t>
  </si>
  <si>
    <t>17_C_2-C-Day 5</t>
  </si>
  <si>
    <t>J5847-FS-D(7)</t>
  </si>
  <si>
    <t>18_C_3-C-Day 5</t>
  </si>
  <si>
    <t>J5852-FS-D(7)</t>
  </si>
  <si>
    <t>22_D_1-D-Day 5</t>
  </si>
  <si>
    <t>J5863-FS-D(7)</t>
  </si>
  <si>
    <t>23_D_2-D-Day 5</t>
  </si>
  <si>
    <t>J5868-FS-D(7)</t>
  </si>
  <si>
    <t>24_D_3-D-Day 5</t>
  </si>
  <si>
    <t>J5873-FS-D(7)</t>
  </si>
  <si>
    <t>28-E_1-E-Day 5</t>
  </si>
  <si>
    <t>J5884-FS-D(7)</t>
  </si>
  <si>
    <t>29-E_2-E-Day 5</t>
  </si>
  <si>
    <t>J5889-FS-D(7)</t>
  </si>
  <si>
    <t>30-E_3-E-Day 5</t>
  </si>
  <si>
    <t>J5894-FS-D(7)</t>
  </si>
  <si>
    <t>3a4y- O5ttawa Sand_1-F-Day 5</t>
  </si>
  <si>
    <t>J5905-FS-D(7)</t>
  </si>
  <si>
    <t>3a5y- O5ttawa Sand_2-F-Day 5</t>
  </si>
  <si>
    <t>J5910-FS-D(7)</t>
  </si>
  <si>
    <t>3a6y- O5ttawa Sand_3-F-Day 5</t>
  </si>
  <si>
    <t>J5915-FS-D(7)</t>
  </si>
  <si>
    <t>4-A_1-A-Day 10</t>
  </si>
  <si>
    <t>J5801-FS-D(5)</t>
  </si>
  <si>
    <t>5-A_2-A-Day 10</t>
  </si>
  <si>
    <t>J5806-FS-D(5)</t>
  </si>
  <si>
    <t>6-A_3-A-Day 10</t>
  </si>
  <si>
    <t>J5811-FS-D(5)</t>
  </si>
  <si>
    <t>10-B_1-B-Day 10</t>
  </si>
  <si>
    <t>J5822-FS-D(5)*</t>
  </si>
  <si>
    <t>11-B_2-B-Day 10</t>
  </si>
  <si>
    <t>J5827-FS-D(5)</t>
  </si>
  <si>
    <t>12-B_3-B-Day 10</t>
  </si>
  <si>
    <t>J5832-FS-D(5)</t>
  </si>
  <si>
    <t>16_C_1-C-Day 10</t>
  </si>
  <si>
    <t>J5843-FS-D(5)</t>
  </si>
  <si>
    <t>17_C_2-C-Day 10</t>
  </si>
  <si>
    <t>J5848-FS-D(5)</t>
  </si>
  <si>
    <t>18_C_3-C-Day 10</t>
  </si>
  <si>
    <t>J5853-FS-D(5)</t>
  </si>
  <si>
    <t>22_D_1-D-Day 10</t>
  </si>
  <si>
    <t>J5864-FS-D(5)</t>
  </si>
  <si>
    <t>23_D_2-D-Day 10</t>
  </si>
  <si>
    <t>J5869-FS-D(5)</t>
  </si>
  <si>
    <t>24_D_3-D-Day 10</t>
  </si>
  <si>
    <t>J5874-FS-D(5)</t>
  </si>
  <si>
    <t>28-E_1-E-Day 10</t>
  </si>
  <si>
    <t>J5885-FS-D(5)</t>
  </si>
  <si>
    <t>29-E_2-E-Day 10</t>
  </si>
  <si>
    <t>J5890-FS-D(5)</t>
  </si>
  <si>
    <t>30-E_3-E-Day 10</t>
  </si>
  <si>
    <t>J5895-FS-D(5)</t>
  </si>
  <si>
    <t>34- Ottawa Sand_1-F-Day 10</t>
  </si>
  <si>
    <t>J5906-FS-D(5)</t>
  </si>
  <si>
    <t>35- Ottawa Sand_2-F-Day 10</t>
  </si>
  <si>
    <t>J5911-FS-D(5)</t>
  </si>
  <si>
    <t>36- Ottawa Sand_3-F-Day 10</t>
  </si>
  <si>
    <t>J5916-FS-D(5)</t>
  </si>
  <si>
    <t>37-No Sorbent(Control)_1-PFAS Spiked-Day 10</t>
  </si>
  <si>
    <t>J6051-FS-D(5)</t>
  </si>
  <si>
    <t>38-No Sorbent(Control)_2-PFAS Spiked-Day 10</t>
  </si>
  <si>
    <t>J6052-FS-D(5)*</t>
  </si>
  <si>
    <t>39-No Sorbent(Control)_3-PFAS Spiked-Day 10</t>
  </si>
  <si>
    <t>J6053-FS-D(5)</t>
  </si>
  <si>
    <t>*PFBA reported from -D(7)</t>
  </si>
  <si>
    <t>1-A_Blnk_-A-Day 20</t>
  </si>
  <si>
    <t>J5793-FS-D(5)</t>
  </si>
  <si>
    <t>2-A_Blnk_2-A-Day 20</t>
  </si>
  <si>
    <t>J5795-FS-D(5)</t>
  </si>
  <si>
    <t>3-A_Blnk_3-A-Day 20</t>
  </si>
  <si>
    <t>J5797-FS-D(5)</t>
  </si>
  <si>
    <t>7-B_Blnk_1-B-Day 20</t>
  </si>
  <si>
    <t>J5814-FS-D(5)</t>
  </si>
  <si>
    <t>8-B_Blnk_2-B-Day 20</t>
  </si>
  <si>
    <t>J5816-FS-D(5)</t>
  </si>
  <si>
    <t>9-B_Blnk_3-B-Day 20</t>
  </si>
  <si>
    <t>J5818-FS-D(5)</t>
  </si>
  <si>
    <t>13_C_Blnk_1-C-Day 20</t>
  </si>
  <si>
    <t>J5835-FS-D(5)</t>
  </si>
  <si>
    <t>14_C_Blnk_2-C-Day 20</t>
  </si>
  <si>
    <t>J5837-FS-D(5)</t>
  </si>
  <si>
    <t>15_C_Blnk_3-C-Day 20</t>
  </si>
  <si>
    <t>J5839-FS-D(5)</t>
  </si>
  <si>
    <t>19_D_Blnk_1-D-Day 20</t>
  </si>
  <si>
    <t>J5856-FS-D(5)</t>
  </si>
  <si>
    <t>20_D_Blnk_2-D-Day 20</t>
  </si>
  <si>
    <t>J5858-FS-D(5)</t>
  </si>
  <si>
    <t>21_D_Blnk_3-D-Day 20</t>
  </si>
  <si>
    <t>J5860-FS-D(5)</t>
  </si>
  <si>
    <t>25-E_Blnk_1-E-Day 20</t>
  </si>
  <si>
    <t>J5877-FS-D(5)</t>
  </si>
  <si>
    <t>26-E_Blnk_2-E-Day 20</t>
  </si>
  <si>
    <t>J5879-FS-D(5)</t>
  </si>
  <si>
    <t>27-E_Blnk_3-E-Day 20</t>
  </si>
  <si>
    <t>J5881-FS-D(5)</t>
  </si>
  <si>
    <t>31-Ottawa Sand_Blnk_1-F-Day 20</t>
  </si>
  <si>
    <t>J5898-FS-D(5)</t>
  </si>
  <si>
    <t>32-Ottawa Sand_Blnk_2-F-Day 20</t>
  </si>
  <si>
    <t>J5900-FS-D(5)</t>
  </si>
  <si>
    <t>33-Ottawa Sand_Blnk_3-F-Day 20</t>
  </si>
  <si>
    <t>J5902-FS-D(5)</t>
  </si>
  <si>
    <t>40-No Sorbent (Blank)_1-No PFAS-Day 20</t>
  </si>
  <si>
    <t>J5925-FS-D(5)</t>
  </si>
  <si>
    <t>41-No Sorbent (Blank)_2-No PFAS-Day 20</t>
  </si>
  <si>
    <t>J5927-FS-D(5)</t>
  </si>
  <si>
    <t>42-No Sorbent (Blank)_3-No PFAS-Day 20</t>
  </si>
  <si>
    <t>J5929-FS-D(5)</t>
  </si>
  <si>
    <t>LCS recoveries</t>
  </si>
  <si>
    <t>actual</t>
  </si>
  <si>
    <t>expected</t>
  </si>
  <si>
    <t>%recovery</t>
  </si>
  <si>
    <t>IB</t>
  </si>
  <si>
    <t>JV05 IB</t>
  </si>
  <si>
    <t>Procedural Blank</t>
  </si>
  <si>
    <t>CQ695PB-FS(0)</t>
  </si>
  <si>
    <t>Laboratory Control Sample</t>
  </si>
  <si>
    <t>CQ696LCS-FS(0)/CQ764LCS-FS(0)</t>
  </si>
  <si>
    <t>1-A_Blnk_1-A-Day 10</t>
  </si>
  <si>
    <t>J6001-FS-D(5)</t>
  </si>
  <si>
    <t>2-A_Blnk_2-A-Day 10</t>
  </si>
  <si>
    <t>J6002-FS-D(5)</t>
  </si>
  <si>
    <t>3-A_Blnk_3-A-Day 10</t>
  </si>
  <si>
    <t>J6003-FS-D(5)</t>
  </si>
  <si>
    <t>7-B_Blnk_1-B-Day 10</t>
  </si>
  <si>
    <t>J6004-FS-D(5)</t>
  </si>
  <si>
    <t>8-B_Blnk_2-B-Day 10</t>
  </si>
  <si>
    <t>J6005-FS-D(5)</t>
  </si>
  <si>
    <t>9-B_Blnk_3-B-Day 10</t>
  </si>
  <si>
    <t>J6006-FS-D(5)</t>
  </si>
  <si>
    <t>13-C_Blnk_1-C-Day 10</t>
  </si>
  <si>
    <t>J6007-FS-D(5)</t>
  </si>
  <si>
    <t>14-C_Blnk_2-C-Day 10</t>
  </si>
  <si>
    <t>J6008-FS-D(5)</t>
  </si>
  <si>
    <t>15-C_Blnk_3-C-Day 10</t>
  </si>
  <si>
    <t>J6009-FS-D(5)</t>
  </si>
  <si>
    <t>19-D_Blnk_1-D-Day 10</t>
  </si>
  <si>
    <t>J6010-FS-D(5)</t>
  </si>
  <si>
    <t>20-D_Blnk_2-D-Day 10</t>
  </si>
  <si>
    <t>J6011-FS-D(5)</t>
  </si>
  <si>
    <t>21-D_Blnk_3-D-Day 10</t>
  </si>
  <si>
    <t>J6012-FS-S(5)</t>
  </si>
  <si>
    <t>25-E_Blnk_1-E-Day 10</t>
  </si>
  <si>
    <t>J6013-FS-D(5)</t>
  </si>
  <si>
    <t>26-E_Blnk_2-E-Day 10</t>
  </si>
  <si>
    <t>J6014-FS-D(5)</t>
  </si>
  <si>
    <t>27-E_Blnk_3-E-Day 10</t>
  </si>
  <si>
    <t>J6015-FS-D(5)</t>
  </si>
  <si>
    <t>31-Ottawa Sand_Blnk_1-F-Day 10</t>
  </si>
  <si>
    <t>J6016-FS-D(5)</t>
  </si>
  <si>
    <t>32-Ottawa Sand_Blnk_2-F-Day 10</t>
  </si>
  <si>
    <t>J6017-FS-D(5)</t>
  </si>
  <si>
    <t>33-Ottawa Sand_Blnk_3-F-Day 10</t>
  </si>
  <si>
    <t>J6018-FS-D(5)</t>
  </si>
  <si>
    <t>40 No Sorbent_(Blank)_1-No PFAS-Day 10</t>
  </si>
  <si>
    <t>J6019-FS-D(5)</t>
  </si>
  <si>
    <t>41 No Sorbent_(Blank)_2-No PFAS-Day 10</t>
  </si>
  <si>
    <t>J6020-FS-D(5)</t>
  </si>
  <si>
    <t>43 No Sorbent_(Blank)_3-No PFAS-Day 10</t>
  </si>
  <si>
    <t>J6021-FS-D(5)</t>
  </si>
  <si>
    <t>PFBA_0</t>
  </si>
  <si>
    <t>PFBS_0</t>
  </si>
  <si>
    <t>PFHxA_0</t>
  </si>
  <si>
    <t>PFOA_0</t>
  </si>
  <si>
    <t>PFNA_0</t>
  </si>
  <si>
    <t>PFOS_0</t>
  </si>
  <si>
    <t>PFBA_1</t>
  </si>
  <si>
    <t>PFBS_1</t>
  </si>
  <si>
    <t>PFHxA_1</t>
  </si>
  <si>
    <t>PFOA_1</t>
  </si>
  <si>
    <t>PFNA_1</t>
  </si>
  <si>
    <t>PFOS_1</t>
  </si>
  <si>
    <t>PFBA_5</t>
  </si>
  <si>
    <t>PFBS_5</t>
  </si>
  <si>
    <t>PFHxA_5</t>
  </si>
  <si>
    <t>PFOA_5</t>
  </si>
  <si>
    <t>PFNA_5</t>
  </si>
  <si>
    <t>PFOS_5</t>
  </si>
  <si>
    <t>PFBA_10</t>
  </si>
  <si>
    <t>PFBS_10</t>
  </si>
  <si>
    <t>PFHxA_10</t>
  </si>
  <si>
    <t>PFOA_10</t>
  </si>
  <si>
    <t>PFNA_10</t>
  </si>
  <si>
    <t>PFOS_10</t>
  </si>
  <si>
    <t>CQ629PB-FS(0)</t>
  </si>
  <si>
    <t>CQ630LCS-FS(0)</t>
  </si>
  <si>
    <t>4-A_1-A-Day 20</t>
  </si>
  <si>
    <t>J5802-FS-D(5)</t>
  </si>
  <si>
    <t>5-A_2-A-Day 20</t>
  </si>
  <si>
    <t>J5807-FS-D(5)</t>
  </si>
  <si>
    <t>6-A_3-A-Day 20</t>
  </si>
  <si>
    <t>J5812-FS-D(5)</t>
  </si>
  <si>
    <t>10-B_1-B-Day 20</t>
  </si>
  <si>
    <t>J5823-FS-D(5)</t>
  </si>
  <si>
    <t>11-B_2-B-Day 20</t>
  </si>
  <si>
    <t>J5828-FS-D(5)</t>
  </si>
  <si>
    <t>12-B_3-B-Day 20</t>
  </si>
  <si>
    <t>J5833-FS-D(5)</t>
  </si>
  <si>
    <t>16_C_1-C-Day 20</t>
  </si>
  <si>
    <t>J5844-FS-D(5)</t>
  </si>
  <si>
    <t>17_C_2-C-Day 20</t>
  </si>
  <si>
    <t>J5849-FS-D(5)</t>
  </si>
  <si>
    <t>18_C_3-C-Day 20</t>
  </si>
  <si>
    <t>J5854-FS-D(5)</t>
  </si>
  <si>
    <t>22_D_1-D-Day 20</t>
  </si>
  <si>
    <t>J5865-FS-D(5)</t>
  </si>
  <si>
    <t>23_D_2-D-Day 20</t>
  </si>
  <si>
    <t>J5870-FS-D(5)</t>
  </si>
  <si>
    <t>24_D_3-D-Day 20</t>
  </si>
  <si>
    <t>J5875-FS-D(5)</t>
  </si>
  <si>
    <t>28-E_1-E-Day 20</t>
  </si>
  <si>
    <t>J5886-FS-D(5)</t>
  </si>
  <si>
    <t>29-E_2-E-Day 20</t>
  </si>
  <si>
    <t>J5891-FS-D(5)</t>
  </si>
  <si>
    <t>30-E_3-E-Day 20</t>
  </si>
  <si>
    <t>J5896-FS-D(5)</t>
  </si>
  <si>
    <t>34-Ottawa Sand_1-F-Day 20</t>
  </si>
  <si>
    <t>J5907-FS-D(5)</t>
  </si>
  <si>
    <t>35-Ottawa Sand_2-F-Day 20</t>
  </si>
  <si>
    <t>J5912-FS-D(5)</t>
  </si>
  <si>
    <t>36-Ottawa Sand_3-F-Day 20</t>
  </si>
  <si>
    <t>J5917-FS-D(5)</t>
  </si>
  <si>
    <t>37-No Sorbent (Control)_1-PFAS Spiked-Day 20</t>
  </si>
  <si>
    <t>J5919-FS-D(5)</t>
  </si>
  <si>
    <t>38-No Sorbent (Control)_2-PFAS Spiked-Day 20</t>
  </si>
  <si>
    <t>J5921-FS-D(5)</t>
  </si>
  <si>
    <t>39-No Sorbent (Control)_3-PFAS Spiked-Day 20</t>
  </si>
  <si>
    <t>J5923-FS-D(5)</t>
  </si>
  <si>
    <t>PFBA_20</t>
  </si>
  <si>
    <t>PFBS_20</t>
  </si>
  <si>
    <t>PFHxA_20</t>
  </si>
  <si>
    <t>PFOA_20</t>
  </si>
  <si>
    <t>PFNA_20</t>
  </si>
  <si>
    <t>PFOS_20</t>
  </si>
  <si>
    <t>Concentration, ug/L</t>
  </si>
  <si>
    <t>mass of analyte, ug</t>
  </si>
  <si>
    <t>Sorbed on soil mass, ug</t>
  </si>
  <si>
    <t>Analyte mass in aqueous. Ug</t>
  </si>
  <si>
    <t>4-A_1</t>
  </si>
  <si>
    <t>5-A_2</t>
  </si>
  <si>
    <t>6-A_3</t>
  </si>
  <si>
    <t>10-B_1</t>
  </si>
  <si>
    <t>11-B_2</t>
  </si>
  <si>
    <t>12-B_3</t>
  </si>
  <si>
    <t>16_C_1</t>
  </si>
  <si>
    <t>17_C_2</t>
  </si>
  <si>
    <t>18_C_3</t>
  </si>
  <si>
    <t>22_D_1</t>
  </si>
  <si>
    <t>23_D_2</t>
  </si>
  <si>
    <t>24_D_3</t>
  </si>
  <si>
    <t>28-E_1</t>
  </si>
  <si>
    <t>29-E_2</t>
  </si>
  <si>
    <t>30-E_3</t>
  </si>
  <si>
    <t>34-Ottawa Sand_1</t>
  </si>
  <si>
    <t>35-Ottawa Sand_2</t>
  </si>
  <si>
    <t>36-Ottawa Sand_3</t>
  </si>
  <si>
    <t>37-No Sorbent (Control)_1-PFAS Spiked</t>
  </si>
  <si>
    <t>38-No Sorbent (Control)_2-PFAS Spiked</t>
  </si>
  <si>
    <t>39-No Sorbent (Control)_3-PFAS Spiked</t>
  </si>
  <si>
    <t>Soil conc. ug/mg</t>
  </si>
  <si>
    <t>Sorbent wt. mg</t>
  </si>
  <si>
    <t>Soil conc.ug/mg</t>
  </si>
  <si>
    <t>Biochar</t>
  </si>
  <si>
    <t>Ottawa Sand</t>
  </si>
  <si>
    <t>Time</t>
  </si>
  <si>
    <t>GAC</t>
  </si>
  <si>
    <t>Sample ID</t>
  </si>
  <si>
    <t xml:space="preserve"> GAC</t>
  </si>
  <si>
    <t>Activated Carbon-Clay Blend</t>
  </si>
  <si>
    <t>Modified Clay</t>
  </si>
  <si>
    <t xml:space="preserve">Fe-Amended Biochar </t>
  </si>
  <si>
    <t>Sorbents</t>
  </si>
  <si>
    <t xml:space="preserve">Ottawa Sand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</si>
</sst>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ECF0F1"/>
      <name val="Calibri"/>
      <family val="2"/>
      <scheme val="minor"/>
    </font>
    <font>
      <b/>
      <sz val="12"/>
      <color rgb="FFECF0F1"/>
      <name val="Segoe UI"/>
      <family val="2"/>
    </font>
    <font>
      <b/>
      <sz val="12"/>
      <color rgb="FF452DB2"/>
      <name val="Segoe UI"/>
      <family val="2"/>
    </font>
    <font>
      <sz val="11"/>
      <color rgb="FF00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70729"/>
        <bgColor indexed="64"/>
      </patternFill>
    </fill>
    <fill>
      <patternFill patternType="solid">
        <fgColor rgb="FF9F9F9F"/>
        <bgColor indexed="64"/>
      </patternFill>
    </fill>
    <fill>
      <patternFill patternType="solid">
        <fgColor rgb="FF452DB2"/>
        <bgColor indexed="64"/>
      </patternFill>
    </fill>
    <fill>
      <patternFill patternType="solid">
        <fgColor rgb="FFD35714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4" fillId="6" borderId="0"/>
    <xf numFmtId="0" fontId="4" fillId="7" borderId="0"/>
    <xf numFmtId="0" fontId="5" fillId="7" borderId="0"/>
    <xf numFmtId="0" fontId="3" fillId="8" borderId="0"/>
    <xf numFmtId="0" fontId="3" fillId="9" borderId="0"/>
    <xf numFmtId="0" fontId="6" fillId="10" borderId="0"/>
  </cellStyleXfs>
  <cellXfs count="58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4" xfId="0" applyFont="1" applyBorder="1"/>
    <xf numFmtId="0" fontId="1" fillId="0" borderId="0" xfId="0" applyFont="1" applyBorder="1"/>
    <xf numFmtId="0" fontId="1" fillId="0" borderId="5" xfId="0" applyFont="1" applyBorder="1"/>
    <xf numFmtId="0" fontId="0" fillId="0" borderId="6" xfId="0" applyBorder="1"/>
    <xf numFmtId="0" fontId="0" fillId="0" borderId="7" xfId="0" applyBorder="1"/>
    <xf numFmtId="164" fontId="0" fillId="0" borderId="6" xfId="0" applyNumberFormat="1" applyBorder="1"/>
    <xf numFmtId="164" fontId="0" fillId="0" borderId="7" xfId="0" applyNumberFormat="1" applyBorder="1"/>
    <xf numFmtId="164" fontId="0" fillId="0" borderId="8" xfId="0" applyNumberFormat="1" applyBorder="1"/>
    <xf numFmtId="0" fontId="0" fillId="0" borderId="4" xfId="0" applyBorder="1"/>
    <xf numFmtId="0" fontId="0" fillId="0" borderId="0" xfId="0" applyBorder="1"/>
    <xf numFmtId="164" fontId="0" fillId="0" borderId="4" xfId="0" applyNumberFormat="1" applyBorder="1"/>
    <xf numFmtId="164" fontId="0" fillId="0" borderId="0" xfId="0" applyNumberFormat="1" applyBorder="1"/>
    <xf numFmtId="164" fontId="0" fillId="0" borderId="5" xfId="0" applyNumberFormat="1" applyBorder="1"/>
    <xf numFmtId="0" fontId="0" fillId="0" borderId="9" xfId="0" applyBorder="1"/>
    <xf numFmtId="0" fontId="0" fillId="0" borderId="10" xfId="0" applyBorder="1"/>
    <xf numFmtId="164" fontId="0" fillId="0" borderId="9" xfId="0" applyNumberFormat="1" applyBorder="1"/>
    <xf numFmtId="164" fontId="0" fillId="0" borderId="10" xfId="0" applyNumberFormat="1" applyBorder="1"/>
    <xf numFmtId="164" fontId="0" fillId="0" borderId="11" xfId="0" applyNumberFormat="1" applyBorder="1"/>
    <xf numFmtId="0" fontId="0" fillId="0" borderId="11" xfId="0" applyBorder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0" fillId="0" borderId="8" xfId="0" applyBorder="1"/>
    <xf numFmtId="0" fontId="0" fillId="0" borderId="5" xfId="0" applyBorder="1"/>
    <xf numFmtId="0" fontId="0" fillId="0" borderId="0" xfId="0" applyFill="1"/>
    <xf numFmtId="0" fontId="0" fillId="0" borderId="6" xfId="0" applyFont="1" applyBorder="1"/>
    <xf numFmtId="0" fontId="0" fillId="0" borderId="7" xfId="0" applyFont="1" applyBorder="1"/>
    <xf numFmtId="0" fontId="0" fillId="0" borderId="8" xfId="0" applyFont="1" applyBorder="1"/>
    <xf numFmtId="0" fontId="1" fillId="0" borderId="6" xfId="0" applyFont="1" applyBorder="1"/>
    <xf numFmtId="0" fontId="0" fillId="0" borderId="4" xfId="0" applyFont="1" applyBorder="1"/>
    <xf numFmtId="0" fontId="1" fillId="0" borderId="7" xfId="0" applyFont="1" applyBorder="1"/>
    <xf numFmtId="0" fontId="1" fillId="0" borderId="8" xfId="0" applyFont="1" applyBorder="1"/>
    <xf numFmtId="0" fontId="0" fillId="0" borderId="0" xfId="0" applyFont="1" applyBorder="1"/>
    <xf numFmtId="1" fontId="0" fillId="0" borderId="0" xfId="0" applyNumberFormat="1" applyAlignment="1">
      <alignment horizontal="center"/>
    </xf>
    <xf numFmtId="0" fontId="1" fillId="2" borderId="0" xfId="0" applyFont="1" applyFill="1"/>
    <xf numFmtId="0" fontId="1" fillId="3" borderId="4" xfId="0" applyFont="1" applyFill="1" applyBorder="1"/>
    <xf numFmtId="1" fontId="0" fillId="3" borderId="0" xfId="0" applyNumberFormat="1" applyFill="1" applyAlignment="1">
      <alignment horizontal="center"/>
    </xf>
    <xf numFmtId="164" fontId="0" fillId="0" borderId="0" xfId="0" applyNumberFormat="1"/>
    <xf numFmtId="0" fontId="0" fillId="2" borderId="0" xfId="0" applyFill="1"/>
    <xf numFmtId="0" fontId="0" fillId="0" borderId="0" xfId="0" applyFill="1" applyBorder="1"/>
    <xf numFmtId="0" fontId="0" fillId="4" borderId="0" xfId="0" applyFill="1"/>
    <xf numFmtId="0" fontId="1" fillId="4" borderId="4" xfId="0" applyFont="1" applyFill="1" applyBorder="1"/>
    <xf numFmtId="0" fontId="1" fillId="4" borderId="0" xfId="0" applyFont="1" applyFill="1" applyBorder="1"/>
    <xf numFmtId="0" fontId="1" fillId="4" borderId="5" xfId="0" applyFont="1" applyFill="1" applyBorder="1"/>
    <xf numFmtId="0" fontId="1" fillId="4" borderId="0" xfId="0" applyFont="1" applyFill="1"/>
    <xf numFmtId="0" fontId="1" fillId="5" borderId="0" xfId="0" applyFont="1" applyFill="1" applyBorder="1"/>
    <xf numFmtId="0" fontId="1" fillId="5" borderId="0" xfId="0" applyFont="1" applyFill="1"/>
    <xf numFmtId="164" fontId="0" fillId="5" borderId="0" xfId="0" applyNumberFormat="1" applyFill="1"/>
    <xf numFmtId="0" fontId="0" fillId="5" borderId="0" xfId="0" applyFill="1"/>
    <xf numFmtId="0" fontId="1" fillId="5" borderId="5" xfId="0" applyFont="1" applyFill="1" applyBorder="1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</cellXfs>
  <cellStyles count="7">
    <cellStyle name="Normal" xfId="0" builtinId="0"/>
    <cellStyle name="PPDuplicateRow" xfId="4" xr:uid="{46267931-D127-4CAF-AAD5-8B34F79D601E}"/>
    <cellStyle name="PPHeaderColumn" xfId="2" xr:uid="{7EC97848-0620-44A6-A82B-A53D8C9898B7}"/>
    <cellStyle name="PPHeaderRequired" xfId="3" xr:uid="{688E07E2-DCEC-4A07-BEB0-B107F6769FC6}"/>
    <cellStyle name="PPHeaderTop" xfId="1" xr:uid="{47514E14-A475-40E7-A04E-AD0E2468BAA1}"/>
    <cellStyle name="PPInvalidValue" xfId="5" xr:uid="{7C85A0F1-4FAC-4644-9AE3-0DB59C0F6F9D}"/>
    <cellStyle name="PPMissingValue" xfId="6" xr:uid="{335FD177-B88C-4793-A307-601EF64F3C1B}"/>
  </cellStyles>
  <dxfs count="0"/>
  <tableStyles count="0" defaultTableStyle="TableStyleMedium2" defaultPivotStyle="PivotStyleLight16"/>
  <colors>
    <mruColors>
      <color rgb="FF808000"/>
      <color rgb="FFB0BE26"/>
      <color rgb="FF669900"/>
      <color rgb="FF0000FF"/>
      <color rgb="FFFEC2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PFBS</a:t>
            </a:r>
          </a:p>
        </c:rich>
      </c:tx>
      <c:layout>
        <c:manualLayout>
          <c:xMode val="edge"/>
          <c:yMode val="edge"/>
          <c:x val="0.69215408101085407"/>
          <c:y val="0.2421294316631214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811580288684894"/>
          <c:y val="0.22247208936720389"/>
          <c:w val="0.83359976862475815"/>
          <c:h val="0.56664949430154454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'Analytes plots'!$B$104</c:f>
              <c:strCache>
                <c:ptCount val="1"/>
                <c:pt idx="0">
                  <c:v>GAC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chemeClr val="accent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'Analytes plots'!$W$111:$AA$111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0.94620806331346308</c:v>
                  </c:pt>
                  <c:pt idx="2">
                    <c:v>1.4789500636226613</c:v>
                  </c:pt>
                  <c:pt idx="3">
                    <c:v>1.6511168230874149</c:v>
                  </c:pt>
                  <c:pt idx="4">
                    <c:v>1.6431916570285821</c:v>
                  </c:pt>
                </c:numCache>
              </c:numRef>
            </c:plus>
            <c:minus>
              <c:numRef>
                <c:f>'Analytes plots'!$W$111:$AA$111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0.94620806331346308</c:v>
                  </c:pt>
                  <c:pt idx="2">
                    <c:v>1.4789500636226613</c:v>
                  </c:pt>
                  <c:pt idx="3">
                    <c:v>1.6511168230874149</c:v>
                  </c:pt>
                  <c:pt idx="4">
                    <c:v>1.6431916570285821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'Analytes plots'!$H$103:$L$103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11</c:v>
                </c:pt>
                <c:pt idx="4">
                  <c:v>20</c:v>
                </c:pt>
              </c:numCache>
            </c:numRef>
          </c:xVal>
          <c:yVal>
            <c:numRef>
              <c:f>'Analytes plots'!$W$104:$AA$104</c:f>
              <c:numCache>
                <c:formatCode>0.0</c:formatCode>
                <c:ptCount val="5"/>
                <c:pt idx="0">
                  <c:v>0</c:v>
                </c:pt>
                <c:pt idx="1">
                  <c:v>3.414191814</c:v>
                </c:pt>
                <c:pt idx="2">
                  <c:v>5.6964111351666675</c:v>
                </c:pt>
                <c:pt idx="3">
                  <c:v>5.988204801666666</c:v>
                </c:pt>
                <c:pt idx="4">
                  <c:v>5.9713354659999993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AC0-4EEA-A718-2ACBFB6C0F20}"/>
            </c:ext>
          </c:extLst>
        </c:ser>
        <c:ser>
          <c:idx val="1"/>
          <c:order val="1"/>
          <c:tx>
            <c:strRef>
              <c:f>'Analytes plots'!$B$105</c:f>
              <c:strCache>
                <c:ptCount val="1"/>
                <c:pt idx="0">
                  <c:v>Biochar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9"/>
            <c:spPr>
              <a:solidFill>
                <a:srgbClr val="C00000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'Analytes plots'!$W$112:$AA$112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0.9569664867741724</c:v>
                  </c:pt>
                  <c:pt idx="2">
                    <c:v>0.94316386405185937</c:v>
                  </c:pt>
                  <c:pt idx="3">
                    <c:v>0.62384113084160642</c:v>
                  </c:pt>
                  <c:pt idx="4">
                    <c:v>1.1244043178098324</c:v>
                  </c:pt>
                </c:numCache>
              </c:numRef>
            </c:plus>
            <c:minus>
              <c:numRef>
                <c:f>'Analytes plots'!$W$112:$AA$112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0.9569664867741724</c:v>
                  </c:pt>
                  <c:pt idx="2">
                    <c:v>0.94316386405185937</c:v>
                  </c:pt>
                  <c:pt idx="3">
                    <c:v>0.62384113084160642</c:v>
                  </c:pt>
                  <c:pt idx="4">
                    <c:v>1.1244043178098324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'Analytes plots'!$H$103:$L$103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11</c:v>
                </c:pt>
                <c:pt idx="4">
                  <c:v>20</c:v>
                </c:pt>
              </c:numCache>
            </c:numRef>
          </c:xVal>
          <c:yVal>
            <c:numRef>
              <c:f>'Analytes plots'!$W$105:$AA$105</c:f>
              <c:numCache>
                <c:formatCode>0.0</c:formatCode>
                <c:ptCount val="5"/>
                <c:pt idx="0">
                  <c:v>0</c:v>
                </c:pt>
                <c:pt idx="1">
                  <c:v>0.85613117499999936</c:v>
                </c:pt>
                <c:pt idx="2">
                  <c:v>0.70154063883333284</c:v>
                </c:pt>
                <c:pt idx="3">
                  <c:v>0.60149015399999917</c:v>
                </c:pt>
                <c:pt idx="4">
                  <c:v>-0.27612715066666688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AC0-4EEA-A718-2ACBFB6C0F20}"/>
            </c:ext>
          </c:extLst>
        </c:ser>
        <c:ser>
          <c:idx val="2"/>
          <c:order val="2"/>
          <c:tx>
            <c:strRef>
              <c:f>'Analytes plots'!$B$106</c:f>
              <c:strCache>
                <c:ptCount val="1"/>
                <c:pt idx="0">
                  <c:v>Fe-Amended Biochar 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square"/>
            <c:size val="9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'Analytes plots'!$W$113:$AA$113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0.29445034496609562</c:v>
                  </c:pt>
                  <c:pt idx="2">
                    <c:v>0.16787064637487126</c:v>
                  </c:pt>
                  <c:pt idx="3">
                    <c:v>0.18922887523719462</c:v>
                  </c:pt>
                  <c:pt idx="4">
                    <c:v>3.9074146295625882E-2</c:v>
                  </c:pt>
                </c:numCache>
              </c:numRef>
            </c:plus>
            <c:minus>
              <c:numRef>
                <c:f>'Analytes plots'!$W$113:$AA$113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0.29445034496609562</c:v>
                  </c:pt>
                  <c:pt idx="2">
                    <c:v>0.16787064637487126</c:v>
                  </c:pt>
                  <c:pt idx="3">
                    <c:v>0.18922887523719462</c:v>
                  </c:pt>
                  <c:pt idx="4">
                    <c:v>3.9074146295625882E-2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'Analytes plots'!$H$103:$L$103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11</c:v>
                </c:pt>
                <c:pt idx="4">
                  <c:v>20</c:v>
                </c:pt>
              </c:numCache>
            </c:numRef>
          </c:xVal>
          <c:yVal>
            <c:numRef>
              <c:f>'Analytes plots'!$W$106:$AA$106</c:f>
              <c:numCache>
                <c:formatCode>0.0</c:formatCode>
                <c:ptCount val="5"/>
                <c:pt idx="0">
                  <c:v>0</c:v>
                </c:pt>
                <c:pt idx="1">
                  <c:v>0.47435794383333246</c:v>
                </c:pt>
                <c:pt idx="2">
                  <c:v>0.31811961483333229</c:v>
                </c:pt>
                <c:pt idx="3">
                  <c:v>0.59465997116666569</c:v>
                </c:pt>
                <c:pt idx="4">
                  <c:v>-0.26389634633333398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AC0-4EEA-A718-2ACBFB6C0F20}"/>
            </c:ext>
          </c:extLst>
        </c:ser>
        <c:ser>
          <c:idx val="3"/>
          <c:order val="3"/>
          <c:tx>
            <c:strRef>
              <c:f>'Analytes plots'!$B$107</c:f>
              <c:strCache>
                <c:ptCount val="1"/>
                <c:pt idx="0">
                  <c:v>Activated Carbon-Clay Blend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diamond"/>
            <c:size val="9"/>
            <c:spPr>
              <a:solidFill>
                <a:srgbClr val="FFFF00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'Analytes plots'!$W$114:$AA$114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0.92322743849886335</c:v>
                  </c:pt>
                  <c:pt idx="2">
                    <c:v>1.1917887592997878</c:v>
                  </c:pt>
                  <c:pt idx="3">
                    <c:v>1.2655844497712838</c:v>
                  </c:pt>
                  <c:pt idx="4">
                    <c:v>0.80225331831252766</c:v>
                  </c:pt>
                </c:numCache>
              </c:numRef>
            </c:plus>
            <c:minus>
              <c:numRef>
                <c:f>'Analytes plots'!$W$114:$AA$114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0.92322743849886335</c:v>
                  </c:pt>
                  <c:pt idx="2">
                    <c:v>1.1917887592997878</c:v>
                  </c:pt>
                  <c:pt idx="3">
                    <c:v>1.2655844497712838</c:v>
                  </c:pt>
                  <c:pt idx="4">
                    <c:v>0.80225331831252766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'Analytes plots'!$H$103:$L$103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11</c:v>
                </c:pt>
                <c:pt idx="4">
                  <c:v>20</c:v>
                </c:pt>
              </c:numCache>
            </c:numRef>
          </c:xVal>
          <c:yVal>
            <c:numRef>
              <c:f>'Analytes plots'!$W$107:$AA$107</c:f>
              <c:numCache>
                <c:formatCode>0.0</c:formatCode>
                <c:ptCount val="5"/>
                <c:pt idx="0">
                  <c:v>0</c:v>
                </c:pt>
                <c:pt idx="1">
                  <c:v>3.0579208154999997</c:v>
                </c:pt>
                <c:pt idx="2">
                  <c:v>3.0714553949999996</c:v>
                </c:pt>
                <c:pt idx="3">
                  <c:v>3.0941295668333328</c:v>
                </c:pt>
                <c:pt idx="4">
                  <c:v>2.3500505976666664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4AC0-4EEA-A718-2ACBFB6C0F20}"/>
            </c:ext>
          </c:extLst>
        </c:ser>
        <c:ser>
          <c:idx val="4"/>
          <c:order val="4"/>
          <c:tx>
            <c:strRef>
              <c:f>'Analytes plots'!$B$108</c:f>
              <c:strCache>
                <c:ptCount val="1"/>
                <c:pt idx="0">
                  <c:v>Modified Clay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square"/>
            <c:size val="9"/>
            <c:spPr>
              <a:solidFill>
                <a:schemeClr val="tx1"/>
              </a:solidFill>
              <a:ln w="1587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'Analytes plots'!$W$115:$AA$115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9.652248789384503E-2</c:v>
                  </c:pt>
                  <c:pt idx="2">
                    <c:v>0.74134195062143127</c:v>
                  </c:pt>
                  <c:pt idx="3">
                    <c:v>0.2969226103132786</c:v>
                  </c:pt>
                  <c:pt idx="4">
                    <c:v>0.27689630616958938</c:v>
                  </c:pt>
                </c:numCache>
              </c:numRef>
            </c:plus>
            <c:minus>
              <c:numRef>
                <c:f>'Analytes plots'!$W$115:$AA$115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9.652248789384503E-2</c:v>
                  </c:pt>
                  <c:pt idx="2">
                    <c:v>0.74134195062143127</c:v>
                  </c:pt>
                  <c:pt idx="3">
                    <c:v>0.2969226103132786</c:v>
                  </c:pt>
                  <c:pt idx="4">
                    <c:v>0.27689630616958938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'Analytes plots'!$H$103:$L$103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11</c:v>
                </c:pt>
                <c:pt idx="4">
                  <c:v>20</c:v>
                </c:pt>
              </c:numCache>
            </c:numRef>
          </c:xVal>
          <c:yVal>
            <c:numRef>
              <c:f>'Analytes plots'!$W$108:$AA$108</c:f>
              <c:numCache>
                <c:formatCode>0.0</c:formatCode>
                <c:ptCount val="5"/>
                <c:pt idx="0">
                  <c:v>0</c:v>
                </c:pt>
                <c:pt idx="1">
                  <c:v>1.4260060736666667</c:v>
                </c:pt>
                <c:pt idx="2">
                  <c:v>2.9360844606666672</c:v>
                </c:pt>
                <c:pt idx="3">
                  <c:v>4.1423453853333339</c:v>
                </c:pt>
                <c:pt idx="4">
                  <c:v>4.4857418226666672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4AC0-4EEA-A718-2ACBFB6C0F20}"/>
            </c:ext>
          </c:extLst>
        </c:ser>
        <c:ser>
          <c:idx val="5"/>
          <c:order val="5"/>
          <c:tx>
            <c:strRef>
              <c:f>'Analytes plots'!$B$109</c:f>
              <c:strCache>
                <c:ptCount val="1"/>
                <c:pt idx="0">
                  <c:v>Ottawa Sand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triangle"/>
            <c:size val="9"/>
            <c:spPr>
              <a:solidFill>
                <a:schemeClr val="accent2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'Analytes plots'!$W$116:$AA$116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0.23744058237463517</c:v>
                  </c:pt>
                  <c:pt idx="2">
                    <c:v>0.2036413226330426</c:v>
                  </c:pt>
                  <c:pt idx="3">
                    <c:v>0.23806285183659842</c:v>
                  </c:pt>
                  <c:pt idx="4">
                    <c:v>0.21224932011074171</c:v>
                  </c:pt>
                </c:numCache>
              </c:numRef>
            </c:plus>
            <c:minus>
              <c:numRef>
                <c:f>'Analytes plots'!$W$116:$AA$116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0.23744058237463517</c:v>
                  </c:pt>
                  <c:pt idx="2">
                    <c:v>0.2036413226330426</c:v>
                  </c:pt>
                  <c:pt idx="3">
                    <c:v>0.23806285183659842</c:v>
                  </c:pt>
                  <c:pt idx="4">
                    <c:v>0.21224932011074171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'Analytes plots'!$H$103:$L$103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11</c:v>
                </c:pt>
                <c:pt idx="4">
                  <c:v>20</c:v>
                </c:pt>
              </c:numCache>
            </c:numRef>
          </c:xVal>
          <c:yVal>
            <c:numRef>
              <c:f>'Analytes plots'!$W$109:$AA$109</c:f>
              <c:numCache>
                <c:formatCode>0.0</c:formatCode>
                <c:ptCount val="5"/>
                <c:pt idx="0">
                  <c:v>0</c:v>
                </c:pt>
                <c:pt idx="1">
                  <c:v>0.15985133766666662</c:v>
                </c:pt>
                <c:pt idx="2">
                  <c:v>0.31730741933333345</c:v>
                </c:pt>
                <c:pt idx="3">
                  <c:v>0.17384955633333307</c:v>
                </c:pt>
                <c:pt idx="4">
                  <c:v>-7.2666609666666659E-2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4AC0-4EEA-A718-2ACBFB6C0F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7252880"/>
        <c:axId val="577253208"/>
      </c:scatterChart>
      <c:valAx>
        <c:axId val="577252880"/>
        <c:scaling>
          <c:orientation val="minMax"/>
          <c:max val="22"/>
          <c:min val="0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Time</a:t>
                </a:r>
                <a:r>
                  <a:rPr lang="en-US" sz="1200" b="1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(Day)</a:t>
                </a:r>
                <a:endParaRPr lang="en-US" sz="1200" b="1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77253208"/>
        <c:crosses val="autoZero"/>
        <c:crossBetween val="midCat"/>
      </c:valAx>
      <c:valAx>
        <c:axId val="577253208"/>
        <c:scaling>
          <c:orientation val="minMax"/>
          <c:max val="8.9"/>
          <c:min val="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Cs</a:t>
                </a:r>
                <a:r>
                  <a:rPr lang="en-US" sz="1400" b="1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 (µg/mg)</a:t>
                </a:r>
                <a:endParaRPr lang="en-US" sz="1400" b="1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9.9595391760434037E-3"/>
              <c:y val="0.248522124099697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77252880"/>
        <c:crosses val="autoZero"/>
        <c:crossBetween val="midCat"/>
        <c:majorUnit val="2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9.8291435610059971E-2"/>
          <c:y val="3.2187548816602476E-2"/>
          <c:w val="0.87421475494210088"/>
          <c:h val="0.163167603391486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Biochar</a:t>
            </a:r>
          </a:p>
        </c:rich>
      </c:tx>
      <c:layout>
        <c:manualLayout>
          <c:xMode val="edge"/>
          <c:yMode val="edge"/>
          <c:x val="0.69215408101085407"/>
          <c:y val="0.2421294316631214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811580288684894"/>
          <c:y val="0.22247208936720389"/>
          <c:w val="0.83359976862475815"/>
          <c:h val="0.56664949430154454"/>
        </c:manualLayout>
      </c:layout>
      <c:scatterChart>
        <c:scatterStyle val="smoothMarker"/>
        <c:varyColors val="0"/>
        <c:ser>
          <c:idx val="1"/>
          <c:order val="1"/>
          <c:tx>
            <c:v>PFHxA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9"/>
            <c:spPr>
              <a:solidFill>
                <a:srgbClr val="C00000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'Sorbents plots'!$H$112:$L$112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1.2052686139728244</c:v>
                  </c:pt>
                  <c:pt idx="2">
                    <c:v>0.71029979364499307</c:v>
                  </c:pt>
                  <c:pt idx="3">
                    <c:v>0.93468781333878981</c:v>
                  </c:pt>
                  <c:pt idx="4">
                    <c:v>1.0823579736108024</c:v>
                  </c:pt>
                </c:numCache>
              </c:numRef>
            </c:plus>
            <c:minus>
              <c:numRef>
                <c:f>'Sorbents plots'!$H$112:$L$112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1.2052686139728244</c:v>
                  </c:pt>
                  <c:pt idx="2">
                    <c:v>0.71029979364499307</c:v>
                  </c:pt>
                  <c:pt idx="3">
                    <c:v>0.93468781333878981</c:v>
                  </c:pt>
                  <c:pt idx="4">
                    <c:v>1.0823579736108024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'Sorbents plots'!$H$103:$L$103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11</c:v>
                </c:pt>
                <c:pt idx="4">
                  <c:v>20</c:v>
                </c:pt>
              </c:numCache>
            </c:numRef>
          </c:xVal>
          <c:yVal>
            <c:numRef>
              <c:f>'Sorbents plots'!$H$105:$L$105</c:f>
              <c:numCache>
                <c:formatCode>0.0</c:formatCode>
                <c:ptCount val="5"/>
                <c:pt idx="0">
                  <c:v>0</c:v>
                </c:pt>
                <c:pt idx="1">
                  <c:v>1.0258575191666675</c:v>
                </c:pt>
                <c:pt idx="2">
                  <c:v>1.220817856666667</c:v>
                </c:pt>
                <c:pt idx="3">
                  <c:v>1.7284898961666666</c:v>
                </c:pt>
                <c:pt idx="4">
                  <c:v>1.0253662068333333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614-4D42-8811-24263F8EDAEE}"/>
            </c:ext>
          </c:extLst>
        </c:ser>
        <c:ser>
          <c:idx val="2"/>
          <c:order val="2"/>
          <c:tx>
            <c:v>PFOA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square"/>
            <c:size val="9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'Sorbents plots'!$M$112:$Q$112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1.0930079986427841</c:v>
                  </c:pt>
                  <c:pt idx="2">
                    <c:v>0.54895458524692065</c:v>
                  </c:pt>
                  <c:pt idx="3">
                    <c:v>0.54106650942359802</c:v>
                  </c:pt>
                  <c:pt idx="4">
                    <c:v>0.4298249993168296</c:v>
                  </c:pt>
                </c:numCache>
              </c:numRef>
            </c:plus>
            <c:minus>
              <c:numRef>
                <c:f>'Sorbents plots'!$M$112:$Q$112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1.0930079986427841</c:v>
                  </c:pt>
                  <c:pt idx="2">
                    <c:v>0.54895458524692065</c:v>
                  </c:pt>
                  <c:pt idx="3">
                    <c:v>0.54106650942359802</c:v>
                  </c:pt>
                  <c:pt idx="4">
                    <c:v>0.4298249993168296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'Sorbents plots'!$H$103:$L$103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11</c:v>
                </c:pt>
                <c:pt idx="4">
                  <c:v>20</c:v>
                </c:pt>
              </c:numCache>
            </c:numRef>
          </c:xVal>
          <c:yVal>
            <c:numRef>
              <c:f>'Sorbents plots'!$M$105:$Q$105</c:f>
              <c:numCache>
                <c:formatCode>0.0</c:formatCode>
                <c:ptCount val="5"/>
                <c:pt idx="0">
                  <c:v>0</c:v>
                </c:pt>
                <c:pt idx="1">
                  <c:v>2.0984206661666662</c:v>
                </c:pt>
                <c:pt idx="2">
                  <c:v>2.3788104311666669</c:v>
                </c:pt>
                <c:pt idx="3">
                  <c:v>2.4859327961666664</c:v>
                </c:pt>
                <c:pt idx="4">
                  <c:v>2.250245419333333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614-4D42-8811-24263F8EDAEE}"/>
            </c:ext>
          </c:extLst>
        </c:ser>
        <c:ser>
          <c:idx val="3"/>
          <c:order val="3"/>
          <c:tx>
            <c:v>PFNA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diamond"/>
            <c:size val="9"/>
            <c:spPr>
              <a:solidFill>
                <a:srgbClr val="FFFF00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'Sorbents plots'!$R$112:$V$112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0.98583719761047528</c:v>
                  </c:pt>
                  <c:pt idx="2">
                    <c:v>0.93470228958707946</c:v>
                  </c:pt>
                  <c:pt idx="3">
                    <c:v>0.73368368454862731</c:v>
                  </c:pt>
                  <c:pt idx="4">
                    <c:v>0.85798109911542531</c:v>
                  </c:pt>
                </c:numCache>
              </c:numRef>
            </c:plus>
            <c:minus>
              <c:numRef>
                <c:f>'Sorbents plots'!$R$112:$V$112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0.98583719761047528</c:v>
                  </c:pt>
                  <c:pt idx="2">
                    <c:v>0.93470228958707946</c:v>
                  </c:pt>
                  <c:pt idx="3">
                    <c:v>0.73368368454862731</c:v>
                  </c:pt>
                  <c:pt idx="4">
                    <c:v>0.85798109911542531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'Sorbents plots'!$H$103:$L$103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11</c:v>
                </c:pt>
                <c:pt idx="4">
                  <c:v>20</c:v>
                </c:pt>
              </c:numCache>
            </c:numRef>
          </c:xVal>
          <c:yVal>
            <c:numRef>
              <c:f>'Sorbents plots'!$R$105:$V$105</c:f>
              <c:numCache>
                <c:formatCode>0.0</c:formatCode>
                <c:ptCount val="5"/>
                <c:pt idx="0">
                  <c:v>0</c:v>
                </c:pt>
                <c:pt idx="1">
                  <c:v>3.3222120155000003</c:v>
                </c:pt>
                <c:pt idx="2">
                  <c:v>3.8650282290000004</c:v>
                </c:pt>
                <c:pt idx="3">
                  <c:v>4.0846932038333348</c:v>
                </c:pt>
                <c:pt idx="4">
                  <c:v>3.9951350650000008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6614-4D42-8811-24263F8EDAEE}"/>
            </c:ext>
          </c:extLst>
        </c:ser>
        <c:ser>
          <c:idx val="4"/>
          <c:order val="4"/>
          <c:tx>
            <c:v>PFBS</c:v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diamond"/>
            <c:size val="9"/>
            <c:spPr>
              <a:solidFill>
                <a:schemeClr val="accent3"/>
              </a:solidFill>
              <a:ln w="1587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'Sorbents plots'!$W$112:$AA$112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0.9569664867741724</c:v>
                  </c:pt>
                  <c:pt idx="2">
                    <c:v>0.94316386405185937</c:v>
                  </c:pt>
                  <c:pt idx="3">
                    <c:v>0.62384113084160642</c:v>
                  </c:pt>
                  <c:pt idx="4">
                    <c:v>1.1244043178098324</c:v>
                  </c:pt>
                </c:numCache>
              </c:numRef>
            </c:plus>
            <c:minus>
              <c:numRef>
                <c:f>'Sorbents plots'!$W$112:$AA$112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0.9569664867741724</c:v>
                  </c:pt>
                  <c:pt idx="2">
                    <c:v>0.94316386405185937</c:v>
                  </c:pt>
                  <c:pt idx="3">
                    <c:v>0.62384113084160642</c:v>
                  </c:pt>
                  <c:pt idx="4">
                    <c:v>1.1244043178098324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'Sorbents plots'!$H$103:$L$103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11</c:v>
                </c:pt>
                <c:pt idx="4">
                  <c:v>20</c:v>
                </c:pt>
              </c:numCache>
            </c:numRef>
          </c:xVal>
          <c:yVal>
            <c:numRef>
              <c:f>'Sorbents plots'!$W$105:$AA$105</c:f>
              <c:numCache>
                <c:formatCode>0.0</c:formatCode>
                <c:ptCount val="5"/>
                <c:pt idx="0">
                  <c:v>0</c:v>
                </c:pt>
                <c:pt idx="1">
                  <c:v>0.85613117499999936</c:v>
                </c:pt>
                <c:pt idx="2">
                  <c:v>0.70154063883333284</c:v>
                </c:pt>
                <c:pt idx="3">
                  <c:v>0.60149015399999917</c:v>
                </c:pt>
                <c:pt idx="4">
                  <c:v>-0.27612715066666688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6614-4D42-8811-24263F8EDAEE}"/>
            </c:ext>
          </c:extLst>
        </c:ser>
        <c:ser>
          <c:idx val="5"/>
          <c:order val="5"/>
          <c:tx>
            <c:v>PFOS</c:v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triangle"/>
            <c:size val="9"/>
            <c:spPr>
              <a:solidFill>
                <a:schemeClr val="accent2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'Sorbents plots'!$AB$112:$AF$112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1.4050488517370496</c:v>
                  </c:pt>
                  <c:pt idx="2">
                    <c:v>1.0019558216404698</c:v>
                  </c:pt>
                  <c:pt idx="3">
                    <c:v>0.82125841389006282</c:v>
                  </c:pt>
                  <c:pt idx="4">
                    <c:v>0.98437456929462219</c:v>
                  </c:pt>
                </c:numCache>
              </c:numRef>
            </c:plus>
            <c:minus>
              <c:numRef>
                <c:f>'Sorbents plots'!$AB$112:$AF$112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1.4050488517370496</c:v>
                  </c:pt>
                  <c:pt idx="2">
                    <c:v>1.0019558216404698</c:v>
                  </c:pt>
                  <c:pt idx="3">
                    <c:v>0.82125841389006282</c:v>
                  </c:pt>
                  <c:pt idx="4">
                    <c:v>0.98437456929462219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'Sorbents plots'!$H$103:$L$103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11</c:v>
                </c:pt>
                <c:pt idx="4">
                  <c:v>20</c:v>
                </c:pt>
              </c:numCache>
            </c:numRef>
          </c:xVal>
          <c:yVal>
            <c:numRef>
              <c:f>'Sorbents plots'!$AB$105:$AF$105</c:f>
              <c:numCache>
                <c:formatCode>0.0</c:formatCode>
                <c:ptCount val="5"/>
                <c:pt idx="0">
                  <c:v>0</c:v>
                </c:pt>
                <c:pt idx="1">
                  <c:v>4.3147076471666681</c:v>
                </c:pt>
                <c:pt idx="2">
                  <c:v>4.9062465135000002</c:v>
                </c:pt>
                <c:pt idx="3">
                  <c:v>5.6450401400000016</c:v>
                </c:pt>
                <c:pt idx="4">
                  <c:v>5.7180686146666675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6614-4D42-8811-24263F8EDA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7252880"/>
        <c:axId val="577253208"/>
        <c:extLst>
          <c:ext xmlns:c15="http://schemas.microsoft.com/office/drawing/2012/chart" uri="{02D57815-91ED-43cb-92C2-25804820EDAC}">
            <c15:filteredScatterSeries>
              <c15:ser>
                <c:idx val="0"/>
                <c:order val="0"/>
                <c:tx>
                  <c:v>PFBA</c:v>
                </c:tx>
                <c:spPr>
                  <a:ln w="19050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9"/>
                  <c:spPr>
                    <a:solidFill>
                      <a:schemeClr val="accent1"/>
                    </a:solidFill>
                    <a:ln w="9525">
                      <a:solidFill>
                        <a:schemeClr val="tx1"/>
                      </a:solidFill>
                    </a:ln>
                    <a:effectLst/>
                  </c:spPr>
                </c:marker>
                <c:errBars>
                  <c:errDir val="y"/>
                  <c:errBarType val="both"/>
                  <c:errValType val="cust"/>
                  <c:noEndCap val="0"/>
                  <c:plus>
                    <c:numRef>
                      <c:extLst>
                        <c:ext uri="{02D57815-91ED-43cb-92C2-25804820EDAC}">
                          <c15:formulaRef>
                            <c15:sqref>'Sorbents plots'!$C$112:$G$112</c15:sqref>
                          </c15:formulaRef>
                        </c:ext>
                      </c:extLst>
                      <c:numCache>
                        <c:formatCode>General</c:formatCode>
                        <c:ptCount val="5"/>
                        <c:pt idx="0">
                          <c:v>0</c:v>
                        </c:pt>
                        <c:pt idx="1">
                          <c:v>1.1591522038092514</c:v>
                        </c:pt>
                        <c:pt idx="2">
                          <c:v>0.97456772068910191</c:v>
                        </c:pt>
                        <c:pt idx="3">
                          <c:v>0.61509518453779599</c:v>
                        </c:pt>
                        <c:pt idx="4">
                          <c:v>0.82717444114964689</c:v>
                        </c:pt>
                      </c:numCache>
                    </c:numRef>
                  </c:plus>
                  <c:minus>
                    <c:numRef>
                      <c:extLst>
                        <c:ext uri="{02D57815-91ED-43cb-92C2-25804820EDAC}">
                          <c15:formulaRef>
                            <c15:sqref>'Sorbents plots'!$C$112:$G$112</c15:sqref>
                          </c15:formulaRef>
                        </c:ext>
                      </c:extLst>
                      <c:numCache>
                        <c:formatCode>General</c:formatCode>
                        <c:ptCount val="5"/>
                        <c:pt idx="0">
                          <c:v>0</c:v>
                        </c:pt>
                        <c:pt idx="1">
                          <c:v>1.1591522038092514</c:v>
                        </c:pt>
                        <c:pt idx="2">
                          <c:v>0.97456772068910191</c:v>
                        </c:pt>
                        <c:pt idx="3">
                          <c:v>0.61509518453779599</c:v>
                        </c:pt>
                        <c:pt idx="4">
                          <c:v>0.82717444114964689</c:v>
                        </c:pt>
                      </c:numCache>
                    </c:numRef>
                  </c:minus>
                  <c:spPr>
                    <a:noFill/>
                    <a:ln w="9525" cap="flat" cmpd="sng" algn="ctr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round/>
                    </a:ln>
                    <a:effectLst/>
                  </c:spPr>
                </c:errBars>
                <c:xVal>
                  <c:numRef>
                    <c:extLst>
                      <c:ext uri="{02D57815-91ED-43cb-92C2-25804820EDAC}">
                        <c15:formulaRef>
                          <c15:sqref>'Sorbents plots'!$H$103:$L$103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0</c:v>
                      </c:pt>
                      <c:pt idx="1">
                        <c:v>1</c:v>
                      </c:pt>
                      <c:pt idx="2">
                        <c:v>5</c:v>
                      </c:pt>
                      <c:pt idx="3">
                        <c:v>11</c:v>
                      </c:pt>
                      <c:pt idx="4">
                        <c:v>20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'Sorbents plots'!$C$105:$G$105</c15:sqref>
                        </c15:formulaRef>
                      </c:ext>
                    </c:extLst>
                    <c:numCache>
                      <c:formatCode>0.0</c:formatCode>
                      <c:ptCount val="5"/>
                      <c:pt idx="0">
                        <c:v>0</c:v>
                      </c:pt>
                      <c:pt idx="1">
                        <c:v>1.0590591296666665</c:v>
                      </c:pt>
                      <c:pt idx="2">
                        <c:v>0.84171379799999901</c:v>
                      </c:pt>
                      <c:pt idx="3">
                        <c:v>-0.83835500816666764</c:v>
                      </c:pt>
                      <c:pt idx="4">
                        <c:v>0.53576337399999929</c:v>
                      </c:pt>
                    </c:numCache>
                  </c:numRef>
                </c:yVal>
                <c:smooth val="1"/>
                <c:extLst>
                  <c:ext xmlns:c16="http://schemas.microsoft.com/office/drawing/2014/chart" uri="{C3380CC4-5D6E-409C-BE32-E72D297353CC}">
                    <c16:uniqueId val="{00000000-6614-4D42-8811-24263F8EDAEE}"/>
                  </c:ext>
                </c:extLst>
              </c15:ser>
            </c15:filteredScatterSeries>
          </c:ext>
        </c:extLst>
      </c:scatterChart>
      <c:valAx>
        <c:axId val="577252880"/>
        <c:scaling>
          <c:orientation val="minMax"/>
          <c:max val="22"/>
          <c:min val="0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Time</a:t>
                </a:r>
                <a:r>
                  <a:rPr lang="en-US" sz="1200" b="1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(Day)</a:t>
                </a:r>
                <a:endParaRPr lang="en-US" sz="1200" b="1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77253208"/>
        <c:crosses val="autoZero"/>
        <c:crossBetween val="midCat"/>
      </c:valAx>
      <c:valAx>
        <c:axId val="577253208"/>
        <c:scaling>
          <c:orientation val="minMax"/>
          <c:max val="8.9"/>
          <c:min val="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Cs</a:t>
                </a:r>
                <a:r>
                  <a:rPr lang="en-US" sz="1400" b="1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 (µg/mg)</a:t>
                </a:r>
                <a:endParaRPr lang="en-US" sz="1400" b="1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9.9595391760434037E-3"/>
              <c:y val="0.248522124099697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77252880"/>
        <c:crosses val="autoZero"/>
        <c:crossBetween val="midCat"/>
        <c:majorUnit val="2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9.8291435610059971E-2"/>
          <c:y val="3.2187548816602476E-2"/>
          <c:w val="0.87421475494210088"/>
          <c:h val="0.163167603391486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Fe</a:t>
            </a:r>
            <a:r>
              <a:rPr lang="en-US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amended </a:t>
            </a:r>
            <a:r>
              <a:rPr lang="en-US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Biochar</a:t>
            </a:r>
          </a:p>
        </c:rich>
      </c:tx>
      <c:layout>
        <c:manualLayout>
          <c:xMode val="edge"/>
          <c:yMode val="edge"/>
          <c:x val="0.57893448608620901"/>
          <c:y val="0.2421294316631214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811580288684894"/>
          <c:y val="0.22247208936720389"/>
          <c:w val="0.83359976862475815"/>
          <c:h val="0.56664949430154454"/>
        </c:manualLayout>
      </c:layout>
      <c:scatterChart>
        <c:scatterStyle val="smoothMarker"/>
        <c:varyColors val="0"/>
        <c:ser>
          <c:idx val="1"/>
          <c:order val="1"/>
          <c:tx>
            <c:v>PFHxA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9"/>
            <c:spPr>
              <a:solidFill>
                <a:srgbClr val="C00000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'Sorbents plots'!$H$113:$L$113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0.17242398310308799</c:v>
                  </c:pt>
                  <c:pt idx="2">
                    <c:v>0.11280130276315668</c:v>
                  </c:pt>
                  <c:pt idx="3">
                    <c:v>0.4058611989366101</c:v>
                  </c:pt>
                  <c:pt idx="4">
                    <c:v>0.2026735499645842</c:v>
                  </c:pt>
                </c:numCache>
              </c:numRef>
            </c:plus>
            <c:minus>
              <c:numRef>
                <c:f>'Sorbents plots'!$H$113:$L$113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0.17242398310308799</c:v>
                  </c:pt>
                  <c:pt idx="2">
                    <c:v>0.11280130276315668</c:v>
                  </c:pt>
                  <c:pt idx="3">
                    <c:v>0.4058611989366101</c:v>
                  </c:pt>
                  <c:pt idx="4">
                    <c:v>0.2026735499645842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'Sorbents plots'!$H$103:$L$103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11</c:v>
                </c:pt>
                <c:pt idx="4">
                  <c:v>20</c:v>
                </c:pt>
              </c:numCache>
            </c:numRef>
          </c:xVal>
          <c:yVal>
            <c:numRef>
              <c:f>'Sorbents plots'!$H$106:$L$106</c:f>
              <c:numCache>
                <c:formatCode>0.0</c:formatCode>
                <c:ptCount val="5"/>
                <c:pt idx="0">
                  <c:v>0</c:v>
                </c:pt>
                <c:pt idx="1">
                  <c:v>0.3048162913333336</c:v>
                </c:pt>
                <c:pt idx="2">
                  <c:v>0.39659030866666667</c:v>
                </c:pt>
                <c:pt idx="3">
                  <c:v>0.91653667283333295</c:v>
                </c:pt>
                <c:pt idx="4">
                  <c:v>0.1494065446666667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6CF-4736-900A-BA1B1E31848A}"/>
            </c:ext>
          </c:extLst>
        </c:ser>
        <c:ser>
          <c:idx val="2"/>
          <c:order val="2"/>
          <c:tx>
            <c:v>PFOA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square"/>
            <c:size val="9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'Sorbents plots'!$M$113:$Q$113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2.0036857802820676E-2</c:v>
                  </c:pt>
                  <c:pt idx="2">
                    <c:v>0.13572565201435002</c:v>
                  </c:pt>
                  <c:pt idx="3">
                    <c:v>8.8800820093564312E-2</c:v>
                  </c:pt>
                  <c:pt idx="4">
                    <c:v>0.26932880480573912</c:v>
                  </c:pt>
                </c:numCache>
              </c:numRef>
            </c:plus>
            <c:minus>
              <c:numRef>
                <c:f>'Sorbents plots'!$M$113:$Q$113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2.0036857802820676E-2</c:v>
                  </c:pt>
                  <c:pt idx="2">
                    <c:v>0.13572565201435002</c:v>
                  </c:pt>
                  <c:pt idx="3">
                    <c:v>8.8800820093564312E-2</c:v>
                  </c:pt>
                  <c:pt idx="4">
                    <c:v>0.26932880480573912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'Sorbents plots'!$H$103:$L$103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11</c:v>
                </c:pt>
                <c:pt idx="4">
                  <c:v>20</c:v>
                </c:pt>
              </c:numCache>
            </c:numRef>
          </c:xVal>
          <c:yVal>
            <c:numRef>
              <c:f>'Sorbents plots'!$M$106:$Q$106</c:f>
              <c:numCache>
                <c:formatCode>0.0</c:formatCode>
                <c:ptCount val="5"/>
                <c:pt idx="0">
                  <c:v>0</c:v>
                </c:pt>
                <c:pt idx="1">
                  <c:v>0.70996797000000023</c:v>
                </c:pt>
                <c:pt idx="2">
                  <c:v>0.73390941300000045</c:v>
                </c:pt>
                <c:pt idx="3">
                  <c:v>0.69186074333333369</c:v>
                </c:pt>
                <c:pt idx="4">
                  <c:v>0.31828006833333383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6CF-4736-900A-BA1B1E31848A}"/>
            </c:ext>
          </c:extLst>
        </c:ser>
        <c:ser>
          <c:idx val="3"/>
          <c:order val="3"/>
          <c:tx>
            <c:v>PFNA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diamond"/>
            <c:size val="9"/>
            <c:spPr>
              <a:solidFill>
                <a:srgbClr val="FFFF00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'Sorbents plots'!$R$113:$V$113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0.28050840699549218</c:v>
                  </c:pt>
                  <c:pt idx="2">
                    <c:v>0.35217034687658882</c:v>
                  </c:pt>
                  <c:pt idx="3">
                    <c:v>0.12435898842680611</c:v>
                  </c:pt>
                  <c:pt idx="4">
                    <c:v>0.31088641855484467</c:v>
                  </c:pt>
                </c:numCache>
              </c:numRef>
            </c:plus>
            <c:minus>
              <c:numRef>
                <c:f>'Sorbents plots'!$R$113:$V$113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0.28050840699549218</c:v>
                  </c:pt>
                  <c:pt idx="2">
                    <c:v>0.35217034687658882</c:v>
                  </c:pt>
                  <c:pt idx="3">
                    <c:v>0.12435898842680611</c:v>
                  </c:pt>
                  <c:pt idx="4">
                    <c:v>0.31088641855484467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'Sorbents plots'!$H$103:$L$103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11</c:v>
                </c:pt>
                <c:pt idx="4">
                  <c:v>20</c:v>
                </c:pt>
              </c:numCache>
            </c:numRef>
          </c:xVal>
          <c:yVal>
            <c:numRef>
              <c:f>'Sorbents plots'!$R$106:$V$106</c:f>
              <c:numCache>
                <c:formatCode>0.0</c:formatCode>
                <c:ptCount val="5"/>
                <c:pt idx="0">
                  <c:v>0</c:v>
                </c:pt>
                <c:pt idx="1">
                  <c:v>0.63832189049999999</c:v>
                </c:pt>
                <c:pt idx="2">
                  <c:v>0.87342249366666636</c:v>
                </c:pt>
                <c:pt idx="3">
                  <c:v>0.67863074916666644</c:v>
                </c:pt>
                <c:pt idx="4">
                  <c:v>0.2410490363333333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96CF-4736-900A-BA1B1E31848A}"/>
            </c:ext>
          </c:extLst>
        </c:ser>
        <c:ser>
          <c:idx val="4"/>
          <c:order val="4"/>
          <c:tx>
            <c:v>PFBS</c:v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diamond"/>
            <c:size val="9"/>
            <c:spPr>
              <a:solidFill>
                <a:schemeClr val="accent3"/>
              </a:solidFill>
              <a:ln w="1587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'Sorbents plots'!$W$113:$AA$113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0.29445034496609562</c:v>
                  </c:pt>
                  <c:pt idx="2">
                    <c:v>0.16787064637487126</c:v>
                  </c:pt>
                  <c:pt idx="3">
                    <c:v>0.18922887523719462</c:v>
                  </c:pt>
                  <c:pt idx="4">
                    <c:v>3.9074146295625882E-2</c:v>
                  </c:pt>
                </c:numCache>
              </c:numRef>
            </c:plus>
            <c:minus>
              <c:numRef>
                <c:f>'Sorbents plots'!$W$113:$AA$113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0.29445034496609562</c:v>
                  </c:pt>
                  <c:pt idx="2">
                    <c:v>0.16787064637487126</c:v>
                  </c:pt>
                  <c:pt idx="3">
                    <c:v>0.18922887523719462</c:v>
                  </c:pt>
                  <c:pt idx="4">
                    <c:v>3.9074146295625882E-2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'Sorbents plots'!$H$103:$L$103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11</c:v>
                </c:pt>
                <c:pt idx="4">
                  <c:v>20</c:v>
                </c:pt>
              </c:numCache>
            </c:numRef>
          </c:xVal>
          <c:yVal>
            <c:numRef>
              <c:f>'Sorbents plots'!$W$106:$AA$106</c:f>
              <c:numCache>
                <c:formatCode>0.0</c:formatCode>
                <c:ptCount val="5"/>
                <c:pt idx="0">
                  <c:v>0</c:v>
                </c:pt>
                <c:pt idx="1">
                  <c:v>0.47435794383333246</c:v>
                </c:pt>
                <c:pt idx="2">
                  <c:v>0.31811961483333229</c:v>
                </c:pt>
                <c:pt idx="3">
                  <c:v>0.59465997116666569</c:v>
                </c:pt>
                <c:pt idx="4">
                  <c:v>-0.26389634633333398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96CF-4736-900A-BA1B1E31848A}"/>
            </c:ext>
          </c:extLst>
        </c:ser>
        <c:ser>
          <c:idx val="5"/>
          <c:order val="5"/>
          <c:tx>
            <c:v>PFOS</c:v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triangle"/>
            <c:size val="9"/>
            <c:spPr>
              <a:solidFill>
                <a:schemeClr val="accent2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'Sorbents plots'!$AB$113:$AF$113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0.28103479845025614</c:v>
                  </c:pt>
                  <c:pt idx="2">
                    <c:v>0.90016291255605951</c:v>
                  </c:pt>
                  <c:pt idx="3">
                    <c:v>0.23686849265011128</c:v>
                  </c:pt>
                  <c:pt idx="4">
                    <c:v>0.49105122693917203</c:v>
                  </c:pt>
                </c:numCache>
              </c:numRef>
            </c:plus>
            <c:minus>
              <c:numRef>
                <c:f>'Sorbents plots'!$AB$113:$AF$113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0.28103479845025614</c:v>
                  </c:pt>
                  <c:pt idx="2">
                    <c:v>0.90016291255605951</c:v>
                  </c:pt>
                  <c:pt idx="3">
                    <c:v>0.23686849265011128</c:v>
                  </c:pt>
                  <c:pt idx="4">
                    <c:v>0.49105122693917203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'Sorbents plots'!$H$103:$L$103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11</c:v>
                </c:pt>
                <c:pt idx="4">
                  <c:v>20</c:v>
                </c:pt>
              </c:numCache>
            </c:numRef>
          </c:xVal>
          <c:yVal>
            <c:numRef>
              <c:f>'Sorbents plots'!$AB$106:$AF$106</c:f>
              <c:numCache>
                <c:formatCode>0.0</c:formatCode>
                <c:ptCount val="5"/>
                <c:pt idx="0">
                  <c:v>0</c:v>
                </c:pt>
                <c:pt idx="1">
                  <c:v>0.45299401883333346</c:v>
                </c:pt>
                <c:pt idx="2">
                  <c:v>0.34689770533333331</c:v>
                </c:pt>
                <c:pt idx="3">
                  <c:v>0.24808132083333354</c:v>
                </c:pt>
                <c:pt idx="4">
                  <c:v>0.15553734599999983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96CF-4736-900A-BA1B1E3184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7252880"/>
        <c:axId val="577253208"/>
        <c:extLst>
          <c:ext xmlns:c15="http://schemas.microsoft.com/office/drawing/2012/chart" uri="{02D57815-91ED-43cb-92C2-25804820EDAC}">
            <c15:filteredScatterSeries>
              <c15:ser>
                <c:idx val="0"/>
                <c:order val="0"/>
                <c:tx>
                  <c:v>PFBA</c:v>
                </c:tx>
                <c:spPr>
                  <a:ln w="19050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9"/>
                  <c:spPr>
                    <a:solidFill>
                      <a:schemeClr val="accent1"/>
                    </a:solidFill>
                    <a:ln w="9525">
                      <a:solidFill>
                        <a:schemeClr val="tx1"/>
                      </a:solidFill>
                    </a:ln>
                    <a:effectLst/>
                  </c:spPr>
                </c:marker>
                <c:errBars>
                  <c:errDir val="y"/>
                  <c:errBarType val="both"/>
                  <c:errValType val="cust"/>
                  <c:noEndCap val="0"/>
                  <c:plus>
                    <c:numRef>
                      <c:extLst>
                        <c:ext uri="{02D57815-91ED-43cb-92C2-25804820EDAC}">
                          <c15:formulaRef>
                            <c15:sqref>'Sorbents plots'!$C$113:$G$113</c15:sqref>
                          </c15:formulaRef>
                        </c:ext>
                      </c:extLst>
                      <c:numCache>
                        <c:formatCode>General</c:formatCode>
                        <c:ptCount val="5"/>
                        <c:pt idx="0">
                          <c:v>0</c:v>
                        </c:pt>
                        <c:pt idx="1">
                          <c:v>0.18664319868619164</c:v>
                        </c:pt>
                        <c:pt idx="2">
                          <c:v>0.19695296474348226</c:v>
                        </c:pt>
                        <c:pt idx="3">
                          <c:v>0.66994228445116077</c:v>
                        </c:pt>
                        <c:pt idx="4">
                          <c:v>5.520251546101157E-2</c:v>
                        </c:pt>
                      </c:numCache>
                    </c:numRef>
                  </c:plus>
                  <c:minus>
                    <c:numRef>
                      <c:extLst>
                        <c:ext uri="{02D57815-91ED-43cb-92C2-25804820EDAC}">
                          <c15:formulaRef>
                            <c15:sqref>'Sorbents plots'!$C$113:$G$113</c15:sqref>
                          </c15:formulaRef>
                        </c:ext>
                      </c:extLst>
                      <c:numCache>
                        <c:formatCode>General</c:formatCode>
                        <c:ptCount val="5"/>
                        <c:pt idx="0">
                          <c:v>0</c:v>
                        </c:pt>
                        <c:pt idx="1">
                          <c:v>0.18664319868619164</c:v>
                        </c:pt>
                        <c:pt idx="2">
                          <c:v>0.19695296474348226</c:v>
                        </c:pt>
                        <c:pt idx="3">
                          <c:v>0.66994228445116077</c:v>
                        </c:pt>
                        <c:pt idx="4">
                          <c:v>5.520251546101157E-2</c:v>
                        </c:pt>
                      </c:numCache>
                    </c:numRef>
                  </c:minus>
                  <c:spPr>
                    <a:noFill/>
                    <a:ln w="9525" cap="flat" cmpd="sng" algn="ctr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round/>
                    </a:ln>
                    <a:effectLst/>
                  </c:spPr>
                </c:errBars>
                <c:xVal>
                  <c:numRef>
                    <c:extLst>
                      <c:ext uri="{02D57815-91ED-43cb-92C2-25804820EDAC}">
                        <c15:formulaRef>
                          <c15:sqref>'Sorbents plots'!$H$103:$L$103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0</c:v>
                      </c:pt>
                      <c:pt idx="1">
                        <c:v>1</c:v>
                      </c:pt>
                      <c:pt idx="2">
                        <c:v>5</c:v>
                      </c:pt>
                      <c:pt idx="3">
                        <c:v>11</c:v>
                      </c:pt>
                      <c:pt idx="4">
                        <c:v>20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'Sorbents plots'!$C$106:$G$106</c15:sqref>
                        </c15:formulaRef>
                      </c:ext>
                    </c:extLst>
                    <c:numCache>
                      <c:formatCode>0.0</c:formatCode>
                      <c:ptCount val="5"/>
                      <c:pt idx="0">
                        <c:v>0</c:v>
                      </c:pt>
                      <c:pt idx="1">
                        <c:v>0.16576330950000015</c:v>
                      </c:pt>
                      <c:pt idx="2">
                        <c:v>3.2413060666665904E-2</c:v>
                      </c:pt>
                      <c:pt idx="3">
                        <c:v>-1.3029658441666669</c:v>
                      </c:pt>
                      <c:pt idx="4">
                        <c:v>-0.23034743566666618</c:v>
                      </c:pt>
                    </c:numCache>
                  </c:numRef>
                </c:yVal>
                <c:smooth val="1"/>
                <c:extLst>
                  <c:ext xmlns:c16="http://schemas.microsoft.com/office/drawing/2014/chart" uri="{C3380CC4-5D6E-409C-BE32-E72D297353CC}">
                    <c16:uniqueId val="{00000000-96CF-4736-900A-BA1B1E31848A}"/>
                  </c:ext>
                </c:extLst>
              </c15:ser>
            </c15:filteredScatterSeries>
          </c:ext>
        </c:extLst>
      </c:scatterChart>
      <c:valAx>
        <c:axId val="577252880"/>
        <c:scaling>
          <c:orientation val="minMax"/>
          <c:max val="22"/>
          <c:min val="0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Time</a:t>
                </a:r>
                <a:r>
                  <a:rPr lang="en-US" sz="1200" b="1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(Day)</a:t>
                </a:r>
                <a:endParaRPr lang="en-US" sz="1200" b="1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77253208"/>
        <c:crosses val="autoZero"/>
        <c:crossBetween val="midCat"/>
      </c:valAx>
      <c:valAx>
        <c:axId val="577253208"/>
        <c:scaling>
          <c:orientation val="minMax"/>
          <c:max val="8.9"/>
          <c:min val="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Cs</a:t>
                </a:r>
                <a:r>
                  <a:rPr lang="en-US" sz="1400" b="1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 (µg/mg)</a:t>
                </a:r>
                <a:endParaRPr lang="en-US" sz="1400" b="1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9.9595391760434037E-3"/>
              <c:y val="0.248522124099697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77252880"/>
        <c:crosses val="autoZero"/>
        <c:crossBetween val="midCat"/>
        <c:majorUnit val="2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9.8291435610059971E-2"/>
          <c:y val="3.2187548816602476E-2"/>
          <c:w val="0.87421475494210088"/>
          <c:h val="0.163167603391486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Ottawa Sand (control)</a:t>
            </a:r>
          </a:p>
        </c:rich>
      </c:tx>
      <c:layout>
        <c:manualLayout>
          <c:xMode val="edge"/>
          <c:yMode val="edge"/>
          <c:x val="0.14146261431745322"/>
          <c:y val="0.1857363268653439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811580288684894"/>
          <c:y val="0.17923467761923309"/>
          <c:w val="0.83359976862475815"/>
          <c:h val="0.66602183659122749"/>
        </c:manualLayout>
      </c:layout>
      <c:scatterChart>
        <c:scatterStyle val="smoothMarker"/>
        <c:varyColors val="0"/>
        <c:ser>
          <c:idx val="1"/>
          <c:order val="1"/>
          <c:tx>
            <c:v>PFHxA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9"/>
            <c:spPr>
              <a:solidFill>
                <a:srgbClr val="C00000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'Sorbents plots'!$H$116:$L$116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0.14465935785909753</c:v>
                  </c:pt>
                  <c:pt idx="2">
                    <c:v>0.23327018809407826</c:v>
                  </c:pt>
                  <c:pt idx="3">
                    <c:v>0.2297880794412662</c:v>
                  </c:pt>
                  <c:pt idx="4">
                    <c:v>0.1345715885183858</c:v>
                  </c:pt>
                </c:numCache>
              </c:numRef>
            </c:plus>
            <c:minus>
              <c:numRef>
                <c:f>'Sorbents plots'!$H$116:$L$116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0.14465935785909753</c:v>
                  </c:pt>
                  <c:pt idx="2">
                    <c:v>0.23327018809407826</c:v>
                  </c:pt>
                  <c:pt idx="3">
                    <c:v>0.2297880794412662</c:v>
                  </c:pt>
                  <c:pt idx="4">
                    <c:v>0.1345715885183858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'Sorbents plots'!$H$103:$L$103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11</c:v>
                </c:pt>
                <c:pt idx="4">
                  <c:v>20</c:v>
                </c:pt>
              </c:numCache>
            </c:numRef>
          </c:xVal>
          <c:yVal>
            <c:numRef>
              <c:f>'Sorbents plots'!$H$109:$L$109</c:f>
              <c:numCache>
                <c:formatCode>0.0</c:formatCode>
                <c:ptCount val="5"/>
                <c:pt idx="0">
                  <c:v>0</c:v>
                </c:pt>
                <c:pt idx="1">
                  <c:v>0.3782285248333333</c:v>
                </c:pt>
                <c:pt idx="2">
                  <c:v>0.16815044933333331</c:v>
                </c:pt>
                <c:pt idx="3">
                  <c:v>0.50806947183333329</c:v>
                </c:pt>
                <c:pt idx="4">
                  <c:v>0.36695631183333338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3EB-4636-B084-3507601E6471}"/>
            </c:ext>
          </c:extLst>
        </c:ser>
        <c:ser>
          <c:idx val="2"/>
          <c:order val="2"/>
          <c:tx>
            <c:v>PFOA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square"/>
            <c:size val="9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'Sorbents plots'!$M$116:$Q$116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0.31728171617524864</c:v>
                  </c:pt>
                  <c:pt idx="2">
                    <c:v>0.3154113845511976</c:v>
                  </c:pt>
                  <c:pt idx="3">
                    <c:v>0.37557409247372137</c:v>
                  </c:pt>
                  <c:pt idx="4">
                    <c:v>0.25631559602049553</c:v>
                  </c:pt>
                </c:numCache>
              </c:numRef>
            </c:plus>
            <c:minus>
              <c:numRef>
                <c:f>'Sorbents plots'!$M$116:$Q$116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0.31728171617524864</c:v>
                  </c:pt>
                  <c:pt idx="2">
                    <c:v>0.3154113845511976</c:v>
                  </c:pt>
                  <c:pt idx="3">
                    <c:v>0.37557409247372137</c:v>
                  </c:pt>
                  <c:pt idx="4">
                    <c:v>0.25631559602049553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'Sorbents plots'!$H$103:$L$103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11</c:v>
                </c:pt>
                <c:pt idx="4">
                  <c:v>20</c:v>
                </c:pt>
              </c:numCache>
            </c:numRef>
          </c:xVal>
          <c:yVal>
            <c:numRef>
              <c:f>'Sorbents plots'!$M$109:$Q$109</c:f>
              <c:numCache>
                <c:formatCode>0.0</c:formatCode>
                <c:ptCount val="5"/>
                <c:pt idx="0">
                  <c:v>0</c:v>
                </c:pt>
                <c:pt idx="1">
                  <c:v>0.47223489133333341</c:v>
                </c:pt>
                <c:pt idx="2">
                  <c:v>0.69435486516666678</c:v>
                </c:pt>
                <c:pt idx="3">
                  <c:v>0.35873357883333434</c:v>
                </c:pt>
                <c:pt idx="4">
                  <c:v>0.74505052066666699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3EB-4636-B084-3507601E6471}"/>
            </c:ext>
          </c:extLst>
        </c:ser>
        <c:ser>
          <c:idx val="3"/>
          <c:order val="3"/>
          <c:tx>
            <c:v>PFNA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diamond"/>
            <c:size val="9"/>
            <c:spPr>
              <a:solidFill>
                <a:srgbClr val="FFFF00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'Sorbents plots'!$R$116:$V$116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7.017469157756219E-2</c:v>
                  </c:pt>
                  <c:pt idx="2">
                    <c:v>0.18947548166608186</c:v>
                  </c:pt>
                  <c:pt idx="3">
                    <c:v>0.23011048834709658</c:v>
                  </c:pt>
                  <c:pt idx="4">
                    <c:v>0.25815475010736255</c:v>
                  </c:pt>
                </c:numCache>
              </c:numRef>
            </c:plus>
            <c:minus>
              <c:numRef>
                <c:f>'Sorbents plots'!$R$116:$V$116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7.017469157756219E-2</c:v>
                  </c:pt>
                  <c:pt idx="2">
                    <c:v>0.18947548166608186</c:v>
                  </c:pt>
                  <c:pt idx="3">
                    <c:v>0.23011048834709658</c:v>
                  </c:pt>
                  <c:pt idx="4">
                    <c:v>0.25815475010736255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'Sorbents plots'!$H$103:$L$103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11</c:v>
                </c:pt>
                <c:pt idx="4">
                  <c:v>20</c:v>
                </c:pt>
              </c:numCache>
            </c:numRef>
          </c:xVal>
          <c:yVal>
            <c:numRef>
              <c:f>'Sorbents plots'!$R$109:$V$109</c:f>
              <c:numCache>
                <c:formatCode>0.0</c:formatCode>
                <c:ptCount val="5"/>
                <c:pt idx="0">
                  <c:v>0</c:v>
                </c:pt>
                <c:pt idx="1">
                  <c:v>0.6627698196666667</c:v>
                </c:pt>
                <c:pt idx="2">
                  <c:v>1.0686359261666665</c:v>
                </c:pt>
                <c:pt idx="3">
                  <c:v>0.23629063300000039</c:v>
                </c:pt>
                <c:pt idx="4">
                  <c:v>1.0910527465000002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63EB-4636-B084-3507601E6471}"/>
            </c:ext>
          </c:extLst>
        </c:ser>
        <c:ser>
          <c:idx val="4"/>
          <c:order val="4"/>
          <c:tx>
            <c:v>PFBS</c:v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diamond"/>
            <c:size val="9"/>
            <c:spPr>
              <a:solidFill>
                <a:schemeClr val="accent3"/>
              </a:solidFill>
              <a:ln w="1587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'Sorbents plots'!$W$116:$AA$116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0.23744058237463517</c:v>
                  </c:pt>
                  <c:pt idx="2">
                    <c:v>0.2036413226330426</c:v>
                  </c:pt>
                  <c:pt idx="3">
                    <c:v>0.23806285183659842</c:v>
                  </c:pt>
                  <c:pt idx="4">
                    <c:v>0.21224932011074171</c:v>
                  </c:pt>
                </c:numCache>
              </c:numRef>
            </c:plus>
            <c:minus>
              <c:numRef>
                <c:f>'Sorbents plots'!$W$116:$AA$116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0.23744058237463517</c:v>
                  </c:pt>
                  <c:pt idx="2">
                    <c:v>0.2036413226330426</c:v>
                  </c:pt>
                  <c:pt idx="3">
                    <c:v>0.23806285183659842</c:v>
                  </c:pt>
                  <c:pt idx="4">
                    <c:v>0.21224932011074171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'Sorbents plots'!$H$103:$L$103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11</c:v>
                </c:pt>
                <c:pt idx="4">
                  <c:v>20</c:v>
                </c:pt>
              </c:numCache>
            </c:numRef>
          </c:xVal>
          <c:yVal>
            <c:numRef>
              <c:f>'Sorbents plots'!$W$109:$AA$109</c:f>
              <c:numCache>
                <c:formatCode>0.0</c:formatCode>
                <c:ptCount val="5"/>
                <c:pt idx="0">
                  <c:v>0</c:v>
                </c:pt>
                <c:pt idx="1">
                  <c:v>0.15985133766666662</c:v>
                </c:pt>
                <c:pt idx="2">
                  <c:v>0.31730741933333345</c:v>
                </c:pt>
                <c:pt idx="3">
                  <c:v>0.17384955633333307</c:v>
                </c:pt>
                <c:pt idx="4">
                  <c:v>-7.2666609666666659E-2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63EB-4636-B084-3507601E6471}"/>
            </c:ext>
          </c:extLst>
        </c:ser>
        <c:ser>
          <c:idx val="5"/>
          <c:order val="5"/>
          <c:tx>
            <c:v>PFOS</c:v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triangle"/>
            <c:size val="9"/>
            <c:spPr>
              <a:solidFill>
                <a:schemeClr val="accent2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'Sorbents plots'!$AB$116:$AF$116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0.25278895890115527</c:v>
                  </c:pt>
                  <c:pt idx="2">
                    <c:v>0.22657851226923797</c:v>
                  </c:pt>
                  <c:pt idx="3">
                    <c:v>0.40988564955780682</c:v>
                  </c:pt>
                  <c:pt idx="4">
                    <c:v>0.39967748123606633</c:v>
                  </c:pt>
                </c:numCache>
              </c:numRef>
            </c:plus>
            <c:minus>
              <c:numRef>
                <c:f>'Sorbents plots'!$AB$116:$AF$116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0.25278895890115527</c:v>
                  </c:pt>
                  <c:pt idx="2">
                    <c:v>0.22657851226923797</c:v>
                  </c:pt>
                  <c:pt idx="3">
                    <c:v>0.40988564955780682</c:v>
                  </c:pt>
                  <c:pt idx="4">
                    <c:v>0.39967748123606633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'Sorbents plots'!$H$103:$L$103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11</c:v>
                </c:pt>
                <c:pt idx="4">
                  <c:v>20</c:v>
                </c:pt>
              </c:numCache>
            </c:numRef>
          </c:xVal>
          <c:yVal>
            <c:numRef>
              <c:f>'Sorbents plots'!$AB$109:$AF$109</c:f>
              <c:numCache>
                <c:formatCode>0.0</c:formatCode>
                <c:ptCount val="5"/>
                <c:pt idx="0">
                  <c:v>0</c:v>
                </c:pt>
                <c:pt idx="1">
                  <c:v>1.558978135333333</c:v>
                </c:pt>
                <c:pt idx="2">
                  <c:v>1.5465810878333333</c:v>
                </c:pt>
                <c:pt idx="3">
                  <c:v>1.4089874031666667</c:v>
                </c:pt>
                <c:pt idx="4">
                  <c:v>1.115377748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63EB-4636-B084-3507601E64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7252880"/>
        <c:axId val="577253208"/>
        <c:extLst>
          <c:ext xmlns:c15="http://schemas.microsoft.com/office/drawing/2012/chart" uri="{02D57815-91ED-43cb-92C2-25804820EDAC}">
            <c15:filteredScatterSeries>
              <c15:ser>
                <c:idx val="0"/>
                <c:order val="0"/>
                <c:tx>
                  <c:v>PFBA</c:v>
                </c:tx>
                <c:spPr>
                  <a:ln w="19050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9"/>
                  <c:spPr>
                    <a:solidFill>
                      <a:schemeClr val="accent1"/>
                    </a:solidFill>
                    <a:ln w="9525">
                      <a:solidFill>
                        <a:schemeClr val="tx1"/>
                      </a:solidFill>
                    </a:ln>
                    <a:effectLst/>
                  </c:spPr>
                </c:marker>
                <c:errBars>
                  <c:errDir val="y"/>
                  <c:errBarType val="both"/>
                  <c:errValType val="cust"/>
                  <c:noEndCap val="0"/>
                  <c:plus>
                    <c:numRef>
                      <c:extLst>
                        <c:ext uri="{02D57815-91ED-43cb-92C2-25804820EDAC}">
                          <c15:formulaRef>
                            <c15:sqref>'Sorbents plots'!$C$116:$G$116</c15:sqref>
                          </c15:formulaRef>
                        </c:ext>
                      </c:extLst>
                      <c:numCache>
                        <c:formatCode>General</c:formatCode>
                        <c:ptCount val="5"/>
                        <c:pt idx="0">
                          <c:v>0</c:v>
                        </c:pt>
                        <c:pt idx="1">
                          <c:v>0.24591546808744963</c:v>
                        </c:pt>
                        <c:pt idx="2">
                          <c:v>0.38529773716901089</c:v>
                        </c:pt>
                        <c:pt idx="3">
                          <c:v>0.26332900535836579</c:v>
                        </c:pt>
                        <c:pt idx="4">
                          <c:v>0.40782833377035854</c:v>
                        </c:pt>
                      </c:numCache>
                    </c:numRef>
                  </c:plus>
                  <c:minus>
                    <c:numRef>
                      <c:extLst>
                        <c:ext uri="{02D57815-91ED-43cb-92C2-25804820EDAC}">
                          <c15:formulaRef>
                            <c15:sqref>'Sorbents plots'!$C$116:$G$116</c15:sqref>
                          </c15:formulaRef>
                        </c:ext>
                      </c:extLst>
                      <c:numCache>
                        <c:formatCode>General</c:formatCode>
                        <c:ptCount val="5"/>
                        <c:pt idx="0">
                          <c:v>0</c:v>
                        </c:pt>
                        <c:pt idx="1">
                          <c:v>0.24591546808744963</c:v>
                        </c:pt>
                        <c:pt idx="2">
                          <c:v>0.38529773716901089</c:v>
                        </c:pt>
                        <c:pt idx="3">
                          <c:v>0.26332900535836579</c:v>
                        </c:pt>
                        <c:pt idx="4">
                          <c:v>0.40782833377035854</c:v>
                        </c:pt>
                      </c:numCache>
                    </c:numRef>
                  </c:minus>
                  <c:spPr>
                    <a:noFill/>
                    <a:ln w="9525" cap="flat" cmpd="sng" algn="ctr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round/>
                    </a:ln>
                    <a:effectLst/>
                  </c:spPr>
                </c:errBars>
                <c:xVal>
                  <c:numRef>
                    <c:extLst>
                      <c:ext uri="{02D57815-91ED-43cb-92C2-25804820EDAC}">
                        <c15:formulaRef>
                          <c15:sqref>'Sorbents plots'!$H$103:$L$103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0</c:v>
                      </c:pt>
                      <c:pt idx="1">
                        <c:v>1</c:v>
                      </c:pt>
                      <c:pt idx="2">
                        <c:v>5</c:v>
                      </c:pt>
                      <c:pt idx="3">
                        <c:v>11</c:v>
                      </c:pt>
                      <c:pt idx="4">
                        <c:v>20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'Sorbents plots'!$C$109:$G$109</c15:sqref>
                        </c15:formulaRef>
                      </c:ext>
                    </c:extLst>
                    <c:numCache>
                      <c:formatCode>0.0</c:formatCode>
                      <c:ptCount val="5"/>
                      <c:pt idx="0">
                        <c:v>0</c:v>
                      </c:pt>
                      <c:pt idx="1">
                        <c:v>6.9560952166666565E-2</c:v>
                      </c:pt>
                      <c:pt idx="2">
                        <c:v>-4.8059018166666558E-2</c:v>
                      </c:pt>
                      <c:pt idx="3">
                        <c:v>-1.1859497136666663</c:v>
                      </c:pt>
                      <c:pt idx="4">
                        <c:v>0.10116946233333336</c:v>
                      </c:pt>
                    </c:numCache>
                  </c:numRef>
                </c:yVal>
                <c:smooth val="1"/>
                <c:extLst>
                  <c:ext xmlns:c16="http://schemas.microsoft.com/office/drawing/2014/chart" uri="{C3380CC4-5D6E-409C-BE32-E72D297353CC}">
                    <c16:uniqueId val="{00000000-63EB-4636-B084-3507601E6471}"/>
                  </c:ext>
                </c:extLst>
              </c15:ser>
            </c15:filteredScatterSeries>
          </c:ext>
        </c:extLst>
      </c:scatterChart>
      <c:valAx>
        <c:axId val="577252880"/>
        <c:scaling>
          <c:orientation val="minMax"/>
          <c:max val="22"/>
          <c:min val="0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Time</a:t>
                </a:r>
                <a:r>
                  <a:rPr lang="en-US" sz="1200" b="1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(Day)</a:t>
                </a:r>
                <a:endParaRPr lang="en-US" sz="1200" b="1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77253208"/>
        <c:crosses val="autoZero"/>
        <c:crossBetween val="midCat"/>
      </c:valAx>
      <c:valAx>
        <c:axId val="577253208"/>
        <c:scaling>
          <c:orientation val="minMax"/>
          <c:max val="8.9"/>
          <c:min val="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Cs</a:t>
                </a:r>
                <a:r>
                  <a:rPr lang="en-US" sz="1400" b="1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 (µg/mg)</a:t>
                </a:r>
                <a:endParaRPr lang="en-US" sz="1400" b="1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9.9595391760434037E-3"/>
              <c:y val="0.248522124099697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77252880"/>
        <c:crosses val="autoZero"/>
        <c:crossBetween val="midCat"/>
        <c:majorUnit val="2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9.8291435610059971E-2"/>
          <c:y val="3.2187548816602476E-2"/>
          <c:w val="0.87421475494210088"/>
          <c:h val="0.163167603391486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PFOS</a:t>
            </a:r>
          </a:p>
        </c:rich>
      </c:tx>
      <c:layout>
        <c:manualLayout>
          <c:xMode val="edge"/>
          <c:yMode val="edge"/>
          <c:x val="0.69215408101085407"/>
          <c:y val="0.2421294316631214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811580288684894"/>
          <c:y val="0.22247208936720389"/>
          <c:w val="0.83359976862475815"/>
          <c:h val="0.56664949430154454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'Analytes plots'!$B$104</c:f>
              <c:strCache>
                <c:ptCount val="1"/>
                <c:pt idx="0">
                  <c:v>GAC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chemeClr val="accent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'Analytes plots'!$AB$111:$AF$111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0.63944058714606156</c:v>
                  </c:pt>
                  <c:pt idx="2">
                    <c:v>0.95578412680009506</c:v>
                  </c:pt>
                  <c:pt idx="3">
                    <c:v>1.1232451577453397</c:v>
                  </c:pt>
                  <c:pt idx="4">
                    <c:v>1.1232451577453397</c:v>
                  </c:pt>
                </c:numCache>
              </c:numRef>
            </c:plus>
            <c:minus>
              <c:numRef>
                <c:f>'Analytes plots'!$AB$111:$AF$111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0.63944058714606156</c:v>
                  </c:pt>
                  <c:pt idx="2">
                    <c:v>0.95578412680009506</c:v>
                  </c:pt>
                  <c:pt idx="3">
                    <c:v>1.1232451577453397</c:v>
                  </c:pt>
                  <c:pt idx="4">
                    <c:v>1.1232451577453397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'Analytes plots'!$H$103:$L$103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11</c:v>
                </c:pt>
                <c:pt idx="4">
                  <c:v>20</c:v>
                </c:pt>
              </c:numCache>
            </c:numRef>
          </c:xVal>
          <c:yVal>
            <c:numRef>
              <c:f>'Analytes plots'!$AB$104:$AF$104</c:f>
              <c:numCache>
                <c:formatCode>0.0</c:formatCode>
                <c:ptCount val="5"/>
                <c:pt idx="0">
                  <c:v>0</c:v>
                </c:pt>
                <c:pt idx="1">
                  <c:v>4.5194361101666667</c:v>
                </c:pt>
                <c:pt idx="2">
                  <c:v>6.6136859560000003</c:v>
                </c:pt>
                <c:pt idx="3">
                  <c:v>6.745566696</c:v>
                </c:pt>
                <c:pt idx="4">
                  <c:v>6.745566696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0E8-4F9E-81C1-4BEC0F27612C}"/>
            </c:ext>
          </c:extLst>
        </c:ser>
        <c:ser>
          <c:idx val="1"/>
          <c:order val="1"/>
          <c:tx>
            <c:strRef>
              <c:f>'Analytes plots'!$B$105</c:f>
              <c:strCache>
                <c:ptCount val="1"/>
                <c:pt idx="0">
                  <c:v>Biochar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9"/>
            <c:spPr>
              <a:solidFill>
                <a:srgbClr val="C00000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'Analytes plots'!$AB$112:$AF$112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1.4050488517370496</c:v>
                  </c:pt>
                  <c:pt idx="2">
                    <c:v>1.0019558216404698</c:v>
                  </c:pt>
                  <c:pt idx="3">
                    <c:v>0.82125841389006282</c:v>
                  </c:pt>
                  <c:pt idx="4">
                    <c:v>0.98437456929462219</c:v>
                  </c:pt>
                </c:numCache>
              </c:numRef>
            </c:plus>
            <c:minus>
              <c:numRef>
                <c:f>'Analytes plots'!$AB$112:$AF$112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1.4050488517370496</c:v>
                  </c:pt>
                  <c:pt idx="2">
                    <c:v>1.0019558216404698</c:v>
                  </c:pt>
                  <c:pt idx="3">
                    <c:v>0.82125841389006282</c:v>
                  </c:pt>
                  <c:pt idx="4">
                    <c:v>0.98437456929462219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'Analytes plots'!$H$103:$L$103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11</c:v>
                </c:pt>
                <c:pt idx="4">
                  <c:v>20</c:v>
                </c:pt>
              </c:numCache>
            </c:numRef>
          </c:xVal>
          <c:yVal>
            <c:numRef>
              <c:f>'Analytes plots'!$AB$105:$AF$105</c:f>
              <c:numCache>
                <c:formatCode>0.0</c:formatCode>
                <c:ptCount val="5"/>
                <c:pt idx="0">
                  <c:v>0</c:v>
                </c:pt>
                <c:pt idx="1">
                  <c:v>4.3147076471666681</c:v>
                </c:pt>
                <c:pt idx="2">
                  <c:v>4.9062465135000002</c:v>
                </c:pt>
                <c:pt idx="3">
                  <c:v>5.6450401400000016</c:v>
                </c:pt>
                <c:pt idx="4">
                  <c:v>5.7180686146666675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0E8-4F9E-81C1-4BEC0F27612C}"/>
            </c:ext>
          </c:extLst>
        </c:ser>
        <c:ser>
          <c:idx val="2"/>
          <c:order val="2"/>
          <c:tx>
            <c:strRef>
              <c:f>'Analytes plots'!$B$106</c:f>
              <c:strCache>
                <c:ptCount val="1"/>
                <c:pt idx="0">
                  <c:v>Fe-Amended Biochar 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square"/>
            <c:size val="9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'Analytes plots'!$AB$113:$AF$113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0.28103479845025614</c:v>
                  </c:pt>
                  <c:pt idx="2">
                    <c:v>0.90016291255605951</c:v>
                  </c:pt>
                  <c:pt idx="3">
                    <c:v>0.23686849265011128</c:v>
                  </c:pt>
                  <c:pt idx="4">
                    <c:v>0.49105122693917203</c:v>
                  </c:pt>
                </c:numCache>
              </c:numRef>
            </c:plus>
            <c:minus>
              <c:numRef>
                <c:f>'Analytes plots'!$AB$113:$AF$113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0.28103479845025614</c:v>
                  </c:pt>
                  <c:pt idx="2">
                    <c:v>0.90016291255605951</c:v>
                  </c:pt>
                  <c:pt idx="3">
                    <c:v>0.23686849265011128</c:v>
                  </c:pt>
                  <c:pt idx="4">
                    <c:v>0.49105122693917203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'Analytes plots'!$H$103:$L$103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11</c:v>
                </c:pt>
                <c:pt idx="4">
                  <c:v>20</c:v>
                </c:pt>
              </c:numCache>
            </c:numRef>
          </c:xVal>
          <c:yVal>
            <c:numRef>
              <c:f>'Analytes plots'!$AB$106:$AF$106</c:f>
              <c:numCache>
                <c:formatCode>0.0</c:formatCode>
                <c:ptCount val="5"/>
                <c:pt idx="0">
                  <c:v>0</c:v>
                </c:pt>
                <c:pt idx="1">
                  <c:v>0.45299401883333346</c:v>
                </c:pt>
                <c:pt idx="2">
                  <c:v>0.34689770533333331</c:v>
                </c:pt>
                <c:pt idx="3">
                  <c:v>0.24808132083333354</c:v>
                </c:pt>
                <c:pt idx="4">
                  <c:v>0.15553734599999983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0E8-4F9E-81C1-4BEC0F27612C}"/>
            </c:ext>
          </c:extLst>
        </c:ser>
        <c:ser>
          <c:idx val="3"/>
          <c:order val="3"/>
          <c:tx>
            <c:strRef>
              <c:f>'Analytes plots'!$B$107</c:f>
              <c:strCache>
                <c:ptCount val="1"/>
                <c:pt idx="0">
                  <c:v>Activated Carbon-Clay Blend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diamond"/>
            <c:size val="9"/>
            <c:spPr>
              <a:solidFill>
                <a:srgbClr val="FFFF00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'Analytes plots'!$AB$114:$AF$114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0.27955322286998568</c:v>
                  </c:pt>
                  <c:pt idx="2">
                    <c:v>0.47647324488033693</c:v>
                  </c:pt>
                  <c:pt idx="3">
                    <c:v>0.43985465953966096</c:v>
                  </c:pt>
                  <c:pt idx="4">
                    <c:v>1.3294111081188695</c:v>
                  </c:pt>
                </c:numCache>
              </c:numRef>
            </c:plus>
            <c:minus>
              <c:numRef>
                <c:f>'Analytes plots'!$AB$114:$AF$114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0.27955322286998568</c:v>
                  </c:pt>
                  <c:pt idx="2">
                    <c:v>0.47647324488033693</c:v>
                  </c:pt>
                  <c:pt idx="3">
                    <c:v>0.43985465953966096</c:v>
                  </c:pt>
                  <c:pt idx="4">
                    <c:v>1.3294111081188695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'Analytes plots'!$H$103:$L$103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11</c:v>
                </c:pt>
                <c:pt idx="4">
                  <c:v>20</c:v>
                </c:pt>
              </c:numCache>
            </c:numRef>
          </c:xVal>
          <c:yVal>
            <c:numRef>
              <c:f>'Analytes plots'!$AB$107:$AF$107</c:f>
              <c:numCache>
                <c:formatCode>0.0</c:formatCode>
                <c:ptCount val="5"/>
                <c:pt idx="0">
                  <c:v>0</c:v>
                </c:pt>
                <c:pt idx="1">
                  <c:v>6.1589605301666674</c:v>
                </c:pt>
                <c:pt idx="2">
                  <c:v>6.1813559463333343</c:v>
                </c:pt>
                <c:pt idx="3">
                  <c:v>6.1537394418333342</c:v>
                </c:pt>
                <c:pt idx="4">
                  <c:v>5.4545642930000007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B0E8-4F9E-81C1-4BEC0F27612C}"/>
            </c:ext>
          </c:extLst>
        </c:ser>
        <c:ser>
          <c:idx val="4"/>
          <c:order val="4"/>
          <c:tx>
            <c:strRef>
              <c:f>'Analytes plots'!$B$108</c:f>
              <c:strCache>
                <c:ptCount val="1"/>
                <c:pt idx="0">
                  <c:v>Modified Clay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square"/>
            <c:size val="9"/>
            <c:spPr>
              <a:solidFill>
                <a:schemeClr val="tx1"/>
              </a:solidFill>
              <a:ln w="1587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'Analytes plots'!$AB$115:$AF$115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0.28432107394773637</c:v>
                  </c:pt>
                  <c:pt idx="2">
                    <c:v>0.19332370758643513</c:v>
                  </c:pt>
                  <c:pt idx="3">
                    <c:v>0.11875568752225901</c:v>
                  </c:pt>
                  <c:pt idx="4">
                    <c:v>9.5193539569392985E-2</c:v>
                  </c:pt>
                </c:numCache>
              </c:numRef>
            </c:plus>
            <c:minus>
              <c:numRef>
                <c:f>'Analytes plots'!$AB$115:$AF$115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0.28432107394773637</c:v>
                  </c:pt>
                  <c:pt idx="2">
                    <c:v>0.19332370758643513</c:v>
                  </c:pt>
                  <c:pt idx="3">
                    <c:v>0.11875568752225901</c:v>
                  </c:pt>
                  <c:pt idx="4">
                    <c:v>9.5193539569392985E-2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'Analytes plots'!$H$103:$L$103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11</c:v>
                </c:pt>
                <c:pt idx="4">
                  <c:v>20</c:v>
                </c:pt>
              </c:numCache>
            </c:numRef>
          </c:xVal>
          <c:yVal>
            <c:numRef>
              <c:f>'Analytes plots'!$AB$108:$AF$108</c:f>
              <c:numCache>
                <c:formatCode>0.0</c:formatCode>
                <c:ptCount val="5"/>
                <c:pt idx="0">
                  <c:v>0</c:v>
                </c:pt>
                <c:pt idx="1">
                  <c:v>4.9297273766666665</c:v>
                </c:pt>
                <c:pt idx="2">
                  <c:v>5.5177492383333338</c:v>
                </c:pt>
                <c:pt idx="3">
                  <c:v>5.5453287016666666</c:v>
                </c:pt>
                <c:pt idx="4">
                  <c:v>5.4862893244999995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B0E8-4F9E-81C1-4BEC0F27612C}"/>
            </c:ext>
          </c:extLst>
        </c:ser>
        <c:ser>
          <c:idx val="5"/>
          <c:order val="5"/>
          <c:tx>
            <c:strRef>
              <c:f>'Analytes plots'!$B$109</c:f>
              <c:strCache>
                <c:ptCount val="1"/>
                <c:pt idx="0">
                  <c:v>Ottawa Sand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triangle"/>
            <c:size val="9"/>
            <c:spPr>
              <a:solidFill>
                <a:schemeClr val="accent2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'Analytes plots'!$AB$116:$AF$116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0.25278895890115527</c:v>
                  </c:pt>
                  <c:pt idx="2">
                    <c:v>0.22657851226923797</c:v>
                  </c:pt>
                  <c:pt idx="3">
                    <c:v>0.40988564955780682</c:v>
                  </c:pt>
                  <c:pt idx="4">
                    <c:v>0.39967748123606633</c:v>
                  </c:pt>
                </c:numCache>
              </c:numRef>
            </c:plus>
            <c:minus>
              <c:numRef>
                <c:f>'Analytes plots'!$AB$116:$AF$116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0.25278895890115527</c:v>
                  </c:pt>
                  <c:pt idx="2">
                    <c:v>0.22657851226923797</c:v>
                  </c:pt>
                  <c:pt idx="3">
                    <c:v>0.40988564955780682</c:v>
                  </c:pt>
                  <c:pt idx="4">
                    <c:v>0.39967748123606633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'Analytes plots'!$H$103:$L$103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11</c:v>
                </c:pt>
                <c:pt idx="4">
                  <c:v>20</c:v>
                </c:pt>
              </c:numCache>
            </c:numRef>
          </c:xVal>
          <c:yVal>
            <c:numRef>
              <c:f>'Analytes plots'!$AB$109:$AF$109</c:f>
              <c:numCache>
                <c:formatCode>0.0</c:formatCode>
                <c:ptCount val="5"/>
                <c:pt idx="0">
                  <c:v>0</c:v>
                </c:pt>
                <c:pt idx="1">
                  <c:v>1.558978135333333</c:v>
                </c:pt>
                <c:pt idx="2">
                  <c:v>1.5465810878333333</c:v>
                </c:pt>
                <c:pt idx="3">
                  <c:v>1.4089874031666667</c:v>
                </c:pt>
                <c:pt idx="4">
                  <c:v>1.115377748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B0E8-4F9E-81C1-4BEC0F2761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7252880"/>
        <c:axId val="577253208"/>
      </c:scatterChart>
      <c:valAx>
        <c:axId val="577252880"/>
        <c:scaling>
          <c:orientation val="minMax"/>
          <c:max val="22"/>
          <c:min val="0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Time</a:t>
                </a:r>
                <a:r>
                  <a:rPr lang="en-US" sz="1200" b="1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(Day)</a:t>
                </a:r>
                <a:endParaRPr lang="en-US" sz="1200" b="1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77253208"/>
        <c:crosses val="autoZero"/>
        <c:crossBetween val="midCat"/>
      </c:valAx>
      <c:valAx>
        <c:axId val="577253208"/>
        <c:scaling>
          <c:orientation val="minMax"/>
          <c:max val="8.9"/>
          <c:min val="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Cs</a:t>
                </a:r>
                <a:r>
                  <a:rPr lang="en-US" sz="1400" b="1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 (µg/mg)</a:t>
                </a:r>
                <a:endParaRPr lang="en-US" sz="1400" b="1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9.9595391760434037E-3"/>
              <c:y val="0.248522124099697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77252880"/>
        <c:crosses val="autoZero"/>
        <c:crossBetween val="midCat"/>
        <c:majorUnit val="2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9.8291435610059971E-2"/>
          <c:y val="3.2187548816602476E-2"/>
          <c:w val="0.87421475494210088"/>
          <c:h val="0.163167603391486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PFBA</a:t>
            </a:r>
          </a:p>
        </c:rich>
      </c:tx>
      <c:layout>
        <c:manualLayout>
          <c:xMode val="edge"/>
          <c:yMode val="edge"/>
          <c:x val="0.69215408101085407"/>
          <c:y val="0.2421294316631214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811580288684894"/>
          <c:y val="0.22247208936720389"/>
          <c:w val="0.83359976862475815"/>
          <c:h val="0.56664949430154454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'Analytes plots'!$B$104</c:f>
              <c:strCache>
                <c:ptCount val="1"/>
                <c:pt idx="0">
                  <c:v>GAC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chemeClr val="accent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'Analytes plots'!$C$111:$G$111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1.2870492847884851</c:v>
                  </c:pt>
                  <c:pt idx="2">
                    <c:v>1.5124634140477167</c:v>
                  </c:pt>
                  <c:pt idx="3">
                    <c:v>2.378808651243824</c:v>
                  </c:pt>
                  <c:pt idx="4">
                    <c:v>1.1858034944818274</c:v>
                  </c:pt>
                </c:numCache>
              </c:numRef>
            </c:plus>
            <c:minus>
              <c:numRef>
                <c:f>'Analytes plots'!$C$111:$G$111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1.2870492847884851</c:v>
                  </c:pt>
                  <c:pt idx="2">
                    <c:v>1.5124634140477167</c:v>
                  </c:pt>
                  <c:pt idx="3">
                    <c:v>2.378808651243824</c:v>
                  </c:pt>
                  <c:pt idx="4">
                    <c:v>1.1858034944818274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'Analytes plots'!$H$103:$L$103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11</c:v>
                </c:pt>
                <c:pt idx="4">
                  <c:v>20</c:v>
                </c:pt>
              </c:numCache>
            </c:numRef>
          </c:xVal>
          <c:yVal>
            <c:numRef>
              <c:f>'Analytes plots'!$C$104:$G$104</c:f>
              <c:numCache>
                <c:formatCode>0.0</c:formatCode>
                <c:ptCount val="5"/>
                <c:pt idx="0">
                  <c:v>0</c:v>
                </c:pt>
                <c:pt idx="1">
                  <c:v>1.6852479253333339</c:v>
                </c:pt>
                <c:pt idx="2">
                  <c:v>3.0010473018333337</c:v>
                </c:pt>
                <c:pt idx="3">
                  <c:v>0.92057365000000024</c:v>
                </c:pt>
                <c:pt idx="4">
                  <c:v>2.8388208268333344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811-44CD-93E4-FF7724A13C92}"/>
            </c:ext>
          </c:extLst>
        </c:ser>
        <c:ser>
          <c:idx val="1"/>
          <c:order val="1"/>
          <c:tx>
            <c:strRef>
              <c:f>'Analytes plots'!$B$105</c:f>
              <c:strCache>
                <c:ptCount val="1"/>
                <c:pt idx="0">
                  <c:v>Biochar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9"/>
            <c:spPr>
              <a:solidFill>
                <a:srgbClr val="C00000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'Analytes plots'!$C$112:$G$112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1.1591522038092514</c:v>
                  </c:pt>
                  <c:pt idx="2">
                    <c:v>0.97456772068910191</c:v>
                  </c:pt>
                  <c:pt idx="3">
                    <c:v>0.61509518453779599</c:v>
                  </c:pt>
                  <c:pt idx="4">
                    <c:v>0.82717444114964689</c:v>
                  </c:pt>
                </c:numCache>
              </c:numRef>
            </c:plus>
            <c:minus>
              <c:numRef>
                <c:f>'Analytes plots'!$C$112:$G$112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1.1591522038092514</c:v>
                  </c:pt>
                  <c:pt idx="2">
                    <c:v>0.97456772068910191</c:v>
                  </c:pt>
                  <c:pt idx="3">
                    <c:v>0.61509518453779599</c:v>
                  </c:pt>
                  <c:pt idx="4">
                    <c:v>0.82717444114964689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'Analytes plots'!$H$103:$L$103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11</c:v>
                </c:pt>
                <c:pt idx="4">
                  <c:v>20</c:v>
                </c:pt>
              </c:numCache>
            </c:numRef>
          </c:xVal>
          <c:yVal>
            <c:numRef>
              <c:f>'Analytes plots'!$C$105:$G$105</c:f>
              <c:numCache>
                <c:formatCode>0.0</c:formatCode>
                <c:ptCount val="5"/>
                <c:pt idx="0">
                  <c:v>0</c:v>
                </c:pt>
                <c:pt idx="1">
                  <c:v>1.0590591296666665</c:v>
                </c:pt>
                <c:pt idx="2">
                  <c:v>0.84171379799999901</c:v>
                </c:pt>
                <c:pt idx="3">
                  <c:v>-0.83835500816666764</c:v>
                </c:pt>
                <c:pt idx="4">
                  <c:v>0.53576337399999929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811-44CD-93E4-FF7724A13C92}"/>
            </c:ext>
          </c:extLst>
        </c:ser>
        <c:ser>
          <c:idx val="2"/>
          <c:order val="2"/>
          <c:tx>
            <c:strRef>
              <c:f>'Analytes plots'!$B$106</c:f>
              <c:strCache>
                <c:ptCount val="1"/>
                <c:pt idx="0">
                  <c:v>Fe-Amended Biochar 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square"/>
            <c:size val="9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'Analytes plots'!$C$113:$G$113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0.18664319868619164</c:v>
                  </c:pt>
                  <c:pt idx="2">
                    <c:v>0.19695296474348226</c:v>
                  </c:pt>
                  <c:pt idx="3">
                    <c:v>0.66994228445116077</c:v>
                  </c:pt>
                  <c:pt idx="4">
                    <c:v>5.520251546101157E-2</c:v>
                  </c:pt>
                </c:numCache>
              </c:numRef>
            </c:plus>
            <c:minus>
              <c:numRef>
                <c:f>'Analytes plots'!$C$113:$G$113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0.18664319868619164</c:v>
                  </c:pt>
                  <c:pt idx="2">
                    <c:v>0.19695296474348226</c:v>
                  </c:pt>
                  <c:pt idx="3">
                    <c:v>0.66994228445116077</c:v>
                  </c:pt>
                  <c:pt idx="4">
                    <c:v>5.520251546101157E-2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'Analytes plots'!$H$103:$L$103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11</c:v>
                </c:pt>
                <c:pt idx="4">
                  <c:v>20</c:v>
                </c:pt>
              </c:numCache>
            </c:numRef>
          </c:xVal>
          <c:yVal>
            <c:numRef>
              <c:f>'Analytes plots'!$C$106:$G$106</c:f>
              <c:numCache>
                <c:formatCode>0.0</c:formatCode>
                <c:ptCount val="5"/>
                <c:pt idx="0">
                  <c:v>0</c:v>
                </c:pt>
                <c:pt idx="1">
                  <c:v>0.16576330950000015</c:v>
                </c:pt>
                <c:pt idx="2">
                  <c:v>3.2413060666665904E-2</c:v>
                </c:pt>
                <c:pt idx="3">
                  <c:v>-1.3029658441666669</c:v>
                </c:pt>
                <c:pt idx="4">
                  <c:v>-0.23034743566666618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811-44CD-93E4-FF7724A13C92}"/>
            </c:ext>
          </c:extLst>
        </c:ser>
        <c:ser>
          <c:idx val="3"/>
          <c:order val="3"/>
          <c:tx>
            <c:strRef>
              <c:f>'Analytes plots'!$B$107</c:f>
              <c:strCache>
                <c:ptCount val="1"/>
                <c:pt idx="0">
                  <c:v>Activated Carbon-Clay Blend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diamond"/>
            <c:size val="9"/>
            <c:spPr>
              <a:solidFill>
                <a:srgbClr val="FFFF00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'Analytes plots'!$C$114:$G$114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0.78528131904964571</c:v>
                  </c:pt>
                  <c:pt idx="2">
                    <c:v>0.89023929608634633</c:v>
                  </c:pt>
                  <c:pt idx="3">
                    <c:v>0.80597605605006684</c:v>
                  </c:pt>
                  <c:pt idx="4">
                    <c:v>0.63205953787672353</c:v>
                  </c:pt>
                </c:numCache>
              </c:numRef>
            </c:plus>
            <c:minus>
              <c:numRef>
                <c:f>'Analytes plots'!$C$114:$G$114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0.78528131904964571</c:v>
                  </c:pt>
                  <c:pt idx="2">
                    <c:v>0.89023929608634633</c:v>
                  </c:pt>
                  <c:pt idx="3">
                    <c:v>0.80597605605006684</c:v>
                  </c:pt>
                  <c:pt idx="4">
                    <c:v>0.63205953787672353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'Analytes plots'!$H$103:$L$103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11</c:v>
                </c:pt>
                <c:pt idx="4">
                  <c:v>20</c:v>
                </c:pt>
              </c:numCache>
            </c:numRef>
          </c:xVal>
          <c:yVal>
            <c:numRef>
              <c:f>'Analytes plots'!$C$107:$G$107</c:f>
              <c:numCache>
                <c:formatCode>0.0</c:formatCode>
                <c:ptCount val="5"/>
                <c:pt idx="0">
                  <c:v>0</c:v>
                </c:pt>
                <c:pt idx="1">
                  <c:v>1.0316935898333339</c:v>
                </c:pt>
                <c:pt idx="2">
                  <c:v>0.68847877433333371</c:v>
                </c:pt>
                <c:pt idx="3">
                  <c:v>-0.60908630316666723</c:v>
                </c:pt>
                <c:pt idx="4">
                  <c:v>6.3254722833333207E-2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6811-44CD-93E4-FF7724A13C92}"/>
            </c:ext>
          </c:extLst>
        </c:ser>
        <c:ser>
          <c:idx val="4"/>
          <c:order val="4"/>
          <c:tx>
            <c:strRef>
              <c:f>'Analytes plots'!$B$108</c:f>
              <c:strCache>
                <c:ptCount val="1"/>
                <c:pt idx="0">
                  <c:v>Modified Clay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square"/>
            <c:size val="9"/>
            <c:spPr>
              <a:solidFill>
                <a:schemeClr val="tx1"/>
              </a:solidFill>
              <a:ln w="1587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'Analytes plots'!$C$115:$G$115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0.46357939601915382</c:v>
                  </c:pt>
                  <c:pt idx="2">
                    <c:v>0.37318949394208145</c:v>
                  </c:pt>
                  <c:pt idx="3">
                    <c:v>0.24589441333624176</c:v>
                  </c:pt>
                  <c:pt idx="4">
                    <c:v>0.23813830568499733</c:v>
                  </c:pt>
                </c:numCache>
              </c:numRef>
            </c:plus>
            <c:minus>
              <c:numRef>
                <c:f>'Analytes plots'!$C$115:$G$115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0.46357939601915382</c:v>
                  </c:pt>
                  <c:pt idx="2">
                    <c:v>0.37318949394208145</c:v>
                  </c:pt>
                  <c:pt idx="3">
                    <c:v>0.24589441333624176</c:v>
                  </c:pt>
                  <c:pt idx="4">
                    <c:v>0.23813830568499733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'Analytes plots'!$H$103:$L$103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11</c:v>
                </c:pt>
                <c:pt idx="4">
                  <c:v>20</c:v>
                </c:pt>
              </c:numCache>
            </c:numRef>
          </c:xVal>
          <c:yVal>
            <c:numRef>
              <c:f>'Analytes plots'!$C$108:$G$108</c:f>
              <c:numCache>
                <c:formatCode>0.0</c:formatCode>
                <c:ptCount val="5"/>
                <c:pt idx="0">
                  <c:v>0</c:v>
                </c:pt>
                <c:pt idx="1">
                  <c:v>0.64537949250000015</c:v>
                </c:pt>
                <c:pt idx="2">
                  <c:v>0.24048685833333369</c:v>
                </c:pt>
                <c:pt idx="3">
                  <c:v>-1.2535650026666669</c:v>
                </c:pt>
                <c:pt idx="4">
                  <c:v>0.46354057733333415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6811-44CD-93E4-FF7724A13C92}"/>
            </c:ext>
          </c:extLst>
        </c:ser>
        <c:ser>
          <c:idx val="5"/>
          <c:order val="5"/>
          <c:tx>
            <c:strRef>
              <c:f>'Analytes plots'!$B$109</c:f>
              <c:strCache>
                <c:ptCount val="1"/>
                <c:pt idx="0">
                  <c:v>Ottawa Sand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triangle"/>
            <c:size val="9"/>
            <c:spPr>
              <a:solidFill>
                <a:schemeClr val="accent2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'Analytes plots'!$C$116:$G$116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0.24591546808744963</c:v>
                  </c:pt>
                  <c:pt idx="2">
                    <c:v>0.38529773716901089</c:v>
                  </c:pt>
                  <c:pt idx="3">
                    <c:v>0.26332900535836579</c:v>
                  </c:pt>
                  <c:pt idx="4">
                    <c:v>0.40782833377035854</c:v>
                  </c:pt>
                </c:numCache>
              </c:numRef>
            </c:plus>
            <c:minus>
              <c:numRef>
                <c:f>'Analytes plots'!$C$116:$G$116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0.24591546808744963</c:v>
                  </c:pt>
                  <c:pt idx="2">
                    <c:v>0.38529773716901089</c:v>
                  </c:pt>
                  <c:pt idx="3">
                    <c:v>0.26332900535836579</c:v>
                  </c:pt>
                  <c:pt idx="4">
                    <c:v>0.40782833377035854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'Analytes plots'!$H$103:$L$103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11</c:v>
                </c:pt>
                <c:pt idx="4">
                  <c:v>20</c:v>
                </c:pt>
              </c:numCache>
            </c:numRef>
          </c:xVal>
          <c:yVal>
            <c:numRef>
              <c:f>'Analytes plots'!$C$109:$G$109</c:f>
              <c:numCache>
                <c:formatCode>0.0</c:formatCode>
                <c:ptCount val="5"/>
                <c:pt idx="0">
                  <c:v>0</c:v>
                </c:pt>
                <c:pt idx="1">
                  <c:v>6.9560952166666565E-2</c:v>
                </c:pt>
                <c:pt idx="2">
                  <c:v>-4.8059018166666558E-2</c:v>
                </c:pt>
                <c:pt idx="3">
                  <c:v>-1.1859497136666663</c:v>
                </c:pt>
                <c:pt idx="4">
                  <c:v>0.10116946233333336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6811-44CD-93E4-FF7724A13C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7252880"/>
        <c:axId val="577253208"/>
      </c:scatterChart>
      <c:valAx>
        <c:axId val="577252880"/>
        <c:scaling>
          <c:orientation val="minMax"/>
          <c:max val="22"/>
          <c:min val="0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Time</a:t>
                </a:r>
                <a:r>
                  <a:rPr lang="en-US" sz="1200" b="1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(Day)</a:t>
                </a:r>
                <a:endParaRPr lang="en-US" sz="1200" b="1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77253208"/>
        <c:crosses val="autoZero"/>
        <c:crossBetween val="midCat"/>
      </c:valAx>
      <c:valAx>
        <c:axId val="577253208"/>
        <c:scaling>
          <c:orientation val="minMax"/>
          <c:max val="8.9"/>
          <c:min val="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Cs</a:t>
                </a:r>
                <a:r>
                  <a:rPr lang="en-US" sz="1400" b="1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 (µg/mg)</a:t>
                </a:r>
                <a:endParaRPr lang="en-US" sz="1400" b="1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9.9595391760434037E-3"/>
              <c:y val="0.248522124099697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77252880"/>
        <c:crosses val="autoZero"/>
        <c:crossBetween val="midCat"/>
        <c:majorUnit val="2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9.8291435610059971E-2"/>
          <c:y val="3.2187548816602476E-2"/>
          <c:w val="0.87421475494210088"/>
          <c:h val="0.163167603391486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PFNA</a:t>
            </a:r>
          </a:p>
        </c:rich>
      </c:tx>
      <c:layout>
        <c:manualLayout>
          <c:xMode val="edge"/>
          <c:yMode val="edge"/>
          <c:x val="0.16328383458778731"/>
          <c:y val="0.2507769113653757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811580288684894"/>
          <c:y val="0.22247208936720389"/>
          <c:w val="0.83359976862475815"/>
          <c:h val="0.56664949430154454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'Analytes plots'!$B$104</c:f>
              <c:strCache>
                <c:ptCount val="1"/>
                <c:pt idx="0">
                  <c:v>GAC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chemeClr val="accent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'Analytes plots'!$R$111:$V$111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0.29094345181176162</c:v>
                  </c:pt>
                  <c:pt idx="2">
                    <c:v>0.70274782797506441</c:v>
                  </c:pt>
                  <c:pt idx="3">
                    <c:v>0.87982663048224341</c:v>
                  </c:pt>
                  <c:pt idx="4">
                    <c:v>0.87982663048224341</c:v>
                  </c:pt>
                </c:numCache>
              </c:numRef>
            </c:plus>
            <c:minus>
              <c:numRef>
                <c:f>'Analytes plots'!$R$111:$V$111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0.29094345181176162</c:v>
                  </c:pt>
                  <c:pt idx="2">
                    <c:v>0.70274782797506441</c:v>
                  </c:pt>
                  <c:pt idx="3">
                    <c:v>0.87982663048224341</c:v>
                  </c:pt>
                  <c:pt idx="4">
                    <c:v>0.87982663048224341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'Analytes plots'!$H$103:$L$103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11</c:v>
                </c:pt>
                <c:pt idx="4">
                  <c:v>20</c:v>
                </c:pt>
              </c:numCache>
            </c:numRef>
          </c:xVal>
          <c:yVal>
            <c:numRef>
              <c:f>'Analytes plots'!$R$104:$V$104</c:f>
              <c:numCache>
                <c:formatCode>0.0</c:formatCode>
                <c:ptCount val="5"/>
                <c:pt idx="0">
                  <c:v>0</c:v>
                </c:pt>
                <c:pt idx="1">
                  <c:v>3.6744902093333338</c:v>
                </c:pt>
                <c:pt idx="2">
                  <c:v>5.4349733980000012</c:v>
                </c:pt>
                <c:pt idx="3">
                  <c:v>5.5661530766666685</c:v>
                </c:pt>
                <c:pt idx="4">
                  <c:v>5.5661530766666685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230-4427-9A94-7CD41619D722}"/>
            </c:ext>
          </c:extLst>
        </c:ser>
        <c:ser>
          <c:idx val="1"/>
          <c:order val="1"/>
          <c:tx>
            <c:strRef>
              <c:f>'Analytes plots'!$B$105</c:f>
              <c:strCache>
                <c:ptCount val="1"/>
                <c:pt idx="0">
                  <c:v>Biochar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9"/>
            <c:spPr>
              <a:solidFill>
                <a:srgbClr val="C00000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'Analytes plots'!$R$112:$V$112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0.98583719761047528</c:v>
                  </c:pt>
                  <c:pt idx="2">
                    <c:v>0.93470228958707946</c:v>
                  </c:pt>
                  <c:pt idx="3">
                    <c:v>0.73368368454862731</c:v>
                  </c:pt>
                  <c:pt idx="4">
                    <c:v>0.85798109911542531</c:v>
                  </c:pt>
                </c:numCache>
              </c:numRef>
            </c:plus>
            <c:minus>
              <c:numRef>
                <c:f>'Analytes plots'!$R$112:$V$112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0.98583719761047528</c:v>
                  </c:pt>
                  <c:pt idx="2">
                    <c:v>0.93470228958707946</c:v>
                  </c:pt>
                  <c:pt idx="3">
                    <c:v>0.73368368454862731</c:v>
                  </c:pt>
                  <c:pt idx="4">
                    <c:v>0.85798109911542531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'Analytes plots'!$H$103:$L$103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11</c:v>
                </c:pt>
                <c:pt idx="4">
                  <c:v>20</c:v>
                </c:pt>
              </c:numCache>
            </c:numRef>
          </c:xVal>
          <c:yVal>
            <c:numRef>
              <c:f>'Analytes plots'!$R$105:$V$105</c:f>
              <c:numCache>
                <c:formatCode>0.0</c:formatCode>
                <c:ptCount val="5"/>
                <c:pt idx="0">
                  <c:v>0</c:v>
                </c:pt>
                <c:pt idx="1">
                  <c:v>3.3222120155000003</c:v>
                </c:pt>
                <c:pt idx="2">
                  <c:v>3.8650282290000004</c:v>
                </c:pt>
                <c:pt idx="3">
                  <c:v>4.0846932038333348</c:v>
                </c:pt>
                <c:pt idx="4">
                  <c:v>3.9951350650000008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230-4427-9A94-7CD41619D722}"/>
            </c:ext>
          </c:extLst>
        </c:ser>
        <c:ser>
          <c:idx val="2"/>
          <c:order val="2"/>
          <c:tx>
            <c:strRef>
              <c:f>'Analytes plots'!$B$106</c:f>
              <c:strCache>
                <c:ptCount val="1"/>
                <c:pt idx="0">
                  <c:v>Fe-Amended Biochar 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square"/>
            <c:size val="9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'Analytes plots'!$R$113:$V$113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0.28050840699549218</c:v>
                  </c:pt>
                  <c:pt idx="2">
                    <c:v>0.35217034687658882</c:v>
                  </c:pt>
                  <c:pt idx="3">
                    <c:v>0.12435898842680611</c:v>
                  </c:pt>
                  <c:pt idx="4">
                    <c:v>0.31088641855484467</c:v>
                  </c:pt>
                </c:numCache>
              </c:numRef>
            </c:plus>
            <c:minus>
              <c:numRef>
                <c:f>'Analytes plots'!$R$113:$V$113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0.28050840699549218</c:v>
                  </c:pt>
                  <c:pt idx="2">
                    <c:v>0.35217034687658882</c:v>
                  </c:pt>
                  <c:pt idx="3">
                    <c:v>0.12435898842680611</c:v>
                  </c:pt>
                  <c:pt idx="4">
                    <c:v>0.31088641855484467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'Analytes plots'!$H$103:$L$103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11</c:v>
                </c:pt>
                <c:pt idx="4">
                  <c:v>20</c:v>
                </c:pt>
              </c:numCache>
            </c:numRef>
          </c:xVal>
          <c:yVal>
            <c:numRef>
              <c:f>'Analytes plots'!$R$106:$V$106</c:f>
              <c:numCache>
                <c:formatCode>0.0</c:formatCode>
                <c:ptCount val="5"/>
                <c:pt idx="0">
                  <c:v>0</c:v>
                </c:pt>
                <c:pt idx="1">
                  <c:v>0.63832189049999999</c:v>
                </c:pt>
                <c:pt idx="2">
                  <c:v>0.87342249366666636</c:v>
                </c:pt>
                <c:pt idx="3">
                  <c:v>0.67863074916666644</c:v>
                </c:pt>
                <c:pt idx="4">
                  <c:v>0.2410490363333333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230-4427-9A94-7CD41619D722}"/>
            </c:ext>
          </c:extLst>
        </c:ser>
        <c:ser>
          <c:idx val="3"/>
          <c:order val="3"/>
          <c:tx>
            <c:strRef>
              <c:f>'Analytes plots'!$B$107</c:f>
              <c:strCache>
                <c:ptCount val="1"/>
                <c:pt idx="0">
                  <c:v>Activated Carbon-Clay Blend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diamond"/>
            <c:size val="9"/>
            <c:spPr>
              <a:solidFill>
                <a:srgbClr val="FFFF00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'Analytes plots'!$R$114:$V$114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0.42038859192303524</c:v>
                  </c:pt>
                  <c:pt idx="2">
                    <c:v>0.5726007854830728</c:v>
                  </c:pt>
                  <c:pt idx="3">
                    <c:v>0.46347655185504905</c:v>
                  </c:pt>
                  <c:pt idx="4">
                    <c:v>0.74019677002539985</c:v>
                  </c:pt>
                </c:numCache>
              </c:numRef>
            </c:plus>
            <c:minus>
              <c:numRef>
                <c:f>'Analytes plots'!$R$114:$V$114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0.42038859192303524</c:v>
                  </c:pt>
                  <c:pt idx="2">
                    <c:v>0.5726007854830728</c:v>
                  </c:pt>
                  <c:pt idx="3">
                    <c:v>0.46347655185504905</c:v>
                  </c:pt>
                  <c:pt idx="4">
                    <c:v>0.74019677002539985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'Analytes plots'!$H$103:$L$103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11</c:v>
                </c:pt>
                <c:pt idx="4">
                  <c:v>20</c:v>
                </c:pt>
              </c:numCache>
            </c:numRef>
          </c:xVal>
          <c:yVal>
            <c:numRef>
              <c:f>'Analytes plots'!$R$107:$V$107</c:f>
              <c:numCache>
                <c:formatCode>0.0</c:formatCode>
                <c:ptCount val="5"/>
                <c:pt idx="0">
                  <c:v>0</c:v>
                </c:pt>
                <c:pt idx="1">
                  <c:v>5.1997303828333346</c:v>
                </c:pt>
                <c:pt idx="2">
                  <c:v>5.6628742748333343</c:v>
                </c:pt>
                <c:pt idx="3">
                  <c:v>5.7176571588333358</c:v>
                </c:pt>
                <c:pt idx="4">
                  <c:v>5.5853331943333338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9230-4427-9A94-7CD41619D722}"/>
            </c:ext>
          </c:extLst>
        </c:ser>
        <c:ser>
          <c:idx val="4"/>
          <c:order val="4"/>
          <c:tx>
            <c:strRef>
              <c:f>'Analytes plots'!$B$108</c:f>
              <c:strCache>
                <c:ptCount val="1"/>
                <c:pt idx="0">
                  <c:v>Modified Clay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square"/>
            <c:size val="9"/>
            <c:spPr>
              <a:solidFill>
                <a:schemeClr val="tx1"/>
              </a:solidFill>
              <a:ln w="1587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'Analytes plots'!$R$115:$V$115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0.26491481352424101</c:v>
                  </c:pt>
                  <c:pt idx="2">
                    <c:v>0.24464537243341991</c:v>
                  </c:pt>
                  <c:pt idx="3">
                    <c:v>0.17862853593079281</c:v>
                  </c:pt>
                  <c:pt idx="4">
                    <c:v>0.18352179193212462</c:v>
                  </c:pt>
                </c:numCache>
              </c:numRef>
            </c:plus>
            <c:minus>
              <c:numRef>
                <c:f>'Analytes plots'!$R$115:$V$115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0.26491481352424101</c:v>
                  </c:pt>
                  <c:pt idx="2">
                    <c:v>0.24464537243341991</c:v>
                  </c:pt>
                  <c:pt idx="3">
                    <c:v>0.17862853593079281</c:v>
                  </c:pt>
                  <c:pt idx="4">
                    <c:v>0.18352179193212462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'Analytes plots'!$H$103:$L$103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11</c:v>
                </c:pt>
                <c:pt idx="4">
                  <c:v>20</c:v>
                </c:pt>
              </c:numCache>
            </c:numRef>
          </c:xVal>
          <c:yVal>
            <c:numRef>
              <c:f>'Analytes plots'!$R$108:$V$108</c:f>
              <c:numCache>
                <c:formatCode>0.0</c:formatCode>
                <c:ptCount val="5"/>
                <c:pt idx="0">
                  <c:v>0</c:v>
                </c:pt>
                <c:pt idx="1">
                  <c:v>3.7184726843333338</c:v>
                </c:pt>
                <c:pt idx="2">
                  <c:v>5.0041450971666679</c:v>
                </c:pt>
                <c:pt idx="3">
                  <c:v>5.1719812366666673</c:v>
                </c:pt>
                <c:pt idx="4">
                  <c:v>5.187433221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9230-4427-9A94-7CD41619D722}"/>
            </c:ext>
          </c:extLst>
        </c:ser>
        <c:ser>
          <c:idx val="5"/>
          <c:order val="5"/>
          <c:tx>
            <c:strRef>
              <c:f>'Analytes plots'!$B$109</c:f>
              <c:strCache>
                <c:ptCount val="1"/>
                <c:pt idx="0">
                  <c:v>Ottawa Sand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triangle"/>
            <c:size val="9"/>
            <c:spPr>
              <a:solidFill>
                <a:schemeClr val="accent2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'Analytes plots'!$R$116:$V$116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7.017469157756219E-2</c:v>
                  </c:pt>
                  <c:pt idx="2">
                    <c:v>0.18947548166608186</c:v>
                  </c:pt>
                  <c:pt idx="3">
                    <c:v>0.23011048834709658</c:v>
                  </c:pt>
                  <c:pt idx="4">
                    <c:v>0.25815475010736255</c:v>
                  </c:pt>
                </c:numCache>
              </c:numRef>
            </c:plus>
            <c:minus>
              <c:numRef>
                <c:f>'Analytes plots'!$R$116:$V$116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7.017469157756219E-2</c:v>
                  </c:pt>
                  <c:pt idx="2">
                    <c:v>0.18947548166608186</c:v>
                  </c:pt>
                  <c:pt idx="3">
                    <c:v>0.23011048834709658</c:v>
                  </c:pt>
                  <c:pt idx="4">
                    <c:v>0.25815475010736255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'Analytes plots'!$H$103:$L$103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11</c:v>
                </c:pt>
                <c:pt idx="4">
                  <c:v>20</c:v>
                </c:pt>
              </c:numCache>
            </c:numRef>
          </c:xVal>
          <c:yVal>
            <c:numRef>
              <c:f>'Analytes plots'!$R$109:$V$109</c:f>
              <c:numCache>
                <c:formatCode>0.0</c:formatCode>
                <c:ptCount val="5"/>
                <c:pt idx="0">
                  <c:v>0</c:v>
                </c:pt>
                <c:pt idx="1">
                  <c:v>0.6627698196666667</c:v>
                </c:pt>
                <c:pt idx="2">
                  <c:v>1.0686359261666665</c:v>
                </c:pt>
                <c:pt idx="3">
                  <c:v>0.23629063300000039</c:v>
                </c:pt>
                <c:pt idx="4">
                  <c:v>1.0910527465000002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9230-4427-9A94-7CD41619D7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7252880"/>
        <c:axId val="577253208"/>
      </c:scatterChart>
      <c:valAx>
        <c:axId val="577252880"/>
        <c:scaling>
          <c:orientation val="minMax"/>
          <c:max val="22"/>
          <c:min val="0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Time</a:t>
                </a:r>
                <a:r>
                  <a:rPr lang="en-US" sz="1200" b="1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(Day)</a:t>
                </a:r>
                <a:endParaRPr lang="en-US" sz="1200" b="1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77253208"/>
        <c:crosses val="autoZero"/>
        <c:crossBetween val="midCat"/>
      </c:valAx>
      <c:valAx>
        <c:axId val="577253208"/>
        <c:scaling>
          <c:orientation val="minMax"/>
          <c:max val="8.9"/>
          <c:min val="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Cs</a:t>
                </a:r>
                <a:r>
                  <a:rPr lang="en-US" sz="1400" b="1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 (µg/mg)</a:t>
                </a:r>
                <a:endParaRPr lang="en-US" sz="1400" b="1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9.9595391760434037E-3"/>
              <c:y val="0.248522124099697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77252880"/>
        <c:crosses val="autoZero"/>
        <c:crossBetween val="midCat"/>
        <c:majorUnit val="2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9.8291435610059971E-2"/>
          <c:y val="3.2187548816602476E-2"/>
          <c:w val="0.87421475494210088"/>
          <c:h val="0.163167603391486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PFOA</a:t>
            </a:r>
          </a:p>
        </c:rich>
      </c:tx>
      <c:layout>
        <c:manualLayout>
          <c:xMode val="edge"/>
          <c:yMode val="edge"/>
          <c:x val="0.16328383458778731"/>
          <c:y val="0.2507769113653757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811580288684894"/>
          <c:y val="0.22247208936720389"/>
          <c:w val="0.83359976862475815"/>
          <c:h val="0.56664949430154454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'Analytes plots'!$B$104</c:f>
              <c:strCache>
                <c:ptCount val="1"/>
                <c:pt idx="0">
                  <c:v>GAC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chemeClr val="accent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'Analytes plots'!$M$111:$Q$111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0.29555924214969359</c:v>
                  </c:pt>
                  <c:pt idx="2">
                    <c:v>0.85400616615167935</c:v>
                  </c:pt>
                  <c:pt idx="3">
                    <c:v>1.035495944041062</c:v>
                  </c:pt>
                  <c:pt idx="4">
                    <c:v>1.0349514896828345</c:v>
                  </c:pt>
                </c:numCache>
              </c:numRef>
            </c:plus>
            <c:minus>
              <c:numRef>
                <c:f>'Analytes plots'!$M$111:$Q$111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0.29555924214969359</c:v>
                  </c:pt>
                  <c:pt idx="2">
                    <c:v>0.85400616615167935</c:v>
                  </c:pt>
                  <c:pt idx="3">
                    <c:v>1.035495944041062</c:v>
                  </c:pt>
                  <c:pt idx="4">
                    <c:v>1.0349514896828345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'Analytes plots'!$H$103:$L$103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11</c:v>
                </c:pt>
                <c:pt idx="4">
                  <c:v>20</c:v>
                </c:pt>
              </c:numCache>
            </c:numRef>
          </c:xVal>
          <c:yVal>
            <c:numRef>
              <c:f>'Analytes plots'!$M$104:$Q$104</c:f>
              <c:numCache>
                <c:formatCode>0.0</c:formatCode>
                <c:ptCount val="5"/>
                <c:pt idx="0">
                  <c:v>0</c:v>
                </c:pt>
                <c:pt idx="1">
                  <c:v>3.7539033843333329</c:v>
                </c:pt>
                <c:pt idx="2">
                  <c:v>5.8408454986666669</c:v>
                </c:pt>
                <c:pt idx="3">
                  <c:v>5.9942033393333345</c:v>
                </c:pt>
                <c:pt idx="4">
                  <c:v>5.9938601616666674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6D0-4FEC-AA06-72AC57D331CE}"/>
            </c:ext>
          </c:extLst>
        </c:ser>
        <c:ser>
          <c:idx val="1"/>
          <c:order val="1"/>
          <c:tx>
            <c:strRef>
              <c:f>'Analytes plots'!$B$105</c:f>
              <c:strCache>
                <c:ptCount val="1"/>
                <c:pt idx="0">
                  <c:v>Biochar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9"/>
            <c:spPr>
              <a:solidFill>
                <a:srgbClr val="C00000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'Analytes plots'!$M$112:$Q$112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1.0930079986427841</c:v>
                  </c:pt>
                  <c:pt idx="2">
                    <c:v>0.54895458524692065</c:v>
                  </c:pt>
                  <c:pt idx="3">
                    <c:v>0.54106650942359802</c:v>
                  </c:pt>
                  <c:pt idx="4">
                    <c:v>0.4298249993168296</c:v>
                  </c:pt>
                </c:numCache>
              </c:numRef>
            </c:plus>
            <c:minus>
              <c:numRef>
                <c:f>'Analytes plots'!$M$112:$Q$112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1.0930079986427841</c:v>
                  </c:pt>
                  <c:pt idx="2">
                    <c:v>0.54895458524692065</c:v>
                  </c:pt>
                  <c:pt idx="3">
                    <c:v>0.54106650942359802</c:v>
                  </c:pt>
                  <c:pt idx="4">
                    <c:v>0.4298249993168296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'Analytes plots'!$H$103:$L$103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11</c:v>
                </c:pt>
                <c:pt idx="4">
                  <c:v>20</c:v>
                </c:pt>
              </c:numCache>
            </c:numRef>
          </c:xVal>
          <c:yVal>
            <c:numRef>
              <c:f>'Analytes plots'!$M$105:$Q$105</c:f>
              <c:numCache>
                <c:formatCode>0.0</c:formatCode>
                <c:ptCount val="5"/>
                <c:pt idx="0">
                  <c:v>0</c:v>
                </c:pt>
                <c:pt idx="1">
                  <c:v>2.0984206661666662</c:v>
                </c:pt>
                <c:pt idx="2">
                  <c:v>2.3788104311666669</c:v>
                </c:pt>
                <c:pt idx="3">
                  <c:v>2.4859327961666664</c:v>
                </c:pt>
                <c:pt idx="4">
                  <c:v>2.250245419333333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6D0-4FEC-AA06-72AC57D331CE}"/>
            </c:ext>
          </c:extLst>
        </c:ser>
        <c:ser>
          <c:idx val="2"/>
          <c:order val="2"/>
          <c:tx>
            <c:strRef>
              <c:f>'Analytes plots'!$B$106</c:f>
              <c:strCache>
                <c:ptCount val="1"/>
                <c:pt idx="0">
                  <c:v>Fe-Amended Biochar 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square"/>
            <c:size val="9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'Analytes plots'!$M$113:$Q$113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2.0036857802820676E-2</c:v>
                  </c:pt>
                  <c:pt idx="2">
                    <c:v>0.13572565201435002</c:v>
                  </c:pt>
                  <c:pt idx="3">
                    <c:v>8.8800820093564312E-2</c:v>
                  </c:pt>
                  <c:pt idx="4">
                    <c:v>0.26932880480573912</c:v>
                  </c:pt>
                </c:numCache>
              </c:numRef>
            </c:plus>
            <c:minus>
              <c:numRef>
                <c:f>'Analytes plots'!$M$113:$Q$113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2.0036857802820676E-2</c:v>
                  </c:pt>
                  <c:pt idx="2">
                    <c:v>0.13572565201435002</c:v>
                  </c:pt>
                  <c:pt idx="3">
                    <c:v>8.8800820093564312E-2</c:v>
                  </c:pt>
                  <c:pt idx="4">
                    <c:v>0.26932880480573912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'Analytes plots'!$H$103:$L$103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11</c:v>
                </c:pt>
                <c:pt idx="4">
                  <c:v>20</c:v>
                </c:pt>
              </c:numCache>
            </c:numRef>
          </c:xVal>
          <c:yVal>
            <c:numRef>
              <c:f>'Analytes plots'!$M$106:$Q$106</c:f>
              <c:numCache>
                <c:formatCode>0.0</c:formatCode>
                <c:ptCount val="5"/>
                <c:pt idx="0">
                  <c:v>0</c:v>
                </c:pt>
                <c:pt idx="1">
                  <c:v>0.70996797000000023</c:v>
                </c:pt>
                <c:pt idx="2">
                  <c:v>0.73390941300000045</c:v>
                </c:pt>
                <c:pt idx="3">
                  <c:v>0.69186074333333369</c:v>
                </c:pt>
                <c:pt idx="4">
                  <c:v>0.31828006833333383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6D0-4FEC-AA06-72AC57D331CE}"/>
            </c:ext>
          </c:extLst>
        </c:ser>
        <c:ser>
          <c:idx val="3"/>
          <c:order val="3"/>
          <c:tx>
            <c:strRef>
              <c:f>'Analytes plots'!$B$107</c:f>
              <c:strCache>
                <c:ptCount val="1"/>
                <c:pt idx="0">
                  <c:v>Activated Carbon-Clay Blend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diamond"/>
            <c:size val="9"/>
            <c:spPr>
              <a:solidFill>
                <a:srgbClr val="FFFF00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'Analytes plots'!$M$114:$Q$114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0.69485153350763817</c:v>
                  </c:pt>
                  <c:pt idx="2">
                    <c:v>0.7512408599217929</c:v>
                  </c:pt>
                  <c:pt idx="3">
                    <c:v>0.62585826441778936</c:v>
                  </c:pt>
                  <c:pt idx="4">
                    <c:v>0.69508624881532621</c:v>
                  </c:pt>
                </c:numCache>
              </c:numRef>
            </c:plus>
            <c:minus>
              <c:numRef>
                <c:f>'Analytes plots'!$M$114:$Q$114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0.69485153350763817</c:v>
                  </c:pt>
                  <c:pt idx="2">
                    <c:v>0.7512408599217929</c:v>
                  </c:pt>
                  <c:pt idx="3">
                    <c:v>0.62585826441778936</c:v>
                  </c:pt>
                  <c:pt idx="4">
                    <c:v>0.69508624881532621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'Analytes plots'!$H$103:$L$103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11</c:v>
                </c:pt>
                <c:pt idx="4">
                  <c:v>20</c:v>
                </c:pt>
              </c:numCache>
            </c:numRef>
          </c:xVal>
          <c:yVal>
            <c:numRef>
              <c:f>'Analytes plots'!$M$107:$Q$107</c:f>
              <c:numCache>
                <c:formatCode>0.0</c:formatCode>
                <c:ptCount val="5"/>
                <c:pt idx="0">
                  <c:v>0</c:v>
                </c:pt>
                <c:pt idx="1">
                  <c:v>4.8176455450000004</c:v>
                </c:pt>
                <c:pt idx="2">
                  <c:v>5.9330011128333338</c:v>
                </c:pt>
                <c:pt idx="3">
                  <c:v>6.0790967138333336</c:v>
                </c:pt>
                <c:pt idx="4">
                  <c:v>6.0297288530000008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56D0-4FEC-AA06-72AC57D331CE}"/>
            </c:ext>
          </c:extLst>
        </c:ser>
        <c:ser>
          <c:idx val="4"/>
          <c:order val="4"/>
          <c:tx>
            <c:strRef>
              <c:f>'Analytes plots'!$B$108</c:f>
              <c:strCache>
                <c:ptCount val="1"/>
                <c:pt idx="0">
                  <c:v>Modified Clay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square"/>
            <c:size val="9"/>
            <c:spPr>
              <a:solidFill>
                <a:schemeClr val="tx1"/>
              </a:solidFill>
              <a:ln w="1587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'Analytes plots'!$M$115:$Q$115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0.17581757680963378</c:v>
                  </c:pt>
                  <c:pt idx="2">
                    <c:v>0.25307121670322197</c:v>
                  </c:pt>
                  <c:pt idx="3">
                    <c:v>8.9108721992189596E-2</c:v>
                  </c:pt>
                  <c:pt idx="4">
                    <c:v>8.1795530611236941E-2</c:v>
                  </c:pt>
                </c:numCache>
              </c:numRef>
            </c:plus>
            <c:minus>
              <c:numRef>
                <c:f>'Analytes plots'!$M$115:$Q$115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0.17581757680963378</c:v>
                  </c:pt>
                  <c:pt idx="2">
                    <c:v>0.25307121670322197</c:v>
                  </c:pt>
                  <c:pt idx="3">
                    <c:v>8.9108721992189596E-2</c:v>
                  </c:pt>
                  <c:pt idx="4">
                    <c:v>8.1795530611236941E-2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'Analytes plots'!$H$103:$L$103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11</c:v>
                </c:pt>
                <c:pt idx="4">
                  <c:v>20</c:v>
                </c:pt>
              </c:numCache>
            </c:numRef>
          </c:xVal>
          <c:yVal>
            <c:numRef>
              <c:f>'Analytes plots'!$M$108:$Q$108</c:f>
              <c:numCache>
                <c:formatCode>0.0</c:formatCode>
                <c:ptCount val="5"/>
                <c:pt idx="0">
                  <c:v>0</c:v>
                </c:pt>
                <c:pt idx="1">
                  <c:v>2.7760202231666664</c:v>
                </c:pt>
                <c:pt idx="2">
                  <c:v>4.6403915241666667</c:v>
                </c:pt>
                <c:pt idx="3">
                  <c:v>5.1875047213333332</c:v>
                </c:pt>
                <c:pt idx="4">
                  <c:v>5.2993258584999996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56D0-4FEC-AA06-72AC57D331CE}"/>
            </c:ext>
          </c:extLst>
        </c:ser>
        <c:ser>
          <c:idx val="5"/>
          <c:order val="5"/>
          <c:tx>
            <c:strRef>
              <c:f>'Analytes plots'!$B$109</c:f>
              <c:strCache>
                <c:ptCount val="1"/>
                <c:pt idx="0">
                  <c:v>Ottawa Sand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triangle"/>
            <c:size val="9"/>
            <c:spPr>
              <a:solidFill>
                <a:schemeClr val="accent2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'Analytes plots'!$M$116:$Q$116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0.31728171617524864</c:v>
                  </c:pt>
                  <c:pt idx="2">
                    <c:v>0.3154113845511976</c:v>
                  </c:pt>
                  <c:pt idx="3">
                    <c:v>0.37557409247372137</c:v>
                  </c:pt>
                  <c:pt idx="4">
                    <c:v>0.25631559602049553</c:v>
                  </c:pt>
                </c:numCache>
              </c:numRef>
            </c:plus>
            <c:minus>
              <c:numRef>
                <c:f>'Analytes plots'!$M$116:$Q$116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0.31728171617524864</c:v>
                  </c:pt>
                  <c:pt idx="2">
                    <c:v>0.3154113845511976</c:v>
                  </c:pt>
                  <c:pt idx="3">
                    <c:v>0.37557409247372137</c:v>
                  </c:pt>
                  <c:pt idx="4">
                    <c:v>0.25631559602049553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'Analytes plots'!$H$103:$L$103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11</c:v>
                </c:pt>
                <c:pt idx="4">
                  <c:v>20</c:v>
                </c:pt>
              </c:numCache>
            </c:numRef>
          </c:xVal>
          <c:yVal>
            <c:numRef>
              <c:f>'Analytes plots'!$M$109:$Q$109</c:f>
              <c:numCache>
                <c:formatCode>0.0</c:formatCode>
                <c:ptCount val="5"/>
                <c:pt idx="0">
                  <c:v>0</c:v>
                </c:pt>
                <c:pt idx="1">
                  <c:v>0.47223489133333341</c:v>
                </c:pt>
                <c:pt idx="2">
                  <c:v>0.69435486516666678</c:v>
                </c:pt>
                <c:pt idx="3">
                  <c:v>0.35873357883333434</c:v>
                </c:pt>
                <c:pt idx="4">
                  <c:v>0.74505052066666699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56D0-4FEC-AA06-72AC57D331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7252880"/>
        <c:axId val="577253208"/>
      </c:scatterChart>
      <c:valAx>
        <c:axId val="577252880"/>
        <c:scaling>
          <c:orientation val="minMax"/>
          <c:max val="22"/>
          <c:min val="0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Time</a:t>
                </a:r>
                <a:r>
                  <a:rPr lang="en-US" sz="1200" b="1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(Day)</a:t>
                </a:r>
                <a:endParaRPr lang="en-US" sz="1200" b="1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77253208"/>
        <c:crosses val="autoZero"/>
        <c:crossBetween val="midCat"/>
      </c:valAx>
      <c:valAx>
        <c:axId val="577253208"/>
        <c:scaling>
          <c:orientation val="minMax"/>
          <c:max val="8.9"/>
          <c:min val="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Cs</a:t>
                </a:r>
                <a:r>
                  <a:rPr lang="en-US" sz="1400" b="1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 (µg/mg)</a:t>
                </a:r>
                <a:endParaRPr lang="en-US" sz="1400" b="1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9.9595391760434037E-3"/>
              <c:y val="0.248522124099697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77252880"/>
        <c:crosses val="autoZero"/>
        <c:crossBetween val="midCat"/>
        <c:majorUnit val="2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9.8291435610059971E-2"/>
          <c:y val="3.2187548816602476E-2"/>
          <c:w val="0.87421475494210088"/>
          <c:h val="0.163167603391486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PFHxA</a:t>
            </a:r>
          </a:p>
        </c:rich>
      </c:tx>
      <c:layout>
        <c:manualLayout>
          <c:xMode val="edge"/>
          <c:yMode val="edge"/>
          <c:x val="0.16328383458778731"/>
          <c:y val="0.2507769113653757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811580288684894"/>
          <c:y val="0.22247208936720389"/>
          <c:w val="0.83359976862475815"/>
          <c:h val="0.56664949430154454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'Analytes plots'!$B$104</c:f>
              <c:strCache>
                <c:ptCount val="1"/>
                <c:pt idx="0">
                  <c:v>GAC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chemeClr val="accent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'Analytes plots'!$H$111:$L$111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0.59058609932496797</c:v>
                  </c:pt>
                  <c:pt idx="2">
                    <c:v>0.9864847151908781</c:v>
                  </c:pt>
                  <c:pt idx="3">
                    <c:v>1.173454547245848</c:v>
                  </c:pt>
                  <c:pt idx="4">
                    <c:v>1.1657152490461673</c:v>
                  </c:pt>
                </c:numCache>
              </c:numRef>
            </c:plus>
            <c:minus>
              <c:numRef>
                <c:f>'Analytes plots'!$H$111:$L$111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0.59058609932496797</c:v>
                  </c:pt>
                  <c:pt idx="2">
                    <c:v>0.9864847151908781</c:v>
                  </c:pt>
                  <c:pt idx="3">
                    <c:v>1.173454547245848</c:v>
                  </c:pt>
                  <c:pt idx="4">
                    <c:v>1.1657152490461673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'Analytes plots'!$H$103:$L$103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11</c:v>
                </c:pt>
                <c:pt idx="4">
                  <c:v>20</c:v>
                </c:pt>
              </c:numCache>
            </c:numRef>
          </c:xVal>
          <c:yVal>
            <c:numRef>
              <c:f>'Analytes plots'!$H$104:$L$104</c:f>
              <c:numCache>
                <c:formatCode>0.0</c:formatCode>
                <c:ptCount val="5"/>
                <c:pt idx="0">
                  <c:v>0</c:v>
                </c:pt>
                <c:pt idx="1">
                  <c:v>3.2899363194999993</c:v>
                </c:pt>
                <c:pt idx="2">
                  <c:v>5.8381372465000005</c:v>
                </c:pt>
                <c:pt idx="3">
                  <c:v>6.1737019151666672</c:v>
                </c:pt>
                <c:pt idx="4">
                  <c:v>6.1972135766666669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E02-4730-88EC-0545C910684A}"/>
            </c:ext>
          </c:extLst>
        </c:ser>
        <c:ser>
          <c:idx val="1"/>
          <c:order val="1"/>
          <c:tx>
            <c:strRef>
              <c:f>'Analytes plots'!$B$105</c:f>
              <c:strCache>
                <c:ptCount val="1"/>
                <c:pt idx="0">
                  <c:v>Biochar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9"/>
            <c:spPr>
              <a:solidFill>
                <a:srgbClr val="C00000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'Analytes plots'!$H$112:$L$112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1.2052686139728244</c:v>
                  </c:pt>
                  <c:pt idx="2">
                    <c:v>0.71029979364499307</c:v>
                  </c:pt>
                  <c:pt idx="3">
                    <c:v>0.93468781333878981</c:v>
                  </c:pt>
                  <c:pt idx="4">
                    <c:v>1.0823579736108024</c:v>
                  </c:pt>
                </c:numCache>
              </c:numRef>
            </c:plus>
            <c:minus>
              <c:numRef>
                <c:f>'Analytes plots'!$H$112:$L$112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1.2052686139728244</c:v>
                  </c:pt>
                  <c:pt idx="2">
                    <c:v>0.71029979364499307</c:v>
                  </c:pt>
                  <c:pt idx="3">
                    <c:v>0.93468781333878981</c:v>
                  </c:pt>
                  <c:pt idx="4">
                    <c:v>1.0823579736108024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'Analytes plots'!$H$103:$L$103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11</c:v>
                </c:pt>
                <c:pt idx="4">
                  <c:v>20</c:v>
                </c:pt>
              </c:numCache>
            </c:numRef>
          </c:xVal>
          <c:yVal>
            <c:numRef>
              <c:f>'Analytes plots'!$H$105:$L$105</c:f>
              <c:numCache>
                <c:formatCode>0.0</c:formatCode>
                <c:ptCount val="5"/>
                <c:pt idx="0">
                  <c:v>0</c:v>
                </c:pt>
                <c:pt idx="1">
                  <c:v>1.0258575191666675</c:v>
                </c:pt>
                <c:pt idx="2">
                  <c:v>1.220817856666667</c:v>
                </c:pt>
                <c:pt idx="3">
                  <c:v>1.7284898961666666</c:v>
                </c:pt>
                <c:pt idx="4">
                  <c:v>1.0253662068333333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E02-4730-88EC-0545C910684A}"/>
            </c:ext>
          </c:extLst>
        </c:ser>
        <c:ser>
          <c:idx val="2"/>
          <c:order val="2"/>
          <c:tx>
            <c:strRef>
              <c:f>'Analytes plots'!$B$106</c:f>
              <c:strCache>
                <c:ptCount val="1"/>
                <c:pt idx="0">
                  <c:v>Fe-Amended Biochar 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square"/>
            <c:size val="9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'Analytes plots'!$H$113:$L$113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0.17242398310308799</c:v>
                  </c:pt>
                  <c:pt idx="2">
                    <c:v>0.11280130276315668</c:v>
                  </c:pt>
                  <c:pt idx="3">
                    <c:v>0.4058611989366101</c:v>
                  </c:pt>
                  <c:pt idx="4">
                    <c:v>0.2026735499645842</c:v>
                  </c:pt>
                </c:numCache>
              </c:numRef>
            </c:plus>
            <c:minus>
              <c:numRef>
                <c:f>'Analytes plots'!$H$113:$L$113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0.17242398310308799</c:v>
                  </c:pt>
                  <c:pt idx="2">
                    <c:v>0.11280130276315668</c:v>
                  </c:pt>
                  <c:pt idx="3">
                    <c:v>0.4058611989366101</c:v>
                  </c:pt>
                  <c:pt idx="4">
                    <c:v>0.2026735499645842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'Analytes plots'!$H$103:$L$103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11</c:v>
                </c:pt>
                <c:pt idx="4">
                  <c:v>20</c:v>
                </c:pt>
              </c:numCache>
            </c:numRef>
          </c:xVal>
          <c:yVal>
            <c:numRef>
              <c:f>'Analytes plots'!$H$106:$L$106</c:f>
              <c:numCache>
                <c:formatCode>0.0</c:formatCode>
                <c:ptCount val="5"/>
                <c:pt idx="0">
                  <c:v>0</c:v>
                </c:pt>
                <c:pt idx="1">
                  <c:v>0.3048162913333336</c:v>
                </c:pt>
                <c:pt idx="2">
                  <c:v>0.39659030866666667</c:v>
                </c:pt>
                <c:pt idx="3">
                  <c:v>0.91653667283333295</c:v>
                </c:pt>
                <c:pt idx="4">
                  <c:v>0.1494065446666667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E02-4730-88EC-0545C910684A}"/>
            </c:ext>
          </c:extLst>
        </c:ser>
        <c:ser>
          <c:idx val="3"/>
          <c:order val="3"/>
          <c:tx>
            <c:strRef>
              <c:f>'Analytes plots'!$B$107</c:f>
              <c:strCache>
                <c:ptCount val="1"/>
                <c:pt idx="0">
                  <c:v>Activated Carbon-Clay Blend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diamond"/>
            <c:size val="9"/>
            <c:spPr>
              <a:solidFill>
                <a:srgbClr val="FFFF00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'Analytes plots'!$H$114:$L$114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0.97846054270007965</c:v>
                  </c:pt>
                  <c:pt idx="2">
                    <c:v>1.3610472537302931</c:v>
                  </c:pt>
                  <c:pt idx="3">
                    <c:v>1.3941955614845143</c:v>
                  </c:pt>
                  <c:pt idx="4">
                    <c:v>0.96207059215643886</c:v>
                  </c:pt>
                </c:numCache>
              </c:numRef>
            </c:plus>
            <c:minus>
              <c:numRef>
                <c:f>'Analytes plots'!$H$114:$L$114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0.97846054270007965</c:v>
                  </c:pt>
                  <c:pt idx="2">
                    <c:v>1.3610472537302931</c:v>
                  </c:pt>
                  <c:pt idx="3">
                    <c:v>1.3941955614845143</c:v>
                  </c:pt>
                  <c:pt idx="4">
                    <c:v>0.96207059215643886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'Analytes plots'!$H$103:$L$103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11</c:v>
                </c:pt>
                <c:pt idx="4">
                  <c:v>20</c:v>
                </c:pt>
              </c:numCache>
            </c:numRef>
          </c:xVal>
          <c:yVal>
            <c:numRef>
              <c:f>'Analytes plots'!$H$107:$L$107</c:f>
              <c:numCache>
                <c:formatCode>0.0</c:formatCode>
                <c:ptCount val="5"/>
                <c:pt idx="0">
                  <c:v>0</c:v>
                </c:pt>
                <c:pt idx="1">
                  <c:v>3.0574371878333344</c:v>
                </c:pt>
                <c:pt idx="2">
                  <c:v>3.4147431756666671</c:v>
                </c:pt>
                <c:pt idx="3">
                  <c:v>3.4029490786666674</c:v>
                </c:pt>
                <c:pt idx="4">
                  <c:v>2.7954771983333337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1E02-4730-88EC-0545C910684A}"/>
            </c:ext>
          </c:extLst>
        </c:ser>
        <c:ser>
          <c:idx val="4"/>
          <c:order val="4"/>
          <c:tx>
            <c:strRef>
              <c:f>'Analytes plots'!$B$108</c:f>
              <c:strCache>
                <c:ptCount val="1"/>
                <c:pt idx="0">
                  <c:v>Modified Clay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square"/>
            <c:size val="9"/>
            <c:spPr>
              <a:solidFill>
                <a:schemeClr val="tx1"/>
              </a:solidFill>
              <a:ln w="1587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'Analytes plots'!$H$115:$L$115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0.1865159183458861</c:v>
                  </c:pt>
                  <c:pt idx="2">
                    <c:v>0.36692679235808046</c:v>
                  </c:pt>
                  <c:pt idx="3">
                    <c:v>0.50685420165088335</c:v>
                  </c:pt>
                  <c:pt idx="4">
                    <c:v>0.27147216215602721</c:v>
                  </c:pt>
                </c:numCache>
              </c:numRef>
            </c:plus>
            <c:minus>
              <c:numRef>
                <c:f>'Analytes plots'!$H$115:$L$115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0.1865159183458861</c:v>
                  </c:pt>
                  <c:pt idx="2">
                    <c:v>0.36692679235808046</c:v>
                  </c:pt>
                  <c:pt idx="3">
                    <c:v>0.50685420165088335</c:v>
                  </c:pt>
                  <c:pt idx="4">
                    <c:v>0.27147216215602721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'Analytes plots'!$H$103:$L$103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11</c:v>
                </c:pt>
                <c:pt idx="4">
                  <c:v>20</c:v>
                </c:pt>
              </c:numCache>
            </c:numRef>
          </c:xVal>
          <c:yVal>
            <c:numRef>
              <c:f>'Analytes plots'!$H$108:$L$108</c:f>
              <c:numCache>
                <c:formatCode>0.0</c:formatCode>
                <c:ptCount val="5"/>
                <c:pt idx="0">
                  <c:v>0</c:v>
                </c:pt>
                <c:pt idx="1">
                  <c:v>1.4166024498333336</c:v>
                </c:pt>
                <c:pt idx="2">
                  <c:v>1.7872379933333331</c:v>
                </c:pt>
                <c:pt idx="3">
                  <c:v>2.6370248480000003</c:v>
                </c:pt>
                <c:pt idx="4">
                  <c:v>3.3373498366666667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1E02-4730-88EC-0545C910684A}"/>
            </c:ext>
          </c:extLst>
        </c:ser>
        <c:ser>
          <c:idx val="5"/>
          <c:order val="5"/>
          <c:tx>
            <c:strRef>
              <c:f>'Analytes plots'!$B$109</c:f>
              <c:strCache>
                <c:ptCount val="1"/>
                <c:pt idx="0">
                  <c:v>Ottawa Sand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triangle"/>
            <c:size val="9"/>
            <c:spPr>
              <a:solidFill>
                <a:schemeClr val="accent2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'Analytes plots'!$H$116:$L$116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0.14465935785909753</c:v>
                  </c:pt>
                  <c:pt idx="2">
                    <c:v>0.23327018809407826</c:v>
                  </c:pt>
                  <c:pt idx="3">
                    <c:v>0.2297880794412662</c:v>
                  </c:pt>
                  <c:pt idx="4">
                    <c:v>0.1345715885183858</c:v>
                  </c:pt>
                </c:numCache>
              </c:numRef>
            </c:plus>
            <c:minus>
              <c:numRef>
                <c:f>'Analytes plots'!$H$116:$L$116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0.14465935785909753</c:v>
                  </c:pt>
                  <c:pt idx="2">
                    <c:v>0.23327018809407826</c:v>
                  </c:pt>
                  <c:pt idx="3">
                    <c:v>0.2297880794412662</c:v>
                  </c:pt>
                  <c:pt idx="4">
                    <c:v>0.1345715885183858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'Analytes plots'!$H$103:$L$103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11</c:v>
                </c:pt>
                <c:pt idx="4">
                  <c:v>20</c:v>
                </c:pt>
              </c:numCache>
            </c:numRef>
          </c:xVal>
          <c:yVal>
            <c:numRef>
              <c:f>'Analytes plots'!$H$109:$L$109</c:f>
              <c:numCache>
                <c:formatCode>0.0</c:formatCode>
                <c:ptCount val="5"/>
                <c:pt idx="0">
                  <c:v>0</c:v>
                </c:pt>
                <c:pt idx="1">
                  <c:v>0.3782285248333333</c:v>
                </c:pt>
                <c:pt idx="2">
                  <c:v>0.16815044933333331</c:v>
                </c:pt>
                <c:pt idx="3">
                  <c:v>0.50806947183333329</c:v>
                </c:pt>
                <c:pt idx="4">
                  <c:v>0.36695631183333338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1E02-4730-88EC-0545C91068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7252880"/>
        <c:axId val="577253208"/>
      </c:scatterChart>
      <c:valAx>
        <c:axId val="577252880"/>
        <c:scaling>
          <c:orientation val="minMax"/>
          <c:max val="22"/>
          <c:min val="0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Time</a:t>
                </a:r>
                <a:r>
                  <a:rPr lang="en-US" sz="1200" b="1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(Day)</a:t>
                </a:r>
                <a:endParaRPr lang="en-US" sz="1200" b="1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77253208"/>
        <c:crosses val="autoZero"/>
        <c:crossBetween val="midCat"/>
      </c:valAx>
      <c:valAx>
        <c:axId val="577253208"/>
        <c:scaling>
          <c:orientation val="minMax"/>
          <c:max val="8.9"/>
          <c:min val="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Cs</a:t>
                </a:r>
                <a:r>
                  <a:rPr lang="en-US" sz="1400" b="1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 (µg/mg)</a:t>
                </a:r>
                <a:endParaRPr lang="en-US" sz="1400" b="1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9.9595391760434037E-3"/>
              <c:y val="0.248522124099697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77252880"/>
        <c:crosses val="autoZero"/>
        <c:crossBetween val="midCat"/>
        <c:majorUnit val="2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9.8291435610059971E-2"/>
          <c:y val="3.2187548816602476E-2"/>
          <c:w val="0.87421475494210088"/>
          <c:h val="0.163167603391486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GAC</a:t>
            </a:r>
          </a:p>
        </c:rich>
      </c:tx>
      <c:layout>
        <c:manualLayout>
          <c:xMode val="edge"/>
          <c:yMode val="edge"/>
          <c:x val="0.69215408101085407"/>
          <c:y val="0.2421294316631214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811580288684894"/>
          <c:y val="0.22247208936720389"/>
          <c:w val="0.83359976862475815"/>
          <c:h val="0.56664949430154454"/>
        </c:manualLayout>
      </c:layout>
      <c:scatterChart>
        <c:scatterStyle val="smoothMarker"/>
        <c:varyColors val="0"/>
        <c:ser>
          <c:idx val="1"/>
          <c:order val="1"/>
          <c:tx>
            <c:v>PFHxA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9"/>
            <c:spPr>
              <a:solidFill>
                <a:srgbClr val="C00000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'Sorbents plots'!$H$111:$L$111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0.59058609932496797</c:v>
                  </c:pt>
                  <c:pt idx="2">
                    <c:v>0.9864847151908781</c:v>
                  </c:pt>
                  <c:pt idx="3">
                    <c:v>1.173454547245848</c:v>
                  </c:pt>
                  <c:pt idx="4">
                    <c:v>1.1657152490461673</c:v>
                  </c:pt>
                </c:numCache>
              </c:numRef>
            </c:plus>
            <c:minus>
              <c:numRef>
                <c:f>'Sorbents plots'!$H$111:$L$111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0.59058609932496797</c:v>
                  </c:pt>
                  <c:pt idx="2">
                    <c:v>0.9864847151908781</c:v>
                  </c:pt>
                  <c:pt idx="3">
                    <c:v>1.173454547245848</c:v>
                  </c:pt>
                  <c:pt idx="4">
                    <c:v>1.1657152490461673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'Sorbents plots'!$H$103:$L$103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11</c:v>
                </c:pt>
                <c:pt idx="4">
                  <c:v>20</c:v>
                </c:pt>
              </c:numCache>
            </c:numRef>
          </c:xVal>
          <c:yVal>
            <c:numRef>
              <c:f>'Sorbents plots'!$H$104:$L$104</c:f>
              <c:numCache>
                <c:formatCode>0.0</c:formatCode>
                <c:ptCount val="5"/>
                <c:pt idx="0">
                  <c:v>0</c:v>
                </c:pt>
                <c:pt idx="1">
                  <c:v>3.2899363194999993</c:v>
                </c:pt>
                <c:pt idx="2">
                  <c:v>5.8381372465000005</c:v>
                </c:pt>
                <c:pt idx="3">
                  <c:v>6.1737019151666672</c:v>
                </c:pt>
                <c:pt idx="4">
                  <c:v>6.1972135766666669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626-49FA-A87E-B783F6925CEE}"/>
            </c:ext>
          </c:extLst>
        </c:ser>
        <c:ser>
          <c:idx val="2"/>
          <c:order val="2"/>
          <c:tx>
            <c:v>PFOA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square"/>
            <c:size val="9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'Sorbents plots'!$M$111:$Q$111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0.29555924214969359</c:v>
                  </c:pt>
                  <c:pt idx="2">
                    <c:v>0.85400616615167935</c:v>
                  </c:pt>
                  <c:pt idx="3">
                    <c:v>1.035495944041062</c:v>
                  </c:pt>
                  <c:pt idx="4">
                    <c:v>1.0349514896828345</c:v>
                  </c:pt>
                </c:numCache>
              </c:numRef>
            </c:plus>
            <c:minus>
              <c:numRef>
                <c:f>'Sorbents plots'!$M$111:$Q$111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0.29555924214969359</c:v>
                  </c:pt>
                  <c:pt idx="2">
                    <c:v>0.85400616615167935</c:v>
                  </c:pt>
                  <c:pt idx="3">
                    <c:v>1.035495944041062</c:v>
                  </c:pt>
                  <c:pt idx="4">
                    <c:v>1.0349514896828345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'Sorbents plots'!$H$103:$L$103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11</c:v>
                </c:pt>
                <c:pt idx="4">
                  <c:v>20</c:v>
                </c:pt>
              </c:numCache>
            </c:numRef>
          </c:xVal>
          <c:yVal>
            <c:numRef>
              <c:f>'Sorbents plots'!$M$104:$Q$104</c:f>
              <c:numCache>
                <c:formatCode>0.0</c:formatCode>
                <c:ptCount val="5"/>
                <c:pt idx="0">
                  <c:v>0</c:v>
                </c:pt>
                <c:pt idx="1">
                  <c:v>3.7539033843333329</c:v>
                </c:pt>
                <c:pt idx="2">
                  <c:v>5.8408454986666669</c:v>
                </c:pt>
                <c:pt idx="3">
                  <c:v>5.9942033393333345</c:v>
                </c:pt>
                <c:pt idx="4">
                  <c:v>5.9938601616666674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626-49FA-A87E-B783F6925CEE}"/>
            </c:ext>
          </c:extLst>
        </c:ser>
        <c:ser>
          <c:idx val="3"/>
          <c:order val="3"/>
          <c:tx>
            <c:v>PFNA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diamond"/>
            <c:size val="9"/>
            <c:spPr>
              <a:solidFill>
                <a:srgbClr val="FFFF00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'Sorbents plots'!$R$111:$V$111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0.29094345181176162</c:v>
                  </c:pt>
                  <c:pt idx="2">
                    <c:v>0.70274782797506441</c:v>
                  </c:pt>
                  <c:pt idx="3">
                    <c:v>0.87982663048224341</c:v>
                  </c:pt>
                  <c:pt idx="4">
                    <c:v>0.87982663048224341</c:v>
                  </c:pt>
                </c:numCache>
              </c:numRef>
            </c:plus>
            <c:minus>
              <c:numRef>
                <c:f>'Sorbents plots'!$R$111:$V$111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0.29094345181176162</c:v>
                  </c:pt>
                  <c:pt idx="2">
                    <c:v>0.70274782797506441</c:v>
                  </c:pt>
                  <c:pt idx="3">
                    <c:v>0.87982663048224341</c:v>
                  </c:pt>
                  <c:pt idx="4">
                    <c:v>0.87982663048224341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'Sorbents plots'!$H$103:$L$103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11</c:v>
                </c:pt>
                <c:pt idx="4">
                  <c:v>20</c:v>
                </c:pt>
              </c:numCache>
            </c:numRef>
          </c:xVal>
          <c:yVal>
            <c:numRef>
              <c:f>'Sorbents plots'!$R$104:$V$104</c:f>
              <c:numCache>
                <c:formatCode>0.0</c:formatCode>
                <c:ptCount val="5"/>
                <c:pt idx="0">
                  <c:v>0</c:v>
                </c:pt>
                <c:pt idx="1">
                  <c:v>3.6744902093333338</c:v>
                </c:pt>
                <c:pt idx="2">
                  <c:v>5.4349733980000012</c:v>
                </c:pt>
                <c:pt idx="3">
                  <c:v>5.5661530766666685</c:v>
                </c:pt>
                <c:pt idx="4">
                  <c:v>5.5661530766666685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E626-49FA-A87E-B783F6925CEE}"/>
            </c:ext>
          </c:extLst>
        </c:ser>
        <c:ser>
          <c:idx val="4"/>
          <c:order val="4"/>
          <c:tx>
            <c:v>PFBS</c:v>
          </c:tx>
          <c:spPr>
            <a:ln w="1905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diamond"/>
            <c:size val="9"/>
            <c:spPr>
              <a:solidFill>
                <a:schemeClr val="accent3"/>
              </a:solidFill>
              <a:ln w="1587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'Sorbents plots'!$W$111:$AA$111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0.94620806331346308</c:v>
                  </c:pt>
                  <c:pt idx="2">
                    <c:v>1.4789500636226613</c:v>
                  </c:pt>
                  <c:pt idx="3">
                    <c:v>1.6511168230874149</c:v>
                  </c:pt>
                  <c:pt idx="4">
                    <c:v>1.6431916570285821</c:v>
                  </c:pt>
                </c:numCache>
              </c:numRef>
            </c:plus>
            <c:minus>
              <c:numRef>
                <c:f>'Sorbents plots'!$W$111:$AA$111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0.94620806331346308</c:v>
                  </c:pt>
                  <c:pt idx="2">
                    <c:v>1.4789500636226613</c:v>
                  </c:pt>
                  <c:pt idx="3">
                    <c:v>1.6511168230874149</c:v>
                  </c:pt>
                  <c:pt idx="4">
                    <c:v>1.6431916570285821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'Sorbents plots'!$H$103:$L$103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11</c:v>
                </c:pt>
                <c:pt idx="4">
                  <c:v>20</c:v>
                </c:pt>
              </c:numCache>
            </c:numRef>
          </c:xVal>
          <c:yVal>
            <c:numRef>
              <c:f>'Sorbents plots'!$W$104:$AA$104</c:f>
              <c:numCache>
                <c:formatCode>0.0</c:formatCode>
                <c:ptCount val="5"/>
                <c:pt idx="0">
                  <c:v>0</c:v>
                </c:pt>
                <c:pt idx="1">
                  <c:v>3.414191814</c:v>
                </c:pt>
                <c:pt idx="2">
                  <c:v>5.6964111351666675</c:v>
                </c:pt>
                <c:pt idx="3">
                  <c:v>5.988204801666666</c:v>
                </c:pt>
                <c:pt idx="4">
                  <c:v>5.9713354659999993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E626-49FA-A87E-B783F6925CEE}"/>
            </c:ext>
          </c:extLst>
        </c:ser>
        <c:ser>
          <c:idx val="5"/>
          <c:order val="5"/>
          <c:tx>
            <c:v>PFOS</c:v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triangle"/>
            <c:size val="9"/>
            <c:spPr>
              <a:solidFill>
                <a:schemeClr val="accent2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'Sorbents plots'!$AB$111:$AF$111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0.63944058714606156</c:v>
                  </c:pt>
                  <c:pt idx="2">
                    <c:v>0.95578412680009506</c:v>
                  </c:pt>
                  <c:pt idx="3">
                    <c:v>1.1232451577453397</c:v>
                  </c:pt>
                  <c:pt idx="4">
                    <c:v>1.1232451577453397</c:v>
                  </c:pt>
                </c:numCache>
              </c:numRef>
            </c:plus>
            <c:minus>
              <c:numRef>
                <c:f>'Sorbents plots'!$AB$111:$AF$111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0.63944058714606156</c:v>
                  </c:pt>
                  <c:pt idx="2">
                    <c:v>0.95578412680009506</c:v>
                  </c:pt>
                  <c:pt idx="3">
                    <c:v>1.1232451577453397</c:v>
                  </c:pt>
                  <c:pt idx="4">
                    <c:v>1.1232451577453397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'Sorbents plots'!$H$103:$L$103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11</c:v>
                </c:pt>
                <c:pt idx="4">
                  <c:v>20</c:v>
                </c:pt>
              </c:numCache>
            </c:numRef>
          </c:xVal>
          <c:yVal>
            <c:numRef>
              <c:f>'Sorbents plots'!$AB$104:$AF$104</c:f>
              <c:numCache>
                <c:formatCode>0.0</c:formatCode>
                <c:ptCount val="5"/>
                <c:pt idx="0">
                  <c:v>0</c:v>
                </c:pt>
                <c:pt idx="1">
                  <c:v>4.5194361101666667</c:v>
                </c:pt>
                <c:pt idx="2">
                  <c:v>6.6136859560000003</c:v>
                </c:pt>
                <c:pt idx="3">
                  <c:v>6.745566696</c:v>
                </c:pt>
                <c:pt idx="4">
                  <c:v>6.745566696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E626-49FA-A87E-B783F6925C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7252880"/>
        <c:axId val="577253208"/>
        <c:extLst>
          <c:ext xmlns:c15="http://schemas.microsoft.com/office/drawing/2012/chart" uri="{02D57815-91ED-43cb-92C2-25804820EDAC}">
            <c15:filteredScatterSeries>
              <c15:ser>
                <c:idx val="0"/>
                <c:order val="0"/>
                <c:tx>
                  <c:v>PFBA</c:v>
                </c:tx>
                <c:spPr>
                  <a:ln w="19050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9"/>
                  <c:spPr>
                    <a:solidFill>
                      <a:schemeClr val="accent3"/>
                    </a:solidFill>
                    <a:ln w="15875">
                      <a:solidFill>
                        <a:schemeClr val="tx1"/>
                      </a:solidFill>
                    </a:ln>
                    <a:effectLst/>
                  </c:spPr>
                </c:marker>
                <c:errBars>
                  <c:errDir val="y"/>
                  <c:errBarType val="both"/>
                  <c:errValType val="cust"/>
                  <c:noEndCap val="0"/>
                  <c:plus>
                    <c:numRef>
                      <c:extLst>
                        <c:ext uri="{02D57815-91ED-43cb-92C2-25804820EDAC}">
                          <c15:formulaRef>
                            <c15:sqref>'Sorbents plots'!$C$111:$G$111</c15:sqref>
                          </c15:formulaRef>
                        </c:ext>
                      </c:extLst>
                      <c:numCache>
                        <c:formatCode>General</c:formatCode>
                        <c:ptCount val="5"/>
                        <c:pt idx="0">
                          <c:v>0</c:v>
                        </c:pt>
                        <c:pt idx="1">
                          <c:v>1.2870492847884851</c:v>
                        </c:pt>
                        <c:pt idx="2">
                          <c:v>1.5124634140477167</c:v>
                        </c:pt>
                        <c:pt idx="3">
                          <c:v>2.378808651243824</c:v>
                        </c:pt>
                        <c:pt idx="4">
                          <c:v>1.1858034944818274</c:v>
                        </c:pt>
                      </c:numCache>
                    </c:numRef>
                  </c:plus>
                  <c:minus>
                    <c:numRef>
                      <c:extLst>
                        <c:ext uri="{02D57815-91ED-43cb-92C2-25804820EDAC}">
                          <c15:formulaRef>
                            <c15:sqref>'Sorbents plots'!$C$111:$G$111</c15:sqref>
                          </c15:formulaRef>
                        </c:ext>
                      </c:extLst>
                      <c:numCache>
                        <c:formatCode>General</c:formatCode>
                        <c:ptCount val="5"/>
                        <c:pt idx="0">
                          <c:v>0</c:v>
                        </c:pt>
                        <c:pt idx="1">
                          <c:v>1.2870492847884851</c:v>
                        </c:pt>
                        <c:pt idx="2">
                          <c:v>1.5124634140477167</c:v>
                        </c:pt>
                        <c:pt idx="3">
                          <c:v>2.378808651243824</c:v>
                        </c:pt>
                        <c:pt idx="4">
                          <c:v>1.1858034944818274</c:v>
                        </c:pt>
                      </c:numCache>
                    </c:numRef>
                  </c:minus>
                  <c:spPr>
                    <a:noFill/>
                    <a:ln w="9525" cap="flat" cmpd="sng" algn="ctr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round/>
                    </a:ln>
                    <a:effectLst/>
                  </c:spPr>
                </c:errBars>
                <c:xVal>
                  <c:numRef>
                    <c:extLst>
                      <c:ext uri="{02D57815-91ED-43cb-92C2-25804820EDAC}">
                        <c15:formulaRef>
                          <c15:sqref>'Sorbents plots'!$H$103:$L$103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0</c:v>
                      </c:pt>
                      <c:pt idx="1">
                        <c:v>1</c:v>
                      </c:pt>
                      <c:pt idx="2">
                        <c:v>5</c:v>
                      </c:pt>
                      <c:pt idx="3">
                        <c:v>11</c:v>
                      </c:pt>
                      <c:pt idx="4">
                        <c:v>20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'Sorbents plots'!$C$104:$G$104</c15:sqref>
                        </c15:formulaRef>
                      </c:ext>
                    </c:extLst>
                    <c:numCache>
                      <c:formatCode>0.0</c:formatCode>
                      <c:ptCount val="5"/>
                      <c:pt idx="0">
                        <c:v>0</c:v>
                      </c:pt>
                      <c:pt idx="1">
                        <c:v>1.6852479253333339</c:v>
                      </c:pt>
                      <c:pt idx="2">
                        <c:v>3.0010473018333337</c:v>
                      </c:pt>
                      <c:pt idx="3">
                        <c:v>0.92057365000000024</c:v>
                      </c:pt>
                      <c:pt idx="4">
                        <c:v>2.8388208268333344</c:v>
                      </c:pt>
                    </c:numCache>
                  </c:numRef>
                </c:yVal>
                <c:smooth val="1"/>
                <c:extLst>
                  <c:ext xmlns:c16="http://schemas.microsoft.com/office/drawing/2014/chart" uri="{C3380CC4-5D6E-409C-BE32-E72D297353CC}">
                    <c16:uniqueId val="{00000000-E626-49FA-A87E-B783F6925CEE}"/>
                  </c:ext>
                </c:extLst>
              </c15:ser>
            </c15:filteredScatterSeries>
          </c:ext>
        </c:extLst>
      </c:scatterChart>
      <c:valAx>
        <c:axId val="577252880"/>
        <c:scaling>
          <c:orientation val="minMax"/>
          <c:max val="22"/>
          <c:min val="0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Time</a:t>
                </a:r>
                <a:r>
                  <a:rPr lang="en-US" sz="1200" b="1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(Day)</a:t>
                </a:r>
                <a:endParaRPr lang="en-US" sz="1200" b="1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77253208"/>
        <c:crosses val="autoZero"/>
        <c:crossBetween val="midCat"/>
      </c:valAx>
      <c:valAx>
        <c:axId val="577253208"/>
        <c:scaling>
          <c:orientation val="minMax"/>
          <c:max val="8.9"/>
          <c:min val="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Cs</a:t>
                </a:r>
                <a:r>
                  <a:rPr lang="en-US" sz="1400" b="1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 (µg/mg)</a:t>
                </a:r>
                <a:endParaRPr lang="en-US" sz="1400" b="1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9.9595391760434037E-3"/>
              <c:y val="0.248522124099697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77252880"/>
        <c:crosses val="autoZero"/>
        <c:crossBetween val="midCat"/>
        <c:majorUnit val="2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9.8291435610059971E-2"/>
          <c:y val="3.2187548816602476E-2"/>
          <c:w val="0.87421475494210088"/>
          <c:h val="0.163167603391486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Activated Carbon-Clay Blend</a:t>
            </a:r>
          </a:p>
        </c:rich>
      </c:tx>
      <c:layout>
        <c:manualLayout>
          <c:xMode val="edge"/>
          <c:yMode val="edge"/>
          <c:x val="0.14146261431745322"/>
          <c:y val="0.1857363268653439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811580288684894"/>
          <c:y val="0.17923467761923309"/>
          <c:w val="0.83359976862475815"/>
          <c:h val="0.66602183659122749"/>
        </c:manualLayout>
      </c:layout>
      <c:scatterChart>
        <c:scatterStyle val="smoothMarker"/>
        <c:varyColors val="0"/>
        <c:ser>
          <c:idx val="1"/>
          <c:order val="1"/>
          <c:tx>
            <c:v>PFHxA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9"/>
            <c:spPr>
              <a:solidFill>
                <a:srgbClr val="C00000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'Sorbents plots'!$H$114:$L$114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0.97846054270007965</c:v>
                  </c:pt>
                  <c:pt idx="2">
                    <c:v>1.3610472537302931</c:v>
                  </c:pt>
                  <c:pt idx="3">
                    <c:v>1.3941955614845143</c:v>
                  </c:pt>
                  <c:pt idx="4">
                    <c:v>0.96207059215643886</c:v>
                  </c:pt>
                </c:numCache>
              </c:numRef>
            </c:plus>
            <c:minus>
              <c:numRef>
                <c:f>'Sorbents plots'!$H$114:$L$114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0.97846054270007965</c:v>
                  </c:pt>
                  <c:pt idx="2">
                    <c:v>1.3610472537302931</c:v>
                  </c:pt>
                  <c:pt idx="3">
                    <c:v>1.3941955614845143</c:v>
                  </c:pt>
                  <c:pt idx="4">
                    <c:v>0.96207059215643886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'Sorbents plots'!$H$103:$L$103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11</c:v>
                </c:pt>
                <c:pt idx="4">
                  <c:v>20</c:v>
                </c:pt>
              </c:numCache>
            </c:numRef>
          </c:xVal>
          <c:yVal>
            <c:numRef>
              <c:f>'Sorbents plots'!$H$107:$L$107</c:f>
              <c:numCache>
                <c:formatCode>0.0</c:formatCode>
                <c:ptCount val="5"/>
                <c:pt idx="0">
                  <c:v>0</c:v>
                </c:pt>
                <c:pt idx="1">
                  <c:v>3.0574371878333344</c:v>
                </c:pt>
                <c:pt idx="2">
                  <c:v>3.4147431756666671</c:v>
                </c:pt>
                <c:pt idx="3">
                  <c:v>3.4029490786666674</c:v>
                </c:pt>
                <c:pt idx="4">
                  <c:v>2.7954771983333337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0D6-4A27-8B8D-F218C2D74288}"/>
            </c:ext>
          </c:extLst>
        </c:ser>
        <c:ser>
          <c:idx val="2"/>
          <c:order val="2"/>
          <c:tx>
            <c:v>PFOA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square"/>
            <c:size val="9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'Sorbents plots'!$M$114:$Q$114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0.69485153350763817</c:v>
                  </c:pt>
                  <c:pt idx="2">
                    <c:v>0.7512408599217929</c:v>
                  </c:pt>
                  <c:pt idx="3">
                    <c:v>0.62585826441778936</c:v>
                  </c:pt>
                  <c:pt idx="4">
                    <c:v>0.69508624881532621</c:v>
                  </c:pt>
                </c:numCache>
              </c:numRef>
            </c:plus>
            <c:minus>
              <c:numRef>
                <c:f>'Sorbents plots'!$M$114:$Q$114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0.69485153350763817</c:v>
                  </c:pt>
                  <c:pt idx="2">
                    <c:v>0.7512408599217929</c:v>
                  </c:pt>
                  <c:pt idx="3">
                    <c:v>0.62585826441778936</c:v>
                  </c:pt>
                  <c:pt idx="4">
                    <c:v>0.69508624881532621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'Sorbents plots'!$H$103:$L$103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11</c:v>
                </c:pt>
                <c:pt idx="4">
                  <c:v>20</c:v>
                </c:pt>
              </c:numCache>
            </c:numRef>
          </c:xVal>
          <c:yVal>
            <c:numRef>
              <c:f>'Sorbents plots'!$M$107:$Q$107</c:f>
              <c:numCache>
                <c:formatCode>0.0</c:formatCode>
                <c:ptCount val="5"/>
                <c:pt idx="0">
                  <c:v>0</c:v>
                </c:pt>
                <c:pt idx="1">
                  <c:v>4.8176455450000004</c:v>
                </c:pt>
                <c:pt idx="2">
                  <c:v>5.9330011128333338</c:v>
                </c:pt>
                <c:pt idx="3">
                  <c:v>6.0790967138333336</c:v>
                </c:pt>
                <c:pt idx="4">
                  <c:v>6.0297288530000008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0D6-4A27-8B8D-F218C2D74288}"/>
            </c:ext>
          </c:extLst>
        </c:ser>
        <c:ser>
          <c:idx val="3"/>
          <c:order val="3"/>
          <c:tx>
            <c:v>PFNA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diamond"/>
            <c:size val="9"/>
            <c:spPr>
              <a:solidFill>
                <a:srgbClr val="FFFF00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'Sorbents plots'!$R$114:$V$114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0.42038859192303524</c:v>
                  </c:pt>
                  <c:pt idx="2">
                    <c:v>0.5726007854830728</c:v>
                  </c:pt>
                  <c:pt idx="3">
                    <c:v>0.46347655185504905</c:v>
                  </c:pt>
                  <c:pt idx="4">
                    <c:v>0.74019677002539985</c:v>
                  </c:pt>
                </c:numCache>
              </c:numRef>
            </c:plus>
            <c:minus>
              <c:numRef>
                <c:f>'Sorbents plots'!$R$114:$V$114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0.42038859192303524</c:v>
                  </c:pt>
                  <c:pt idx="2">
                    <c:v>0.5726007854830728</c:v>
                  </c:pt>
                  <c:pt idx="3">
                    <c:v>0.46347655185504905</c:v>
                  </c:pt>
                  <c:pt idx="4">
                    <c:v>0.74019677002539985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'Sorbents plots'!$H$103:$L$103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11</c:v>
                </c:pt>
                <c:pt idx="4">
                  <c:v>20</c:v>
                </c:pt>
              </c:numCache>
            </c:numRef>
          </c:xVal>
          <c:yVal>
            <c:numRef>
              <c:f>'Sorbents plots'!$R$107:$V$107</c:f>
              <c:numCache>
                <c:formatCode>0.0</c:formatCode>
                <c:ptCount val="5"/>
                <c:pt idx="0">
                  <c:v>0</c:v>
                </c:pt>
                <c:pt idx="1">
                  <c:v>5.1997303828333346</c:v>
                </c:pt>
                <c:pt idx="2">
                  <c:v>5.6628742748333343</c:v>
                </c:pt>
                <c:pt idx="3">
                  <c:v>5.7176571588333358</c:v>
                </c:pt>
                <c:pt idx="4">
                  <c:v>5.5853331943333338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E0D6-4A27-8B8D-F218C2D74288}"/>
            </c:ext>
          </c:extLst>
        </c:ser>
        <c:ser>
          <c:idx val="4"/>
          <c:order val="4"/>
          <c:tx>
            <c:v>PFBS</c:v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diamond"/>
            <c:size val="9"/>
            <c:spPr>
              <a:solidFill>
                <a:schemeClr val="accent3"/>
              </a:solidFill>
              <a:ln w="1587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'Sorbents plots'!$W$114:$AA$114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0.92322743849886335</c:v>
                  </c:pt>
                  <c:pt idx="2">
                    <c:v>1.1917887592997878</c:v>
                  </c:pt>
                  <c:pt idx="3">
                    <c:v>1.2655844497712838</c:v>
                  </c:pt>
                  <c:pt idx="4">
                    <c:v>0.80225331831252766</c:v>
                  </c:pt>
                </c:numCache>
              </c:numRef>
            </c:plus>
            <c:minus>
              <c:numRef>
                <c:f>'Sorbents plots'!$W$114:$AA$114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0.92322743849886335</c:v>
                  </c:pt>
                  <c:pt idx="2">
                    <c:v>1.1917887592997878</c:v>
                  </c:pt>
                  <c:pt idx="3">
                    <c:v>1.2655844497712838</c:v>
                  </c:pt>
                  <c:pt idx="4">
                    <c:v>0.80225331831252766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'Sorbents plots'!$H$103:$L$103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11</c:v>
                </c:pt>
                <c:pt idx="4">
                  <c:v>20</c:v>
                </c:pt>
              </c:numCache>
            </c:numRef>
          </c:xVal>
          <c:yVal>
            <c:numRef>
              <c:f>'Sorbents plots'!$W$107:$AA$107</c:f>
              <c:numCache>
                <c:formatCode>0.0</c:formatCode>
                <c:ptCount val="5"/>
                <c:pt idx="0">
                  <c:v>0</c:v>
                </c:pt>
                <c:pt idx="1">
                  <c:v>3.0579208154999997</c:v>
                </c:pt>
                <c:pt idx="2">
                  <c:v>3.0714553949999996</c:v>
                </c:pt>
                <c:pt idx="3">
                  <c:v>3.0941295668333328</c:v>
                </c:pt>
                <c:pt idx="4">
                  <c:v>2.3500505976666664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E0D6-4A27-8B8D-F218C2D74288}"/>
            </c:ext>
          </c:extLst>
        </c:ser>
        <c:ser>
          <c:idx val="5"/>
          <c:order val="5"/>
          <c:tx>
            <c:v>PFOS</c:v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triangle"/>
            <c:size val="9"/>
            <c:spPr>
              <a:solidFill>
                <a:schemeClr val="accent2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'Sorbents plots'!$AB$114:$AF$114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0.27955322286998568</c:v>
                  </c:pt>
                  <c:pt idx="2">
                    <c:v>0.47647324488033693</c:v>
                  </c:pt>
                  <c:pt idx="3">
                    <c:v>0.43985465953966096</c:v>
                  </c:pt>
                  <c:pt idx="4">
                    <c:v>1.3294111081188695</c:v>
                  </c:pt>
                </c:numCache>
              </c:numRef>
            </c:plus>
            <c:minus>
              <c:numRef>
                <c:f>'Sorbents plots'!$AB$114:$AF$114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0.27955322286998568</c:v>
                  </c:pt>
                  <c:pt idx="2">
                    <c:v>0.47647324488033693</c:v>
                  </c:pt>
                  <c:pt idx="3">
                    <c:v>0.43985465953966096</c:v>
                  </c:pt>
                  <c:pt idx="4">
                    <c:v>1.3294111081188695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'Sorbents plots'!$H$103:$L$103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11</c:v>
                </c:pt>
                <c:pt idx="4">
                  <c:v>20</c:v>
                </c:pt>
              </c:numCache>
            </c:numRef>
          </c:xVal>
          <c:yVal>
            <c:numRef>
              <c:f>'Sorbents plots'!$AB$107:$AF$107</c:f>
              <c:numCache>
                <c:formatCode>0.0</c:formatCode>
                <c:ptCount val="5"/>
                <c:pt idx="0">
                  <c:v>0</c:v>
                </c:pt>
                <c:pt idx="1">
                  <c:v>6.1589605301666674</c:v>
                </c:pt>
                <c:pt idx="2">
                  <c:v>6.1813559463333343</c:v>
                </c:pt>
                <c:pt idx="3">
                  <c:v>6.1537394418333342</c:v>
                </c:pt>
                <c:pt idx="4">
                  <c:v>5.4545642930000007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E0D6-4A27-8B8D-F218C2D742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7252880"/>
        <c:axId val="577253208"/>
        <c:extLst>
          <c:ext xmlns:c15="http://schemas.microsoft.com/office/drawing/2012/chart" uri="{02D57815-91ED-43cb-92C2-25804820EDAC}">
            <c15:filteredScatterSeries>
              <c15:ser>
                <c:idx val="0"/>
                <c:order val="0"/>
                <c:tx>
                  <c:v>PFBA</c:v>
                </c:tx>
                <c:spPr>
                  <a:ln w="19050" cap="rnd">
                    <a:solidFill>
                      <a:schemeClr val="tx1"/>
                    </a:solidFill>
                    <a:prstDash val="sysDot"/>
                    <a:round/>
                  </a:ln>
                  <a:effectLst/>
                </c:spPr>
                <c:marker>
                  <c:symbol val="circle"/>
                  <c:size val="9"/>
                  <c:spPr>
                    <a:solidFill>
                      <a:schemeClr val="accent1"/>
                    </a:solidFill>
                    <a:ln w="9525">
                      <a:solidFill>
                        <a:schemeClr val="tx1"/>
                      </a:solidFill>
                    </a:ln>
                    <a:effectLst/>
                  </c:spPr>
                </c:marker>
                <c:errBars>
                  <c:errDir val="y"/>
                  <c:errBarType val="both"/>
                  <c:errValType val="cust"/>
                  <c:noEndCap val="0"/>
                  <c:plus>
                    <c:numRef>
                      <c:extLst>
                        <c:ext uri="{02D57815-91ED-43cb-92C2-25804820EDAC}">
                          <c15:formulaRef>
                            <c15:sqref>'Sorbents plots'!$C$114:$G$114</c15:sqref>
                          </c15:formulaRef>
                        </c:ext>
                      </c:extLst>
                      <c:numCache>
                        <c:formatCode>General</c:formatCode>
                        <c:ptCount val="5"/>
                        <c:pt idx="0">
                          <c:v>0</c:v>
                        </c:pt>
                        <c:pt idx="1">
                          <c:v>0.78528131904964571</c:v>
                        </c:pt>
                        <c:pt idx="2">
                          <c:v>0.89023929608634633</c:v>
                        </c:pt>
                        <c:pt idx="3">
                          <c:v>0.80597605605006684</c:v>
                        </c:pt>
                        <c:pt idx="4">
                          <c:v>0.63205953787672353</c:v>
                        </c:pt>
                      </c:numCache>
                    </c:numRef>
                  </c:plus>
                  <c:minus>
                    <c:numRef>
                      <c:extLst>
                        <c:ext uri="{02D57815-91ED-43cb-92C2-25804820EDAC}">
                          <c15:formulaRef>
                            <c15:sqref>'Sorbents plots'!$C$114:$G$114</c15:sqref>
                          </c15:formulaRef>
                        </c:ext>
                      </c:extLst>
                      <c:numCache>
                        <c:formatCode>General</c:formatCode>
                        <c:ptCount val="5"/>
                        <c:pt idx="0">
                          <c:v>0</c:v>
                        </c:pt>
                        <c:pt idx="1">
                          <c:v>0.78528131904964571</c:v>
                        </c:pt>
                        <c:pt idx="2">
                          <c:v>0.89023929608634633</c:v>
                        </c:pt>
                        <c:pt idx="3">
                          <c:v>0.80597605605006684</c:v>
                        </c:pt>
                        <c:pt idx="4">
                          <c:v>0.63205953787672353</c:v>
                        </c:pt>
                      </c:numCache>
                    </c:numRef>
                  </c:minus>
                  <c:spPr>
                    <a:noFill/>
                    <a:ln w="9525" cap="flat" cmpd="sng" algn="ctr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round/>
                    </a:ln>
                    <a:effectLst/>
                  </c:spPr>
                </c:errBars>
                <c:xVal>
                  <c:numRef>
                    <c:extLst>
                      <c:ext uri="{02D57815-91ED-43cb-92C2-25804820EDAC}">
                        <c15:formulaRef>
                          <c15:sqref>'Sorbents plots'!$H$103:$L$103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0</c:v>
                      </c:pt>
                      <c:pt idx="1">
                        <c:v>1</c:v>
                      </c:pt>
                      <c:pt idx="2">
                        <c:v>5</c:v>
                      </c:pt>
                      <c:pt idx="3">
                        <c:v>11</c:v>
                      </c:pt>
                      <c:pt idx="4">
                        <c:v>20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'Sorbents plots'!$C$107:$G$107</c15:sqref>
                        </c15:formulaRef>
                      </c:ext>
                    </c:extLst>
                    <c:numCache>
                      <c:formatCode>0.0</c:formatCode>
                      <c:ptCount val="5"/>
                      <c:pt idx="0">
                        <c:v>0</c:v>
                      </c:pt>
                      <c:pt idx="1">
                        <c:v>1.0316935898333339</c:v>
                      </c:pt>
                      <c:pt idx="2">
                        <c:v>0.68847877433333371</c:v>
                      </c:pt>
                      <c:pt idx="3">
                        <c:v>-0.60908630316666723</c:v>
                      </c:pt>
                      <c:pt idx="4">
                        <c:v>6.3254722833333207E-2</c:v>
                      </c:pt>
                    </c:numCache>
                  </c:numRef>
                </c:yVal>
                <c:smooth val="1"/>
                <c:extLst>
                  <c:ext xmlns:c16="http://schemas.microsoft.com/office/drawing/2014/chart" uri="{C3380CC4-5D6E-409C-BE32-E72D297353CC}">
                    <c16:uniqueId val="{00000000-E0D6-4A27-8B8D-F218C2D74288}"/>
                  </c:ext>
                </c:extLst>
              </c15:ser>
            </c15:filteredScatterSeries>
          </c:ext>
        </c:extLst>
      </c:scatterChart>
      <c:valAx>
        <c:axId val="577252880"/>
        <c:scaling>
          <c:orientation val="minMax"/>
          <c:max val="22"/>
          <c:min val="0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Time</a:t>
                </a:r>
                <a:r>
                  <a:rPr lang="en-US" sz="1200" b="1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(Day)</a:t>
                </a:r>
                <a:endParaRPr lang="en-US" sz="1200" b="1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77253208"/>
        <c:crosses val="autoZero"/>
        <c:crossBetween val="midCat"/>
      </c:valAx>
      <c:valAx>
        <c:axId val="577253208"/>
        <c:scaling>
          <c:orientation val="minMax"/>
          <c:max val="8.9"/>
          <c:min val="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Cs</a:t>
                </a:r>
                <a:r>
                  <a:rPr lang="en-US" sz="1400" b="1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 (µg/mg)</a:t>
                </a:r>
                <a:endParaRPr lang="en-US" sz="1400" b="1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9.9595391760434037E-3"/>
              <c:y val="0.248522124099697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77252880"/>
        <c:crosses val="autoZero"/>
        <c:crossBetween val="midCat"/>
        <c:majorUnit val="2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9.8291435610059971E-2"/>
          <c:y val="3.2187548816602476E-2"/>
          <c:w val="0.87421475494210088"/>
          <c:h val="0.163167603391486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Modified Clay</a:t>
            </a:r>
          </a:p>
        </c:rich>
      </c:tx>
      <c:layout>
        <c:manualLayout>
          <c:xMode val="edge"/>
          <c:yMode val="edge"/>
          <c:x val="0.14146261431745322"/>
          <c:y val="0.1857363268653439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811580288684894"/>
          <c:y val="0.17923467761923309"/>
          <c:w val="0.83359976862475815"/>
          <c:h val="0.66602183659122749"/>
        </c:manualLayout>
      </c:layout>
      <c:scatterChart>
        <c:scatterStyle val="smoothMarker"/>
        <c:varyColors val="0"/>
        <c:ser>
          <c:idx val="1"/>
          <c:order val="1"/>
          <c:tx>
            <c:v>PFHxA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9"/>
            <c:spPr>
              <a:solidFill>
                <a:srgbClr val="C00000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'Sorbents plots'!$H$115:$L$115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0.1865159183458861</c:v>
                  </c:pt>
                  <c:pt idx="2">
                    <c:v>0.36692679235808046</c:v>
                  </c:pt>
                  <c:pt idx="3">
                    <c:v>0.50685420165088335</c:v>
                  </c:pt>
                  <c:pt idx="4">
                    <c:v>0.27147216215602721</c:v>
                  </c:pt>
                </c:numCache>
              </c:numRef>
            </c:plus>
            <c:minus>
              <c:numRef>
                <c:f>'Sorbents plots'!$H$115:$L$115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0.1865159183458861</c:v>
                  </c:pt>
                  <c:pt idx="2">
                    <c:v>0.36692679235808046</c:v>
                  </c:pt>
                  <c:pt idx="3">
                    <c:v>0.50685420165088335</c:v>
                  </c:pt>
                  <c:pt idx="4">
                    <c:v>0.27147216215602721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'Sorbents plots'!$H$103:$L$103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11</c:v>
                </c:pt>
                <c:pt idx="4">
                  <c:v>20</c:v>
                </c:pt>
              </c:numCache>
            </c:numRef>
          </c:xVal>
          <c:yVal>
            <c:numRef>
              <c:f>'Sorbents plots'!$H$108:$L$108</c:f>
              <c:numCache>
                <c:formatCode>0.0</c:formatCode>
                <c:ptCount val="5"/>
                <c:pt idx="0">
                  <c:v>0</c:v>
                </c:pt>
                <c:pt idx="1">
                  <c:v>1.4166024498333336</c:v>
                </c:pt>
                <c:pt idx="2">
                  <c:v>1.7872379933333331</c:v>
                </c:pt>
                <c:pt idx="3">
                  <c:v>2.6370248480000003</c:v>
                </c:pt>
                <c:pt idx="4">
                  <c:v>3.3373498366666667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516-4745-9502-AEF481DA4711}"/>
            </c:ext>
          </c:extLst>
        </c:ser>
        <c:ser>
          <c:idx val="2"/>
          <c:order val="2"/>
          <c:tx>
            <c:v>PFOA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square"/>
            <c:size val="9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'Sorbents plots'!$M$115:$Q$115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0.17581757680963378</c:v>
                  </c:pt>
                  <c:pt idx="2">
                    <c:v>0.25307121670322197</c:v>
                  </c:pt>
                  <c:pt idx="3">
                    <c:v>8.9108721992189596E-2</c:v>
                  </c:pt>
                  <c:pt idx="4">
                    <c:v>8.1795530611236941E-2</c:v>
                  </c:pt>
                </c:numCache>
              </c:numRef>
            </c:plus>
            <c:minus>
              <c:numRef>
                <c:f>'Sorbents plots'!$M$115:$Q$115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0.17581757680963378</c:v>
                  </c:pt>
                  <c:pt idx="2">
                    <c:v>0.25307121670322197</c:v>
                  </c:pt>
                  <c:pt idx="3">
                    <c:v>8.9108721992189596E-2</c:v>
                  </c:pt>
                  <c:pt idx="4">
                    <c:v>8.1795530611236941E-2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'Sorbents plots'!$H$103:$L$103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11</c:v>
                </c:pt>
                <c:pt idx="4">
                  <c:v>20</c:v>
                </c:pt>
              </c:numCache>
            </c:numRef>
          </c:xVal>
          <c:yVal>
            <c:numRef>
              <c:f>'Sorbents plots'!$M$108:$Q$108</c:f>
              <c:numCache>
                <c:formatCode>0.0</c:formatCode>
                <c:ptCount val="5"/>
                <c:pt idx="0">
                  <c:v>0</c:v>
                </c:pt>
                <c:pt idx="1">
                  <c:v>2.7760202231666664</c:v>
                </c:pt>
                <c:pt idx="2">
                  <c:v>4.6403915241666667</c:v>
                </c:pt>
                <c:pt idx="3">
                  <c:v>5.1875047213333332</c:v>
                </c:pt>
                <c:pt idx="4">
                  <c:v>5.2993258584999996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516-4745-9502-AEF481DA4711}"/>
            </c:ext>
          </c:extLst>
        </c:ser>
        <c:ser>
          <c:idx val="3"/>
          <c:order val="3"/>
          <c:tx>
            <c:v>PFNA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diamond"/>
            <c:size val="9"/>
            <c:spPr>
              <a:solidFill>
                <a:srgbClr val="FFFF00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'Sorbents plots'!$R$115:$V$115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0.26491481352424101</c:v>
                  </c:pt>
                  <c:pt idx="2">
                    <c:v>0.24464537243341991</c:v>
                  </c:pt>
                  <c:pt idx="3">
                    <c:v>0.17862853593079281</c:v>
                  </c:pt>
                  <c:pt idx="4">
                    <c:v>0.18352179193212462</c:v>
                  </c:pt>
                </c:numCache>
              </c:numRef>
            </c:plus>
            <c:minus>
              <c:numRef>
                <c:f>'Sorbents plots'!$R$115:$V$115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0.26491481352424101</c:v>
                  </c:pt>
                  <c:pt idx="2">
                    <c:v>0.24464537243341991</c:v>
                  </c:pt>
                  <c:pt idx="3">
                    <c:v>0.17862853593079281</c:v>
                  </c:pt>
                  <c:pt idx="4">
                    <c:v>0.18352179193212462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'Sorbents plots'!$H$103:$L$103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11</c:v>
                </c:pt>
                <c:pt idx="4">
                  <c:v>20</c:v>
                </c:pt>
              </c:numCache>
            </c:numRef>
          </c:xVal>
          <c:yVal>
            <c:numRef>
              <c:f>'Sorbents plots'!$R$108:$V$108</c:f>
              <c:numCache>
                <c:formatCode>0.0</c:formatCode>
                <c:ptCount val="5"/>
                <c:pt idx="0">
                  <c:v>0</c:v>
                </c:pt>
                <c:pt idx="1">
                  <c:v>3.7184726843333338</c:v>
                </c:pt>
                <c:pt idx="2">
                  <c:v>5.0041450971666679</c:v>
                </c:pt>
                <c:pt idx="3">
                  <c:v>5.1719812366666673</c:v>
                </c:pt>
                <c:pt idx="4">
                  <c:v>5.187433221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6516-4745-9502-AEF481DA4711}"/>
            </c:ext>
          </c:extLst>
        </c:ser>
        <c:ser>
          <c:idx val="4"/>
          <c:order val="4"/>
          <c:tx>
            <c:v>PFBS</c:v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diamond"/>
            <c:size val="9"/>
            <c:spPr>
              <a:solidFill>
                <a:schemeClr val="accent3"/>
              </a:solidFill>
              <a:ln w="1587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'Sorbents plots'!$W$115:$AA$115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9.652248789384503E-2</c:v>
                  </c:pt>
                  <c:pt idx="2">
                    <c:v>0.74134195062143127</c:v>
                  </c:pt>
                  <c:pt idx="3">
                    <c:v>0.2969226103132786</c:v>
                  </c:pt>
                  <c:pt idx="4">
                    <c:v>0.27689630616958938</c:v>
                  </c:pt>
                </c:numCache>
              </c:numRef>
            </c:plus>
            <c:minus>
              <c:numRef>
                <c:f>'Sorbents plots'!$W$115:$AA$115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9.652248789384503E-2</c:v>
                  </c:pt>
                  <c:pt idx="2">
                    <c:v>0.74134195062143127</c:v>
                  </c:pt>
                  <c:pt idx="3">
                    <c:v>0.2969226103132786</c:v>
                  </c:pt>
                  <c:pt idx="4">
                    <c:v>0.27689630616958938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'Sorbents plots'!$H$103:$L$103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11</c:v>
                </c:pt>
                <c:pt idx="4">
                  <c:v>20</c:v>
                </c:pt>
              </c:numCache>
            </c:numRef>
          </c:xVal>
          <c:yVal>
            <c:numRef>
              <c:f>'Sorbents plots'!$W$108:$AA$108</c:f>
              <c:numCache>
                <c:formatCode>0.0</c:formatCode>
                <c:ptCount val="5"/>
                <c:pt idx="0">
                  <c:v>0</c:v>
                </c:pt>
                <c:pt idx="1">
                  <c:v>1.4260060736666667</c:v>
                </c:pt>
                <c:pt idx="2">
                  <c:v>2.9360844606666672</c:v>
                </c:pt>
                <c:pt idx="3">
                  <c:v>4.1423453853333339</c:v>
                </c:pt>
                <c:pt idx="4">
                  <c:v>4.4857418226666672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6516-4745-9502-AEF481DA4711}"/>
            </c:ext>
          </c:extLst>
        </c:ser>
        <c:ser>
          <c:idx val="5"/>
          <c:order val="5"/>
          <c:tx>
            <c:v>PFOS</c:v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triangle"/>
            <c:size val="9"/>
            <c:spPr>
              <a:solidFill>
                <a:schemeClr val="accent2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'Sorbents plots'!$AB$115:$AF$115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0.28432107394773637</c:v>
                  </c:pt>
                  <c:pt idx="2">
                    <c:v>0.19332370758643513</c:v>
                  </c:pt>
                  <c:pt idx="3">
                    <c:v>0.11875568752225901</c:v>
                  </c:pt>
                  <c:pt idx="4">
                    <c:v>9.5193539569392985E-2</c:v>
                  </c:pt>
                </c:numCache>
              </c:numRef>
            </c:plus>
            <c:minus>
              <c:numRef>
                <c:f>'Sorbents plots'!$AB$115:$AF$115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0.28432107394773637</c:v>
                  </c:pt>
                  <c:pt idx="2">
                    <c:v>0.19332370758643513</c:v>
                  </c:pt>
                  <c:pt idx="3">
                    <c:v>0.11875568752225901</c:v>
                  </c:pt>
                  <c:pt idx="4">
                    <c:v>9.5193539569392985E-2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'Sorbents plots'!$H$103:$L$103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11</c:v>
                </c:pt>
                <c:pt idx="4">
                  <c:v>20</c:v>
                </c:pt>
              </c:numCache>
            </c:numRef>
          </c:xVal>
          <c:yVal>
            <c:numRef>
              <c:f>'Sorbents plots'!$AB$108:$AF$108</c:f>
              <c:numCache>
                <c:formatCode>0.0</c:formatCode>
                <c:ptCount val="5"/>
                <c:pt idx="0">
                  <c:v>0</c:v>
                </c:pt>
                <c:pt idx="1">
                  <c:v>4.9297273766666665</c:v>
                </c:pt>
                <c:pt idx="2">
                  <c:v>5.5177492383333338</c:v>
                </c:pt>
                <c:pt idx="3">
                  <c:v>5.5453287016666666</c:v>
                </c:pt>
                <c:pt idx="4">
                  <c:v>5.4862893244999995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6516-4745-9502-AEF481DA47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7252880"/>
        <c:axId val="577253208"/>
        <c:extLst>
          <c:ext xmlns:c15="http://schemas.microsoft.com/office/drawing/2012/chart" uri="{02D57815-91ED-43cb-92C2-25804820EDAC}">
            <c15:filteredScatterSeries>
              <c15:ser>
                <c:idx val="0"/>
                <c:order val="0"/>
                <c:tx>
                  <c:v>PFBA</c:v>
                </c:tx>
                <c:spPr>
                  <a:ln w="19050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9"/>
                  <c:spPr>
                    <a:solidFill>
                      <a:schemeClr val="accent1"/>
                    </a:solidFill>
                    <a:ln w="9525">
                      <a:solidFill>
                        <a:schemeClr val="tx1"/>
                      </a:solidFill>
                    </a:ln>
                    <a:effectLst/>
                  </c:spPr>
                </c:marker>
                <c:errBars>
                  <c:errDir val="y"/>
                  <c:errBarType val="both"/>
                  <c:errValType val="cust"/>
                  <c:noEndCap val="0"/>
                  <c:plus>
                    <c:numRef>
                      <c:extLst>
                        <c:ext uri="{02D57815-91ED-43cb-92C2-25804820EDAC}">
                          <c15:formulaRef>
                            <c15:sqref>'Sorbents plots'!$C$115:$G$115</c15:sqref>
                          </c15:formulaRef>
                        </c:ext>
                      </c:extLst>
                      <c:numCache>
                        <c:formatCode>General</c:formatCode>
                        <c:ptCount val="5"/>
                        <c:pt idx="0">
                          <c:v>0</c:v>
                        </c:pt>
                        <c:pt idx="1">
                          <c:v>0.46357939601915382</c:v>
                        </c:pt>
                        <c:pt idx="2">
                          <c:v>0.37318949394208145</c:v>
                        </c:pt>
                        <c:pt idx="3">
                          <c:v>0.24589441333624176</c:v>
                        </c:pt>
                        <c:pt idx="4">
                          <c:v>0.23813830568499733</c:v>
                        </c:pt>
                      </c:numCache>
                    </c:numRef>
                  </c:plus>
                  <c:minus>
                    <c:numRef>
                      <c:extLst>
                        <c:ext uri="{02D57815-91ED-43cb-92C2-25804820EDAC}">
                          <c15:formulaRef>
                            <c15:sqref>'Sorbents plots'!$C$115:$G$115</c15:sqref>
                          </c15:formulaRef>
                        </c:ext>
                      </c:extLst>
                      <c:numCache>
                        <c:formatCode>General</c:formatCode>
                        <c:ptCount val="5"/>
                        <c:pt idx="0">
                          <c:v>0</c:v>
                        </c:pt>
                        <c:pt idx="1">
                          <c:v>0.46357939601915382</c:v>
                        </c:pt>
                        <c:pt idx="2">
                          <c:v>0.37318949394208145</c:v>
                        </c:pt>
                        <c:pt idx="3">
                          <c:v>0.24589441333624176</c:v>
                        </c:pt>
                        <c:pt idx="4">
                          <c:v>0.23813830568499733</c:v>
                        </c:pt>
                      </c:numCache>
                    </c:numRef>
                  </c:minus>
                  <c:spPr>
                    <a:noFill/>
                    <a:ln w="9525" cap="flat" cmpd="sng" algn="ctr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round/>
                    </a:ln>
                    <a:effectLst/>
                  </c:spPr>
                </c:errBars>
                <c:xVal>
                  <c:numRef>
                    <c:extLst>
                      <c:ext uri="{02D57815-91ED-43cb-92C2-25804820EDAC}">
                        <c15:formulaRef>
                          <c15:sqref>'Sorbents plots'!$H$103:$L$103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0</c:v>
                      </c:pt>
                      <c:pt idx="1">
                        <c:v>1</c:v>
                      </c:pt>
                      <c:pt idx="2">
                        <c:v>5</c:v>
                      </c:pt>
                      <c:pt idx="3">
                        <c:v>11</c:v>
                      </c:pt>
                      <c:pt idx="4">
                        <c:v>20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'Sorbents plots'!$C$108:$G$108</c15:sqref>
                        </c15:formulaRef>
                      </c:ext>
                    </c:extLst>
                    <c:numCache>
                      <c:formatCode>0.0</c:formatCode>
                      <c:ptCount val="5"/>
                      <c:pt idx="0">
                        <c:v>0</c:v>
                      </c:pt>
                      <c:pt idx="1">
                        <c:v>0.64537949250000015</c:v>
                      </c:pt>
                      <c:pt idx="2">
                        <c:v>0.24048685833333369</c:v>
                      </c:pt>
                      <c:pt idx="3">
                        <c:v>-1.2535650026666669</c:v>
                      </c:pt>
                      <c:pt idx="4">
                        <c:v>0.46354057733333415</c:v>
                      </c:pt>
                    </c:numCache>
                  </c:numRef>
                </c:yVal>
                <c:smooth val="1"/>
                <c:extLst>
                  <c:ext xmlns:c16="http://schemas.microsoft.com/office/drawing/2014/chart" uri="{C3380CC4-5D6E-409C-BE32-E72D297353CC}">
                    <c16:uniqueId val="{00000000-6516-4745-9502-AEF481DA4711}"/>
                  </c:ext>
                </c:extLst>
              </c15:ser>
            </c15:filteredScatterSeries>
          </c:ext>
        </c:extLst>
      </c:scatterChart>
      <c:valAx>
        <c:axId val="577252880"/>
        <c:scaling>
          <c:orientation val="minMax"/>
          <c:max val="22"/>
          <c:min val="0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Time</a:t>
                </a:r>
                <a:r>
                  <a:rPr lang="en-US" sz="1200" b="1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(Day)</a:t>
                </a:r>
                <a:endParaRPr lang="en-US" sz="1200" b="1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77253208"/>
        <c:crosses val="autoZero"/>
        <c:crossBetween val="midCat"/>
      </c:valAx>
      <c:valAx>
        <c:axId val="577253208"/>
        <c:scaling>
          <c:orientation val="minMax"/>
          <c:max val="8.9"/>
          <c:min val="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Cs</a:t>
                </a:r>
                <a:r>
                  <a:rPr lang="en-US" sz="1400" b="1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 (µg/mg)</a:t>
                </a:r>
                <a:endParaRPr lang="en-US" sz="1400" b="1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9.9595391760434037E-3"/>
              <c:y val="0.248522124099697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77252880"/>
        <c:crosses val="autoZero"/>
        <c:crossBetween val="midCat"/>
        <c:majorUnit val="2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9.8291435610059971E-2"/>
          <c:y val="3.2187548816602476E-2"/>
          <c:w val="0.87421475494210088"/>
          <c:h val="0.163167603391486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11906</xdr:colOff>
      <xdr:row>116</xdr:row>
      <xdr:rowOff>178594</xdr:rowOff>
    </xdr:from>
    <xdr:to>
      <xdr:col>27</xdr:col>
      <xdr:colOff>238125</xdr:colOff>
      <xdr:row>132</xdr:row>
      <xdr:rowOff>67866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25B1B370-68DD-4179-8867-ADB3CDDFFE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47625</xdr:colOff>
      <xdr:row>132</xdr:row>
      <xdr:rowOff>47627</xdr:rowOff>
    </xdr:from>
    <xdr:to>
      <xdr:col>27</xdr:col>
      <xdr:colOff>273844</xdr:colOff>
      <xdr:row>147</xdr:row>
      <xdr:rowOff>127399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3C845522-B7F2-4811-A26B-AE23C1E28E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464344</xdr:colOff>
      <xdr:row>135</xdr:row>
      <xdr:rowOff>107157</xdr:rowOff>
    </xdr:from>
    <xdr:to>
      <xdr:col>17</xdr:col>
      <xdr:colOff>83345</xdr:colOff>
      <xdr:row>150</xdr:row>
      <xdr:rowOff>186929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7A6EC548-A07F-40A3-87B2-C37A0DCF9A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154780</xdr:colOff>
      <xdr:row>117</xdr:row>
      <xdr:rowOff>142875</xdr:rowOff>
    </xdr:from>
    <xdr:to>
      <xdr:col>17</xdr:col>
      <xdr:colOff>381000</xdr:colOff>
      <xdr:row>133</xdr:row>
      <xdr:rowOff>32147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2B71EF10-166D-457F-9A78-2DC51A5A8D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571501</xdr:colOff>
      <xdr:row>134</xdr:row>
      <xdr:rowOff>178594</xdr:rowOff>
    </xdr:from>
    <xdr:to>
      <xdr:col>7</xdr:col>
      <xdr:colOff>226220</xdr:colOff>
      <xdr:row>150</xdr:row>
      <xdr:rowOff>67866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FC0876B1-15EA-4B45-AE13-1683A9F9F1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952501</xdr:colOff>
      <xdr:row>118</xdr:row>
      <xdr:rowOff>23813</xdr:rowOff>
    </xdr:from>
    <xdr:to>
      <xdr:col>8</xdr:col>
      <xdr:colOff>1</xdr:colOff>
      <xdr:row>133</xdr:row>
      <xdr:rowOff>103585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204BBCD3-8853-4F21-B499-F264072347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178593</xdr:colOff>
      <xdr:row>116</xdr:row>
      <xdr:rowOff>166687</xdr:rowOff>
    </xdr:from>
    <xdr:to>
      <xdr:col>9</xdr:col>
      <xdr:colOff>119063</xdr:colOff>
      <xdr:row>132</xdr:row>
      <xdr:rowOff>55959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7DED667F-06B0-49C8-A2ED-2203BAE1C3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11908</xdr:colOff>
      <xdr:row>116</xdr:row>
      <xdr:rowOff>83344</xdr:rowOff>
    </xdr:from>
    <xdr:to>
      <xdr:col>17</xdr:col>
      <xdr:colOff>214314</xdr:colOff>
      <xdr:row>131</xdr:row>
      <xdr:rowOff>166687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DC421650-1401-404B-B2B6-D9926C8912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0</xdr:colOff>
      <xdr:row>117</xdr:row>
      <xdr:rowOff>0</xdr:rowOff>
    </xdr:from>
    <xdr:to>
      <xdr:col>31</xdr:col>
      <xdr:colOff>59531</xdr:colOff>
      <xdr:row>132</xdr:row>
      <xdr:rowOff>71437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200A3DF9-8F05-4198-8E56-0C6EB5D8A2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11906</xdr:colOff>
      <xdr:row>132</xdr:row>
      <xdr:rowOff>166687</xdr:rowOff>
    </xdr:from>
    <xdr:to>
      <xdr:col>8</xdr:col>
      <xdr:colOff>559594</xdr:colOff>
      <xdr:row>148</xdr:row>
      <xdr:rowOff>55959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E4629576-17FB-4892-84B4-FA9282BA7C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190500</xdr:colOff>
      <xdr:row>132</xdr:row>
      <xdr:rowOff>11906</xdr:rowOff>
    </xdr:from>
    <xdr:to>
      <xdr:col>18</xdr:col>
      <xdr:colOff>416719</xdr:colOff>
      <xdr:row>147</xdr:row>
      <xdr:rowOff>91678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5C418827-3EF7-4503-9999-CC034D7A39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20</xdr:col>
      <xdr:colOff>0</xdr:colOff>
      <xdr:row>134</xdr:row>
      <xdr:rowOff>0</xdr:rowOff>
    </xdr:from>
    <xdr:to>
      <xdr:col>30</xdr:col>
      <xdr:colOff>59532</xdr:colOff>
      <xdr:row>149</xdr:row>
      <xdr:rowOff>71437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C175C63C-7EDC-419C-85E7-C88DCE146A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C0C56-2B6C-4E5D-8E35-9C6E7BA6617F}">
  <dimension ref="A2:N35"/>
  <sheetViews>
    <sheetView topLeftCell="A10" workbookViewId="0">
      <selection activeCell="R33" sqref="R33"/>
    </sheetView>
  </sheetViews>
  <sheetFormatPr defaultRowHeight="14.5" x14ac:dyDescent="0.35"/>
  <cols>
    <col min="1" max="1" width="44.54296875" customWidth="1"/>
    <col min="2" max="2" width="16.26953125" customWidth="1"/>
    <col min="4" max="4" width="10" customWidth="1"/>
    <col min="5" max="5" width="9.7265625" customWidth="1"/>
    <col min="6" max="6" width="12.81640625" customWidth="1"/>
    <col min="8" max="8" width="10" customWidth="1"/>
  </cols>
  <sheetData>
    <row r="2" spans="1:14" x14ac:dyDescent="0.35">
      <c r="B2" s="1" t="s">
        <v>0</v>
      </c>
      <c r="C2">
        <v>100</v>
      </c>
      <c r="F2" s="2" t="s">
        <v>1</v>
      </c>
      <c r="G2" t="s">
        <v>2</v>
      </c>
    </row>
    <row r="3" spans="1:14" x14ac:dyDescent="0.35">
      <c r="B3" s="1" t="s">
        <v>3</v>
      </c>
      <c r="C3">
        <v>0.25</v>
      </c>
    </row>
    <row r="4" spans="1:14" x14ac:dyDescent="0.35">
      <c r="B4" s="1" t="s">
        <v>4</v>
      </c>
      <c r="C4">
        <v>0.05</v>
      </c>
      <c r="F4" t="s">
        <v>5</v>
      </c>
      <c r="G4" t="s">
        <v>6</v>
      </c>
    </row>
    <row r="5" spans="1:14" x14ac:dyDescent="0.35">
      <c r="B5" s="1" t="s">
        <v>7</v>
      </c>
      <c r="C5">
        <f>((C2*C3)/(C4))</f>
        <v>500</v>
      </c>
      <c r="F5" t="s">
        <v>8</v>
      </c>
      <c r="G5" t="s">
        <v>9</v>
      </c>
    </row>
    <row r="6" spans="1:14" x14ac:dyDescent="0.35">
      <c r="B6" s="1" t="s">
        <v>10</v>
      </c>
      <c r="C6">
        <v>50</v>
      </c>
      <c r="F6" t="s">
        <v>11</v>
      </c>
      <c r="G6" t="s">
        <v>12</v>
      </c>
    </row>
    <row r="12" spans="1:14" x14ac:dyDescent="0.35">
      <c r="C12" s="54" t="s">
        <v>13</v>
      </c>
      <c r="D12" s="55"/>
      <c r="E12" s="55"/>
      <c r="F12" s="55"/>
      <c r="G12" s="55"/>
      <c r="H12" s="56"/>
      <c r="I12" s="54" t="s">
        <v>14</v>
      </c>
      <c r="J12" s="55"/>
      <c r="K12" s="55"/>
      <c r="L12" s="55"/>
      <c r="M12" s="55"/>
      <c r="N12" s="56"/>
    </row>
    <row r="13" spans="1:14" x14ac:dyDescent="0.35">
      <c r="C13" s="3" t="s">
        <v>15</v>
      </c>
      <c r="D13" s="4" t="s">
        <v>16</v>
      </c>
      <c r="E13" s="4" t="s">
        <v>17</v>
      </c>
      <c r="F13" s="4" t="s">
        <v>18</v>
      </c>
      <c r="G13" s="4" t="s">
        <v>19</v>
      </c>
      <c r="H13" s="5" t="s">
        <v>20</v>
      </c>
      <c r="I13" s="3" t="s">
        <v>272</v>
      </c>
      <c r="J13" s="4" t="s">
        <v>273</v>
      </c>
      <c r="K13" s="4" t="s">
        <v>274</v>
      </c>
      <c r="L13" s="4" t="s">
        <v>275</v>
      </c>
      <c r="M13" s="4" t="s">
        <v>276</v>
      </c>
      <c r="N13" s="5" t="s">
        <v>277</v>
      </c>
    </row>
    <row r="14" spans="1:14" x14ac:dyDescent="0.35">
      <c r="A14" t="s">
        <v>21</v>
      </c>
      <c r="B14" t="s">
        <v>22</v>
      </c>
      <c r="C14" s="6">
        <v>10889.044188</v>
      </c>
      <c r="D14" s="7">
        <v>9704.5611570000001</v>
      </c>
      <c r="E14" s="7">
        <v>10644.450471</v>
      </c>
      <c r="F14" s="7">
        <v>10057.748376</v>
      </c>
      <c r="G14" s="7">
        <v>9359.0725440000006</v>
      </c>
      <c r="H14" s="7">
        <v>10922.820672</v>
      </c>
      <c r="I14" s="8">
        <f>(C14*$C$6)/1000</f>
        <v>544.45220940000002</v>
      </c>
      <c r="J14" s="9">
        <f t="shared" ref="J14:N34" si="0">(D14*$C$6)/1000</f>
        <v>485.22805784999997</v>
      </c>
      <c r="K14" s="9">
        <f t="shared" si="0"/>
        <v>532.22252355000001</v>
      </c>
      <c r="L14" s="9">
        <f t="shared" si="0"/>
        <v>502.88741879999998</v>
      </c>
      <c r="M14" s="9">
        <f t="shared" si="0"/>
        <v>467.95362720000003</v>
      </c>
      <c r="N14" s="10">
        <f t="shared" si="0"/>
        <v>546.14103360000001</v>
      </c>
    </row>
    <row r="15" spans="1:14" x14ac:dyDescent="0.35">
      <c r="A15" t="s">
        <v>23</v>
      </c>
      <c r="B15" t="s">
        <v>24</v>
      </c>
      <c r="C15" s="11">
        <v>11471.2058</v>
      </c>
      <c r="D15" s="12">
        <v>9895.1431730000004</v>
      </c>
      <c r="E15" s="12">
        <v>11217.180546</v>
      </c>
      <c r="F15" s="12">
        <v>11056.699369</v>
      </c>
      <c r="G15" s="12">
        <v>10506.870934</v>
      </c>
      <c r="H15" s="12">
        <v>13155.751103000001</v>
      </c>
      <c r="I15" s="13">
        <f t="shared" ref="I15:I34" si="1">(C15*$C$6)/1000</f>
        <v>573.56029000000001</v>
      </c>
      <c r="J15" s="14">
        <f t="shared" si="0"/>
        <v>494.75715865000001</v>
      </c>
      <c r="K15" s="14">
        <f t="shared" si="0"/>
        <v>560.85902729999998</v>
      </c>
      <c r="L15" s="14">
        <f t="shared" si="0"/>
        <v>552.83496845000002</v>
      </c>
      <c r="M15" s="14">
        <f t="shared" si="0"/>
        <v>525.34354670000005</v>
      </c>
      <c r="N15" s="15">
        <f t="shared" si="0"/>
        <v>657.78755515</v>
      </c>
    </row>
    <row r="16" spans="1:14" x14ac:dyDescent="0.35">
      <c r="A16" t="s">
        <v>25</v>
      </c>
      <c r="B16" t="s">
        <v>26</v>
      </c>
      <c r="C16" s="11">
        <v>16579.060747</v>
      </c>
      <c r="D16" s="12">
        <v>16695.397380999999</v>
      </c>
      <c r="E16" s="12">
        <v>15781.663133</v>
      </c>
      <c r="F16" s="12">
        <v>14860.323767</v>
      </c>
      <c r="G16" s="12">
        <v>13530.974982</v>
      </c>
      <c r="H16" s="12">
        <v>16394.828400999999</v>
      </c>
      <c r="I16" s="13">
        <f t="shared" si="1"/>
        <v>828.95303735000005</v>
      </c>
      <c r="J16" s="14">
        <f t="shared" si="0"/>
        <v>834.76986905000001</v>
      </c>
      <c r="K16" s="14">
        <f t="shared" si="0"/>
        <v>789.08315664999998</v>
      </c>
      <c r="L16" s="14">
        <f t="shared" si="0"/>
        <v>743.01618834999999</v>
      </c>
      <c r="M16" s="14">
        <f t="shared" si="0"/>
        <v>676.54874910000001</v>
      </c>
      <c r="N16" s="15">
        <f t="shared" si="0"/>
        <v>819.74142004999999</v>
      </c>
    </row>
    <row r="17" spans="1:14" x14ac:dyDescent="0.35">
      <c r="A17" t="s">
        <v>27</v>
      </c>
      <c r="B17" t="s">
        <v>28</v>
      </c>
      <c r="C17" s="11">
        <v>16720.712868999999</v>
      </c>
      <c r="D17" s="12">
        <v>13963.762977</v>
      </c>
      <c r="E17" s="12">
        <v>15230.820734999999</v>
      </c>
      <c r="F17" s="12">
        <v>13889.171609000001</v>
      </c>
      <c r="G17" s="12">
        <v>13501.037327</v>
      </c>
      <c r="H17" s="12">
        <v>15401.893743000001</v>
      </c>
      <c r="I17" s="13">
        <f>(C17*$C$6)/1000</f>
        <v>836.03564344999995</v>
      </c>
      <c r="J17" s="14">
        <f t="shared" si="0"/>
        <v>698.18814884999995</v>
      </c>
      <c r="K17" s="14">
        <f t="shared" si="0"/>
        <v>761.54103674999999</v>
      </c>
      <c r="L17" s="14">
        <f t="shared" si="0"/>
        <v>694.45858045</v>
      </c>
      <c r="M17" s="14">
        <f t="shared" si="0"/>
        <v>675.05186635000007</v>
      </c>
      <c r="N17" s="15">
        <f t="shared" si="0"/>
        <v>770.09468715000003</v>
      </c>
    </row>
    <row r="18" spans="1:14" x14ac:dyDescent="0.35">
      <c r="A18" t="s">
        <v>29</v>
      </c>
      <c r="B18" t="s">
        <v>30</v>
      </c>
      <c r="C18" s="11">
        <v>13314.212539</v>
      </c>
      <c r="D18" s="12">
        <v>10876.809992</v>
      </c>
      <c r="E18" s="12">
        <v>13032.356679</v>
      </c>
      <c r="F18" s="12">
        <v>12540.289395</v>
      </c>
      <c r="G18" s="12">
        <v>11385.809831</v>
      </c>
      <c r="H18" s="12">
        <v>14883.930796000001</v>
      </c>
      <c r="I18" s="13">
        <f t="shared" si="1"/>
        <v>665.71062694999989</v>
      </c>
      <c r="J18" s="14">
        <f t="shared" si="0"/>
        <v>543.84049959999993</v>
      </c>
      <c r="K18" s="14">
        <f t="shared" si="0"/>
        <v>651.61783394999998</v>
      </c>
      <c r="L18" s="14">
        <f t="shared" si="0"/>
        <v>627.01446974999988</v>
      </c>
      <c r="M18" s="14">
        <f t="shared" si="0"/>
        <v>569.29049155000007</v>
      </c>
      <c r="N18" s="15">
        <f t="shared" si="0"/>
        <v>744.19653979999998</v>
      </c>
    </row>
    <row r="19" spans="1:14" x14ac:dyDescent="0.35">
      <c r="A19" t="s">
        <v>31</v>
      </c>
      <c r="B19" t="s">
        <v>32</v>
      </c>
      <c r="C19" s="11">
        <v>11964.993828000001</v>
      </c>
      <c r="D19" s="12">
        <v>10266.771459</v>
      </c>
      <c r="E19" s="12">
        <v>10982.261311</v>
      </c>
      <c r="F19" s="12">
        <v>10196.368579</v>
      </c>
      <c r="G19" s="12">
        <v>9299.5102139999999</v>
      </c>
      <c r="H19" s="12">
        <v>10206.380338000001</v>
      </c>
      <c r="I19" s="13">
        <f t="shared" si="1"/>
        <v>598.24969139999996</v>
      </c>
      <c r="J19" s="14">
        <f t="shared" si="0"/>
        <v>513.33857294999996</v>
      </c>
      <c r="K19" s="14">
        <f t="shared" si="0"/>
        <v>549.1130655500001</v>
      </c>
      <c r="L19" s="14">
        <f t="shared" si="0"/>
        <v>509.81842895</v>
      </c>
      <c r="M19" s="14">
        <f t="shared" si="0"/>
        <v>464.97551069999997</v>
      </c>
      <c r="N19" s="15">
        <f t="shared" si="0"/>
        <v>510.31901690000007</v>
      </c>
    </row>
    <row r="20" spans="1:14" x14ac:dyDescent="0.35">
      <c r="A20" t="s">
        <v>33</v>
      </c>
      <c r="B20" t="s">
        <v>34</v>
      </c>
      <c r="C20" s="11">
        <v>11716.790832000001</v>
      </c>
      <c r="D20" s="12">
        <v>11237.222470999999</v>
      </c>
      <c r="E20" s="12">
        <v>11018.914032999999</v>
      </c>
      <c r="F20" s="12">
        <v>11191.050034</v>
      </c>
      <c r="G20" s="12">
        <v>10230.281713</v>
      </c>
      <c r="H20" s="12">
        <v>11122.49366</v>
      </c>
      <c r="I20" s="13">
        <f t="shared" si="1"/>
        <v>585.83954159999996</v>
      </c>
      <c r="J20" s="14">
        <f t="shared" si="0"/>
        <v>561.86112354999989</v>
      </c>
      <c r="K20" s="14">
        <f t="shared" si="0"/>
        <v>550.94570164999993</v>
      </c>
      <c r="L20" s="14">
        <f t="shared" si="0"/>
        <v>559.55250169999999</v>
      </c>
      <c r="M20" s="14">
        <f t="shared" si="0"/>
        <v>511.51408565000003</v>
      </c>
      <c r="N20" s="15">
        <f t="shared" si="0"/>
        <v>556.124683</v>
      </c>
    </row>
    <row r="21" spans="1:14" x14ac:dyDescent="0.35">
      <c r="A21" t="s">
        <v>35</v>
      </c>
      <c r="B21" t="s">
        <v>36</v>
      </c>
      <c r="C21" s="11">
        <v>12781.044690000001</v>
      </c>
      <c r="D21" s="12">
        <v>10922.329781</v>
      </c>
      <c r="E21" s="12">
        <v>12088.940323000001</v>
      </c>
      <c r="F21" s="12">
        <v>11973.386311</v>
      </c>
      <c r="G21" s="12">
        <v>11385.574847</v>
      </c>
      <c r="H21" s="12">
        <v>13114.931082999999</v>
      </c>
      <c r="I21" s="13">
        <f t="shared" si="1"/>
        <v>639.05223450000005</v>
      </c>
      <c r="J21" s="14">
        <f t="shared" si="0"/>
        <v>546.11648904999993</v>
      </c>
      <c r="K21" s="14">
        <f t="shared" si="0"/>
        <v>604.44701615000008</v>
      </c>
      <c r="L21" s="14">
        <f t="shared" si="0"/>
        <v>598.66931555000008</v>
      </c>
      <c r="M21" s="14">
        <f t="shared" si="0"/>
        <v>569.2787423499999</v>
      </c>
      <c r="N21" s="15">
        <f t="shared" si="0"/>
        <v>655.74655414999995</v>
      </c>
    </row>
    <row r="22" spans="1:14" x14ac:dyDescent="0.35">
      <c r="A22" t="s">
        <v>37</v>
      </c>
      <c r="B22" t="s">
        <v>38</v>
      </c>
      <c r="C22" s="11">
        <v>11612.341893999999</v>
      </c>
      <c r="D22" s="12">
        <v>11098.445446</v>
      </c>
      <c r="E22" s="12">
        <v>11453.010758</v>
      </c>
      <c r="F22" s="12">
        <v>10863.703745000001</v>
      </c>
      <c r="G22" s="12">
        <v>9969.5623720000003</v>
      </c>
      <c r="H22" s="12">
        <v>10726.789961</v>
      </c>
      <c r="I22" s="13">
        <f t="shared" si="1"/>
        <v>580.61709470000005</v>
      </c>
      <c r="J22" s="14">
        <f t="shared" si="0"/>
        <v>554.92227229999992</v>
      </c>
      <c r="K22" s="14">
        <f t="shared" si="0"/>
        <v>572.65053790000002</v>
      </c>
      <c r="L22" s="14">
        <f t="shared" si="0"/>
        <v>543.18518725000013</v>
      </c>
      <c r="M22" s="14">
        <f t="shared" si="0"/>
        <v>498.47811860000007</v>
      </c>
      <c r="N22" s="15">
        <f t="shared" si="0"/>
        <v>536.33949805000009</v>
      </c>
    </row>
    <row r="23" spans="1:14" x14ac:dyDescent="0.35">
      <c r="A23" t="s">
        <v>39</v>
      </c>
      <c r="B23" t="s">
        <v>40</v>
      </c>
      <c r="C23" s="11">
        <v>15477.455384000001</v>
      </c>
      <c r="D23" s="12">
        <v>13876.046364</v>
      </c>
      <c r="E23" s="12">
        <v>14733.924456000001</v>
      </c>
      <c r="F23" s="12">
        <v>14179.025116000001</v>
      </c>
      <c r="G23" s="12">
        <v>13161.842850000001</v>
      </c>
      <c r="H23" s="12">
        <v>14417.094692000001</v>
      </c>
      <c r="I23" s="13">
        <f t="shared" si="1"/>
        <v>773.87276919999999</v>
      </c>
      <c r="J23" s="14">
        <f t="shared" si="0"/>
        <v>693.80231819999995</v>
      </c>
      <c r="K23" s="14">
        <f t="shared" si="0"/>
        <v>736.69622279999999</v>
      </c>
      <c r="L23" s="14">
        <f t="shared" si="0"/>
        <v>708.95125580000001</v>
      </c>
      <c r="M23" s="14">
        <f t="shared" si="0"/>
        <v>658.09214250000002</v>
      </c>
      <c r="N23" s="15">
        <f t="shared" si="0"/>
        <v>720.85473460000003</v>
      </c>
    </row>
    <row r="24" spans="1:14" x14ac:dyDescent="0.35">
      <c r="A24" t="s">
        <v>41</v>
      </c>
      <c r="B24" t="s">
        <v>42</v>
      </c>
      <c r="C24" s="11">
        <v>12028.210808</v>
      </c>
      <c r="D24" s="12">
        <v>10950.877455</v>
      </c>
      <c r="E24" s="12">
        <v>11231.849354</v>
      </c>
      <c r="F24" s="12">
        <v>11693.480038</v>
      </c>
      <c r="G24" s="12">
        <v>11288.983818000001</v>
      </c>
      <c r="H24" s="12">
        <v>13138.520028000001</v>
      </c>
      <c r="I24" s="13">
        <f t="shared" si="1"/>
        <v>601.41054039999995</v>
      </c>
      <c r="J24" s="14">
        <f t="shared" si="0"/>
        <v>547.54387274999999</v>
      </c>
      <c r="K24" s="14">
        <f t="shared" si="0"/>
        <v>561.59246770000004</v>
      </c>
      <c r="L24" s="14">
        <f t="shared" si="0"/>
        <v>584.67400190000001</v>
      </c>
      <c r="M24" s="14">
        <f t="shared" si="0"/>
        <v>564.44919090000008</v>
      </c>
      <c r="N24" s="15">
        <f t="shared" si="0"/>
        <v>656.92600140000002</v>
      </c>
    </row>
    <row r="25" spans="1:14" x14ac:dyDescent="0.35">
      <c r="A25" t="s">
        <v>43</v>
      </c>
      <c r="B25" t="s">
        <v>44</v>
      </c>
      <c r="C25" s="11">
        <v>11431.147555</v>
      </c>
      <c r="D25" s="12">
        <v>10942.218016999999</v>
      </c>
      <c r="E25" s="12">
        <v>10997.845283000001</v>
      </c>
      <c r="F25" s="12">
        <v>11796.254166999999</v>
      </c>
      <c r="G25" s="12">
        <v>11208.03284</v>
      </c>
      <c r="H25" s="12">
        <v>12749.977199000001</v>
      </c>
      <c r="I25" s="13">
        <f t="shared" si="1"/>
        <v>571.55737775</v>
      </c>
      <c r="J25" s="14">
        <f t="shared" si="0"/>
        <v>547.11090085000001</v>
      </c>
      <c r="K25" s="14">
        <f t="shared" si="0"/>
        <v>549.89226415000007</v>
      </c>
      <c r="L25" s="14">
        <f t="shared" si="0"/>
        <v>589.81270834999998</v>
      </c>
      <c r="M25" s="14">
        <f t="shared" si="0"/>
        <v>560.40164200000004</v>
      </c>
      <c r="N25" s="15">
        <f t="shared" si="0"/>
        <v>637.49885995000011</v>
      </c>
    </row>
    <row r="26" spans="1:14" x14ac:dyDescent="0.35">
      <c r="A26" t="s">
        <v>45</v>
      </c>
      <c r="B26" t="s">
        <v>46</v>
      </c>
      <c r="C26" s="11">
        <v>11423.175523</v>
      </c>
      <c r="D26" s="12">
        <v>10168.34511</v>
      </c>
      <c r="E26" s="12">
        <v>11517.333269000001</v>
      </c>
      <c r="F26" s="12">
        <v>10589.11694</v>
      </c>
      <c r="G26" s="12">
        <v>10833.806881</v>
      </c>
      <c r="H26" s="12">
        <v>11397.040832999999</v>
      </c>
      <c r="I26" s="13">
        <f t="shared" si="1"/>
        <v>571.15877614999999</v>
      </c>
      <c r="J26" s="14">
        <f t="shared" si="0"/>
        <v>508.41725550000001</v>
      </c>
      <c r="K26" s="14">
        <f t="shared" si="0"/>
        <v>575.86666345000003</v>
      </c>
      <c r="L26" s="14">
        <f t="shared" si="0"/>
        <v>529.45584699999995</v>
      </c>
      <c r="M26" s="14">
        <f t="shared" si="0"/>
        <v>541.69034405000002</v>
      </c>
      <c r="N26" s="15">
        <f t="shared" si="0"/>
        <v>569.85204164999993</v>
      </c>
    </row>
    <row r="27" spans="1:14" x14ac:dyDescent="0.35">
      <c r="A27" t="s">
        <v>47</v>
      </c>
      <c r="B27" t="s">
        <v>48</v>
      </c>
      <c r="C27" s="11">
        <v>12444.119720000001</v>
      </c>
      <c r="D27" s="12">
        <v>10323.556971</v>
      </c>
      <c r="E27" s="12">
        <v>11105.013955</v>
      </c>
      <c r="F27" s="12">
        <v>10963.033989</v>
      </c>
      <c r="G27" s="12">
        <v>9947.0073279999997</v>
      </c>
      <c r="H27" s="12">
        <v>11311.989578000001</v>
      </c>
      <c r="I27" s="13">
        <f t="shared" si="1"/>
        <v>622.20598600000005</v>
      </c>
      <c r="J27" s="14">
        <f t="shared" si="0"/>
        <v>516.17784855000002</v>
      </c>
      <c r="K27" s="14">
        <f t="shared" si="0"/>
        <v>555.25069775000009</v>
      </c>
      <c r="L27" s="14">
        <f t="shared" si="0"/>
        <v>548.15169944999991</v>
      </c>
      <c r="M27" s="14">
        <f t="shared" si="0"/>
        <v>497.35036639999998</v>
      </c>
      <c r="N27" s="15">
        <f t="shared" si="0"/>
        <v>565.59947890000001</v>
      </c>
    </row>
    <row r="28" spans="1:14" x14ac:dyDescent="0.35">
      <c r="A28" t="s">
        <v>49</v>
      </c>
      <c r="B28" t="s">
        <v>50</v>
      </c>
      <c r="C28" s="11">
        <v>11433.263136</v>
      </c>
      <c r="D28" s="12">
        <v>9573.0748239999994</v>
      </c>
      <c r="E28" s="12">
        <v>10730.960897999999</v>
      </c>
      <c r="F28" s="12">
        <v>11099.595266</v>
      </c>
      <c r="G28" s="12">
        <v>10375.243747</v>
      </c>
      <c r="H28" s="12">
        <v>10761.184251999999</v>
      </c>
      <c r="I28" s="13">
        <f t="shared" si="1"/>
        <v>571.66315680000002</v>
      </c>
      <c r="J28" s="14">
        <f t="shared" si="0"/>
        <v>478.65374120000001</v>
      </c>
      <c r="K28" s="14">
        <f t="shared" si="0"/>
        <v>536.54804489999992</v>
      </c>
      <c r="L28" s="14">
        <f t="shared" si="0"/>
        <v>554.97976329999995</v>
      </c>
      <c r="M28" s="14">
        <f t="shared" si="0"/>
        <v>518.76218734999998</v>
      </c>
      <c r="N28" s="15">
        <f t="shared" si="0"/>
        <v>538.05921260000002</v>
      </c>
    </row>
    <row r="29" spans="1:14" x14ac:dyDescent="0.35">
      <c r="A29" t="s">
        <v>51</v>
      </c>
      <c r="B29" t="s">
        <v>52</v>
      </c>
      <c r="C29" s="11">
        <v>12408.914516000001</v>
      </c>
      <c r="D29" s="12">
        <v>10636.355497</v>
      </c>
      <c r="E29" s="12">
        <v>11551.788259000001</v>
      </c>
      <c r="F29" s="12">
        <v>10858.549712</v>
      </c>
      <c r="G29" s="12">
        <v>10901.212441</v>
      </c>
      <c r="H29" s="12">
        <v>13352.346106999999</v>
      </c>
      <c r="I29" s="13">
        <f t="shared" si="1"/>
        <v>620.44572579999999</v>
      </c>
      <c r="J29" s="14">
        <f t="shared" si="0"/>
        <v>531.81777485000009</v>
      </c>
      <c r="K29" s="14">
        <f t="shared" si="0"/>
        <v>577.58941295</v>
      </c>
      <c r="L29" s="14">
        <f t="shared" si="0"/>
        <v>542.92748560000007</v>
      </c>
      <c r="M29" s="14">
        <f t="shared" si="0"/>
        <v>545.06062205000001</v>
      </c>
      <c r="N29" s="15">
        <f t="shared" si="0"/>
        <v>667.61730534999992</v>
      </c>
    </row>
    <row r="30" spans="1:14" x14ac:dyDescent="0.35">
      <c r="A30" t="s">
        <v>53</v>
      </c>
      <c r="B30" t="s">
        <v>54</v>
      </c>
      <c r="C30" s="11">
        <v>11240.719959</v>
      </c>
      <c r="D30" s="12">
        <v>10454.637054000001</v>
      </c>
      <c r="E30" s="12">
        <v>10806.601189000001</v>
      </c>
      <c r="F30" s="12">
        <v>11901.406498</v>
      </c>
      <c r="G30" s="12">
        <v>10981.459398000001</v>
      </c>
      <c r="H30" s="12">
        <v>12918.290738</v>
      </c>
      <c r="I30" s="13">
        <f t="shared" si="1"/>
        <v>562.03599795000002</v>
      </c>
      <c r="J30" s="14">
        <f t="shared" si="0"/>
        <v>522.73185269999999</v>
      </c>
      <c r="K30" s="14">
        <f t="shared" si="0"/>
        <v>540.33005945000002</v>
      </c>
      <c r="L30" s="14">
        <f t="shared" si="0"/>
        <v>595.07032490000006</v>
      </c>
      <c r="M30" s="14">
        <f t="shared" si="0"/>
        <v>549.07296989999998</v>
      </c>
      <c r="N30" s="15">
        <f t="shared" si="0"/>
        <v>645.91453689999992</v>
      </c>
    </row>
    <row r="31" spans="1:14" x14ac:dyDescent="0.35">
      <c r="A31" t="s">
        <v>55</v>
      </c>
      <c r="B31" t="s">
        <v>56</v>
      </c>
      <c r="C31" s="11">
        <v>12629.858050000001</v>
      </c>
      <c r="D31" s="12">
        <v>10867.658066</v>
      </c>
      <c r="E31" s="12">
        <v>11891.836832999999</v>
      </c>
      <c r="F31" s="12">
        <v>11601.961938</v>
      </c>
      <c r="G31" s="12">
        <v>11344.313559</v>
      </c>
      <c r="H31" s="12">
        <v>13078.450868</v>
      </c>
      <c r="I31" s="13">
        <f t="shared" si="1"/>
        <v>631.49290250000013</v>
      </c>
      <c r="J31" s="14">
        <f t="shared" si="0"/>
        <v>543.38290329999995</v>
      </c>
      <c r="K31" s="14">
        <f t="shared" si="0"/>
        <v>594.59184164999999</v>
      </c>
      <c r="L31" s="14">
        <f t="shared" si="0"/>
        <v>580.09809689999997</v>
      </c>
      <c r="M31" s="14">
        <f t="shared" si="0"/>
        <v>567.21567794999999</v>
      </c>
      <c r="N31" s="15">
        <f t="shared" si="0"/>
        <v>653.9225434</v>
      </c>
    </row>
    <row r="32" spans="1:14" x14ac:dyDescent="0.35">
      <c r="A32" t="s">
        <v>57</v>
      </c>
      <c r="B32" t="s">
        <v>58</v>
      </c>
      <c r="C32" s="11">
        <v>12553.231667</v>
      </c>
      <c r="D32" s="12">
        <v>11174.749384000001</v>
      </c>
      <c r="E32" s="12">
        <v>12400.940495999999</v>
      </c>
      <c r="F32" s="12">
        <v>11945.245403999999</v>
      </c>
      <c r="G32" s="12">
        <v>11317.010047</v>
      </c>
      <c r="H32" s="12">
        <v>12489.775901000001</v>
      </c>
      <c r="I32" s="13">
        <f t="shared" si="1"/>
        <v>627.66158335</v>
      </c>
      <c r="J32" s="14">
        <f t="shared" si="0"/>
        <v>558.73746920000008</v>
      </c>
      <c r="K32" s="14">
        <f t="shared" si="0"/>
        <v>620.04702480000003</v>
      </c>
      <c r="L32" s="14">
        <f t="shared" si="0"/>
        <v>597.26227019999988</v>
      </c>
      <c r="M32" s="14">
        <f t="shared" si="0"/>
        <v>565.85050234999994</v>
      </c>
      <c r="N32" s="15">
        <f t="shared" si="0"/>
        <v>624.48879505000002</v>
      </c>
    </row>
    <row r="33" spans="1:14" x14ac:dyDescent="0.35">
      <c r="A33" t="s">
        <v>59</v>
      </c>
      <c r="B33" t="s">
        <v>60</v>
      </c>
      <c r="C33" s="11">
        <v>11860.938274</v>
      </c>
      <c r="D33" s="12">
        <v>11006.505375000001</v>
      </c>
      <c r="E33" s="12">
        <v>12853.941642</v>
      </c>
      <c r="F33" s="12">
        <v>11157.842941000001</v>
      </c>
      <c r="G33" s="12">
        <v>10211.621031000001</v>
      </c>
      <c r="H33" s="12">
        <v>11475.620602999999</v>
      </c>
      <c r="I33" s="13">
        <f t="shared" si="1"/>
        <v>593.0469137</v>
      </c>
      <c r="J33" s="14">
        <f t="shared" si="0"/>
        <v>550.32526875000008</v>
      </c>
      <c r="K33" s="14">
        <f t="shared" si="0"/>
        <v>642.69708209999999</v>
      </c>
      <c r="L33" s="14">
        <f t="shared" si="0"/>
        <v>557.89214705000006</v>
      </c>
      <c r="M33" s="14">
        <f t="shared" si="0"/>
        <v>510.58105155000004</v>
      </c>
      <c r="N33" s="15">
        <f t="shared" si="0"/>
        <v>573.78103014999999</v>
      </c>
    </row>
    <row r="34" spans="1:14" x14ac:dyDescent="0.35">
      <c r="A34" t="s">
        <v>61</v>
      </c>
      <c r="B34" t="s">
        <v>62</v>
      </c>
      <c r="C34" s="16">
        <v>18848.439388999999</v>
      </c>
      <c r="D34" s="17">
        <v>16228.740669999999</v>
      </c>
      <c r="E34" s="17">
        <v>17549.761202999998</v>
      </c>
      <c r="F34" s="17">
        <v>18256.672019000001</v>
      </c>
      <c r="G34" s="17">
        <v>15736.601293</v>
      </c>
      <c r="H34" s="17">
        <v>17962.821896000001</v>
      </c>
      <c r="I34" s="18">
        <f t="shared" si="1"/>
        <v>942.42196945000001</v>
      </c>
      <c r="J34" s="19">
        <f t="shared" si="0"/>
        <v>811.43703349999987</v>
      </c>
      <c r="K34" s="19">
        <f t="shared" si="0"/>
        <v>877.48806014999991</v>
      </c>
      <c r="L34" s="19">
        <f t="shared" si="0"/>
        <v>912.83360095000012</v>
      </c>
      <c r="M34" s="19">
        <f t="shared" si="0"/>
        <v>786.83006464999994</v>
      </c>
      <c r="N34" s="20">
        <f t="shared" si="0"/>
        <v>898.14109480000013</v>
      </c>
    </row>
    <row r="35" spans="1:14" x14ac:dyDescent="0.35">
      <c r="C35" s="16"/>
      <c r="D35" s="17"/>
      <c r="E35" s="17"/>
      <c r="F35" s="17"/>
      <c r="G35" s="17"/>
      <c r="H35" s="21"/>
      <c r="I35" s="18"/>
      <c r="J35" s="19"/>
      <c r="K35" s="19"/>
      <c r="L35" s="19"/>
      <c r="M35" s="19"/>
      <c r="N35" s="20"/>
    </row>
  </sheetData>
  <mergeCells count="2">
    <mergeCell ref="C12:H12"/>
    <mergeCell ref="I12:N12"/>
  </mergeCell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C5D6B2-FB58-4FA2-AB6E-3CEC9ACD536F}">
  <dimension ref="A1:AF116"/>
  <sheetViews>
    <sheetView tabSelected="1" zoomScale="80" zoomScaleNormal="80" workbookViewId="0">
      <selection activeCell="A130" sqref="A130"/>
    </sheetView>
  </sheetViews>
  <sheetFormatPr defaultRowHeight="14.5" x14ac:dyDescent="0.35"/>
  <cols>
    <col min="1" max="2" width="22.54296875" customWidth="1"/>
  </cols>
  <sheetData>
    <row r="1" spans="1:32" x14ac:dyDescent="0.35">
      <c r="A1" s="1" t="s">
        <v>0</v>
      </c>
      <c r="B1" s="1"/>
      <c r="C1">
        <v>100</v>
      </c>
      <c r="F1" s="2" t="s">
        <v>1</v>
      </c>
      <c r="G1" t="s">
        <v>2</v>
      </c>
    </row>
    <row r="2" spans="1:32" x14ac:dyDescent="0.35">
      <c r="A2" s="1" t="s">
        <v>3</v>
      </c>
      <c r="B2" s="1"/>
      <c r="C2">
        <v>0.25</v>
      </c>
    </row>
    <row r="3" spans="1:32" x14ac:dyDescent="0.35">
      <c r="A3" s="1" t="s">
        <v>4</v>
      </c>
      <c r="B3" s="1"/>
      <c r="C3">
        <v>0.05</v>
      </c>
      <c r="F3" t="s">
        <v>5</v>
      </c>
      <c r="G3" t="s">
        <v>6</v>
      </c>
    </row>
    <row r="4" spans="1:32" x14ac:dyDescent="0.35">
      <c r="A4" s="1" t="s">
        <v>7</v>
      </c>
      <c r="B4" s="1"/>
      <c r="C4">
        <f>((C1*C2)/(C3))</f>
        <v>500</v>
      </c>
      <c r="F4" t="s">
        <v>8</v>
      </c>
      <c r="G4" t="s">
        <v>9</v>
      </c>
    </row>
    <row r="5" spans="1:32" x14ac:dyDescent="0.35">
      <c r="A5" s="1" t="s">
        <v>10</v>
      </c>
      <c r="B5" s="1"/>
      <c r="C5">
        <v>50</v>
      </c>
      <c r="F5" t="s">
        <v>11</v>
      </c>
      <c r="G5" t="s">
        <v>12</v>
      </c>
    </row>
    <row r="6" spans="1:32" x14ac:dyDescent="0.35">
      <c r="A6" s="1" t="s">
        <v>372</v>
      </c>
      <c r="B6" s="1"/>
      <c r="C6">
        <v>5</v>
      </c>
    </row>
    <row r="7" spans="1:32" x14ac:dyDescent="0.35">
      <c r="A7" s="1" t="s">
        <v>373</v>
      </c>
      <c r="B7" s="1"/>
      <c r="C7">
        <f>(C4*C3)/C6</f>
        <v>5</v>
      </c>
    </row>
    <row r="8" spans="1:32" x14ac:dyDescent="0.35">
      <c r="A8" s="1" t="s">
        <v>347</v>
      </c>
      <c r="B8" s="1"/>
      <c r="C8">
        <f>C4*C3</f>
        <v>25</v>
      </c>
    </row>
    <row r="9" spans="1:32" x14ac:dyDescent="0.35">
      <c r="A9" s="37" t="s">
        <v>346</v>
      </c>
      <c r="B9" s="37"/>
    </row>
    <row r="10" spans="1:32" x14ac:dyDescent="0.35">
      <c r="C10" s="38" t="s">
        <v>272</v>
      </c>
      <c r="D10" s="38" t="s">
        <v>278</v>
      </c>
      <c r="E10" s="38" t="s">
        <v>284</v>
      </c>
      <c r="F10" s="38" t="s">
        <v>290</v>
      </c>
      <c r="G10" s="38" t="s">
        <v>340</v>
      </c>
      <c r="H10" s="4" t="s">
        <v>274</v>
      </c>
      <c r="I10" s="4" t="s">
        <v>280</v>
      </c>
      <c r="J10" s="4" t="s">
        <v>286</v>
      </c>
      <c r="K10" s="4" t="s">
        <v>292</v>
      </c>
      <c r="L10" s="4" t="s">
        <v>342</v>
      </c>
      <c r="M10" s="4" t="s">
        <v>275</v>
      </c>
      <c r="N10" s="4" t="s">
        <v>281</v>
      </c>
      <c r="O10" s="4" t="s">
        <v>287</v>
      </c>
      <c r="P10" s="4" t="s">
        <v>293</v>
      </c>
      <c r="Q10" s="4" t="s">
        <v>343</v>
      </c>
      <c r="R10" s="4" t="s">
        <v>276</v>
      </c>
      <c r="S10" s="4" t="s">
        <v>282</v>
      </c>
      <c r="T10" s="4" t="s">
        <v>288</v>
      </c>
      <c r="U10" s="4" t="s">
        <v>294</v>
      </c>
      <c r="V10" s="4" t="s">
        <v>344</v>
      </c>
      <c r="W10" s="4" t="s">
        <v>273</v>
      </c>
      <c r="X10" s="4" t="s">
        <v>279</v>
      </c>
      <c r="Y10" s="4" t="s">
        <v>285</v>
      </c>
      <c r="Z10" s="4" t="s">
        <v>291</v>
      </c>
      <c r="AA10" s="4" t="s">
        <v>341</v>
      </c>
      <c r="AB10" s="5" t="s">
        <v>277</v>
      </c>
      <c r="AC10" s="5" t="s">
        <v>283</v>
      </c>
      <c r="AD10" s="5" t="s">
        <v>289</v>
      </c>
      <c r="AE10" s="5" t="s">
        <v>295</v>
      </c>
      <c r="AF10" s="5" t="s">
        <v>345</v>
      </c>
    </row>
    <row r="11" spans="1:32" x14ac:dyDescent="0.35">
      <c r="A11" t="s">
        <v>350</v>
      </c>
      <c r="C11" s="39">
        <f>'Day 0'!I14</f>
        <v>544.45220940000002</v>
      </c>
      <c r="D11" s="39">
        <f>'Day 1'!I14</f>
        <v>489.89609404999999</v>
      </c>
      <c r="E11" s="39">
        <f>'Day 5'!I14</f>
        <v>366.93793049999999</v>
      </c>
      <c r="F11" s="39">
        <f>'Day 10'!I14</f>
        <v>568.55650509999998</v>
      </c>
      <c r="G11" s="39">
        <f>'Day 20'!I17</f>
        <v>340.43838829999999</v>
      </c>
      <c r="H11" s="36">
        <f>'Day 0'!K14</f>
        <v>532.22252355000001</v>
      </c>
      <c r="I11" s="36">
        <f>'Day 1'!K14</f>
        <v>272.3520863</v>
      </c>
      <c r="J11" s="36">
        <f>'Day 5'!K14</f>
        <v>42.172017399999994</v>
      </c>
      <c r="K11" s="36">
        <f>'Day 10'!K14</f>
        <v>13.6403006</v>
      </c>
      <c r="L11" s="36">
        <f>'Day 20'!K17</f>
        <v>9.5044217499999988</v>
      </c>
      <c r="M11" s="36">
        <f>'Day 0'!L14</f>
        <v>502.88741879999998</v>
      </c>
      <c r="N11" s="36">
        <f>'Day 1'!L14</f>
        <v>165.76117160000001</v>
      </c>
      <c r="O11" s="36">
        <f>'Day 5'!L14</f>
        <v>2.9784291499999997</v>
      </c>
      <c r="P11" s="36">
        <f>'Day 10'!L14</f>
        <v>0.14373185000000002</v>
      </c>
      <c r="Q11" s="36">
        <f>'Day 20'!L17</f>
        <v>0.24037065000000002</v>
      </c>
      <c r="R11" s="36">
        <f>'Day 0'!M14</f>
        <v>467.95362720000003</v>
      </c>
      <c r="S11" s="36">
        <f>'Day 1'!M14</f>
        <v>131.37247174999999</v>
      </c>
      <c r="T11" s="36">
        <f>'Day 5'!M14</f>
        <v>0</v>
      </c>
      <c r="U11" s="36">
        <f>'Day 10'!M14</f>
        <v>0</v>
      </c>
      <c r="V11" s="36">
        <f>'Day 20'!M17</f>
        <v>0</v>
      </c>
      <c r="W11" s="36">
        <f>'Day 0'!J14</f>
        <v>485.22805784999997</v>
      </c>
      <c r="X11" s="36">
        <f>'Day 1'!J14</f>
        <v>232.24907865</v>
      </c>
      <c r="Y11" s="36">
        <f>'Day 5'!J14</f>
        <v>32.254523399999997</v>
      </c>
      <c r="Z11" s="36">
        <f>'Day 10'!J14</f>
        <v>9.6425918499999987</v>
      </c>
      <c r="AA11" s="36">
        <f>'Day 20'!J17</f>
        <v>9.4848044500000004</v>
      </c>
      <c r="AB11" s="36">
        <f>'Day 0'!N14</f>
        <v>546.14103360000001</v>
      </c>
      <c r="AC11" s="36">
        <f>'Day 1'!N14</f>
        <v>131.30275895</v>
      </c>
      <c r="AD11" s="36">
        <f>'Day 5'!N14</f>
        <v>0</v>
      </c>
      <c r="AE11" s="36">
        <f>'Day 10'!N14</f>
        <v>0</v>
      </c>
      <c r="AF11" s="36">
        <f>'Day 20'!N17</f>
        <v>0</v>
      </c>
    </row>
    <row r="12" spans="1:32" x14ac:dyDescent="0.35">
      <c r="A12" t="s">
        <v>351</v>
      </c>
      <c r="C12" s="39">
        <f>'Day 0'!I15</f>
        <v>573.56029000000001</v>
      </c>
      <c r="D12" s="39">
        <f>'Day 1'!I15</f>
        <v>470.95678685000001</v>
      </c>
      <c r="E12" s="39">
        <f>'Day 5'!I15</f>
        <v>363.95582035000001</v>
      </c>
      <c r="F12" s="39">
        <f>'Day 10'!I15</f>
        <v>696.84632625000006</v>
      </c>
      <c r="G12" s="39">
        <f>'Day 20'!I18</f>
        <v>377.44585609999996</v>
      </c>
      <c r="H12" s="36">
        <f>'Day 0'!K15</f>
        <v>560.85902729999998</v>
      </c>
      <c r="I12" s="36">
        <f>'Day 1'!K15</f>
        <v>237.90388514999998</v>
      </c>
      <c r="J12" s="36">
        <f>'Day 5'!K15</f>
        <v>19.626677600000001</v>
      </c>
      <c r="K12" s="36">
        <f>'Day 10'!K15</f>
        <v>9.5748782000000006</v>
      </c>
      <c r="L12" s="36">
        <f>'Day 20'!K18</f>
        <v>8.0750164499999997</v>
      </c>
      <c r="M12" s="36">
        <f>'Day 0'!L15</f>
        <v>552.83496845000002</v>
      </c>
      <c r="N12" s="36">
        <f>'Day 1'!L15</f>
        <v>143.74469245</v>
      </c>
      <c r="O12" s="36">
        <f>'Day 5'!L15</f>
        <v>1.6676667999999999</v>
      </c>
      <c r="P12" s="36">
        <f>'Day 10'!L15</f>
        <v>0.33384195</v>
      </c>
      <c r="Q12" s="36">
        <f>'Day 20'!L18</f>
        <v>0.20069534999999999</v>
      </c>
      <c r="R12" s="36">
        <f>'Day 0'!M15</f>
        <v>525.34354670000005</v>
      </c>
      <c r="S12" s="36">
        <f>'Day 1'!M15</f>
        <v>118.89997880000001</v>
      </c>
      <c r="T12" s="36">
        <f>'Day 5'!M15</f>
        <v>0</v>
      </c>
      <c r="U12" s="36">
        <f>'Day 10'!M15</f>
        <v>0</v>
      </c>
      <c r="V12" s="36">
        <f>'Day 20'!M18</f>
        <v>0</v>
      </c>
      <c r="W12" s="36">
        <f>'Day 0'!J15</f>
        <v>494.75715865000001</v>
      </c>
      <c r="X12" s="36">
        <f>'Day 1'!J15</f>
        <v>196.08564869999998</v>
      </c>
      <c r="Y12" s="36">
        <f>'Day 5'!J15</f>
        <v>17.118233849999996</v>
      </c>
      <c r="Z12" s="36">
        <f>'Day 10'!J15</f>
        <v>6.0825257999999991</v>
      </c>
      <c r="AA12" s="36">
        <f>'Day 20'!J18</f>
        <v>8.5369729999999997</v>
      </c>
      <c r="AB12" s="36">
        <f>'Day 0'!N15</f>
        <v>657.78755515</v>
      </c>
      <c r="AC12" s="36">
        <f>'Day 1'!N15</f>
        <v>115.87237454999999</v>
      </c>
      <c r="AD12" s="36">
        <f>'Day 5'!N15</f>
        <v>0</v>
      </c>
      <c r="AE12" s="36">
        <f>'Day 10'!N15</f>
        <v>0</v>
      </c>
      <c r="AF12" s="36">
        <f>'Day 20'!N18</f>
        <v>0</v>
      </c>
    </row>
    <row r="13" spans="1:32" x14ac:dyDescent="0.35">
      <c r="A13" t="s">
        <v>352</v>
      </c>
      <c r="C13" s="39">
        <f>'Day 0'!I16</f>
        <v>828.95303735000005</v>
      </c>
      <c r="D13" s="39">
        <f>'Day 1'!I16</f>
        <v>480.53827824999996</v>
      </c>
      <c r="E13" s="39">
        <f>'Day 5'!I16</f>
        <v>315.75759535000003</v>
      </c>
      <c r="F13" s="39">
        <f>'Day 10'!I16</f>
        <v>405.39061040000001</v>
      </c>
      <c r="G13" s="39">
        <f>'Day 20'!I19</f>
        <v>377.43504430000002</v>
      </c>
      <c r="H13" s="36">
        <f>'Day 0'!K16</f>
        <v>789.08315664999998</v>
      </c>
      <c r="I13" s="36">
        <f>'Day 1'!K16</f>
        <v>384.92784019999999</v>
      </c>
      <c r="J13" s="36">
        <f>'Day 5'!K16</f>
        <v>68.924838550000004</v>
      </c>
      <c r="K13" s="36">
        <f>'Day 10'!K16</f>
        <v>6.8389541500000002</v>
      </c>
      <c r="L13" s="36">
        <f>'Day 20'!K19</f>
        <v>5.4211962999999992</v>
      </c>
      <c r="M13" s="36">
        <f>'Day 0'!L16</f>
        <v>743.01618834999999</v>
      </c>
      <c r="N13" s="36">
        <f>'Day 1'!L16</f>
        <v>363.06169625000001</v>
      </c>
      <c r="O13" s="36">
        <f>'Day 5'!L16</f>
        <v>41.838830050000006</v>
      </c>
      <c r="P13" s="36">
        <f>'Day 10'!L16</f>
        <v>0</v>
      </c>
      <c r="Q13" s="36">
        <f>'Day 20'!L19</f>
        <v>0.1394611</v>
      </c>
      <c r="R13" s="36">
        <f>'Day 0'!M16</f>
        <v>676.54874910000001</v>
      </c>
      <c r="S13" s="36">
        <f>'Day 1'!M16</f>
        <v>317.22640964999999</v>
      </c>
      <c r="T13" s="36">
        <f>'Day 5'!M16</f>
        <v>39.353903599999995</v>
      </c>
      <c r="U13" s="36">
        <f>'Day 10'!M16</f>
        <v>0</v>
      </c>
      <c r="V13" s="36">
        <f>'Day 20'!M19</f>
        <v>0</v>
      </c>
      <c r="W13" s="36">
        <f>'Day 0'!J16</f>
        <v>834.76986905000001</v>
      </c>
      <c r="X13" s="36">
        <f>'Day 1'!J16</f>
        <v>362.16281399999997</v>
      </c>
      <c r="Y13" s="36">
        <f>'Day 5'!J16</f>
        <v>56.458987749999991</v>
      </c>
      <c r="Z13" s="36">
        <f>'Day 10'!J16</f>
        <v>2.5685273999999998</v>
      </c>
      <c r="AA13" s="36">
        <f>'Day 20'!J19</f>
        <v>5.3326682999999999</v>
      </c>
      <c r="AB13" s="36">
        <f>'Day 0'!N16</f>
        <v>819.74142004999999</v>
      </c>
      <c r="AC13" s="36">
        <f>'Day 1'!N16</f>
        <v>420.66404224999997</v>
      </c>
      <c r="AD13" s="36">
        <f>'Day 5'!N16</f>
        <v>39.564222000000001</v>
      </c>
      <c r="AE13" s="36">
        <f>'Day 10'!N16</f>
        <v>0</v>
      </c>
      <c r="AF13" s="36">
        <f>'Day 20'!N19</f>
        <v>0</v>
      </c>
    </row>
    <row r="14" spans="1:32" x14ac:dyDescent="0.35">
      <c r="A14" t="s">
        <v>353</v>
      </c>
      <c r="C14" s="39">
        <f>'Day 0'!I17</f>
        <v>836.03564344999995</v>
      </c>
      <c r="D14" s="39">
        <f>'Day 1'!I17</f>
        <v>583.85124959999996</v>
      </c>
      <c r="E14" s="39">
        <f>'Day 5'!I17</f>
        <v>615.37128800000005</v>
      </c>
      <c r="F14" s="39">
        <f>'Day 10'!I17</f>
        <v>866.67903160000014</v>
      </c>
      <c r="G14" s="39">
        <f>'Day 20'!I20</f>
        <v>669.21921505</v>
      </c>
      <c r="H14" s="36">
        <f>'Day 0'!K17</f>
        <v>761.54103674999999</v>
      </c>
      <c r="I14" s="36">
        <f>'Day 1'!K17</f>
        <v>511.94028559999992</v>
      </c>
      <c r="J14" s="36">
        <f>'Day 5'!K17</f>
        <v>546.41134024999997</v>
      </c>
      <c r="K14" s="36">
        <f>'Day 10'!K17</f>
        <v>466.60562190000002</v>
      </c>
      <c r="L14" s="36">
        <f>'Day 20'!K20</f>
        <v>531.52893440000003</v>
      </c>
      <c r="M14" s="36">
        <f>'Day 0'!L17</f>
        <v>694.45858045</v>
      </c>
      <c r="N14" s="36">
        <f>'Day 1'!L17</f>
        <v>372.70655055000003</v>
      </c>
      <c r="O14" s="36">
        <f>'Day 5'!L17</f>
        <v>379.92234179999997</v>
      </c>
      <c r="P14" s="36">
        <f>'Day 10'!L17</f>
        <v>369.55752084999995</v>
      </c>
      <c r="Q14" s="36">
        <f>'Day 20'!L20</f>
        <v>409.49440175000001</v>
      </c>
      <c r="R14" s="36">
        <f>'Day 0'!M17</f>
        <v>675.05186635000007</v>
      </c>
      <c r="S14" s="36">
        <f>'Day 1'!M17</f>
        <v>245.21356850000004</v>
      </c>
      <c r="T14" s="36">
        <f>'Day 5'!M17</f>
        <v>156.37889765</v>
      </c>
      <c r="U14" s="36">
        <f>'Day 10'!M17</f>
        <v>163.21127169999997</v>
      </c>
      <c r="V14" s="36">
        <f>'Day 20'!M20</f>
        <v>156.33682300000001</v>
      </c>
      <c r="W14" s="36">
        <f>'Day 0'!J17</f>
        <v>698.18814884999995</v>
      </c>
      <c r="X14" s="36">
        <f>'Day 1'!J17</f>
        <v>482.50396714999999</v>
      </c>
      <c r="Y14" s="36">
        <f>'Day 5'!J17</f>
        <v>498.39195240000004</v>
      </c>
      <c r="Z14" s="36">
        <f>'Day 10'!J17</f>
        <v>551.41386640000007</v>
      </c>
      <c r="AA14" s="36">
        <f>'Day 20'!J20</f>
        <v>584.4340072</v>
      </c>
      <c r="AB14" s="36">
        <f>'Day 0'!N17</f>
        <v>770.09468715000003</v>
      </c>
      <c r="AC14" s="36">
        <f>'Day 1'!N17</f>
        <v>284.88122010000001</v>
      </c>
      <c r="AD14" s="36">
        <f>'Day 5'!N17</f>
        <v>149.00868025</v>
      </c>
      <c r="AE14" s="36">
        <f>'Day 10'!N17</f>
        <v>127.77734925</v>
      </c>
      <c r="AF14" s="36">
        <f>'Day 20'!N20</f>
        <v>98.371910499999998</v>
      </c>
    </row>
    <row r="15" spans="1:32" x14ac:dyDescent="0.35">
      <c r="A15" t="s">
        <v>354</v>
      </c>
      <c r="C15" s="39">
        <f>'Day 0'!I18</f>
        <v>665.71062694999989</v>
      </c>
      <c r="D15" s="39">
        <f>'Day 1'!I18</f>
        <v>568.86227220000001</v>
      </c>
      <c r="E15" s="39">
        <f>'Day 5'!I18</f>
        <v>633.23326290000011</v>
      </c>
      <c r="F15" s="39">
        <f>'Day 10'!I18</f>
        <v>716.53446099999996</v>
      </c>
      <c r="G15" s="39">
        <f>'Day 20'!I21</f>
        <v>643.34223785000006</v>
      </c>
      <c r="H15" s="36">
        <f>'Day 0'!K18</f>
        <v>651.61783394999998</v>
      </c>
      <c r="I15" s="36">
        <f>'Day 1'!K18</f>
        <v>547.83999009999991</v>
      </c>
      <c r="J15" s="36">
        <f>'Day 5'!K18</f>
        <v>543.28117410000004</v>
      </c>
      <c r="K15" s="36">
        <f>'Day 10'!K18</f>
        <v>495.92813955000003</v>
      </c>
      <c r="L15" s="36">
        <f>'Day 20'!K21</f>
        <v>539.43651120000004</v>
      </c>
      <c r="M15" s="36">
        <f>'Day 0'!L18</f>
        <v>627.01446974999988</v>
      </c>
      <c r="N15" s="36">
        <f>'Day 1'!L18</f>
        <v>380.78499274999996</v>
      </c>
      <c r="O15" s="36">
        <f>'Day 5'!L18</f>
        <v>438.10305420000003</v>
      </c>
      <c r="P15" s="36">
        <f>'Day 10'!L18</f>
        <v>411.66218385000002</v>
      </c>
      <c r="Q15" s="36">
        <f>'Day 20'!L21</f>
        <v>440.71605299999999</v>
      </c>
      <c r="R15" s="36">
        <f>'Day 0'!M18</f>
        <v>569.29049155000007</v>
      </c>
      <c r="S15" s="36">
        <f>'Day 1'!M18</f>
        <v>199.67284069999999</v>
      </c>
      <c r="T15" s="36">
        <f>'Day 5'!M18</f>
        <v>250.69344795000004</v>
      </c>
      <c r="U15" s="36">
        <f>'Day 10'!M18</f>
        <v>204.75045755000002</v>
      </c>
      <c r="V15" s="36">
        <f>'Day 20'!M21</f>
        <v>249.00474270000001</v>
      </c>
      <c r="W15" s="36">
        <f>'Day 0'!J18</f>
        <v>543.84049959999993</v>
      </c>
      <c r="X15" s="36">
        <f>'Day 1'!J18</f>
        <v>490.89145230000008</v>
      </c>
      <c r="Y15" s="36">
        <f>'Day 5'!J18</f>
        <v>565.67474725</v>
      </c>
      <c r="Z15" s="36">
        <f>'Day 10'!J18</f>
        <v>512.52262335</v>
      </c>
      <c r="AA15" s="36">
        <f>'Day 20'!J21</f>
        <v>579.08242099999995</v>
      </c>
      <c r="AB15" s="36">
        <f>'Day 0'!N18</f>
        <v>744.19653979999998</v>
      </c>
      <c r="AC15" s="36">
        <f>'Day 1'!N18</f>
        <v>173.928102</v>
      </c>
      <c r="AD15" s="36">
        <f>'Day 5'!N18</f>
        <v>270.91093795</v>
      </c>
      <c r="AE15" s="36">
        <f>'Day 10'!N18</f>
        <v>143.92793689999999</v>
      </c>
      <c r="AF15" s="36">
        <f>'Day 20'!N21</f>
        <v>138.39820585000001</v>
      </c>
    </row>
    <row r="16" spans="1:32" x14ac:dyDescent="0.35">
      <c r="A16" t="s">
        <v>355</v>
      </c>
      <c r="C16" s="39">
        <f>'Day 0'!I19</f>
        <v>598.24969139999996</v>
      </c>
      <c r="D16" s="39">
        <f>'Day 1'!I19</f>
        <v>629.56470109999998</v>
      </c>
      <c r="E16" s="39">
        <f>'Day 5'!I19</f>
        <v>598.87727150000001</v>
      </c>
      <c r="F16" s="39">
        <f>'Day 10'!I19</f>
        <v>768.28897165000001</v>
      </c>
      <c r="G16" s="39">
        <f>'Day 20'!I22</f>
        <v>626.70549670000003</v>
      </c>
      <c r="H16" s="36">
        <f>'Day 0'!K19</f>
        <v>549.1130655500001</v>
      </c>
      <c r="I16" s="36">
        <f>'Day 1'!K19</f>
        <v>594.73440479999999</v>
      </c>
      <c r="J16" s="36">
        <f>'Day 5'!K19</f>
        <v>506.33406489999999</v>
      </c>
      <c r="K16" s="36">
        <f>'Day 10'!K19</f>
        <v>481.19120595000004</v>
      </c>
      <c r="L16" s="36">
        <f>'Day 20'!K22</f>
        <v>583.69662859999994</v>
      </c>
      <c r="M16" s="36">
        <f>'Day 0'!L19</f>
        <v>509.81842895</v>
      </c>
      <c r="N16" s="36">
        <f>'Day 1'!L19</f>
        <v>448.27373600000004</v>
      </c>
      <c r="O16" s="36">
        <f>'Day 5'!L19</f>
        <v>299.6229538</v>
      </c>
      <c r="P16" s="36">
        <f>'Day 10'!L19</f>
        <v>304.29193559999999</v>
      </c>
      <c r="Q16" s="36">
        <f>'Day 20'!L22</f>
        <v>306.00739859999999</v>
      </c>
      <c r="R16" s="36">
        <f>'Day 0'!M19</f>
        <v>464.97551069999997</v>
      </c>
      <c r="S16" s="36">
        <f>'Day 1'!M19</f>
        <v>267.76785475000003</v>
      </c>
      <c r="T16" s="36">
        <f>'Day 5'!M19</f>
        <v>142.73705429999998</v>
      </c>
      <c r="U16" s="36">
        <f>'Day 10'!M19</f>
        <v>115.94817820000002</v>
      </c>
      <c r="V16" s="36">
        <f>'Day 20'!M22</f>
        <v>105.43578339999999</v>
      </c>
      <c r="W16" s="36">
        <f>'Day 0'!J19</f>
        <v>513.33857294999996</v>
      </c>
      <c r="X16" s="36">
        <f>'Day 1'!J19</f>
        <v>525.13244944999997</v>
      </c>
      <c r="Y16" s="36">
        <f>'Day 5'!J19</f>
        <v>480.83833009999995</v>
      </c>
      <c r="Z16" s="36">
        <f>'Day 10'!J19</f>
        <v>510.98368545000005</v>
      </c>
      <c r="AA16" s="36">
        <f>'Day 20'!J22</f>
        <v>674.68893839999998</v>
      </c>
      <c r="AB16" s="36">
        <f>'Day 0'!N19</f>
        <v>510.31901690000007</v>
      </c>
      <c r="AC16" s="36">
        <f>'Day 1'!N19</f>
        <v>271.38862760000001</v>
      </c>
      <c r="AD16" s="36">
        <f>'Day 5'!N19</f>
        <v>132.81667160000001</v>
      </c>
      <c r="AE16" s="36">
        <f>'Day 10'!N19</f>
        <v>59.392915700000003</v>
      </c>
      <c r="AF16" s="36">
        <f>'Day 20'!N22</f>
        <v>72.419543099999999</v>
      </c>
    </row>
    <row r="17" spans="1:32" x14ac:dyDescent="0.35">
      <c r="A17" t="s">
        <v>356</v>
      </c>
      <c r="C17" s="39">
        <f>'Day 0'!I20</f>
        <v>585.83954159999996</v>
      </c>
      <c r="D17" s="39">
        <f>'Day 1'!I20</f>
        <v>570.36240995000003</v>
      </c>
      <c r="E17" s="39">
        <f>'Day 5'!I20</f>
        <v>594.01320770000007</v>
      </c>
      <c r="F17" s="39">
        <f>'Day 10'!I20</f>
        <v>801.71787885000003</v>
      </c>
      <c r="G17" s="39">
        <f>'Day 20'!I23</f>
        <v>609.81318885000007</v>
      </c>
      <c r="H17" s="36">
        <f>'Day 0'!K20</f>
        <v>550.94570164999993</v>
      </c>
      <c r="I17" s="36">
        <f>'Day 1'!K20</f>
        <v>542.60710404999998</v>
      </c>
      <c r="J17" s="36">
        <f>'Day 5'!K20</f>
        <v>527.1730493</v>
      </c>
      <c r="K17" s="36">
        <f>'Day 10'!K20</f>
        <v>514.18336010000007</v>
      </c>
      <c r="L17" s="36">
        <f>'Day 20'!K23</f>
        <v>564.36388280000006</v>
      </c>
      <c r="M17" s="36">
        <f>'Day 0'!L20</f>
        <v>559.55250169999999</v>
      </c>
      <c r="N17" s="36">
        <f>'Day 1'!L20</f>
        <v>486.49947814999996</v>
      </c>
      <c r="O17" s="36">
        <f>'Day 5'!L20</f>
        <v>479.61273234999999</v>
      </c>
      <c r="P17" s="36">
        <f>'Day 10'!L20</f>
        <v>499.87543219999998</v>
      </c>
      <c r="Q17" s="36">
        <f>'Day 20'!L23</f>
        <v>527.01375600000006</v>
      </c>
      <c r="R17" s="36">
        <f>'Day 0'!M20</f>
        <v>511.51408565000003</v>
      </c>
      <c r="S17" s="36">
        <f>'Day 1'!M20</f>
        <v>428.66521949999992</v>
      </c>
      <c r="T17" s="36">
        <f>'Day 5'!M20</f>
        <v>469.64760180000002</v>
      </c>
      <c r="U17" s="36">
        <f>'Day 10'!M20</f>
        <v>434.1563481</v>
      </c>
      <c r="V17" s="36">
        <f>'Day 20'!M23</f>
        <v>476.85507344999996</v>
      </c>
      <c r="W17" s="36">
        <f>'Day 0'!J20</f>
        <v>561.86112354999989</v>
      </c>
      <c r="X17" s="36">
        <f>'Day 1'!J20</f>
        <v>496.18627690000005</v>
      </c>
      <c r="Y17" s="36">
        <f>'Day 5'!J20</f>
        <v>507.47294325000001</v>
      </c>
      <c r="Z17" s="36">
        <f>'Day 10'!J20</f>
        <v>480.43185190000003</v>
      </c>
      <c r="AA17" s="36">
        <f>'Day 20'!J23</f>
        <v>590.84052810000003</v>
      </c>
      <c r="AB17" s="36">
        <f>'Day 0'!N20</f>
        <v>556.124683</v>
      </c>
      <c r="AC17" s="36">
        <f>'Day 1'!N20</f>
        <v>532.82792280000001</v>
      </c>
      <c r="AD17" s="36">
        <f>'Day 5'!N20</f>
        <v>548.18949860000009</v>
      </c>
      <c r="AE17" s="36">
        <f>'Day 10'!N20</f>
        <v>509.12254025000004</v>
      </c>
      <c r="AF17" s="36">
        <f>'Day 20'!N23</f>
        <v>553.65503345000002</v>
      </c>
    </row>
    <row r="18" spans="1:32" x14ac:dyDescent="0.35">
      <c r="A18" t="s">
        <v>357</v>
      </c>
      <c r="C18" s="39">
        <f>'Day 0'!I21</f>
        <v>639.05223450000005</v>
      </c>
      <c r="D18" s="39">
        <f>'Day 1'!I21</f>
        <v>599.08710350000001</v>
      </c>
      <c r="E18" s="39">
        <f>'Day 5'!I21</f>
        <v>608.10046840000007</v>
      </c>
      <c r="F18" s="39">
        <f>'Day 10'!I21</f>
        <v>761.75968469999998</v>
      </c>
      <c r="G18" s="39">
        <f>'Day 20'!I24</f>
        <v>654.90570004999995</v>
      </c>
      <c r="H18" s="36">
        <f>'Day 0'!K21</f>
        <v>604.44701615000008</v>
      </c>
      <c r="I18" s="36">
        <f>'Day 1'!K21</f>
        <v>571.73779939999997</v>
      </c>
      <c r="J18" s="36">
        <f>'Day 5'!K21</f>
        <v>555.58811715000002</v>
      </c>
      <c r="K18" s="36">
        <f>'Day 10'!K21</f>
        <v>470.81990360000003</v>
      </c>
      <c r="L18" s="36">
        <f>'Day 20'!K24</f>
        <v>578.92983849999996</v>
      </c>
      <c r="M18" s="36">
        <f>'Day 0'!L21</f>
        <v>598.66931555000008</v>
      </c>
      <c r="N18" s="36">
        <f>'Day 1'!L21</f>
        <v>530.38914725000006</v>
      </c>
      <c r="O18" s="36">
        <f>'Day 5'!L21</f>
        <v>512.92728260000001</v>
      </c>
      <c r="P18" s="36">
        <f>'Day 10'!L21</f>
        <v>517.62466215000006</v>
      </c>
      <c r="Q18" s="36">
        <f>'Day 20'!L24</f>
        <v>534.21651420000001</v>
      </c>
      <c r="R18" s="36">
        <f>'Day 0'!M21</f>
        <v>569.2787423499999</v>
      </c>
      <c r="S18" s="36">
        <f>'Day 1'!M21</f>
        <v>484.80445255000006</v>
      </c>
      <c r="T18" s="36">
        <f>'Day 5'!M21</f>
        <v>441.61096225</v>
      </c>
      <c r="U18" s="36">
        <f>'Day 10'!M21</f>
        <v>493.34247199999999</v>
      </c>
      <c r="V18" s="36">
        <f>'Day 20'!M24</f>
        <v>513.48856660000001</v>
      </c>
      <c r="W18" s="36">
        <f>'Day 0'!J21</f>
        <v>546.11648904999993</v>
      </c>
      <c r="X18" s="36">
        <f>'Day 1'!J21</f>
        <v>540.21962569999994</v>
      </c>
      <c r="Y18" s="36">
        <f>'Day 5'!J21</f>
        <v>519.23307199999999</v>
      </c>
      <c r="Z18" s="36">
        <f>'Day 10'!J21</f>
        <v>510.87314265000003</v>
      </c>
      <c r="AA18" s="36">
        <f>'Day 20'!J24</f>
        <v>575.43872644999999</v>
      </c>
      <c r="AB18" s="36">
        <f>'Day 0'!N21</f>
        <v>655.74655414999995</v>
      </c>
      <c r="AC18" s="36">
        <f>'Day 1'!N21</f>
        <v>570.78189610000004</v>
      </c>
      <c r="AD18" s="36">
        <f>'Day 5'!N21</f>
        <v>499.89478324999999</v>
      </c>
      <c r="AE18" s="36">
        <f>'Day 10'!N21</f>
        <v>620.30596214999991</v>
      </c>
      <c r="AF18" s="36">
        <f>'Day 20'!N24</f>
        <v>574.58661995</v>
      </c>
    </row>
    <row r="19" spans="1:32" x14ac:dyDescent="0.35">
      <c r="A19" t="s">
        <v>358</v>
      </c>
      <c r="C19" s="39">
        <f>'Day 0'!I22</f>
        <v>580.61709470000005</v>
      </c>
      <c r="D19" s="39">
        <f>'Day 1'!I22</f>
        <v>586.33036449999997</v>
      </c>
      <c r="E19" s="39">
        <f>'Day 5'!I22</f>
        <v>593.67127650000009</v>
      </c>
      <c r="F19" s="39">
        <f>'Day 10'!I22</f>
        <v>632.92106050000007</v>
      </c>
      <c r="G19" s="39">
        <f>'Day 20'!I25</f>
        <v>609.89421259999995</v>
      </c>
      <c r="H19" s="36">
        <f>'Day 0'!K22</f>
        <v>572.65053790000002</v>
      </c>
      <c r="I19" s="36">
        <f>'Day 1'!K22</f>
        <v>522.25346485</v>
      </c>
      <c r="J19" s="36">
        <f>'Day 5'!K22</f>
        <v>526.30499665000002</v>
      </c>
      <c r="K19" s="36">
        <f>'Day 10'!K22</f>
        <v>468.07899015000004</v>
      </c>
      <c r="L19" s="36">
        <f>'Day 20'!K25</f>
        <v>539.92757099999994</v>
      </c>
      <c r="M19" s="36">
        <f>'Day 0'!L22</f>
        <v>543.18518725000013</v>
      </c>
      <c r="N19" s="36">
        <f>'Day 1'!L22</f>
        <v>471.52798810000002</v>
      </c>
      <c r="O19" s="36">
        <f>'Day 5'!L22</f>
        <v>488.69416565000006</v>
      </c>
      <c r="P19" s="36">
        <f>'Day 10'!L22</f>
        <v>476.34868714999999</v>
      </c>
      <c r="Q19" s="36">
        <f>'Day 20'!L25</f>
        <v>544.69271379999998</v>
      </c>
      <c r="R19" s="36">
        <f>'Day 0'!M22</f>
        <v>498.47811860000007</v>
      </c>
      <c r="S19" s="36">
        <f>'Day 1'!M22</f>
        <v>474.30470740000004</v>
      </c>
      <c r="T19" s="36">
        <f>'Day 5'!M22</f>
        <v>405.98563445000002</v>
      </c>
      <c r="U19" s="36">
        <f>'Day 10'!M22</f>
        <v>448.18290175000004</v>
      </c>
      <c r="V19" s="36">
        <f>'Day 20'!M25</f>
        <v>516.61259565</v>
      </c>
      <c r="W19" s="36">
        <f>'Day 0'!J22</f>
        <v>554.92227229999992</v>
      </c>
      <c r="X19" s="36">
        <f>'Day 1'!J22</f>
        <v>484.18659914999995</v>
      </c>
      <c r="Y19" s="36">
        <f>'Day 5'!J22</f>
        <v>540.75798520000001</v>
      </c>
      <c r="Z19" s="36">
        <f>'Day 10'!J22</f>
        <v>493.19689900000003</v>
      </c>
      <c r="AA19" s="36">
        <f>'Day 20'!J25</f>
        <v>575.78953424999997</v>
      </c>
      <c r="AB19" s="36">
        <f>'Day 0'!N22</f>
        <v>536.33949805000009</v>
      </c>
      <c r="AC19" s="36">
        <f>'Day 1'!N22</f>
        <v>508.70271064999997</v>
      </c>
      <c r="AD19" s="36">
        <f>'Day 5'!N22</f>
        <v>596.05714175000003</v>
      </c>
      <c r="AE19" s="36">
        <f>'Day 10'!N22</f>
        <v>544.35783655</v>
      </c>
      <c r="AF19" s="36">
        <f>'Day 20'!N25</f>
        <v>573.30787800000007</v>
      </c>
    </row>
    <row r="20" spans="1:32" x14ac:dyDescent="0.35">
      <c r="A20" t="s">
        <v>359</v>
      </c>
      <c r="C20" s="39">
        <f>'Day 0'!I23</f>
        <v>773.87276919999999</v>
      </c>
      <c r="D20" s="39">
        <f>'Day 1'!I23</f>
        <v>569.69068864999997</v>
      </c>
      <c r="E20" s="39">
        <f>'Day 5'!I23</f>
        <v>592.22477895000009</v>
      </c>
      <c r="F20" s="39">
        <f>'Day 10'!I23</f>
        <v>729.42239089999998</v>
      </c>
      <c r="G20" s="39">
        <f>'Day 20'!I26</f>
        <v>688.0143498000001</v>
      </c>
      <c r="H20" s="36">
        <f>'Day 0'!K23</f>
        <v>736.69622279999999</v>
      </c>
      <c r="I20" s="36">
        <f>'Day 1'!K23</f>
        <v>314.51673394999995</v>
      </c>
      <c r="J20" s="36">
        <f>'Day 5'!K23</f>
        <v>235.26517180000002</v>
      </c>
      <c r="K20" s="36">
        <f>'Day 10'!K23</f>
        <v>228.52575475</v>
      </c>
      <c r="L20" s="36">
        <f>'Day 20'!K26</f>
        <v>355.95898830000004</v>
      </c>
      <c r="M20" s="36">
        <f>'Day 0'!L23</f>
        <v>708.95125580000001</v>
      </c>
      <c r="N20" s="36">
        <f>'Day 1'!L23</f>
        <v>141.77827249999999</v>
      </c>
      <c r="O20" s="36">
        <f>'Day 5'!L23</f>
        <v>16.258650299999999</v>
      </c>
      <c r="P20" s="36">
        <f>'Day 10'!L23</f>
        <v>14.218658049999998</v>
      </c>
      <c r="Q20" s="36">
        <f>'Day 20'!L26</f>
        <v>11.1756733</v>
      </c>
      <c r="R20" s="36">
        <f>'Day 0'!M23</f>
        <v>658.09214250000002</v>
      </c>
      <c r="S20" s="36">
        <f>'Day 1'!M23</f>
        <v>81.572021250000006</v>
      </c>
      <c r="T20" s="36">
        <f>'Day 5'!M23</f>
        <v>16.529423999999999</v>
      </c>
      <c r="U20" s="36">
        <f>'Day 10'!M23</f>
        <v>24.07739535</v>
      </c>
      <c r="V20" s="36">
        <f>'Day 20'!M26</f>
        <v>8.7824141000000004</v>
      </c>
      <c r="W20" s="36">
        <f>'Day 0'!J23</f>
        <v>693.80231819999995</v>
      </c>
      <c r="X20" s="36">
        <f>'Day 1'!J23</f>
        <v>294.40145689999997</v>
      </c>
      <c r="Y20" s="36">
        <f>'Day 5'!J23</f>
        <v>238.15905984999998</v>
      </c>
      <c r="Z20" s="36">
        <f>'Day 10'!J23</f>
        <v>238.78181330000001</v>
      </c>
      <c r="AA20" s="36">
        <f>'Day 20'!J26</f>
        <v>379.53121944999998</v>
      </c>
      <c r="AB20" s="36">
        <f>'Day 0'!N23</f>
        <v>720.85473460000003</v>
      </c>
      <c r="AC20" s="36">
        <f>'Day 1'!N23</f>
        <v>68.626064</v>
      </c>
      <c r="AD20" s="36">
        <f>'Day 5'!N23</f>
        <v>45.148621850000005</v>
      </c>
      <c r="AE20" s="36">
        <f>'Day 10'!N23</f>
        <v>50.561156499999996</v>
      </c>
      <c r="AF20" s="36">
        <f>'Day 20'!N26</f>
        <v>60.593192250000008</v>
      </c>
    </row>
    <row r="21" spans="1:32" x14ac:dyDescent="0.35">
      <c r="A21" t="s">
        <v>360</v>
      </c>
      <c r="C21" s="39">
        <f>'Day 0'!I24</f>
        <v>601.41054039999995</v>
      </c>
      <c r="D21" s="39">
        <f>'Day 1'!I24</f>
        <v>508.78100855000002</v>
      </c>
      <c r="E21" s="39">
        <f>'Day 5'!I24</f>
        <v>540.53761249999991</v>
      </c>
      <c r="F21" s="39">
        <f>'Day 10'!I24</f>
        <v>677.33475965000002</v>
      </c>
      <c r="G21" s="39">
        <f>'Day 20'!I27</f>
        <v>670.18384464999997</v>
      </c>
      <c r="H21" s="36">
        <f>'Day 0'!K24</f>
        <v>561.59246770000004</v>
      </c>
      <c r="I21" s="36">
        <f>'Day 1'!K24</f>
        <v>249.31472979999998</v>
      </c>
      <c r="J21" s="36">
        <f>'Day 5'!K24</f>
        <v>207.37582349999997</v>
      </c>
      <c r="K21" s="36">
        <f>'Day 10'!K24</f>
        <v>215.68051775000001</v>
      </c>
      <c r="L21" s="36">
        <f>'Day 20'!K27</f>
        <v>253.87270409999999</v>
      </c>
      <c r="M21" s="36">
        <f>'Day 0'!L24</f>
        <v>584.67400190000001</v>
      </c>
      <c r="N21" s="36">
        <f>'Day 1'!L24</f>
        <v>103.52649009999999</v>
      </c>
      <c r="O21" s="36">
        <f>'Day 5'!L24</f>
        <v>8.569499050000001</v>
      </c>
      <c r="P21" s="36">
        <f>'Day 10'!L24</f>
        <v>5.2824025499999996</v>
      </c>
      <c r="Q21" s="36">
        <f>'Day 20'!L27</f>
        <v>6.5966914500000007</v>
      </c>
      <c r="R21" s="36">
        <f>'Day 0'!M24</f>
        <v>564.44919090000008</v>
      </c>
      <c r="S21" s="36">
        <f>'Day 1'!M24</f>
        <v>56.852553499999999</v>
      </c>
      <c r="T21" s="36">
        <f>'Day 5'!M24</f>
        <v>9.9479521999999996</v>
      </c>
      <c r="U21" s="36">
        <f>'Day 10'!M24</f>
        <v>6.0329718999999997</v>
      </c>
      <c r="V21" s="36">
        <f>'Day 20'!M27</f>
        <v>6.1587377999999999</v>
      </c>
      <c r="W21" s="36">
        <f>'Day 0'!J24</f>
        <v>547.54387274999999</v>
      </c>
      <c r="X21" s="36">
        <f>'Day 1'!J24</f>
        <v>209.73181420000003</v>
      </c>
      <c r="Y21" s="36">
        <f>'Day 5'!J24</f>
        <v>245.60570280000002</v>
      </c>
      <c r="Z21" s="36">
        <f>'Day 10'!J24</f>
        <v>220.79928415000001</v>
      </c>
      <c r="AA21" s="36">
        <f>'Day 20'!J27</f>
        <v>281.87370234999997</v>
      </c>
      <c r="AB21" s="36">
        <f>'Day 0'!N24</f>
        <v>656.92600140000002</v>
      </c>
      <c r="AC21" s="36">
        <f>'Day 1'!N24</f>
        <v>45.697896500000006</v>
      </c>
      <c r="AD21" s="36">
        <f>'Day 5'!N24</f>
        <v>37.250298900000004</v>
      </c>
      <c r="AE21" s="36">
        <f>'Day 10'!N24</f>
        <v>43.714499199999999</v>
      </c>
      <c r="AF21" s="36">
        <f>'Day 20'!N27</f>
        <v>39.934748749999997</v>
      </c>
    </row>
    <row r="22" spans="1:32" x14ac:dyDescent="0.35">
      <c r="A22" t="s">
        <v>361</v>
      </c>
      <c r="C22" s="39">
        <f>'Day 0'!I25</f>
        <v>571.55737775</v>
      </c>
      <c r="D22" s="39">
        <f>'Day 1'!I25</f>
        <v>558.86091319999991</v>
      </c>
      <c r="E22" s="39">
        <f>'Day 5'!I25</f>
        <v>607.53466359999993</v>
      </c>
      <c r="F22" s="39">
        <f>'Day 10'!I25</f>
        <v>722.80942775000005</v>
      </c>
      <c r="G22" s="39">
        <f>'Day 20'!I28</f>
        <v>569.66607605000002</v>
      </c>
      <c r="H22" s="36">
        <f>'Day 0'!K25</f>
        <v>549.89226415000007</v>
      </c>
      <c r="I22" s="36">
        <f>'Day 1'!K25</f>
        <v>367.11833455000004</v>
      </c>
      <c r="J22" s="36">
        <f>'Day 5'!K25</f>
        <v>381.11700665000001</v>
      </c>
      <c r="K22" s="36">
        <f>'Day 10'!K25</f>
        <v>383.08995855000001</v>
      </c>
      <c r="L22" s="36">
        <f>'Day 20'!K28</f>
        <v>399.70610274999996</v>
      </c>
      <c r="M22" s="36">
        <f>'Day 0'!L25</f>
        <v>589.81270834999998</v>
      </c>
      <c r="N22" s="36">
        <f>'Day 1'!L25</f>
        <v>192.83953995000002</v>
      </c>
      <c r="O22" s="36">
        <f>'Day 5'!L25</f>
        <v>78.709482850000001</v>
      </c>
      <c r="P22" s="36">
        <f>'Day 10'!L25</f>
        <v>40.2078913</v>
      </c>
      <c r="Q22" s="36">
        <f>'Day 20'!L28</f>
        <v>56.746945400000001</v>
      </c>
      <c r="R22" s="36">
        <f>'Day 0'!M25</f>
        <v>560.40164200000004</v>
      </c>
      <c r="S22" s="36">
        <f>'Day 1'!M25</f>
        <v>84.599285800000004</v>
      </c>
      <c r="T22" s="36">
        <f>'Day 5'!M25</f>
        <v>57.603316749999998</v>
      </c>
      <c r="U22" s="36">
        <f>'Day 10'!M25</f>
        <v>37.535460499999999</v>
      </c>
      <c r="V22" s="36">
        <f>'Day 20'!M28</f>
        <v>92.401865200000003</v>
      </c>
      <c r="W22" s="36">
        <f>'Day 0'!J25</f>
        <v>547.11090085000001</v>
      </c>
      <c r="X22" s="36">
        <f>'Day 1'!J25</f>
        <v>366.94757604999995</v>
      </c>
      <c r="Y22" s="36">
        <f>'Day 5'!J25</f>
        <v>383.25571064999997</v>
      </c>
      <c r="Z22" s="36">
        <f>'Day 10'!J25</f>
        <v>400.63712430000004</v>
      </c>
      <c r="AA22" s="36">
        <f>'Day 20'!J28</f>
        <v>422.03699070000005</v>
      </c>
      <c r="AB22" s="36">
        <f>'Day 0'!N25</f>
        <v>637.49885995000011</v>
      </c>
      <c r="AC22" s="36">
        <f>'Day 1'!N25</f>
        <v>53.2674764</v>
      </c>
      <c r="AD22" s="36">
        <f>'Day 5'!N25</f>
        <v>78.473891300000005</v>
      </c>
      <c r="AE22" s="36">
        <f>'Day 10'!N25</f>
        <v>74.882107699999992</v>
      </c>
      <c r="AF22" s="36">
        <f>'Day 20'!N28</f>
        <v>278.38236705000003</v>
      </c>
    </row>
    <row r="23" spans="1:32" x14ac:dyDescent="0.35">
      <c r="A23" t="s">
        <v>362</v>
      </c>
      <c r="C23" s="39">
        <f>'Day 0'!I26</f>
        <v>571.15877614999999</v>
      </c>
      <c r="D23" s="39">
        <f>'Day 1'!I26</f>
        <v>571.68209219999994</v>
      </c>
      <c r="E23" s="39">
        <f>'Day 5'!I26</f>
        <v>581.78233009999997</v>
      </c>
      <c r="F23" s="39">
        <f>'Day 10'!I26</f>
        <v>661.75106860000005</v>
      </c>
      <c r="G23" s="39">
        <f>'Day 20'!I29</f>
        <v>554.75479919999998</v>
      </c>
      <c r="H23" s="36">
        <f>'Day 0'!K26</f>
        <v>575.86666345000003</v>
      </c>
      <c r="I23" s="36">
        <f>'Day 1'!K26</f>
        <v>443.51073279999997</v>
      </c>
      <c r="J23" s="36">
        <f>'Day 5'!K26</f>
        <v>352.23195600000003</v>
      </c>
      <c r="K23" s="36">
        <f>'Day 10'!K26</f>
        <v>249.59188410000002</v>
      </c>
      <c r="L23" s="36">
        <f>'Day 20'!K29</f>
        <v>218.67976099999998</v>
      </c>
      <c r="M23" s="36">
        <f>'Day 0'!L26</f>
        <v>529.45584699999995</v>
      </c>
      <c r="N23" s="36">
        <f>'Day 1'!L26</f>
        <v>270.35772029999998</v>
      </c>
      <c r="O23" s="36">
        <f>'Day 5'!L26</f>
        <v>51.319522249999999</v>
      </c>
      <c r="P23" s="36">
        <f>'Day 10'!L26</f>
        <v>22.695994200000001</v>
      </c>
      <c r="Q23" s="36">
        <f>'Day 20'!L29</f>
        <v>11.0659946</v>
      </c>
      <c r="R23" s="36">
        <f>'Day 0'!M26</f>
        <v>541.69034405000002</v>
      </c>
      <c r="S23" s="36">
        <f>'Day 1'!M26</f>
        <v>133.18781054999999</v>
      </c>
      <c r="T23" s="36">
        <f>'Day 5'!M26</f>
        <v>6.9045438000000008</v>
      </c>
      <c r="U23" s="36">
        <f>'Day 10'!M26</f>
        <v>1.8890834999999999</v>
      </c>
      <c r="V23" s="36">
        <f>'Day 20'!M29</f>
        <v>0</v>
      </c>
      <c r="W23" s="36">
        <f>'Day 0'!J26</f>
        <v>508.41725550000001</v>
      </c>
      <c r="X23" s="36">
        <f>'Day 1'!J26</f>
        <v>379.00754125000003</v>
      </c>
      <c r="Y23" s="36">
        <f>'Day 5'!J26</f>
        <v>145.65625595</v>
      </c>
      <c r="Z23" s="36">
        <f>'Day 10'!J26</f>
        <v>78.022733700000003</v>
      </c>
      <c r="AA23" s="36">
        <f>'Day 20'!J29</f>
        <v>45.078036900000001</v>
      </c>
      <c r="AB23" s="36">
        <f>'Day 0'!N26</f>
        <v>569.85204164999993</v>
      </c>
      <c r="AC23" s="36">
        <f>'Day 1'!N26</f>
        <v>36.980544250000008</v>
      </c>
      <c r="AD23" s="36">
        <f>'Day 5'!N26</f>
        <v>2.5059521500000002</v>
      </c>
      <c r="AE23" s="36">
        <f>'Day 10'!N26</f>
        <v>9.9121226500000006</v>
      </c>
      <c r="AF23" s="36">
        <f>'Day 20'!N29</f>
        <v>15.871870799999998</v>
      </c>
    </row>
    <row r="24" spans="1:32" x14ac:dyDescent="0.35">
      <c r="A24" t="s">
        <v>363</v>
      </c>
      <c r="C24" s="39">
        <f>'Day 0'!I27</f>
        <v>622.20598600000005</v>
      </c>
      <c r="D24" s="39">
        <f>'Day 1'!I27</f>
        <v>532.12751600000001</v>
      </c>
      <c r="E24" s="39">
        <f>'Day 5'!I27</f>
        <v>546.36203320000004</v>
      </c>
      <c r="F24" s="39">
        <f>'Day 10'!I27</f>
        <v>765.68508244999998</v>
      </c>
      <c r="G24" s="39">
        <f>'Day 20'!I30</f>
        <v>547.53926119999994</v>
      </c>
      <c r="H24" s="36">
        <f>'Day 0'!K27</f>
        <v>555.25069775000009</v>
      </c>
      <c r="I24" s="36">
        <f>'Day 1'!K27</f>
        <v>430.31340069999993</v>
      </c>
      <c r="J24" s="36">
        <f>'Day 5'!K27</f>
        <v>376.47042645000005</v>
      </c>
      <c r="K24" s="36">
        <f>'Day 10'!K27</f>
        <v>292.5515484</v>
      </c>
      <c r="L24" s="36">
        <f>'Day 20'!K30</f>
        <v>206.91748969999998</v>
      </c>
      <c r="M24" s="36">
        <f>'Day 0'!L27</f>
        <v>548.15169944999991</v>
      </c>
      <c r="N24" s="36">
        <f>'Day 1'!L27</f>
        <v>275.68111174999996</v>
      </c>
      <c r="O24" s="36">
        <f>'Day 5'!L27</f>
        <v>62.672049149999999</v>
      </c>
      <c r="P24" s="36">
        <f>'Day 10'!L27</f>
        <v>20.048202499999999</v>
      </c>
      <c r="Q24" s="36">
        <f>'Day 20'!L30</f>
        <v>13.1047178</v>
      </c>
      <c r="R24" s="36">
        <f>'Day 0'!M27</f>
        <v>497.35036639999998</v>
      </c>
      <c r="S24" s="36">
        <f>'Day 1'!M27</f>
        <v>150.53830335000001</v>
      </c>
      <c r="T24" s="36">
        <f>'Day 5'!M27</f>
        <v>10.69642325</v>
      </c>
      <c r="U24" s="36">
        <f>'Day 10'!M27</f>
        <v>1.2234559999999999</v>
      </c>
      <c r="V24" s="36">
        <f>'Day 20'!M30</f>
        <v>0.58195324999999998</v>
      </c>
      <c r="W24" s="36">
        <f>'Day 0'!J27</f>
        <v>516.17784855000002</v>
      </c>
      <c r="X24" s="36">
        <f>'Day 1'!J27</f>
        <v>363.94055900000001</v>
      </c>
      <c r="Y24" s="36">
        <f>'Day 5'!J27</f>
        <v>188.90154705</v>
      </c>
      <c r="Z24" s="36">
        <f>'Day 10'!J27</f>
        <v>76.458636400000003</v>
      </c>
      <c r="AA24" s="36">
        <f>'Day 20'!J30</f>
        <v>43.576492599999995</v>
      </c>
      <c r="AB24" s="36">
        <f>'Day 0'!N27</f>
        <v>565.59947890000001</v>
      </c>
      <c r="AC24" s="36">
        <f>'Day 1'!N27</f>
        <v>88.258271500000006</v>
      </c>
      <c r="AD24" s="36">
        <f>'Day 5'!N27</f>
        <v>2.1482536499999996</v>
      </c>
      <c r="AE24" s="36">
        <f>'Day 10'!N27</f>
        <v>0</v>
      </c>
      <c r="AF24" s="36">
        <f>'Day 20'!N30</f>
        <v>8.9480193000000003</v>
      </c>
    </row>
    <row r="25" spans="1:32" x14ac:dyDescent="0.35">
      <c r="A25" t="s">
        <v>364</v>
      </c>
      <c r="C25" s="39">
        <f>'Day 0'!I28</f>
        <v>571.66315680000002</v>
      </c>
      <c r="D25" s="39">
        <f>'Day 1'!I28</f>
        <v>467.60446300000007</v>
      </c>
      <c r="E25" s="39">
        <f>'Day 5'!I28</f>
        <v>564.73749814999996</v>
      </c>
      <c r="F25" s="39">
        <f>'Day 10'!I28</f>
        <v>713.66126870000005</v>
      </c>
      <c r="G25" s="39">
        <f>'Day 20'!I31</f>
        <v>523.67168534999996</v>
      </c>
      <c r="H25" s="36">
        <f>'Day 0'!K28</f>
        <v>536.54804489999992</v>
      </c>
      <c r="I25" s="36">
        <f>'Day 1'!K28</f>
        <v>368.86053765000003</v>
      </c>
      <c r="J25" s="36">
        <f>'Day 5'!K28</f>
        <v>402.79162565000001</v>
      </c>
      <c r="K25" s="36">
        <f>'Day 10'!K28</f>
        <v>334.41451919999997</v>
      </c>
      <c r="L25" s="36">
        <f>'Day 20'!K31</f>
        <v>240.8632044</v>
      </c>
      <c r="M25" s="36">
        <f>'Day 0'!L28</f>
        <v>554.97976329999995</v>
      </c>
      <c r="N25" s="36">
        <f>'Day 1'!L28</f>
        <v>253.74241075</v>
      </c>
      <c r="O25" s="36">
        <f>'Day 5'!L28</f>
        <v>126.4782811</v>
      </c>
      <c r="P25" s="36">
        <f>'Day 10'!L28</f>
        <v>33.591696649999996</v>
      </c>
      <c r="Q25" s="36">
        <f>'Day 20'!L31</f>
        <v>18.6188398</v>
      </c>
      <c r="R25" s="36">
        <f>'Day 0'!M28</f>
        <v>518.76218734999998</v>
      </c>
      <c r="S25" s="36">
        <f>'Day 1'!M28</f>
        <v>158.53497859999999</v>
      </c>
      <c r="T25" s="36">
        <f>'Day 5'!M28</f>
        <v>38.958401600000002</v>
      </c>
      <c r="U25" s="36">
        <f>'Day 10'!M28</f>
        <v>3.0959873000000004</v>
      </c>
      <c r="V25" s="36">
        <f>'Day 20'!M31</f>
        <v>0.99097824999999995</v>
      </c>
      <c r="W25" s="36">
        <f>'Day 0'!J28</f>
        <v>478.65374120000001</v>
      </c>
      <c r="X25" s="36">
        <f>'Day 1'!J28</f>
        <v>332.49892290000003</v>
      </c>
      <c r="Y25" s="36">
        <f>'Day 5'!J28</f>
        <v>287.86570404999998</v>
      </c>
      <c r="Z25" s="36">
        <f>'Day 10'!J28</f>
        <v>106.06385955</v>
      </c>
      <c r="AA25" s="36">
        <f>'Day 20'!J31</f>
        <v>68.871768950000003</v>
      </c>
      <c r="AB25" s="36">
        <f>'Day 0'!N28</f>
        <v>538.05921260000002</v>
      </c>
      <c r="AC25" s="36">
        <f>'Day 1'!N28</f>
        <v>69.353704399999998</v>
      </c>
      <c r="AD25" s="36">
        <f>'Day 5'!N28</f>
        <v>13.53175585</v>
      </c>
      <c r="AE25" s="36">
        <f>'Day 10'!N28</f>
        <v>0</v>
      </c>
      <c r="AF25" s="36">
        <f>'Day 20'!N31</f>
        <v>2.8040457000000001</v>
      </c>
    </row>
    <row r="26" spans="1:32" x14ac:dyDescent="0.35">
      <c r="A26" t="s">
        <v>365</v>
      </c>
      <c r="C26" s="39">
        <f>'Day 0'!I29</f>
        <v>620.44572579999999</v>
      </c>
      <c r="D26" s="39">
        <f>'Day 1'!I29</f>
        <v>584.94347805000007</v>
      </c>
      <c r="E26" s="39">
        <f>'Day 5'!I29</f>
        <v>637.89195380000001</v>
      </c>
      <c r="F26" s="39">
        <f>'Day 10'!I29</f>
        <v>745.02803414999994</v>
      </c>
      <c r="G26" s="39">
        <f>'Day 20'!I32</f>
        <v>583.84705495000003</v>
      </c>
      <c r="H26" s="36">
        <f>'Day 0'!K29</f>
        <v>577.58941295</v>
      </c>
      <c r="I26" s="36">
        <f>'Day 1'!K29</f>
        <v>540.83418660000007</v>
      </c>
      <c r="J26" s="36">
        <f>'Day 5'!K29</f>
        <v>590.42886609999994</v>
      </c>
      <c r="K26" s="36">
        <f>'Day 10'!K29</f>
        <v>506.54349254999994</v>
      </c>
      <c r="L26" s="36">
        <f>'Day 20'!K32</f>
        <v>535.32355304999999</v>
      </c>
      <c r="M26" s="36">
        <f>'Day 0'!L29</f>
        <v>542.92748560000007</v>
      </c>
      <c r="N26" s="36">
        <f>'Day 1'!L29</f>
        <v>510.44251135000002</v>
      </c>
      <c r="O26" s="36">
        <f>'Day 5'!L29</f>
        <v>513.62572914999998</v>
      </c>
      <c r="P26" s="36">
        <f>'Day 10'!L29</f>
        <v>558.17141284999991</v>
      </c>
      <c r="Q26" s="36">
        <f>'Day 20'!L32</f>
        <v>485.02551094999995</v>
      </c>
      <c r="R26" s="36">
        <f>'Day 0'!M29</f>
        <v>545.06062205000001</v>
      </c>
      <c r="S26" s="36">
        <f>'Day 1'!M29</f>
        <v>485.38081974999994</v>
      </c>
      <c r="T26" s="36">
        <f>'Day 5'!M29</f>
        <v>433.43921829999999</v>
      </c>
      <c r="U26" s="36">
        <f>'Day 10'!M29</f>
        <v>552.78940869999997</v>
      </c>
      <c r="V26" s="36">
        <f>'Day 20'!M32</f>
        <v>471.79581359999997</v>
      </c>
      <c r="W26" s="36">
        <f>'Day 0'!J29</f>
        <v>531.81777485000009</v>
      </c>
      <c r="X26" s="36">
        <f>'Day 1'!J29</f>
        <v>531.99773475000006</v>
      </c>
      <c r="Y26" s="36">
        <f>'Day 5'!J29</f>
        <v>519.85267669999996</v>
      </c>
      <c r="Z26" s="36">
        <f>'Day 10'!J29</f>
        <v>541.28933610000013</v>
      </c>
      <c r="AA26" s="36">
        <f>'Day 20'!J32</f>
        <v>548.86841240000001</v>
      </c>
      <c r="AB26" s="36">
        <f>'Day 0'!N29</f>
        <v>667.61730534999992</v>
      </c>
      <c r="AC26" s="36">
        <f>'Day 1'!N29</f>
        <v>536.2230429</v>
      </c>
      <c r="AD26" s="36">
        <f>'Day 5'!N29</f>
        <v>527.38556184999993</v>
      </c>
      <c r="AE26" s="36">
        <f>'Day 10'!N29</f>
        <v>476.6006711</v>
      </c>
      <c r="AF26" s="36">
        <f>'Day 20'!N32</f>
        <v>519.95026755000004</v>
      </c>
    </row>
    <row r="27" spans="1:32" x14ac:dyDescent="0.35">
      <c r="A27" t="s">
        <v>366</v>
      </c>
      <c r="C27" s="39">
        <f>'Day 0'!I30</f>
        <v>562.03599795000002</v>
      </c>
      <c r="D27" s="39">
        <f>'Day 1'!I30</f>
        <v>552.14966119999997</v>
      </c>
      <c r="E27" s="39">
        <f>'Day 5'!I30</f>
        <v>606.42360819999999</v>
      </c>
      <c r="F27" s="39">
        <f>'Day 10'!I30</f>
        <v>709.46883115000003</v>
      </c>
      <c r="G27" s="39">
        <f>'Day 20'!I33</f>
        <v>609.53217949999998</v>
      </c>
      <c r="H27" s="36">
        <f>'Day 0'!K30</f>
        <v>540.33005945000002</v>
      </c>
      <c r="I27" s="36">
        <f>'Day 1'!K30</f>
        <v>484.28045524999999</v>
      </c>
      <c r="J27" s="36">
        <f>'Day 5'!K30</f>
        <v>521.20506420000004</v>
      </c>
      <c r="K27" s="36">
        <f>'Day 10'!K30</f>
        <v>521.66137255000001</v>
      </c>
      <c r="L27" s="36">
        <f>'Day 20'!K33</f>
        <v>522.17936815000007</v>
      </c>
      <c r="M27" s="36">
        <f>'Day 0'!L30</f>
        <v>595.07032490000006</v>
      </c>
      <c r="N27" s="36">
        <f>'Day 1'!L30</f>
        <v>503.77475219999997</v>
      </c>
      <c r="O27" s="36">
        <f>'Day 5'!L30</f>
        <v>488.70891330000001</v>
      </c>
      <c r="P27" s="36">
        <f>'Day 10'!L30</f>
        <v>521.14409159999991</v>
      </c>
      <c r="Q27" s="36">
        <f>'Day 20'!L33</f>
        <v>540.16926469999999</v>
      </c>
      <c r="R27" s="36">
        <f>'Day 0'!M30</f>
        <v>549.07296989999998</v>
      </c>
      <c r="S27" s="36">
        <f>'Day 1'!M30</f>
        <v>485.91808540000005</v>
      </c>
      <c r="T27" s="36">
        <f>'Day 5'!M30</f>
        <v>467.42546300000004</v>
      </c>
      <c r="U27" s="36">
        <f>'Day 10'!M30</f>
        <v>517.29999905</v>
      </c>
      <c r="V27" s="36">
        <f>'Day 20'!M33</f>
        <v>428.06858015</v>
      </c>
      <c r="W27" s="36">
        <f>'Day 0'!J30</f>
        <v>522.73185269999999</v>
      </c>
      <c r="X27" s="36">
        <f>'Day 1'!J30</f>
        <v>473.17519874999999</v>
      </c>
      <c r="Y27" s="36">
        <f>'Day 5'!J30</f>
        <v>499.25764714999997</v>
      </c>
      <c r="Z27" s="36">
        <f>'Day 10'!J30</f>
        <v>509.50142699999998</v>
      </c>
      <c r="AA27" s="36">
        <f>'Day 20'!J33</f>
        <v>549.68195945000002</v>
      </c>
      <c r="AB27" s="36">
        <f>'Day 0'!N30</f>
        <v>645.91453689999992</v>
      </c>
      <c r="AC27" s="36">
        <f>'Day 1'!N30</f>
        <v>455.22130450000003</v>
      </c>
      <c r="AD27" s="36">
        <f>'Day 5'!N30</f>
        <v>508.82181125</v>
      </c>
      <c r="AE27" s="36">
        <f>'Day 10'!N30</f>
        <v>555.29856595000001</v>
      </c>
      <c r="AF27" s="36">
        <f>'Day 20'!N33</f>
        <v>514.79649219999999</v>
      </c>
    </row>
    <row r="28" spans="1:32" x14ac:dyDescent="0.35">
      <c r="A28" t="s">
        <v>367</v>
      </c>
      <c r="C28" s="39">
        <f>'Day 0'!I31</f>
        <v>631.49290250000013</v>
      </c>
      <c r="D28" s="39">
        <f>'Day 1'!I31</f>
        <v>656.01320135000003</v>
      </c>
      <c r="E28" s="39">
        <f>'Day 5'!I31</f>
        <v>584.07676970000011</v>
      </c>
      <c r="F28" s="39">
        <f>'Day 10'!I31</f>
        <v>715.26267504999998</v>
      </c>
      <c r="G28" s="39">
        <f>'Day 20'!I34</f>
        <v>590.24455310000008</v>
      </c>
      <c r="H28" s="36">
        <f>'Day 0'!K31</f>
        <v>594.59184164999999</v>
      </c>
      <c r="I28" s="36">
        <f>'Day 1'!K31</f>
        <v>573.92811474999996</v>
      </c>
      <c r="J28" s="36">
        <f>'Day 5'!K31</f>
        <v>550.43224895000003</v>
      </c>
      <c r="K28" s="36">
        <f>'Day 10'!K31</f>
        <v>531.88560740000003</v>
      </c>
      <c r="L28" s="36">
        <f>'Day 20'!K34</f>
        <v>544.92149929999994</v>
      </c>
      <c r="M28" s="36">
        <f>'Day 0'!L31</f>
        <v>580.09809689999997</v>
      </c>
      <c r="N28" s="36">
        <f>'Day 1'!L31</f>
        <v>562.20817645</v>
      </c>
      <c r="O28" s="36">
        <f>'Day 5'!L31</f>
        <v>507.4548054</v>
      </c>
      <c r="P28" s="36">
        <f>'Day 10'!L31</f>
        <v>531.16032929999994</v>
      </c>
      <c r="Q28" s="36">
        <f>'Day 20'!L34</f>
        <v>469.38597554999996</v>
      </c>
      <c r="R28" s="36">
        <f>'Day 0'!M31</f>
        <v>567.21567794999999</v>
      </c>
      <c r="S28" s="36">
        <f>'Day 1'!M31</f>
        <v>491.21941884999995</v>
      </c>
      <c r="T28" s="36">
        <f>'Day 5'!M31</f>
        <v>439.89381075</v>
      </c>
      <c r="U28" s="36">
        <f>'Day 10'!M31</f>
        <v>520.37267224999994</v>
      </c>
      <c r="V28" s="36">
        <f>'Day 20'!M34</f>
        <v>434.16905219999995</v>
      </c>
      <c r="W28" s="36">
        <f>'Day 0'!J31</f>
        <v>543.38290329999995</v>
      </c>
      <c r="X28" s="36">
        <f>'Day 1'!J31</f>
        <v>544.80419604999997</v>
      </c>
      <c r="Y28" s="36">
        <f>'Day 5'!J31</f>
        <v>483.62998120000003</v>
      </c>
      <c r="Z28" s="36">
        <f>'Day 10'!J31</f>
        <v>494.98690084999998</v>
      </c>
      <c r="AA28" s="36">
        <f>'Day 20'!J34</f>
        <v>521.18214190000003</v>
      </c>
      <c r="AB28" s="36">
        <f>'Day 0'!N31</f>
        <v>653.9225434</v>
      </c>
      <c r="AC28" s="36">
        <f>'Day 1'!N31</f>
        <v>508.31659765000001</v>
      </c>
      <c r="AD28" s="36">
        <f>'Day 5'!N31</f>
        <v>467.27268620000007</v>
      </c>
      <c r="AE28" s="36">
        <f>'Day 10'!N31</f>
        <v>512.85892764999994</v>
      </c>
      <c r="AF28" s="36">
        <f>'Day 20'!N34</f>
        <v>598.09430149999991</v>
      </c>
    </row>
    <row r="29" spans="1:32" x14ac:dyDescent="0.35">
      <c r="A29" t="s">
        <v>368</v>
      </c>
      <c r="C29" s="39">
        <f>'Day 0'!I32</f>
        <v>627.66158335</v>
      </c>
      <c r="D29" s="39">
        <f>'Day 1'!I32</f>
        <v>0</v>
      </c>
      <c r="E29" s="39">
        <f>'Day 5'!I32</f>
        <v>0</v>
      </c>
      <c r="F29" s="39">
        <f>'Day 10'!I32</f>
        <v>679.12627625000005</v>
      </c>
      <c r="G29" s="39">
        <f>'Day 20'!I35</f>
        <v>589.91819365000003</v>
      </c>
      <c r="H29" s="36">
        <f>'Day 0'!K32</f>
        <v>620.04702480000003</v>
      </c>
      <c r="I29" s="36">
        <f>'Day 1'!K32</f>
        <v>0</v>
      </c>
      <c r="J29" s="36">
        <f>'Day 5'!K32</f>
        <v>0</v>
      </c>
      <c r="K29" s="36">
        <f>'Day 10'!K32</f>
        <v>419.93093540000001</v>
      </c>
      <c r="L29" s="36">
        <f>'Day 20'!K35</f>
        <v>517.8350643</v>
      </c>
      <c r="M29" s="36">
        <f>'Day 0'!L32</f>
        <v>597.26227019999988</v>
      </c>
      <c r="N29" s="36">
        <f>'Day 1'!L32</f>
        <v>0</v>
      </c>
      <c r="O29" s="36">
        <f>'Day 5'!L32</f>
        <v>0</v>
      </c>
      <c r="P29" s="36">
        <f>'Day 10'!L32</f>
        <v>466.98955465</v>
      </c>
      <c r="Q29" s="36">
        <f>'Day 20'!L35</f>
        <v>444.79375639999995</v>
      </c>
      <c r="R29" s="36">
        <f>'Day 0'!M32</f>
        <v>565.85050234999994</v>
      </c>
      <c r="S29" s="36">
        <f>'Day 1'!M32</f>
        <v>0</v>
      </c>
      <c r="T29" s="36">
        <f>'Day 5'!M32</f>
        <v>0</v>
      </c>
      <c r="U29" s="36">
        <f>'Day 10'!M32</f>
        <v>431.73754439999999</v>
      </c>
      <c r="V29" s="36">
        <f>'Day 20'!M35</f>
        <v>444.88958075000005</v>
      </c>
      <c r="W29" s="36">
        <f>'Day 0'!J32</f>
        <v>558.73746920000008</v>
      </c>
      <c r="X29" s="36">
        <f>'Day 1'!J32</f>
        <v>0</v>
      </c>
      <c r="Y29" s="36">
        <f>'Day 5'!J32</f>
        <v>0</v>
      </c>
      <c r="Z29" s="36">
        <f>'Day 10'!J32</f>
        <v>455.72330284999998</v>
      </c>
      <c r="AA29" s="36">
        <f>'Day 20'!J35</f>
        <v>550.52707055000008</v>
      </c>
      <c r="AB29" s="36">
        <f>'Day 0'!N32</f>
        <v>624.48879505000002</v>
      </c>
      <c r="AC29" s="36">
        <f>'Day 1'!N32</f>
        <v>0</v>
      </c>
      <c r="AD29" s="36">
        <f>'Day 5'!N32</f>
        <v>0</v>
      </c>
      <c r="AE29" s="36">
        <f>'Day 10'!N32</f>
        <v>531.53191544999993</v>
      </c>
      <c r="AF29" s="36">
        <f>'Day 20'!N35</f>
        <v>526.0631967999999</v>
      </c>
    </row>
    <row r="30" spans="1:32" x14ac:dyDescent="0.35">
      <c r="A30" t="s">
        <v>369</v>
      </c>
      <c r="C30" s="39">
        <f>'Day 0'!I33</f>
        <v>593.0469137</v>
      </c>
      <c r="D30" s="39">
        <f>'Day 1'!I33</f>
        <v>0</v>
      </c>
      <c r="E30" s="39">
        <f>'Day 5'!I33</f>
        <v>0</v>
      </c>
      <c r="F30" s="39">
        <f>'Day 10'!I33</f>
        <v>728.33424029999992</v>
      </c>
      <c r="G30" s="39">
        <f>'Day 20'!I36</f>
        <v>647.2757957</v>
      </c>
      <c r="H30" s="36">
        <f>'Day 0'!K33</f>
        <v>642.69708209999999</v>
      </c>
      <c r="I30" s="36">
        <f>'Day 1'!K33</f>
        <v>0</v>
      </c>
      <c r="J30" s="36">
        <f>'Day 5'!K33</f>
        <v>0</v>
      </c>
      <c r="K30" s="36">
        <f>'Day 10'!K33</f>
        <v>499.42419485000005</v>
      </c>
      <c r="L30" s="36">
        <f>'Day 20'!K36</f>
        <v>527.07177624999997</v>
      </c>
      <c r="M30" s="36">
        <f>'Day 0'!L33</f>
        <v>557.89214705000006</v>
      </c>
      <c r="N30" s="36">
        <f>'Day 1'!L33</f>
        <v>0</v>
      </c>
      <c r="O30" s="36">
        <f>'Day 5'!L33</f>
        <v>0</v>
      </c>
      <c r="P30" s="36">
        <f>'Day 10'!L33</f>
        <v>536.67923389999999</v>
      </c>
      <c r="Q30" s="36">
        <f>'Day 20'!L36</f>
        <v>517.11895955</v>
      </c>
      <c r="R30" s="36">
        <f>'Day 0'!M33</f>
        <v>510.58105155000004</v>
      </c>
      <c r="S30" s="36">
        <f>'Day 1'!M33</f>
        <v>0</v>
      </c>
      <c r="T30" s="36">
        <f>'Day 5'!M33</f>
        <v>0</v>
      </c>
      <c r="U30" s="36">
        <f>'Day 10'!M33</f>
        <v>473.75364010000004</v>
      </c>
      <c r="V30" s="36">
        <f>'Day 20'!M36</f>
        <v>489.98194369999999</v>
      </c>
      <c r="W30" s="36">
        <f>'Day 0'!J33</f>
        <v>550.32526875000008</v>
      </c>
      <c r="X30" s="36">
        <f>'Day 1'!J33</f>
        <v>0</v>
      </c>
      <c r="Y30" s="36">
        <f>'Day 5'!J33</f>
        <v>0</v>
      </c>
      <c r="Z30" s="36">
        <f>'Day 10'!J33</f>
        <v>495.57003189999995</v>
      </c>
      <c r="AA30" s="36">
        <f>'Day 20'!J36</f>
        <v>591.08088384999996</v>
      </c>
      <c r="AB30" s="36">
        <f>'Day 0'!N33</f>
        <v>573.78103014999999</v>
      </c>
      <c r="AC30" s="36">
        <f>'Day 1'!N33</f>
        <v>0</v>
      </c>
      <c r="AD30" s="36">
        <f>'Day 5'!N33</f>
        <v>0</v>
      </c>
      <c r="AE30" s="36">
        <f>'Day 10'!N33</f>
        <v>486.61303985000006</v>
      </c>
      <c r="AF30" s="36">
        <f>'Day 20'!N36</f>
        <v>611.65919295000003</v>
      </c>
    </row>
    <row r="31" spans="1:32" x14ac:dyDescent="0.35">
      <c r="A31" t="s">
        <v>370</v>
      </c>
      <c r="C31" s="39">
        <f>'Day 0'!I34</f>
        <v>942.42196945000001</v>
      </c>
      <c r="D31" s="39">
        <f>'Day 1'!I34</f>
        <v>0</v>
      </c>
      <c r="E31" s="39">
        <f>'Day 5'!I34</f>
        <v>0</v>
      </c>
      <c r="F31" s="39">
        <f>'Day 10'!I34</f>
        <v>738.75952474999997</v>
      </c>
      <c r="G31" s="39">
        <f>'Day 20'!I37</f>
        <v>683.78311904999998</v>
      </c>
      <c r="H31" s="36">
        <f>'Day 0'!K34</f>
        <v>877.48806014999991</v>
      </c>
      <c r="I31" s="36">
        <f>'Day 1'!K34</f>
        <v>0</v>
      </c>
      <c r="J31" s="36">
        <f>'Day 5'!K34</f>
        <v>0</v>
      </c>
      <c r="K31" s="36">
        <f>'Day 10'!K34</f>
        <v>518.61745729999996</v>
      </c>
      <c r="L31" s="36">
        <f>'Day 20'!K37</f>
        <v>635.4004980499999</v>
      </c>
      <c r="M31" s="36">
        <f>'Day 0'!L34</f>
        <v>912.83360095000012</v>
      </c>
      <c r="N31" s="36">
        <f>'Day 1'!L34</f>
        <v>0</v>
      </c>
      <c r="O31" s="36">
        <f>'Day 5'!L34</f>
        <v>0</v>
      </c>
      <c r="P31" s="36">
        <f>'Day 10'!L34</f>
        <v>554.08567310000001</v>
      </c>
      <c r="Q31" s="36">
        <f>'Day 20'!L37</f>
        <v>572.34737595000001</v>
      </c>
      <c r="R31" s="36">
        <f>'Day 0'!M34</f>
        <v>786.83006464999994</v>
      </c>
      <c r="S31" s="36">
        <f>'Day 1'!M34</f>
        <v>0</v>
      </c>
      <c r="T31" s="36">
        <f>'Day 5'!M34</f>
        <v>0</v>
      </c>
      <c r="U31" s="36">
        <f>'Day 10'!M34</f>
        <v>504.29893824999999</v>
      </c>
      <c r="V31" s="36">
        <f>'Day 20'!M37</f>
        <v>494.50638275</v>
      </c>
      <c r="W31" s="36">
        <f>'Day 0'!J34</f>
        <v>811.43703349999987</v>
      </c>
      <c r="X31" s="36">
        <f>'Day 1'!J34</f>
        <v>0</v>
      </c>
      <c r="Y31" s="36">
        <f>'Day 5'!J34</f>
        <v>0</v>
      </c>
      <c r="Z31" s="36">
        <f>'Day 10'!J34</f>
        <v>486.00644005000004</v>
      </c>
      <c r="AA31" s="36">
        <f>'Day 20'!J37</f>
        <v>587.54032719999998</v>
      </c>
      <c r="AB31" s="36">
        <f>'Day 0'!N34</f>
        <v>898.14109480000013</v>
      </c>
      <c r="AC31" s="36">
        <f>'Day 1'!N34</f>
        <v>0</v>
      </c>
      <c r="AD31" s="36">
        <f>'Day 5'!N34</f>
        <v>0</v>
      </c>
      <c r="AE31" s="36">
        <f>'Day 10'!N34</f>
        <v>593.18068010000002</v>
      </c>
      <c r="AF31" s="36">
        <f>'Day 20'!N37</f>
        <v>619.24664489999998</v>
      </c>
    </row>
    <row r="33" spans="1:32" x14ac:dyDescent="0.35">
      <c r="A33" s="41" t="s">
        <v>349</v>
      </c>
      <c r="B33" s="41"/>
      <c r="C33" s="38" t="s">
        <v>272</v>
      </c>
      <c r="D33" s="38" t="s">
        <v>278</v>
      </c>
      <c r="E33" s="38" t="s">
        <v>284</v>
      </c>
      <c r="F33" s="38" t="s">
        <v>290</v>
      </c>
      <c r="G33" s="38" t="s">
        <v>340</v>
      </c>
      <c r="H33" s="4" t="s">
        <v>274</v>
      </c>
      <c r="I33" s="4" t="s">
        <v>280</v>
      </c>
      <c r="J33" s="4" t="s">
        <v>286</v>
      </c>
      <c r="K33" s="4" t="s">
        <v>292</v>
      </c>
      <c r="L33" s="4" t="s">
        <v>342</v>
      </c>
      <c r="M33" s="4" t="s">
        <v>275</v>
      </c>
      <c r="N33" s="4" t="s">
        <v>281</v>
      </c>
      <c r="O33" s="4" t="s">
        <v>287</v>
      </c>
      <c r="P33" s="4" t="s">
        <v>293</v>
      </c>
      <c r="Q33" s="4" t="s">
        <v>343</v>
      </c>
      <c r="R33" s="4" t="s">
        <v>276</v>
      </c>
      <c r="S33" s="4" t="s">
        <v>282</v>
      </c>
      <c r="T33" s="4" t="s">
        <v>288</v>
      </c>
      <c r="U33" s="4" t="s">
        <v>294</v>
      </c>
      <c r="V33" s="4" t="s">
        <v>344</v>
      </c>
      <c r="W33" s="4" t="s">
        <v>273</v>
      </c>
      <c r="X33" s="4" t="s">
        <v>279</v>
      </c>
      <c r="Y33" s="4" t="s">
        <v>285</v>
      </c>
      <c r="Z33" s="4" t="s">
        <v>291</v>
      </c>
      <c r="AA33" s="4" t="s">
        <v>341</v>
      </c>
      <c r="AB33" s="5" t="s">
        <v>277</v>
      </c>
      <c r="AC33" s="5" t="s">
        <v>283</v>
      </c>
      <c r="AD33" s="5" t="s">
        <v>289</v>
      </c>
      <c r="AE33" s="5" t="s">
        <v>295</v>
      </c>
      <c r="AF33" s="5" t="s">
        <v>345</v>
      </c>
    </row>
    <row r="34" spans="1:32" x14ac:dyDescent="0.35">
      <c r="A34" t="s">
        <v>350</v>
      </c>
      <c r="C34" s="40">
        <f>(C11*$C$3)</f>
        <v>27.222610470000003</v>
      </c>
      <c r="D34" s="40">
        <f t="shared" ref="D34:AF34" si="0">(D11*$C$3)</f>
        <v>24.494804702500002</v>
      </c>
      <c r="E34" s="40">
        <f t="shared" si="0"/>
        <v>18.346896525000002</v>
      </c>
      <c r="F34" s="40">
        <f t="shared" si="0"/>
        <v>28.427825255000002</v>
      </c>
      <c r="G34" s="40">
        <f t="shared" si="0"/>
        <v>17.021919414999999</v>
      </c>
      <c r="H34" s="40">
        <f t="shared" si="0"/>
        <v>26.611126177500001</v>
      </c>
      <c r="I34" s="40">
        <f t="shared" si="0"/>
        <v>13.617604315000001</v>
      </c>
      <c r="J34" s="40">
        <f t="shared" si="0"/>
        <v>2.1086008699999996</v>
      </c>
      <c r="K34" s="40">
        <f t="shared" si="0"/>
        <v>0.68201503000000008</v>
      </c>
      <c r="L34" s="40">
        <f t="shared" si="0"/>
        <v>0.47522108749999997</v>
      </c>
      <c r="M34" s="40">
        <f t="shared" si="0"/>
        <v>25.144370940000002</v>
      </c>
      <c r="N34" s="40">
        <f t="shared" si="0"/>
        <v>8.2880585800000013</v>
      </c>
      <c r="O34" s="40">
        <f t="shared" si="0"/>
        <v>0.14892145749999999</v>
      </c>
      <c r="P34" s="40">
        <f t="shared" si="0"/>
        <v>7.1865925000000018E-3</v>
      </c>
      <c r="Q34" s="40">
        <f t="shared" si="0"/>
        <v>1.2018532500000002E-2</v>
      </c>
      <c r="R34" s="40">
        <f t="shared" si="0"/>
        <v>23.397681360000004</v>
      </c>
      <c r="S34" s="40">
        <f t="shared" si="0"/>
        <v>6.5686235874999994</v>
      </c>
      <c r="T34" s="40">
        <f t="shared" si="0"/>
        <v>0</v>
      </c>
      <c r="U34" s="40">
        <f t="shared" si="0"/>
        <v>0</v>
      </c>
      <c r="V34" s="40">
        <f t="shared" si="0"/>
        <v>0</v>
      </c>
      <c r="W34" s="40">
        <f t="shared" si="0"/>
        <v>24.261402892500001</v>
      </c>
      <c r="X34" s="40">
        <f t="shared" si="0"/>
        <v>11.612453932500001</v>
      </c>
      <c r="Y34" s="40">
        <f t="shared" si="0"/>
        <v>1.61272617</v>
      </c>
      <c r="Z34" s="40">
        <f t="shared" si="0"/>
        <v>0.48212959249999998</v>
      </c>
      <c r="AA34" s="40">
        <f t="shared" si="0"/>
        <v>0.47424022250000003</v>
      </c>
      <c r="AB34" s="40">
        <f t="shared" si="0"/>
        <v>27.307051680000001</v>
      </c>
      <c r="AC34" s="40">
        <f t="shared" si="0"/>
        <v>6.5651379475000002</v>
      </c>
      <c r="AD34" s="40">
        <f t="shared" si="0"/>
        <v>0</v>
      </c>
      <c r="AE34" s="40">
        <f t="shared" si="0"/>
        <v>0</v>
      </c>
      <c r="AF34" s="40">
        <f t="shared" si="0"/>
        <v>0</v>
      </c>
    </row>
    <row r="35" spans="1:32" x14ac:dyDescent="0.35">
      <c r="A35" t="s">
        <v>351</v>
      </c>
      <c r="C35" s="40">
        <f t="shared" ref="C35:AF43" si="1">(C12*$C$3)</f>
        <v>28.678014500000003</v>
      </c>
      <c r="D35" s="40">
        <f t="shared" si="1"/>
        <v>23.547839342500001</v>
      </c>
      <c r="E35" s="40">
        <f t="shared" si="1"/>
        <v>18.197791017500002</v>
      </c>
      <c r="F35" s="40">
        <f t="shared" si="1"/>
        <v>34.842316312500003</v>
      </c>
      <c r="G35" s="40">
        <f t="shared" si="1"/>
        <v>18.872292804999997</v>
      </c>
      <c r="H35" s="40">
        <f t="shared" si="1"/>
        <v>28.042951365</v>
      </c>
      <c r="I35" s="40">
        <f t="shared" si="1"/>
        <v>11.8951942575</v>
      </c>
      <c r="J35" s="40">
        <f t="shared" si="1"/>
        <v>0.9813338800000001</v>
      </c>
      <c r="K35" s="40">
        <f t="shared" si="1"/>
        <v>0.47874391000000005</v>
      </c>
      <c r="L35" s="40">
        <f t="shared" si="1"/>
        <v>0.4037508225</v>
      </c>
      <c r="M35" s="40">
        <f t="shared" si="1"/>
        <v>27.641748422500001</v>
      </c>
      <c r="N35" s="40">
        <f t="shared" si="1"/>
        <v>7.1872346225000001</v>
      </c>
      <c r="O35" s="40">
        <f t="shared" si="1"/>
        <v>8.338334E-2</v>
      </c>
      <c r="P35" s="40">
        <f t="shared" si="1"/>
        <v>1.6692097499999999E-2</v>
      </c>
      <c r="Q35" s="40">
        <f t="shared" si="1"/>
        <v>1.00347675E-2</v>
      </c>
      <c r="R35" s="40">
        <f t="shared" si="1"/>
        <v>26.267177335000003</v>
      </c>
      <c r="S35" s="40">
        <f t="shared" si="1"/>
        <v>5.9449989400000014</v>
      </c>
      <c r="T35" s="40">
        <f t="shared" si="1"/>
        <v>0</v>
      </c>
      <c r="U35" s="40">
        <f t="shared" si="1"/>
        <v>0</v>
      </c>
      <c r="V35" s="40">
        <f t="shared" si="1"/>
        <v>0</v>
      </c>
      <c r="W35" s="40">
        <f t="shared" si="1"/>
        <v>24.737857932500003</v>
      </c>
      <c r="X35" s="40">
        <f t="shared" si="1"/>
        <v>9.8042824349999993</v>
      </c>
      <c r="Y35" s="40">
        <f t="shared" si="1"/>
        <v>0.85591169249999988</v>
      </c>
      <c r="Z35" s="40">
        <f t="shared" si="1"/>
        <v>0.30412628999999997</v>
      </c>
      <c r="AA35" s="40">
        <f t="shared" si="1"/>
        <v>0.42684865</v>
      </c>
      <c r="AB35" s="40">
        <f t="shared" si="1"/>
        <v>32.8893777575</v>
      </c>
      <c r="AC35" s="40">
        <f t="shared" si="1"/>
        <v>5.7936187275000002</v>
      </c>
      <c r="AD35" s="40">
        <f t="shared" si="1"/>
        <v>0</v>
      </c>
      <c r="AE35" s="40">
        <f t="shared" si="1"/>
        <v>0</v>
      </c>
      <c r="AF35" s="40">
        <f t="shared" si="1"/>
        <v>0</v>
      </c>
    </row>
    <row r="36" spans="1:32" x14ac:dyDescent="0.35">
      <c r="A36" t="s">
        <v>352</v>
      </c>
      <c r="C36" s="40">
        <f t="shared" si="1"/>
        <v>41.447651867500007</v>
      </c>
      <c r="D36" s="40">
        <f t="shared" si="1"/>
        <v>24.0269139125</v>
      </c>
      <c r="E36" s="40">
        <f t="shared" si="1"/>
        <v>15.787879767500002</v>
      </c>
      <c r="F36" s="40">
        <f t="shared" si="1"/>
        <v>20.269530520000004</v>
      </c>
      <c r="G36" s="40">
        <f t="shared" si="1"/>
        <v>18.871752215000001</v>
      </c>
      <c r="H36" s="40">
        <f t="shared" si="1"/>
        <v>39.454157832500002</v>
      </c>
      <c r="I36" s="40">
        <f t="shared" si="1"/>
        <v>19.246392010000001</v>
      </c>
      <c r="J36" s="40">
        <f t="shared" si="1"/>
        <v>3.4462419275000005</v>
      </c>
      <c r="K36" s="40">
        <f t="shared" si="1"/>
        <v>0.34194770750000003</v>
      </c>
      <c r="L36" s="40">
        <f t="shared" si="1"/>
        <v>0.27105981499999998</v>
      </c>
      <c r="M36" s="40">
        <f t="shared" si="1"/>
        <v>37.1508094175</v>
      </c>
      <c r="N36" s="40">
        <f t="shared" si="1"/>
        <v>18.153084812500001</v>
      </c>
      <c r="O36" s="40">
        <f t="shared" si="1"/>
        <v>2.0919415025000005</v>
      </c>
      <c r="P36" s="40">
        <f t="shared" si="1"/>
        <v>0</v>
      </c>
      <c r="Q36" s="40">
        <f t="shared" si="1"/>
        <v>6.9730550000000006E-3</v>
      </c>
      <c r="R36" s="40">
        <f t="shared" si="1"/>
        <v>33.827437455000002</v>
      </c>
      <c r="S36" s="40">
        <f t="shared" si="1"/>
        <v>15.8613204825</v>
      </c>
      <c r="T36" s="40">
        <f t="shared" si="1"/>
        <v>1.9676951799999998</v>
      </c>
      <c r="U36" s="40">
        <f t="shared" si="1"/>
        <v>0</v>
      </c>
      <c r="V36" s="40">
        <f t="shared" si="1"/>
        <v>0</v>
      </c>
      <c r="W36" s="40">
        <f t="shared" si="1"/>
        <v>41.738493452500002</v>
      </c>
      <c r="X36" s="40">
        <f t="shared" si="1"/>
        <v>18.1081407</v>
      </c>
      <c r="Y36" s="40">
        <f t="shared" si="1"/>
        <v>2.8229493874999996</v>
      </c>
      <c r="Z36" s="40">
        <f t="shared" si="1"/>
        <v>0.12842636999999998</v>
      </c>
      <c r="AA36" s="40">
        <f t="shared" si="1"/>
        <v>0.26663341499999998</v>
      </c>
      <c r="AB36" s="40">
        <f t="shared" si="1"/>
        <v>40.987071002500002</v>
      </c>
      <c r="AC36" s="40">
        <f t="shared" si="1"/>
        <v>21.0332021125</v>
      </c>
      <c r="AD36" s="40">
        <f t="shared" si="1"/>
        <v>1.9782111000000002</v>
      </c>
      <c r="AE36" s="40">
        <f t="shared" si="1"/>
        <v>0</v>
      </c>
      <c r="AF36" s="40">
        <f t="shared" si="1"/>
        <v>0</v>
      </c>
    </row>
    <row r="37" spans="1:32" x14ac:dyDescent="0.35">
      <c r="A37" t="s">
        <v>353</v>
      </c>
      <c r="C37" s="40">
        <f t="shared" si="1"/>
        <v>41.801782172499998</v>
      </c>
      <c r="D37" s="40">
        <f t="shared" si="1"/>
        <v>29.192562479999999</v>
      </c>
      <c r="E37" s="40">
        <f t="shared" si="1"/>
        <v>30.768564400000002</v>
      </c>
      <c r="F37" s="40">
        <f t="shared" si="1"/>
        <v>43.333951580000011</v>
      </c>
      <c r="G37" s="40">
        <f t="shared" si="1"/>
        <v>33.4609607525</v>
      </c>
      <c r="H37" s="40">
        <f t="shared" si="1"/>
        <v>38.077051837500001</v>
      </c>
      <c r="I37" s="40">
        <f t="shared" si="1"/>
        <v>25.597014279999996</v>
      </c>
      <c r="J37" s="40">
        <f t="shared" si="1"/>
        <v>27.3205670125</v>
      </c>
      <c r="K37" s="40">
        <f t="shared" si="1"/>
        <v>23.330281095000004</v>
      </c>
      <c r="L37" s="40">
        <f t="shared" si="1"/>
        <v>26.576446720000003</v>
      </c>
      <c r="M37" s="40">
        <f t="shared" si="1"/>
        <v>34.722929022500004</v>
      </c>
      <c r="N37" s="40">
        <f t="shared" si="1"/>
        <v>18.635327527500003</v>
      </c>
      <c r="O37" s="40">
        <f t="shared" si="1"/>
        <v>18.996117089999998</v>
      </c>
      <c r="P37" s="40">
        <f t="shared" si="1"/>
        <v>18.477876042499997</v>
      </c>
      <c r="Q37" s="40">
        <f t="shared" si="1"/>
        <v>20.474720087500003</v>
      </c>
      <c r="R37" s="40">
        <f t="shared" si="1"/>
        <v>33.752593317500008</v>
      </c>
      <c r="S37" s="40">
        <f t="shared" si="1"/>
        <v>12.260678425000002</v>
      </c>
      <c r="T37" s="40">
        <f t="shared" si="1"/>
        <v>7.8189448825000003</v>
      </c>
      <c r="U37" s="40">
        <f t="shared" si="1"/>
        <v>8.1605635849999985</v>
      </c>
      <c r="V37" s="40">
        <f t="shared" si="1"/>
        <v>7.816841150000001</v>
      </c>
      <c r="W37" s="40">
        <f t="shared" si="1"/>
        <v>34.909407442499997</v>
      </c>
      <c r="X37" s="40">
        <f t="shared" si="1"/>
        <v>24.1251983575</v>
      </c>
      <c r="Y37" s="40">
        <f t="shared" si="1"/>
        <v>24.919597620000005</v>
      </c>
      <c r="Z37" s="40">
        <f t="shared" si="1"/>
        <v>27.570693320000004</v>
      </c>
      <c r="AA37" s="40">
        <f t="shared" si="1"/>
        <v>29.22170036</v>
      </c>
      <c r="AB37" s="40">
        <f t="shared" si="1"/>
        <v>38.504734357500006</v>
      </c>
      <c r="AC37" s="40">
        <f t="shared" si="1"/>
        <v>14.244061005000001</v>
      </c>
      <c r="AD37" s="40">
        <f t="shared" si="1"/>
        <v>7.4504340125000006</v>
      </c>
      <c r="AE37" s="40">
        <f t="shared" si="1"/>
        <v>6.3888674625000004</v>
      </c>
      <c r="AF37" s="40">
        <f t="shared" si="1"/>
        <v>4.9185955250000006</v>
      </c>
    </row>
    <row r="38" spans="1:32" x14ac:dyDescent="0.35">
      <c r="A38" t="s">
        <v>354</v>
      </c>
      <c r="C38" s="40">
        <f t="shared" si="1"/>
        <v>33.285531347499997</v>
      </c>
      <c r="D38" s="40">
        <f t="shared" si="1"/>
        <v>28.443113610000001</v>
      </c>
      <c r="E38" s="40">
        <f t="shared" si="1"/>
        <v>31.661663145000006</v>
      </c>
      <c r="F38" s="40">
        <f t="shared" si="1"/>
        <v>35.826723049999998</v>
      </c>
      <c r="G38" s="40">
        <f t="shared" si="1"/>
        <v>32.167111892500003</v>
      </c>
      <c r="H38" s="40">
        <f t="shared" si="1"/>
        <v>32.5808916975</v>
      </c>
      <c r="I38" s="40">
        <f t="shared" si="1"/>
        <v>27.391999504999998</v>
      </c>
      <c r="J38" s="40">
        <f t="shared" si="1"/>
        <v>27.164058705000002</v>
      </c>
      <c r="K38" s="40">
        <f t="shared" si="1"/>
        <v>24.796406977500002</v>
      </c>
      <c r="L38" s="40">
        <f t="shared" si="1"/>
        <v>26.971825560000003</v>
      </c>
      <c r="M38" s="40">
        <f t="shared" si="1"/>
        <v>31.350723487499994</v>
      </c>
      <c r="N38" s="40">
        <f t="shared" si="1"/>
        <v>19.039249637499999</v>
      </c>
      <c r="O38" s="40">
        <f t="shared" si="1"/>
        <v>21.905152710000003</v>
      </c>
      <c r="P38" s="40">
        <f t="shared" si="1"/>
        <v>20.583109192500004</v>
      </c>
      <c r="Q38" s="40">
        <f t="shared" si="1"/>
        <v>22.035802650000001</v>
      </c>
      <c r="R38" s="40">
        <f t="shared" si="1"/>
        <v>28.464524577500004</v>
      </c>
      <c r="S38" s="40">
        <f t="shared" si="1"/>
        <v>9.9836420350000008</v>
      </c>
      <c r="T38" s="40">
        <f t="shared" si="1"/>
        <v>12.534672397500003</v>
      </c>
      <c r="U38" s="40">
        <f t="shared" si="1"/>
        <v>10.237522877500002</v>
      </c>
      <c r="V38" s="40">
        <f t="shared" si="1"/>
        <v>12.450237135000002</v>
      </c>
      <c r="W38" s="40">
        <f t="shared" si="1"/>
        <v>27.192024979999999</v>
      </c>
      <c r="X38" s="40">
        <f t="shared" si="1"/>
        <v>24.544572615000007</v>
      </c>
      <c r="Y38" s="40">
        <f t="shared" si="1"/>
        <v>28.283737362500002</v>
      </c>
      <c r="Z38" s="40">
        <f t="shared" si="1"/>
        <v>25.626131167500002</v>
      </c>
      <c r="AA38" s="40">
        <f t="shared" si="1"/>
        <v>28.954121049999998</v>
      </c>
      <c r="AB38" s="40">
        <f t="shared" si="1"/>
        <v>37.209826990000003</v>
      </c>
      <c r="AC38" s="40">
        <f t="shared" si="1"/>
        <v>8.6964050999999998</v>
      </c>
      <c r="AD38" s="40">
        <f t="shared" si="1"/>
        <v>13.545546897500001</v>
      </c>
      <c r="AE38" s="40">
        <f t="shared" si="1"/>
        <v>7.1963968449999998</v>
      </c>
      <c r="AF38" s="40">
        <f t="shared" si="1"/>
        <v>6.9199102925000009</v>
      </c>
    </row>
    <row r="39" spans="1:32" x14ac:dyDescent="0.35">
      <c r="A39" t="s">
        <v>355</v>
      </c>
      <c r="C39" s="40">
        <f t="shared" si="1"/>
        <v>29.91248457</v>
      </c>
      <c r="D39" s="40">
        <f t="shared" si="1"/>
        <v>31.478235054999999</v>
      </c>
      <c r="E39" s="40">
        <f t="shared" si="1"/>
        <v>29.943863575000002</v>
      </c>
      <c r="F39" s="40">
        <f t="shared" si="1"/>
        <v>38.4144485825</v>
      </c>
      <c r="G39" s="40">
        <f t="shared" si="1"/>
        <v>31.335274835000003</v>
      </c>
      <c r="H39" s="40">
        <f t="shared" si="1"/>
        <v>27.455653277500005</v>
      </c>
      <c r="I39" s="40">
        <f t="shared" si="1"/>
        <v>29.73672024</v>
      </c>
      <c r="J39" s="40">
        <f t="shared" si="1"/>
        <v>25.316703244999999</v>
      </c>
      <c r="K39" s="40">
        <f t="shared" si="1"/>
        <v>24.059560297500003</v>
      </c>
      <c r="L39" s="40">
        <f t="shared" si="1"/>
        <v>29.184831429999999</v>
      </c>
      <c r="M39" s="40">
        <f t="shared" si="1"/>
        <v>25.4909214475</v>
      </c>
      <c r="N39" s="40">
        <f t="shared" si="1"/>
        <v>22.413686800000004</v>
      </c>
      <c r="O39" s="40">
        <f t="shared" si="1"/>
        <v>14.98114769</v>
      </c>
      <c r="P39" s="40">
        <f t="shared" si="1"/>
        <v>15.214596780000001</v>
      </c>
      <c r="Q39" s="40">
        <f t="shared" si="1"/>
        <v>15.30036993</v>
      </c>
      <c r="R39" s="40">
        <f t="shared" si="1"/>
        <v>23.248775535</v>
      </c>
      <c r="S39" s="40">
        <f t="shared" si="1"/>
        <v>13.388392737500002</v>
      </c>
      <c r="T39" s="40">
        <f t="shared" si="1"/>
        <v>7.1368527149999998</v>
      </c>
      <c r="U39" s="40">
        <f t="shared" si="1"/>
        <v>5.7974089100000015</v>
      </c>
      <c r="V39" s="40">
        <f t="shared" si="1"/>
        <v>5.2717891699999999</v>
      </c>
      <c r="W39" s="40">
        <f t="shared" si="1"/>
        <v>25.666928647500001</v>
      </c>
      <c r="X39" s="40">
        <f t="shared" si="1"/>
        <v>26.256622472499998</v>
      </c>
      <c r="Y39" s="40">
        <f t="shared" si="1"/>
        <v>24.041916505</v>
      </c>
      <c r="Z39" s="40">
        <f t="shared" si="1"/>
        <v>25.549184272500003</v>
      </c>
      <c r="AA39" s="40">
        <f t="shared" si="1"/>
        <v>33.734446920000003</v>
      </c>
      <c r="AB39" s="40">
        <f t="shared" si="1"/>
        <v>25.515950845000006</v>
      </c>
      <c r="AC39" s="40">
        <f t="shared" si="1"/>
        <v>13.569431380000001</v>
      </c>
      <c r="AD39" s="40">
        <f t="shared" si="1"/>
        <v>6.6408335800000007</v>
      </c>
      <c r="AE39" s="40">
        <f t="shared" si="1"/>
        <v>2.9696457850000004</v>
      </c>
      <c r="AF39" s="40">
        <f t="shared" si="1"/>
        <v>3.6209771550000003</v>
      </c>
    </row>
    <row r="40" spans="1:32" x14ac:dyDescent="0.35">
      <c r="A40" t="s">
        <v>356</v>
      </c>
      <c r="C40" s="40">
        <f t="shared" si="1"/>
        <v>29.291977079999999</v>
      </c>
      <c r="D40" s="40">
        <f t="shared" si="1"/>
        <v>28.518120497500004</v>
      </c>
      <c r="E40" s="40">
        <f t="shared" si="1"/>
        <v>29.700660385000006</v>
      </c>
      <c r="F40" s="40">
        <f t="shared" si="1"/>
        <v>40.085893942500007</v>
      </c>
      <c r="G40" s="40">
        <f t="shared" si="1"/>
        <v>30.490659442500004</v>
      </c>
      <c r="H40" s="40">
        <f t="shared" si="1"/>
        <v>27.547285082499997</v>
      </c>
      <c r="I40" s="40">
        <f t="shared" si="1"/>
        <v>27.130355202499999</v>
      </c>
      <c r="J40" s="40">
        <f t="shared" si="1"/>
        <v>26.358652465000002</v>
      </c>
      <c r="K40" s="40">
        <f t="shared" si="1"/>
        <v>25.709168005000006</v>
      </c>
      <c r="L40" s="40">
        <f t="shared" si="1"/>
        <v>28.218194140000005</v>
      </c>
      <c r="M40" s="40">
        <f t="shared" si="1"/>
        <v>27.977625085</v>
      </c>
      <c r="N40" s="40">
        <f t="shared" si="1"/>
        <v>24.324973907499999</v>
      </c>
      <c r="O40" s="40">
        <f t="shared" si="1"/>
        <v>23.9806366175</v>
      </c>
      <c r="P40" s="40">
        <f t="shared" si="1"/>
        <v>24.99377161</v>
      </c>
      <c r="Q40" s="40">
        <f t="shared" si="1"/>
        <v>26.350687800000003</v>
      </c>
      <c r="R40" s="40">
        <f t="shared" si="1"/>
        <v>25.575704282500002</v>
      </c>
      <c r="S40" s="40">
        <f t="shared" si="1"/>
        <v>21.433260974999996</v>
      </c>
      <c r="T40" s="40">
        <f t="shared" si="1"/>
        <v>23.482380090000003</v>
      </c>
      <c r="U40" s="40">
        <f t="shared" si="1"/>
        <v>21.707817405</v>
      </c>
      <c r="V40" s="40">
        <f t="shared" si="1"/>
        <v>23.842753672499999</v>
      </c>
      <c r="W40" s="40">
        <f t="shared" si="1"/>
        <v>28.093056177499996</v>
      </c>
      <c r="X40" s="40">
        <f t="shared" si="1"/>
        <v>24.809313845000005</v>
      </c>
      <c r="Y40" s="40">
        <f t="shared" si="1"/>
        <v>25.373647162500003</v>
      </c>
      <c r="Z40" s="40">
        <f t="shared" si="1"/>
        <v>24.021592595000001</v>
      </c>
      <c r="AA40" s="40">
        <f t="shared" si="1"/>
        <v>29.542026405000001</v>
      </c>
      <c r="AB40" s="40">
        <f t="shared" si="1"/>
        <v>27.806234150000002</v>
      </c>
      <c r="AC40" s="40">
        <f t="shared" si="1"/>
        <v>26.641396140000001</v>
      </c>
      <c r="AD40" s="40">
        <f t="shared" si="1"/>
        <v>27.409474930000005</v>
      </c>
      <c r="AE40" s="40">
        <f t="shared" si="1"/>
        <v>25.456127012500005</v>
      </c>
      <c r="AF40" s="40">
        <f t="shared" si="1"/>
        <v>27.682751672500004</v>
      </c>
    </row>
    <row r="41" spans="1:32" x14ac:dyDescent="0.35">
      <c r="A41" t="s">
        <v>357</v>
      </c>
      <c r="C41" s="40">
        <f t="shared" si="1"/>
        <v>31.952611725000004</v>
      </c>
      <c r="D41" s="40">
        <f t="shared" si="1"/>
        <v>29.954355175000003</v>
      </c>
      <c r="E41" s="40">
        <f t="shared" si="1"/>
        <v>30.405023420000006</v>
      </c>
      <c r="F41" s="40">
        <f t="shared" si="1"/>
        <v>38.087984235</v>
      </c>
      <c r="G41" s="40">
        <f t="shared" si="1"/>
        <v>32.745285002499998</v>
      </c>
      <c r="H41" s="40">
        <f t="shared" si="1"/>
        <v>30.222350807500007</v>
      </c>
      <c r="I41" s="40">
        <f t="shared" si="1"/>
        <v>28.586889970000001</v>
      </c>
      <c r="J41" s="40">
        <f t="shared" si="1"/>
        <v>27.779405857500002</v>
      </c>
      <c r="K41" s="40">
        <f t="shared" si="1"/>
        <v>23.540995180000003</v>
      </c>
      <c r="L41" s="40">
        <f t="shared" si="1"/>
        <v>28.946491925</v>
      </c>
      <c r="M41" s="40">
        <f t="shared" si="1"/>
        <v>29.933465777500004</v>
      </c>
      <c r="N41" s="40">
        <f t="shared" si="1"/>
        <v>26.519457362500006</v>
      </c>
      <c r="O41" s="40">
        <f t="shared" si="1"/>
        <v>25.646364130000002</v>
      </c>
      <c r="P41" s="40">
        <f t="shared" si="1"/>
        <v>25.881233107500005</v>
      </c>
      <c r="Q41" s="40">
        <f t="shared" si="1"/>
        <v>26.710825710000002</v>
      </c>
      <c r="R41" s="40">
        <f t="shared" si="1"/>
        <v>28.463937117499995</v>
      </c>
      <c r="S41" s="40">
        <f t="shared" si="1"/>
        <v>24.240222627500003</v>
      </c>
      <c r="T41" s="40">
        <f t="shared" si="1"/>
        <v>22.080548112500001</v>
      </c>
      <c r="U41" s="40">
        <f t="shared" si="1"/>
        <v>24.6671236</v>
      </c>
      <c r="V41" s="40">
        <f t="shared" si="1"/>
        <v>25.674428330000001</v>
      </c>
      <c r="W41" s="40">
        <f t="shared" si="1"/>
        <v>27.305824452499998</v>
      </c>
      <c r="X41" s="40">
        <f t="shared" si="1"/>
        <v>27.010981285</v>
      </c>
      <c r="Y41" s="40">
        <f t="shared" si="1"/>
        <v>25.961653600000002</v>
      </c>
      <c r="Z41" s="40">
        <f t="shared" si="1"/>
        <v>25.543657132500002</v>
      </c>
      <c r="AA41" s="40">
        <f t="shared" si="1"/>
        <v>28.7719363225</v>
      </c>
      <c r="AB41" s="40">
        <f t="shared" si="1"/>
        <v>32.787327707499998</v>
      </c>
      <c r="AC41" s="40">
        <f t="shared" si="1"/>
        <v>28.539094805000005</v>
      </c>
      <c r="AD41" s="40">
        <f t="shared" si="1"/>
        <v>24.9947391625</v>
      </c>
      <c r="AE41" s="40">
        <f t="shared" si="1"/>
        <v>31.015298107499998</v>
      </c>
      <c r="AF41" s="40">
        <f t="shared" si="1"/>
        <v>28.7293309975</v>
      </c>
    </row>
    <row r="42" spans="1:32" x14ac:dyDescent="0.35">
      <c r="A42" t="s">
        <v>358</v>
      </c>
      <c r="C42" s="40">
        <f t="shared" si="1"/>
        <v>29.030854735000005</v>
      </c>
      <c r="D42" s="40">
        <f t="shared" si="1"/>
        <v>29.316518224999999</v>
      </c>
      <c r="E42" s="40">
        <f t="shared" si="1"/>
        <v>29.683563825000007</v>
      </c>
      <c r="F42" s="40">
        <f t="shared" si="1"/>
        <v>31.646053025000004</v>
      </c>
      <c r="G42" s="40">
        <f t="shared" si="1"/>
        <v>30.49471063</v>
      </c>
      <c r="H42" s="40">
        <f t="shared" si="1"/>
        <v>28.632526895000002</v>
      </c>
      <c r="I42" s="40">
        <f t="shared" si="1"/>
        <v>26.112673242500001</v>
      </c>
      <c r="J42" s="40">
        <f t="shared" si="1"/>
        <v>26.315249832500001</v>
      </c>
      <c r="K42" s="40">
        <f t="shared" si="1"/>
        <v>23.403949507500002</v>
      </c>
      <c r="L42" s="40">
        <f t="shared" si="1"/>
        <v>26.996378549999999</v>
      </c>
      <c r="M42" s="40">
        <f t="shared" si="1"/>
        <v>27.159259362500009</v>
      </c>
      <c r="N42" s="40">
        <f t="shared" si="1"/>
        <v>23.576399405000004</v>
      </c>
      <c r="O42" s="40">
        <f t="shared" si="1"/>
        <v>24.434708282500004</v>
      </c>
      <c r="P42" s="40">
        <f t="shared" si="1"/>
        <v>23.817434357500002</v>
      </c>
      <c r="Q42" s="40">
        <f t="shared" si="1"/>
        <v>27.234635690000001</v>
      </c>
      <c r="R42" s="40">
        <f t="shared" si="1"/>
        <v>24.923905930000004</v>
      </c>
      <c r="S42" s="40">
        <f t="shared" si="1"/>
        <v>23.715235370000002</v>
      </c>
      <c r="T42" s="40">
        <f t="shared" si="1"/>
        <v>20.299281722500002</v>
      </c>
      <c r="U42" s="40">
        <f t="shared" si="1"/>
        <v>22.409145087500004</v>
      </c>
      <c r="V42" s="40">
        <f t="shared" si="1"/>
        <v>25.830629782500001</v>
      </c>
      <c r="W42" s="40">
        <f t="shared" si="1"/>
        <v>27.746113614999999</v>
      </c>
      <c r="X42" s="40">
        <f t="shared" si="1"/>
        <v>24.2093299575</v>
      </c>
      <c r="Y42" s="40">
        <f t="shared" si="1"/>
        <v>27.037899260000003</v>
      </c>
      <c r="Z42" s="40">
        <f t="shared" si="1"/>
        <v>24.659844950000004</v>
      </c>
      <c r="AA42" s="40">
        <f t="shared" si="1"/>
        <v>28.789476712500001</v>
      </c>
      <c r="AB42" s="40">
        <f t="shared" si="1"/>
        <v>26.816974902500007</v>
      </c>
      <c r="AC42" s="40">
        <f t="shared" si="1"/>
        <v>25.435135532499999</v>
      </c>
      <c r="AD42" s="40">
        <f t="shared" si="1"/>
        <v>29.802857087500001</v>
      </c>
      <c r="AE42" s="40">
        <f t="shared" si="1"/>
        <v>27.217891827500001</v>
      </c>
      <c r="AF42" s="40">
        <f t="shared" si="1"/>
        <v>28.665393900000005</v>
      </c>
    </row>
    <row r="43" spans="1:32" x14ac:dyDescent="0.35">
      <c r="A43" t="s">
        <v>359</v>
      </c>
      <c r="C43" s="40">
        <f t="shared" si="1"/>
        <v>38.693638460000003</v>
      </c>
      <c r="D43" s="40">
        <f t="shared" si="1"/>
        <v>28.484534432499999</v>
      </c>
      <c r="E43" s="40">
        <f t="shared" si="1"/>
        <v>29.611238947500006</v>
      </c>
      <c r="F43" s="40">
        <f t="shared" si="1"/>
        <v>36.471119545000001</v>
      </c>
      <c r="G43" s="40">
        <f t="shared" si="1"/>
        <v>34.400717490000005</v>
      </c>
      <c r="H43" s="40">
        <f t="shared" si="1"/>
        <v>36.834811139999999</v>
      </c>
      <c r="I43" s="40">
        <f t="shared" si="1"/>
        <v>15.725836697499998</v>
      </c>
      <c r="J43" s="40">
        <f t="shared" si="1"/>
        <v>11.763258590000001</v>
      </c>
      <c r="K43" s="40">
        <f t="shared" si="1"/>
        <v>11.426287737500001</v>
      </c>
      <c r="L43" s="40">
        <f t="shared" si="1"/>
        <v>17.797949415000001</v>
      </c>
      <c r="M43" s="40">
        <f t="shared" si="1"/>
        <v>35.447562789999999</v>
      </c>
      <c r="N43" s="40">
        <f t="shared" si="1"/>
        <v>7.088913625</v>
      </c>
      <c r="O43" s="40">
        <f t="shared" si="1"/>
        <v>0.81293251499999997</v>
      </c>
      <c r="P43" s="40">
        <f t="shared" si="1"/>
        <v>0.71093290249999996</v>
      </c>
      <c r="Q43" s="40">
        <f t="shared" si="1"/>
        <v>0.55878366499999998</v>
      </c>
      <c r="R43" s="40">
        <f t="shared" ref="R43:AF43" si="2">(R20*$C$3)</f>
        <v>32.904607125000005</v>
      </c>
      <c r="S43" s="40">
        <f t="shared" si="2"/>
        <v>4.0786010625000007</v>
      </c>
      <c r="T43" s="40">
        <f t="shared" si="2"/>
        <v>0.82647119999999996</v>
      </c>
      <c r="U43" s="40">
        <f t="shared" si="2"/>
        <v>1.2038697675000001</v>
      </c>
      <c r="V43" s="40">
        <f t="shared" si="2"/>
        <v>0.43912070500000006</v>
      </c>
      <c r="W43" s="40">
        <f t="shared" si="2"/>
        <v>34.690115909999996</v>
      </c>
      <c r="X43" s="40">
        <f t="shared" si="2"/>
        <v>14.720072844999999</v>
      </c>
      <c r="Y43" s="40">
        <f t="shared" si="2"/>
        <v>11.9079529925</v>
      </c>
      <c r="Z43" s="40">
        <f t="shared" si="2"/>
        <v>11.939090665000002</v>
      </c>
      <c r="AA43" s="40">
        <f t="shared" si="2"/>
        <v>18.9765609725</v>
      </c>
      <c r="AB43" s="40">
        <f t="shared" si="2"/>
        <v>36.042736730000001</v>
      </c>
      <c r="AC43" s="40">
        <f t="shared" si="2"/>
        <v>3.4313032000000003</v>
      </c>
      <c r="AD43" s="40">
        <f t="shared" si="2"/>
        <v>2.2574310925000005</v>
      </c>
      <c r="AE43" s="40">
        <f t="shared" si="2"/>
        <v>2.5280578249999999</v>
      </c>
      <c r="AF43" s="40">
        <f t="shared" si="2"/>
        <v>3.0296596125000006</v>
      </c>
    </row>
    <row r="44" spans="1:32" x14ac:dyDescent="0.35">
      <c r="A44" t="s">
        <v>360</v>
      </c>
      <c r="C44" s="40">
        <f t="shared" ref="C44:AF52" si="3">(C21*$C$3)</f>
        <v>30.07052702</v>
      </c>
      <c r="D44" s="40">
        <f t="shared" si="3"/>
        <v>25.439050427500003</v>
      </c>
      <c r="E44" s="40">
        <f t="shared" si="3"/>
        <v>27.026880624999997</v>
      </c>
      <c r="F44" s="40">
        <f t="shared" si="3"/>
        <v>33.866737982500005</v>
      </c>
      <c r="G44" s="40">
        <f t="shared" si="3"/>
        <v>33.509192232499998</v>
      </c>
      <c r="H44" s="40">
        <f t="shared" si="3"/>
        <v>28.079623385000005</v>
      </c>
      <c r="I44" s="40">
        <f t="shared" si="3"/>
        <v>12.465736489999999</v>
      </c>
      <c r="J44" s="40">
        <f t="shared" si="3"/>
        <v>10.368791174999998</v>
      </c>
      <c r="K44" s="40">
        <f t="shared" si="3"/>
        <v>10.7840258875</v>
      </c>
      <c r="L44" s="40">
        <f t="shared" si="3"/>
        <v>12.693635205</v>
      </c>
      <c r="M44" s="40">
        <f t="shared" si="3"/>
        <v>29.233700095000003</v>
      </c>
      <c r="N44" s="40">
        <f t="shared" si="3"/>
        <v>5.1763245050000002</v>
      </c>
      <c r="O44" s="40">
        <f t="shared" si="3"/>
        <v>0.42847495250000006</v>
      </c>
      <c r="P44" s="40">
        <f t="shared" si="3"/>
        <v>0.26412012749999997</v>
      </c>
      <c r="Q44" s="40">
        <f t="shared" si="3"/>
        <v>0.32983457250000003</v>
      </c>
      <c r="R44" s="40">
        <f t="shared" si="3"/>
        <v>28.222459545000007</v>
      </c>
      <c r="S44" s="40">
        <f t="shared" si="3"/>
        <v>2.8426276750000001</v>
      </c>
      <c r="T44" s="40">
        <f t="shared" si="3"/>
        <v>0.49739760999999999</v>
      </c>
      <c r="U44" s="40">
        <f t="shared" si="3"/>
        <v>0.30164859500000002</v>
      </c>
      <c r="V44" s="40">
        <f t="shared" si="3"/>
        <v>0.30793689000000002</v>
      </c>
      <c r="W44" s="40">
        <f t="shared" si="3"/>
        <v>27.3771936375</v>
      </c>
      <c r="X44" s="40">
        <f t="shared" si="3"/>
        <v>10.486590710000002</v>
      </c>
      <c r="Y44" s="40">
        <f t="shared" si="3"/>
        <v>12.280285140000002</v>
      </c>
      <c r="Z44" s="40">
        <f t="shared" si="3"/>
        <v>11.039964207500001</v>
      </c>
      <c r="AA44" s="40">
        <f t="shared" si="3"/>
        <v>14.0936851175</v>
      </c>
      <c r="AB44" s="40">
        <f t="shared" si="3"/>
        <v>32.846300070000005</v>
      </c>
      <c r="AC44" s="40">
        <f t="shared" si="3"/>
        <v>2.2848948250000003</v>
      </c>
      <c r="AD44" s="40">
        <f t="shared" si="3"/>
        <v>1.8625149450000003</v>
      </c>
      <c r="AE44" s="40">
        <f t="shared" si="3"/>
        <v>2.1857249599999999</v>
      </c>
      <c r="AF44" s="40">
        <f t="shared" si="3"/>
        <v>1.9967374375</v>
      </c>
    </row>
    <row r="45" spans="1:32" x14ac:dyDescent="0.35">
      <c r="A45" t="s">
        <v>361</v>
      </c>
      <c r="C45" s="40">
        <f t="shared" si="3"/>
        <v>28.577868887500003</v>
      </c>
      <c r="D45" s="40">
        <f t="shared" si="3"/>
        <v>27.943045659999996</v>
      </c>
      <c r="E45" s="40">
        <f t="shared" si="3"/>
        <v>30.376733179999999</v>
      </c>
      <c r="F45" s="40">
        <f t="shared" si="3"/>
        <v>36.140471387500007</v>
      </c>
      <c r="G45" s="40">
        <f t="shared" si="3"/>
        <v>28.483303802500004</v>
      </c>
      <c r="H45" s="40">
        <f t="shared" si="3"/>
        <v>27.494613207500006</v>
      </c>
      <c r="I45" s="40">
        <f t="shared" si="3"/>
        <v>18.355916727500002</v>
      </c>
      <c r="J45" s="40">
        <f t="shared" si="3"/>
        <v>19.0558503325</v>
      </c>
      <c r="K45" s="40">
        <f t="shared" si="3"/>
        <v>19.1544979275</v>
      </c>
      <c r="L45" s="40">
        <f t="shared" si="3"/>
        <v>19.985305137499999</v>
      </c>
      <c r="M45" s="40">
        <f t="shared" si="3"/>
        <v>29.490635417500002</v>
      </c>
      <c r="N45" s="40">
        <f t="shared" si="3"/>
        <v>9.6419769975000023</v>
      </c>
      <c r="O45" s="40">
        <f t="shared" si="3"/>
        <v>3.9354741425000004</v>
      </c>
      <c r="P45" s="40">
        <f t="shared" si="3"/>
        <v>2.0103945649999999</v>
      </c>
      <c r="Q45" s="40">
        <f t="shared" si="3"/>
        <v>2.8373472700000004</v>
      </c>
      <c r="R45" s="40">
        <f t="shared" si="3"/>
        <v>28.020082100000003</v>
      </c>
      <c r="S45" s="40">
        <f t="shared" si="3"/>
        <v>4.2299642900000007</v>
      </c>
      <c r="T45" s="40">
        <f t="shared" si="3"/>
        <v>2.8801658374999999</v>
      </c>
      <c r="U45" s="40">
        <f t="shared" si="3"/>
        <v>1.8767730250000001</v>
      </c>
      <c r="V45" s="40">
        <f t="shared" si="3"/>
        <v>4.62009326</v>
      </c>
      <c r="W45" s="40">
        <f t="shared" si="3"/>
        <v>27.355545042500001</v>
      </c>
      <c r="X45" s="40">
        <f t="shared" si="3"/>
        <v>18.3473788025</v>
      </c>
      <c r="Y45" s="40">
        <f t="shared" si="3"/>
        <v>19.162785532499999</v>
      </c>
      <c r="Z45" s="40">
        <f t="shared" si="3"/>
        <v>20.031856215000005</v>
      </c>
      <c r="AA45" s="40">
        <f t="shared" si="3"/>
        <v>21.101849535000003</v>
      </c>
      <c r="AB45" s="40">
        <f t="shared" si="3"/>
        <v>31.874942997500007</v>
      </c>
      <c r="AC45" s="40">
        <f t="shared" si="3"/>
        <v>2.6633738200000003</v>
      </c>
      <c r="AD45" s="40">
        <f t="shared" si="3"/>
        <v>3.9236945650000004</v>
      </c>
      <c r="AE45" s="40">
        <f t="shared" si="3"/>
        <v>3.7441053849999997</v>
      </c>
      <c r="AF45" s="40">
        <f t="shared" si="3"/>
        <v>13.919118352500002</v>
      </c>
    </row>
    <row r="46" spans="1:32" x14ac:dyDescent="0.35">
      <c r="A46" t="s">
        <v>362</v>
      </c>
      <c r="C46" s="40">
        <f t="shared" si="3"/>
        <v>28.557938807500001</v>
      </c>
      <c r="D46" s="40">
        <f t="shared" si="3"/>
        <v>28.584104609999997</v>
      </c>
      <c r="E46" s="40">
        <f t="shared" si="3"/>
        <v>29.089116505</v>
      </c>
      <c r="F46" s="40">
        <f t="shared" si="3"/>
        <v>33.087553430000007</v>
      </c>
      <c r="G46" s="40">
        <f t="shared" si="3"/>
        <v>27.737739959999999</v>
      </c>
      <c r="H46" s="40">
        <f t="shared" si="3"/>
        <v>28.793333172500002</v>
      </c>
      <c r="I46" s="40">
        <f t="shared" si="3"/>
        <v>22.175536640000001</v>
      </c>
      <c r="J46" s="40">
        <f t="shared" si="3"/>
        <v>17.611597800000002</v>
      </c>
      <c r="K46" s="40">
        <f t="shared" si="3"/>
        <v>12.479594205000001</v>
      </c>
      <c r="L46" s="40">
        <f t="shared" si="3"/>
        <v>10.93398805</v>
      </c>
      <c r="M46" s="40">
        <f t="shared" si="3"/>
        <v>26.472792349999999</v>
      </c>
      <c r="N46" s="40">
        <f t="shared" si="3"/>
        <v>13.517886015</v>
      </c>
      <c r="O46" s="40">
        <f t="shared" si="3"/>
        <v>2.5659761125</v>
      </c>
      <c r="P46" s="40">
        <f t="shared" si="3"/>
        <v>1.13479971</v>
      </c>
      <c r="Q46" s="40">
        <f t="shared" si="3"/>
        <v>0.55329972999999999</v>
      </c>
      <c r="R46" s="40">
        <f t="shared" si="3"/>
        <v>27.084517202500002</v>
      </c>
      <c r="S46" s="40">
        <f t="shared" si="3"/>
        <v>6.6593905275000003</v>
      </c>
      <c r="T46" s="40">
        <f t="shared" si="3"/>
        <v>0.34522719000000007</v>
      </c>
      <c r="U46" s="40">
        <f t="shared" si="3"/>
        <v>9.4454175000000001E-2</v>
      </c>
      <c r="V46" s="40">
        <f t="shared" si="3"/>
        <v>0</v>
      </c>
      <c r="W46" s="40">
        <f t="shared" si="3"/>
        <v>25.420862775000003</v>
      </c>
      <c r="X46" s="40">
        <f t="shared" si="3"/>
        <v>18.950377062500003</v>
      </c>
      <c r="Y46" s="40">
        <f t="shared" si="3"/>
        <v>7.2828127975000001</v>
      </c>
      <c r="Z46" s="40">
        <f t="shared" si="3"/>
        <v>3.9011366850000004</v>
      </c>
      <c r="AA46" s="40">
        <f t="shared" si="3"/>
        <v>2.2539018450000001</v>
      </c>
      <c r="AB46" s="40">
        <f t="shared" si="3"/>
        <v>28.492602082499999</v>
      </c>
      <c r="AC46" s="40">
        <f t="shared" si="3"/>
        <v>1.8490272125000005</v>
      </c>
      <c r="AD46" s="40">
        <f t="shared" si="3"/>
        <v>0.12529760750000002</v>
      </c>
      <c r="AE46" s="40">
        <f t="shared" si="3"/>
        <v>0.49560613250000007</v>
      </c>
      <c r="AF46" s="40">
        <f t="shared" si="3"/>
        <v>0.79359353999999993</v>
      </c>
    </row>
    <row r="47" spans="1:32" x14ac:dyDescent="0.35">
      <c r="A47" t="s">
        <v>363</v>
      </c>
      <c r="C47" s="40">
        <f t="shared" si="3"/>
        <v>31.110299300000005</v>
      </c>
      <c r="D47" s="40">
        <f t="shared" si="3"/>
        <v>26.606375800000002</v>
      </c>
      <c r="E47" s="40">
        <f t="shared" si="3"/>
        <v>27.318101660000004</v>
      </c>
      <c r="F47" s="40">
        <f t="shared" si="3"/>
        <v>38.284254122500002</v>
      </c>
      <c r="G47" s="40">
        <f t="shared" si="3"/>
        <v>27.376963059999998</v>
      </c>
      <c r="H47" s="40">
        <f t="shared" si="3"/>
        <v>27.762534887500006</v>
      </c>
      <c r="I47" s="40">
        <f t="shared" si="3"/>
        <v>21.515670034999999</v>
      </c>
      <c r="J47" s="40">
        <f t="shared" si="3"/>
        <v>18.823521322500003</v>
      </c>
      <c r="K47" s="40">
        <f t="shared" si="3"/>
        <v>14.627577420000001</v>
      </c>
      <c r="L47" s="40">
        <f t="shared" si="3"/>
        <v>10.345874485</v>
      </c>
      <c r="M47" s="40">
        <f t="shared" si="3"/>
        <v>27.407584972499997</v>
      </c>
      <c r="N47" s="40">
        <f t="shared" si="3"/>
        <v>13.784055587499999</v>
      </c>
      <c r="O47" s="40">
        <f t="shared" si="3"/>
        <v>3.1336024575000003</v>
      </c>
      <c r="P47" s="40">
        <f t="shared" si="3"/>
        <v>1.0024101249999999</v>
      </c>
      <c r="Q47" s="40">
        <f t="shared" si="3"/>
        <v>0.65523589000000004</v>
      </c>
      <c r="R47" s="40">
        <f t="shared" si="3"/>
        <v>24.867518320000002</v>
      </c>
      <c r="S47" s="40">
        <f t="shared" si="3"/>
        <v>7.5269151675000003</v>
      </c>
      <c r="T47" s="40">
        <f t="shared" si="3"/>
        <v>0.5348211625</v>
      </c>
      <c r="U47" s="40">
        <f t="shared" si="3"/>
        <v>6.1172799999999999E-2</v>
      </c>
      <c r="V47" s="40">
        <f t="shared" si="3"/>
        <v>2.90976625E-2</v>
      </c>
      <c r="W47" s="40">
        <f t="shared" si="3"/>
        <v>25.808892427500002</v>
      </c>
      <c r="X47" s="40">
        <f t="shared" si="3"/>
        <v>18.197027950000003</v>
      </c>
      <c r="Y47" s="40">
        <f t="shared" si="3"/>
        <v>9.4450773525000002</v>
      </c>
      <c r="Z47" s="40">
        <f t="shared" si="3"/>
        <v>3.8229318200000004</v>
      </c>
      <c r="AA47" s="40">
        <f t="shared" si="3"/>
        <v>2.1788246299999998</v>
      </c>
      <c r="AB47" s="40">
        <f t="shared" si="3"/>
        <v>28.279973945000002</v>
      </c>
      <c r="AC47" s="40">
        <f t="shared" si="3"/>
        <v>4.4129135750000001</v>
      </c>
      <c r="AD47" s="40">
        <f t="shared" si="3"/>
        <v>0.10741268249999998</v>
      </c>
      <c r="AE47" s="40">
        <f t="shared" si="3"/>
        <v>0</v>
      </c>
      <c r="AF47" s="40">
        <f t="shared" si="3"/>
        <v>0.44740096500000004</v>
      </c>
    </row>
    <row r="48" spans="1:32" x14ac:dyDescent="0.35">
      <c r="A48" t="s">
        <v>364</v>
      </c>
      <c r="C48" s="40">
        <f t="shared" si="3"/>
        <v>28.583157840000002</v>
      </c>
      <c r="D48" s="40">
        <f t="shared" si="3"/>
        <v>23.380223150000006</v>
      </c>
      <c r="E48" s="40">
        <f t="shared" si="3"/>
        <v>28.236874907499999</v>
      </c>
      <c r="F48" s="40">
        <f t="shared" si="3"/>
        <v>35.683063435000001</v>
      </c>
      <c r="G48" s="40">
        <f t="shared" si="3"/>
        <v>26.183584267499999</v>
      </c>
      <c r="H48" s="40">
        <f t="shared" si="3"/>
        <v>26.827402244999998</v>
      </c>
      <c r="I48" s="40">
        <f t="shared" si="3"/>
        <v>18.443026882500003</v>
      </c>
      <c r="J48" s="40">
        <f t="shared" si="3"/>
        <v>20.139581282500004</v>
      </c>
      <c r="K48" s="40">
        <f t="shared" si="3"/>
        <v>16.720725959999999</v>
      </c>
      <c r="L48" s="40">
        <f t="shared" si="3"/>
        <v>12.043160220000001</v>
      </c>
      <c r="M48" s="40">
        <f t="shared" si="3"/>
        <v>27.748988165</v>
      </c>
      <c r="N48" s="40">
        <f t="shared" si="3"/>
        <v>12.6871205375</v>
      </c>
      <c r="O48" s="40">
        <f t="shared" si="3"/>
        <v>6.3239140550000004</v>
      </c>
      <c r="P48" s="40">
        <f t="shared" si="3"/>
        <v>1.6795848324999998</v>
      </c>
      <c r="Q48" s="40">
        <f t="shared" si="3"/>
        <v>0.93094199</v>
      </c>
      <c r="R48" s="40">
        <f t="shared" si="3"/>
        <v>25.938109367500001</v>
      </c>
      <c r="S48" s="40">
        <f t="shared" si="3"/>
        <v>7.9267489299999996</v>
      </c>
      <c r="T48" s="40">
        <f t="shared" si="3"/>
        <v>1.9479200800000003</v>
      </c>
      <c r="U48" s="40">
        <f t="shared" si="3"/>
        <v>0.15479936500000002</v>
      </c>
      <c r="V48" s="40">
        <f t="shared" si="3"/>
        <v>4.95489125E-2</v>
      </c>
      <c r="W48" s="40">
        <f t="shared" si="3"/>
        <v>23.932687060000003</v>
      </c>
      <c r="X48" s="40">
        <f t="shared" si="3"/>
        <v>16.624946145000003</v>
      </c>
      <c r="Y48" s="40">
        <f t="shared" si="3"/>
        <v>14.3932852025</v>
      </c>
      <c r="Z48" s="40">
        <f t="shared" si="3"/>
        <v>5.3031929775000002</v>
      </c>
      <c r="AA48" s="40">
        <f t="shared" si="3"/>
        <v>3.4435884475000003</v>
      </c>
      <c r="AB48" s="40">
        <f t="shared" si="3"/>
        <v>26.902960630000003</v>
      </c>
      <c r="AC48" s="40">
        <f t="shared" si="3"/>
        <v>3.4676852199999999</v>
      </c>
      <c r="AD48" s="40">
        <f t="shared" si="3"/>
        <v>0.67658779250000001</v>
      </c>
      <c r="AE48" s="40">
        <f t="shared" si="3"/>
        <v>0</v>
      </c>
      <c r="AF48" s="40">
        <f t="shared" si="3"/>
        <v>0.14020228500000001</v>
      </c>
    </row>
    <row r="49" spans="1:32" x14ac:dyDescent="0.35">
      <c r="A49" t="s">
        <v>365</v>
      </c>
      <c r="C49" s="40">
        <f t="shared" si="3"/>
        <v>31.02228629</v>
      </c>
      <c r="D49" s="40">
        <f t="shared" si="3"/>
        <v>29.247173902500005</v>
      </c>
      <c r="E49" s="40">
        <f t="shared" si="3"/>
        <v>31.894597690000001</v>
      </c>
      <c r="F49" s="40">
        <f t="shared" si="3"/>
        <v>37.251401707500001</v>
      </c>
      <c r="G49" s="40">
        <f t="shared" si="3"/>
        <v>29.192352747500003</v>
      </c>
      <c r="H49" s="40">
        <f t="shared" si="3"/>
        <v>28.8794706475</v>
      </c>
      <c r="I49" s="40">
        <f t="shared" si="3"/>
        <v>27.041709330000003</v>
      </c>
      <c r="J49" s="40">
        <f t="shared" si="3"/>
        <v>29.521443304999998</v>
      </c>
      <c r="K49" s="40">
        <f t="shared" si="3"/>
        <v>25.3271746275</v>
      </c>
      <c r="L49" s="40">
        <f t="shared" si="3"/>
        <v>26.766177652500001</v>
      </c>
      <c r="M49" s="40">
        <f t="shared" si="3"/>
        <v>27.146374280000003</v>
      </c>
      <c r="N49" s="40">
        <f t="shared" si="3"/>
        <v>25.522125567500002</v>
      </c>
      <c r="O49" s="40">
        <f t="shared" si="3"/>
        <v>25.681286457500001</v>
      </c>
      <c r="P49" s="40">
        <f t="shared" si="3"/>
        <v>27.908570642499996</v>
      </c>
      <c r="Q49" s="40">
        <f t="shared" si="3"/>
        <v>24.251275547500001</v>
      </c>
      <c r="R49" s="40">
        <f t="shared" si="3"/>
        <v>27.253031102500003</v>
      </c>
      <c r="S49" s="40">
        <f t="shared" si="3"/>
        <v>24.269040987499999</v>
      </c>
      <c r="T49" s="40">
        <f t="shared" si="3"/>
        <v>21.671960915</v>
      </c>
      <c r="U49" s="40">
        <f t="shared" si="3"/>
        <v>27.639470435</v>
      </c>
      <c r="V49" s="40">
        <f t="shared" si="3"/>
        <v>23.58979068</v>
      </c>
      <c r="W49" s="40">
        <f t="shared" si="3"/>
        <v>26.590888742500006</v>
      </c>
      <c r="X49" s="40">
        <f t="shared" si="3"/>
        <v>26.599886737500004</v>
      </c>
      <c r="Y49" s="40">
        <f t="shared" si="3"/>
        <v>25.992633834999999</v>
      </c>
      <c r="Z49" s="40">
        <f t="shared" si="3"/>
        <v>27.064466805000009</v>
      </c>
      <c r="AA49" s="40">
        <f t="shared" si="3"/>
        <v>27.443420620000001</v>
      </c>
      <c r="AB49" s="40">
        <f t="shared" si="3"/>
        <v>33.380865267499999</v>
      </c>
      <c r="AC49" s="40">
        <f t="shared" si="3"/>
        <v>26.811152145000001</v>
      </c>
      <c r="AD49" s="40">
        <f t="shared" si="3"/>
        <v>26.369278092499997</v>
      </c>
      <c r="AE49" s="40">
        <f t="shared" si="3"/>
        <v>23.830033555</v>
      </c>
      <c r="AF49" s="40">
        <f t="shared" si="3"/>
        <v>25.997513377500002</v>
      </c>
    </row>
    <row r="50" spans="1:32" x14ac:dyDescent="0.35">
      <c r="A50" t="s">
        <v>366</v>
      </c>
      <c r="C50" s="40">
        <f t="shared" si="3"/>
        <v>28.101799897500001</v>
      </c>
      <c r="D50" s="40">
        <f t="shared" si="3"/>
        <v>27.60748306</v>
      </c>
      <c r="E50" s="40">
        <f t="shared" si="3"/>
        <v>30.32118041</v>
      </c>
      <c r="F50" s="40">
        <f t="shared" si="3"/>
        <v>35.473441557500003</v>
      </c>
      <c r="G50" s="40">
        <f t="shared" si="3"/>
        <v>30.476608975000001</v>
      </c>
      <c r="H50" s="40">
        <f t="shared" si="3"/>
        <v>27.016502972500003</v>
      </c>
      <c r="I50" s="40">
        <f t="shared" si="3"/>
        <v>24.214022762500001</v>
      </c>
      <c r="J50" s="40">
        <f t="shared" si="3"/>
        <v>26.060253210000003</v>
      </c>
      <c r="K50" s="40">
        <f t="shared" si="3"/>
        <v>26.083068627500001</v>
      </c>
      <c r="L50" s="40">
        <f t="shared" si="3"/>
        <v>26.108968407500004</v>
      </c>
      <c r="M50" s="40">
        <f t="shared" si="3"/>
        <v>29.753516245000004</v>
      </c>
      <c r="N50" s="40">
        <f t="shared" si="3"/>
        <v>25.18873761</v>
      </c>
      <c r="O50" s="40">
        <f t="shared" si="3"/>
        <v>24.435445665000003</v>
      </c>
      <c r="P50" s="40">
        <f t="shared" si="3"/>
        <v>26.057204579999997</v>
      </c>
      <c r="Q50" s="40">
        <f t="shared" si="3"/>
        <v>27.008463235000001</v>
      </c>
      <c r="R50" s="40">
        <f t="shared" si="3"/>
        <v>27.453648494999999</v>
      </c>
      <c r="S50" s="40">
        <f t="shared" si="3"/>
        <v>24.295904270000005</v>
      </c>
      <c r="T50" s="40">
        <f t="shared" si="3"/>
        <v>23.371273150000004</v>
      </c>
      <c r="U50" s="40">
        <f t="shared" si="3"/>
        <v>25.8649999525</v>
      </c>
      <c r="V50" s="40">
        <f t="shared" si="3"/>
        <v>21.403429007500002</v>
      </c>
      <c r="W50" s="40">
        <f t="shared" si="3"/>
        <v>26.136592635</v>
      </c>
      <c r="X50" s="40">
        <f t="shared" si="3"/>
        <v>23.658759937500001</v>
      </c>
      <c r="Y50" s="40">
        <f t="shared" si="3"/>
        <v>24.9628823575</v>
      </c>
      <c r="Z50" s="40">
        <f t="shared" si="3"/>
        <v>25.47507135</v>
      </c>
      <c r="AA50" s="40">
        <f t="shared" si="3"/>
        <v>27.484097972500003</v>
      </c>
      <c r="AB50" s="40">
        <f t="shared" si="3"/>
        <v>32.295726844999997</v>
      </c>
      <c r="AC50" s="40">
        <f t="shared" si="3"/>
        <v>22.761065225000003</v>
      </c>
      <c r="AD50" s="40">
        <f t="shared" si="3"/>
        <v>25.441090562500001</v>
      </c>
      <c r="AE50" s="40">
        <f t="shared" si="3"/>
        <v>27.764928297500003</v>
      </c>
      <c r="AF50" s="40">
        <f t="shared" si="3"/>
        <v>25.739824609999999</v>
      </c>
    </row>
    <row r="51" spans="1:32" x14ac:dyDescent="0.35">
      <c r="A51" t="s">
        <v>367</v>
      </c>
      <c r="C51" s="40">
        <f t="shared" si="3"/>
        <v>31.574645125000007</v>
      </c>
      <c r="D51" s="40">
        <f t="shared" si="3"/>
        <v>32.800660067500004</v>
      </c>
      <c r="E51" s="40">
        <f t="shared" si="3"/>
        <v>29.203838485000006</v>
      </c>
      <c r="F51" s="40">
        <f t="shared" si="3"/>
        <v>35.763133752500003</v>
      </c>
      <c r="G51" s="40">
        <f t="shared" si="3"/>
        <v>29.512227655000004</v>
      </c>
      <c r="H51" s="40">
        <f t="shared" si="3"/>
        <v>29.729592082500002</v>
      </c>
      <c r="I51" s="40">
        <f t="shared" si="3"/>
        <v>28.696405737500001</v>
      </c>
      <c r="J51" s="40">
        <f t="shared" si="3"/>
        <v>27.521612447500004</v>
      </c>
      <c r="K51" s="40">
        <f t="shared" si="3"/>
        <v>26.594280370000003</v>
      </c>
      <c r="L51" s="40">
        <f t="shared" si="3"/>
        <v>27.246074964999998</v>
      </c>
      <c r="M51" s="40">
        <f t="shared" si="3"/>
        <v>29.004904844999999</v>
      </c>
      <c r="N51" s="40">
        <f t="shared" si="3"/>
        <v>28.110408822500002</v>
      </c>
      <c r="O51" s="40">
        <f t="shared" si="3"/>
        <v>25.372740270000001</v>
      </c>
      <c r="P51" s="40">
        <f t="shared" si="3"/>
        <v>26.558016464999998</v>
      </c>
      <c r="Q51" s="40">
        <f t="shared" si="3"/>
        <v>23.469298777500001</v>
      </c>
      <c r="R51" s="40">
        <f t="shared" si="3"/>
        <v>28.360783897499999</v>
      </c>
      <c r="S51" s="40">
        <f t="shared" si="3"/>
        <v>24.560970942499999</v>
      </c>
      <c r="T51" s="40">
        <f t="shared" si="3"/>
        <v>21.994690537500002</v>
      </c>
      <c r="U51" s="40">
        <f t="shared" si="3"/>
        <v>26.018633612499997</v>
      </c>
      <c r="V51" s="40">
        <f t="shared" si="3"/>
        <v>21.708452609999998</v>
      </c>
      <c r="W51" s="40">
        <f t="shared" si="3"/>
        <v>27.169145165</v>
      </c>
      <c r="X51" s="40">
        <f t="shared" si="3"/>
        <v>27.240209802500001</v>
      </c>
      <c r="Y51" s="40">
        <f t="shared" si="3"/>
        <v>24.181499060000004</v>
      </c>
      <c r="Z51" s="40">
        <f t="shared" si="3"/>
        <v>24.7493450425</v>
      </c>
      <c r="AA51" s="40">
        <f t="shared" si="3"/>
        <v>26.059107095000002</v>
      </c>
      <c r="AB51" s="40">
        <f t="shared" si="3"/>
        <v>32.696127170000004</v>
      </c>
      <c r="AC51" s="40">
        <f t="shared" si="3"/>
        <v>25.415829882500002</v>
      </c>
      <c r="AD51" s="40">
        <f t="shared" si="3"/>
        <v>23.363634310000005</v>
      </c>
      <c r="AE51" s="40">
        <f t="shared" si="3"/>
        <v>25.6429463825</v>
      </c>
      <c r="AF51" s="40">
        <f t="shared" si="3"/>
        <v>29.904715074999999</v>
      </c>
    </row>
    <row r="52" spans="1:32" x14ac:dyDescent="0.35">
      <c r="A52" t="s">
        <v>368</v>
      </c>
      <c r="C52" s="40">
        <f t="shared" si="3"/>
        <v>31.3830791675</v>
      </c>
      <c r="D52" s="40">
        <f t="shared" si="3"/>
        <v>0</v>
      </c>
      <c r="E52" s="40">
        <f t="shared" si="3"/>
        <v>0</v>
      </c>
      <c r="F52" s="40">
        <f t="shared" si="3"/>
        <v>33.956313812500007</v>
      </c>
      <c r="G52" s="40">
        <f t="shared" si="3"/>
        <v>29.495909682500002</v>
      </c>
      <c r="H52" s="40">
        <f t="shared" si="3"/>
        <v>31.002351240000003</v>
      </c>
      <c r="I52" s="40">
        <f t="shared" si="3"/>
        <v>0</v>
      </c>
      <c r="J52" s="40">
        <f t="shared" si="3"/>
        <v>0</v>
      </c>
      <c r="K52" s="40">
        <f t="shared" si="3"/>
        <v>20.996546770000002</v>
      </c>
      <c r="L52" s="40">
        <f t="shared" si="3"/>
        <v>25.891753215000001</v>
      </c>
      <c r="M52" s="40">
        <f t="shared" si="3"/>
        <v>29.863113509999994</v>
      </c>
      <c r="N52" s="40">
        <f t="shared" si="3"/>
        <v>0</v>
      </c>
      <c r="O52" s="40">
        <f t="shared" si="3"/>
        <v>0</v>
      </c>
      <c r="P52" s="40">
        <f t="shared" si="3"/>
        <v>23.349477732500002</v>
      </c>
      <c r="Q52" s="40">
        <f t="shared" si="3"/>
        <v>22.23968782</v>
      </c>
      <c r="R52" s="40">
        <f t="shared" ref="R52:AF52" si="4">(R29*$C$3)</f>
        <v>28.292525117499999</v>
      </c>
      <c r="S52" s="40">
        <f t="shared" si="4"/>
        <v>0</v>
      </c>
      <c r="T52" s="40">
        <f t="shared" si="4"/>
        <v>0</v>
      </c>
      <c r="U52" s="40">
        <f t="shared" si="4"/>
        <v>21.586877220000002</v>
      </c>
      <c r="V52" s="40">
        <f t="shared" si="4"/>
        <v>22.244479037500003</v>
      </c>
      <c r="W52" s="40">
        <f t="shared" si="4"/>
        <v>27.936873460000005</v>
      </c>
      <c r="X52" s="40">
        <f t="shared" si="4"/>
        <v>0</v>
      </c>
      <c r="Y52" s="40">
        <f t="shared" si="4"/>
        <v>0</v>
      </c>
      <c r="Z52" s="40">
        <f t="shared" si="4"/>
        <v>22.7861651425</v>
      </c>
      <c r="AA52" s="40">
        <f t="shared" si="4"/>
        <v>27.526353527500007</v>
      </c>
      <c r="AB52" s="40">
        <f t="shared" si="4"/>
        <v>31.224439752500004</v>
      </c>
      <c r="AC52" s="40">
        <f t="shared" si="4"/>
        <v>0</v>
      </c>
      <c r="AD52" s="40">
        <f t="shared" si="4"/>
        <v>0</v>
      </c>
      <c r="AE52" s="40">
        <f t="shared" si="4"/>
        <v>26.576595772499999</v>
      </c>
      <c r="AF52" s="40">
        <f t="shared" si="4"/>
        <v>26.303159839999996</v>
      </c>
    </row>
    <row r="53" spans="1:32" x14ac:dyDescent="0.35">
      <c r="A53" t="s">
        <v>369</v>
      </c>
      <c r="C53" s="40">
        <f t="shared" ref="C53:AF54" si="5">(C30*$C$3)</f>
        <v>29.652345685</v>
      </c>
      <c r="D53" s="40">
        <f t="shared" si="5"/>
        <v>0</v>
      </c>
      <c r="E53" s="40">
        <f t="shared" si="5"/>
        <v>0</v>
      </c>
      <c r="F53" s="40">
        <f t="shared" si="5"/>
        <v>36.416712014999995</v>
      </c>
      <c r="G53" s="40">
        <f t="shared" si="5"/>
        <v>32.363789785000002</v>
      </c>
      <c r="H53" s="40">
        <f t="shared" si="5"/>
        <v>32.134854105000002</v>
      </c>
      <c r="I53" s="40">
        <f t="shared" si="5"/>
        <v>0</v>
      </c>
      <c r="J53" s="40">
        <f t="shared" si="5"/>
        <v>0</v>
      </c>
      <c r="K53" s="40">
        <f t="shared" si="5"/>
        <v>24.971209742500005</v>
      </c>
      <c r="L53" s="40">
        <f t="shared" si="5"/>
        <v>26.3535888125</v>
      </c>
      <c r="M53" s="40">
        <f t="shared" si="5"/>
        <v>27.894607352500003</v>
      </c>
      <c r="N53" s="40">
        <f t="shared" si="5"/>
        <v>0</v>
      </c>
      <c r="O53" s="40">
        <f t="shared" si="5"/>
        <v>0</v>
      </c>
      <c r="P53" s="40">
        <f t="shared" si="5"/>
        <v>26.833961694999999</v>
      </c>
      <c r="Q53" s="40">
        <f t="shared" si="5"/>
        <v>25.855947977500001</v>
      </c>
      <c r="R53" s="40">
        <f t="shared" si="5"/>
        <v>25.529052577500003</v>
      </c>
      <c r="S53" s="40">
        <f t="shared" si="5"/>
        <v>0</v>
      </c>
      <c r="T53" s="40">
        <f t="shared" si="5"/>
        <v>0</v>
      </c>
      <c r="U53" s="40">
        <f t="shared" si="5"/>
        <v>23.687682005000003</v>
      </c>
      <c r="V53" s="40">
        <f t="shared" si="5"/>
        <v>24.499097185</v>
      </c>
      <c r="W53" s="40">
        <f t="shared" si="5"/>
        <v>27.516263437500005</v>
      </c>
      <c r="X53" s="40">
        <f t="shared" si="5"/>
        <v>0</v>
      </c>
      <c r="Y53" s="40">
        <f t="shared" si="5"/>
        <v>0</v>
      </c>
      <c r="Z53" s="40">
        <f t="shared" si="5"/>
        <v>24.778501594999998</v>
      </c>
      <c r="AA53" s="40">
        <f t="shared" si="5"/>
        <v>29.554044192500001</v>
      </c>
      <c r="AB53" s="40">
        <f t="shared" si="5"/>
        <v>28.6890515075</v>
      </c>
      <c r="AC53" s="40">
        <f t="shared" si="5"/>
        <v>0</v>
      </c>
      <c r="AD53" s="40">
        <f t="shared" si="5"/>
        <v>0</v>
      </c>
      <c r="AE53" s="40">
        <f t="shared" si="5"/>
        <v>24.330651992500005</v>
      </c>
      <c r="AF53" s="40">
        <f t="shared" si="5"/>
        <v>30.582959647500005</v>
      </c>
    </row>
    <row r="54" spans="1:32" x14ac:dyDescent="0.35">
      <c r="A54" t="s">
        <v>370</v>
      </c>
      <c r="C54" s="40">
        <f t="shared" si="5"/>
        <v>47.121098472500002</v>
      </c>
      <c r="D54" s="40">
        <f t="shared" si="5"/>
        <v>0</v>
      </c>
      <c r="E54" s="40">
        <f t="shared" si="5"/>
        <v>0</v>
      </c>
      <c r="F54" s="40">
        <f t="shared" si="5"/>
        <v>36.937976237500003</v>
      </c>
      <c r="G54" s="40">
        <f t="shared" si="5"/>
        <v>34.189155952500002</v>
      </c>
      <c r="H54" s="40">
        <f t="shared" si="5"/>
        <v>43.8744030075</v>
      </c>
      <c r="I54" s="40">
        <f t="shared" si="5"/>
        <v>0</v>
      </c>
      <c r="J54" s="40">
        <f t="shared" si="5"/>
        <v>0</v>
      </c>
      <c r="K54" s="40">
        <f t="shared" si="5"/>
        <v>25.930872864999998</v>
      </c>
      <c r="L54" s="40">
        <f t="shared" si="5"/>
        <v>31.770024902499998</v>
      </c>
      <c r="M54" s="40">
        <f t="shared" si="5"/>
        <v>45.64168004750001</v>
      </c>
      <c r="N54" s="40">
        <f t="shared" si="5"/>
        <v>0</v>
      </c>
      <c r="O54" s="40">
        <f t="shared" si="5"/>
        <v>0</v>
      </c>
      <c r="P54" s="40">
        <f t="shared" si="5"/>
        <v>27.704283655000001</v>
      </c>
      <c r="Q54" s="40">
        <f t="shared" si="5"/>
        <v>28.617368797500003</v>
      </c>
      <c r="R54" s="40">
        <f t="shared" si="5"/>
        <v>39.341503232500003</v>
      </c>
      <c r="S54" s="40">
        <f t="shared" si="5"/>
        <v>0</v>
      </c>
      <c r="T54" s="40">
        <f t="shared" si="5"/>
        <v>0</v>
      </c>
      <c r="U54" s="40">
        <f t="shared" si="5"/>
        <v>25.2149469125</v>
      </c>
      <c r="V54" s="40">
        <f t="shared" si="5"/>
        <v>24.725319137500001</v>
      </c>
      <c r="W54" s="40">
        <f t="shared" si="5"/>
        <v>40.571851674999998</v>
      </c>
      <c r="X54" s="40">
        <f t="shared" si="5"/>
        <v>0</v>
      </c>
      <c r="Y54" s="40">
        <f t="shared" si="5"/>
        <v>0</v>
      </c>
      <c r="Z54" s="40">
        <f t="shared" si="5"/>
        <v>24.300322002500003</v>
      </c>
      <c r="AA54" s="40">
        <f t="shared" si="5"/>
        <v>29.377016359999999</v>
      </c>
      <c r="AB54" s="40">
        <f t="shared" si="5"/>
        <v>44.907054740000007</v>
      </c>
      <c r="AC54" s="40">
        <f t="shared" si="5"/>
        <v>0</v>
      </c>
      <c r="AD54" s="40">
        <f t="shared" si="5"/>
        <v>0</v>
      </c>
      <c r="AE54" s="40">
        <f t="shared" si="5"/>
        <v>29.659034005000002</v>
      </c>
      <c r="AF54" s="40">
        <f t="shared" si="5"/>
        <v>30.962332244999999</v>
      </c>
    </row>
    <row r="56" spans="1:32" x14ac:dyDescent="0.35">
      <c r="A56" t="s">
        <v>348</v>
      </c>
      <c r="C56" s="38" t="s">
        <v>272</v>
      </c>
      <c r="D56" s="38" t="s">
        <v>278</v>
      </c>
      <c r="E56" s="38" t="s">
        <v>284</v>
      </c>
      <c r="F56" s="38" t="s">
        <v>290</v>
      </c>
      <c r="G56" s="38" t="s">
        <v>340</v>
      </c>
      <c r="H56" s="4" t="s">
        <v>274</v>
      </c>
      <c r="I56" s="4" t="s">
        <v>280</v>
      </c>
      <c r="J56" s="4" t="s">
        <v>286</v>
      </c>
      <c r="K56" s="4" t="s">
        <v>292</v>
      </c>
      <c r="L56" s="4" t="s">
        <v>342</v>
      </c>
      <c r="M56" s="4" t="s">
        <v>275</v>
      </c>
      <c r="N56" s="4" t="s">
        <v>281</v>
      </c>
      <c r="O56" s="4" t="s">
        <v>287</v>
      </c>
      <c r="P56" s="4" t="s">
        <v>293</v>
      </c>
      <c r="Q56" s="4" t="s">
        <v>343</v>
      </c>
      <c r="R56" s="4" t="s">
        <v>276</v>
      </c>
      <c r="S56" s="4" t="s">
        <v>282</v>
      </c>
      <c r="T56" s="4" t="s">
        <v>288</v>
      </c>
      <c r="U56" s="4" t="s">
        <v>294</v>
      </c>
      <c r="V56" s="4" t="s">
        <v>344</v>
      </c>
      <c r="W56" s="4" t="s">
        <v>273</v>
      </c>
      <c r="X56" s="4" t="s">
        <v>279</v>
      </c>
      <c r="Y56" s="4" t="s">
        <v>285</v>
      </c>
      <c r="Z56" s="4" t="s">
        <v>291</v>
      </c>
      <c r="AA56" s="4" t="s">
        <v>341</v>
      </c>
      <c r="AB56" s="5" t="s">
        <v>277</v>
      </c>
      <c r="AC56" s="5" t="s">
        <v>283</v>
      </c>
      <c r="AD56" s="5" t="s">
        <v>289</v>
      </c>
      <c r="AE56" s="5" t="s">
        <v>295</v>
      </c>
      <c r="AF56" s="5" t="s">
        <v>345</v>
      </c>
    </row>
    <row r="57" spans="1:32" x14ac:dyDescent="0.35">
      <c r="A57" t="s">
        <v>350</v>
      </c>
      <c r="C57" s="40">
        <f t="shared" ref="C57:C74" si="6">C34-C34</f>
        <v>0</v>
      </c>
      <c r="D57" s="40">
        <f>$C34-D34</f>
        <v>2.7278057675000014</v>
      </c>
      <c r="E57" s="40">
        <f t="shared" ref="E57:G57" si="7">$C34-E34</f>
        <v>8.8757139450000011</v>
      </c>
      <c r="F57" s="40">
        <f t="shared" si="7"/>
        <v>-1.205214784999999</v>
      </c>
      <c r="G57" s="40">
        <f t="shared" si="7"/>
        <v>10.200691055000004</v>
      </c>
      <c r="H57" s="40">
        <f t="shared" ref="H57:H74" si="8">H34-H34</f>
        <v>0</v>
      </c>
      <c r="I57" s="40">
        <f t="shared" ref="I57:I74" si="9">$H34-I34</f>
        <v>12.9935218625</v>
      </c>
      <c r="J57" s="40">
        <f t="shared" ref="J57:L72" si="10">$H34-J34</f>
        <v>24.502525307500001</v>
      </c>
      <c r="K57" s="40">
        <f t="shared" si="10"/>
        <v>25.929111147500002</v>
      </c>
      <c r="L57" s="40">
        <f t="shared" si="10"/>
        <v>26.135905090000001</v>
      </c>
      <c r="M57" s="40">
        <f t="shared" ref="M57:M74" si="11">M34-M34</f>
        <v>0</v>
      </c>
      <c r="N57" s="40">
        <f t="shared" ref="N57:N74" si="12">$M34-N34</f>
        <v>16.85631236</v>
      </c>
      <c r="O57" s="40">
        <f t="shared" ref="O57:Q72" si="13">$M34-O34</f>
        <v>24.995449482500003</v>
      </c>
      <c r="P57" s="40">
        <f t="shared" si="13"/>
        <v>25.137184347500003</v>
      </c>
      <c r="Q57" s="40">
        <f t="shared" si="13"/>
        <v>25.132352407500001</v>
      </c>
      <c r="R57" s="40">
        <f t="shared" ref="R57:R74" si="14">R34-R34</f>
        <v>0</v>
      </c>
      <c r="S57" s="40">
        <f t="shared" ref="S57:S74" si="15">$R34-S34</f>
        <v>16.829057772500004</v>
      </c>
      <c r="T57" s="40">
        <f t="shared" ref="T57:V72" si="16">$R34-T34</f>
        <v>23.397681360000004</v>
      </c>
      <c r="U57" s="40">
        <f t="shared" si="16"/>
        <v>23.397681360000004</v>
      </c>
      <c r="V57" s="40">
        <f t="shared" si="16"/>
        <v>23.397681360000004</v>
      </c>
      <c r="W57" s="40">
        <f t="shared" ref="W57:W74" si="17">W34-W34</f>
        <v>0</v>
      </c>
      <c r="X57" s="40">
        <f t="shared" ref="X57:X74" si="18">$W34-X34</f>
        <v>12.64894896</v>
      </c>
      <c r="Y57" s="40">
        <f t="shared" ref="Y57:AA72" si="19">$W34-Y34</f>
        <v>22.648676722500003</v>
      </c>
      <c r="Z57" s="40">
        <f t="shared" si="19"/>
        <v>23.7792733</v>
      </c>
      <c r="AA57" s="40">
        <f t="shared" si="19"/>
        <v>23.787162670000001</v>
      </c>
      <c r="AB57" s="40">
        <f t="shared" ref="AB57:AB74" si="20">AB34-AB34</f>
        <v>0</v>
      </c>
      <c r="AC57" s="40">
        <f t="shared" ref="AC57:AC74" si="21">$AB34-AC34</f>
        <v>20.741913732500002</v>
      </c>
      <c r="AD57" s="40">
        <f t="shared" ref="AD57:AF72" si="22">$AB34-AD34</f>
        <v>27.307051680000001</v>
      </c>
      <c r="AE57" s="40">
        <f t="shared" si="22"/>
        <v>27.307051680000001</v>
      </c>
      <c r="AF57" s="40">
        <f t="shared" si="22"/>
        <v>27.307051680000001</v>
      </c>
    </row>
    <row r="58" spans="1:32" x14ac:dyDescent="0.35">
      <c r="A58" t="s">
        <v>351</v>
      </c>
      <c r="C58" s="40">
        <f t="shared" si="6"/>
        <v>0</v>
      </c>
      <c r="D58" s="40">
        <f t="shared" ref="D58:G60" si="23">$C35-D35</f>
        <v>5.1301751575000019</v>
      </c>
      <c r="E58" s="40">
        <f t="shared" si="23"/>
        <v>10.480223482500001</v>
      </c>
      <c r="F58" s="40">
        <f t="shared" si="23"/>
        <v>-6.1643018124999998</v>
      </c>
      <c r="G58" s="40">
        <f t="shared" si="23"/>
        <v>9.8057216950000061</v>
      </c>
      <c r="H58" s="40">
        <f t="shared" si="8"/>
        <v>0</v>
      </c>
      <c r="I58" s="40">
        <f t="shared" si="9"/>
        <v>16.147757107499999</v>
      </c>
      <c r="J58" s="40">
        <f t="shared" si="10"/>
        <v>27.061617484999999</v>
      </c>
      <c r="K58" s="40">
        <f t="shared" si="10"/>
        <v>27.564207455000002</v>
      </c>
      <c r="L58" s="40">
        <f t="shared" si="10"/>
        <v>27.639200542499999</v>
      </c>
      <c r="M58" s="40">
        <f t="shared" si="11"/>
        <v>0</v>
      </c>
      <c r="N58" s="40">
        <f t="shared" si="12"/>
        <v>20.454513800000001</v>
      </c>
      <c r="O58" s="40">
        <f t="shared" si="13"/>
        <v>27.5583650825</v>
      </c>
      <c r="P58" s="40">
        <f t="shared" si="13"/>
        <v>27.625056325000003</v>
      </c>
      <c r="Q58" s="40">
        <f t="shared" si="13"/>
        <v>27.631713655000002</v>
      </c>
      <c r="R58" s="40">
        <f t="shared" si="14"/>
        <v>0</v>
      </c>
      <c r="S58" s="40">
        <f t="shared" si="15"/>
        <v>20.322178395000002</v>
      </c>
      <c r="T58" s="40">
        <f t="shared" si="16"/>
        <v>26.267177335000003</v>
      </c>
      <c r="U58" s="40">
        <f t="shared" si="16"/>
        <v>26.267177335000003</v>
      </c>
      <c r="V58" s="40">
        <f t="shared" si="16"/>
        <v>26.267177335000003</v>
      </c>
      <c r="W58" s="40">
        <f t="shared" si="17"/>
        <v>0</v>
      </c>
      <c r="X58" s="40">
        <f t="shared" si="18"/>
        <v>14.933575497500003</v>
      </c>
      <c r="Y58" s="40">
        <f t="shared" si="19"/>
        <v>23.881946240000001</v>
      </c>
      <c r="Z58" s="40">
        <f t="shared" si="19"/>
        <v>24.433731642500003</v>
      </c>
      <c r="AA58" s="40">
        <f t="shared" si="19"/>
        <v>24.311009282500002</v>
      </c>
      <c r="AB58" s="40">
        <f t="shared" si="20"/>
        <v>0</v>
      </c>
      <c r="AC58" s="40">
        <f t="shared" si="21"/>
        <v>27.09575903</v>
      </c>
      <c r="AD58" s="40">
        <f t="shared" si="22"/>
        <v>32.8893777575</v>
      </c>
      <c r="AE58" s="40">
        <f t="shared" si="22"/>
        <v>32.8893777575</v>
      </c>
      <c r="AF58" s="40">
        <f t="shared" si="22"/>
        <v>32.8893777575</v>
      </c>
    </row>
    <row r="59" spans="1:32" x14ac:dyDescent="0.35">
      <c r="A59" t="s">
        <v>352</v>
      </c>
      <c r="C59" s="40">
        <f t="shared" si="6"/>
        <v>0</v>
      </c>
      <c r="D59" s="40">
        <f t="shared" si="23"/>
        <v>17.420737955000007</v>
      </c>
      <c r="E59" s="40">
        <f t="shared" si="23"/>
        <v>25.659772100000005</v>
      </c>
      <c r="F59" s="40">
        <f t="shared" si="23"/>
        <v>21.178121347500003</v>
      </c>
      <c r="G59" s="40">
        <f t="shared" si="23"/>
        <v>22.575899652500006</v>
      </c>
      <c r="H59" s="40">
        <f t="shared" si="8"/>
        <v>0</v>
      </c>
      <c r="I59" s="40">
        <f t="shared" si="9"/>
        <v>20.207765822500001</v>
      </c>
      <c r="J59" s="40">
        <f t="shared" si="10"/>
        <v>36.007915905000004</v>
      </c>
      <c r="K59" s="40">
        <f t="shared" si="10"/>
        <v>39.112210125000004</v>
      </c>
      <c r="L59" s="40">
        <f t="shared" si="10"/>
        <v>39.183098017500001</v>
      </c>
      <c r="M59" s="40">
        <f t="shared" si="11"/>
        <v>0</v>
      </c>
      <c r="N59" s="40">
        <f t="shared" si="12"/>
        <v>18.997724604999998</v>
      </c>
      <c r="O59" s="40">
        <f t="shared" si="13"/>
        <v>35.058867915</v>
      </c>
      <c r="P59" s="40">
        <f t="shared" si="13"/>
        <v>37.1508094175</v>
      </c>
      <c r="Q59" s="40">
        <f t="shared" si="13"/>
        <v>37.143836362499997</v>
      </c>
      <c r="R59" s="40">
        <f t="shared" si="14"/>
        <v>0</v>
      </c>
      <c r="S59" s="40">
        <f t="shared" si="15"/>
        <v>17.966116972500004</v>
      </c>
      <c r="T59" s="40">
        <f t="shared" si="16"/>
        <v>31.859742275000002</v>
      </c>
      <c r="U59" s="40">
        <f t="shared" si="16"/>
        <v>33.827437455000002</v>
      </c>
      <c r="V59" s="40">
        <f t="shared" si="16"/>
        <v>33.827437455000002</v>
      </c>
      <c r="W59" s="40">
        <f t="shared" si="17"/>
        <v>0</v>
      </c>
      <c r="X59" s="40">
        <f t="shared" si="18"/>
        <v>23.630352752500002</v>
      </c>
      <c r="Y59" s="40">
        <f t="shared" si="19"/>
        <v>38.915544065000006</v>
      </c>
      <c r="Z59" s="40">
        <f t="shared" si="19"/>
        <v>41.610067082500002</v>
      </c>
      <c r="AA59" s="40">
        <f t="shared" si="19"/>
        <v>41.471860037500001</v>
      </c>
      <c r="AB59" s="40">
        <f t="shared" si="20"/>
        <v>0</v>
      </c>
      <c r="AC59" s="40">
        <f t="shared" si="21"/>
        <v>19.953868890000003</v>
      </c>
      <c r="AD59" s="40">
        <f t="shared" si="22"/>
        <v>39.008859902499999</v>
      </c>
      <c r="AE59" s="40">
        <f t="shared" si="22"/>
        <v>40.987071002500002</v>
      </c>
      <c r="AF59" s="40">
        <f t="shared" si="22"/>
        <v>40.987071002500002</v>
      </c>
    </row>
    <row r="60" spans="1:32" x14ac:dyDescent="0.35">
      <c r="A60" t="s">
        <v>353</v>
      </c>
      <c r="C60" s="40">
        <f t="shared" si="6"/>
        <v>0</v>
      </c>
      <c r="D60" s="40">
        <f>$C37-D37</f>
        <v>12.609219692499998</v>
      </c>
      <c r="E60" s="40">
        <f t="shared" si="23"/>
        <v>11.033217772499995</v>
      </c>
      <c r="F60" s="40">
        <f t="shared" si="23"/>
        <v>-1.5321694075000138</v>
      </c>
      <c r="G60" s="40">
        <f t="shared" si="23"/>
        <v>8.3408214199999975</v>
      </c>
      <c r="H60" s="40">
        <f t="shared" si="8"/>
        <v>0</v>
      </c>
      <c r="I60" s="40">
        <f t="shared" si="9"/>
        <v>12.480037557500005</v>
      </c>
      <c r="J60" s="40">
        <f t="shared" si="10"/>
        <v>10.756484825000001</v>
      </c>
      <c r="K60" s="40">
        <f t="shared" si="10"/>
        <v>14.746770742499997</v>
      </c>
      <c r="L60" s="40">
        <f t="shared" si="10"/>
        <v>11.500605117499997</v>
      </c>
      <c r="M60" s="40">
        <f t="shared" si="11"/>
        <v>0</v>
      </c>
      <c r="N60" s="40">
        <f t="shared" si="12"/>
        <v>16.087601495000001</v>
      </c>
      <c r="O60" s="40">
        <f t="shared" si="13"/>
        <v>15.726811932500006</v>
      </c>
      <c r="P60" s="40">
        <f t="shared" si="13"/>
        <v>16.245052980000008</v>
      </c>
      <c r="Q60" s="40">
        <f t="shared" si="13"/>
        <v>14.248208935000001</v>
      </c>
      <c r="R60" s="40">
        <f t="shared" si="14"/>
        <v>0</v>
      </c>
      <c r="S60" s="40">
        <f t="shared" si="15"/>
        <v>21.491914892500006</v>
      </c>
      <c r="T60" s="40">
        <f t="shared" si="16"/>
        <v>25.933648435000009</v>
      </c>
      <c r="U60" s="40">
        <f t="shared" si="16"/>
        <v>25.592029732500009</v>
      </c>
      <c r="V60" s="40">
        <f t="shared" si="16"/>
        <v>25.935752167500006</v>
      </c>
      <c r="W60" s="40">
        <f t="shared" si="17"/>
        <v>0</v>
      </c>
      <c r="X60" s="40">
        <f t="shared" si="18"/>
        <v>10.784209084999997</v>
      </c>
      <c r="Y60" s="40">
        <f t="shared" si="19"/>
        <v>9.9898098224999927</v>
      </c>
      <c r="Z60" s="40">
        <f t="shared" si="19"/>
        <v>7.3387141224999937</v>
      </c>
      <c r="AA60" s="40">
        <f t="shared" si="19"/>
        <v>5.6877070824999976</v>
      </c>
      <c r="AB60" s="40">
        <f t="shared" si="20"/>
        <v>0</v>
      </c>
      <c r="AC60" s="40">
        <f t="shared" si="21"/>
        <v>24.260673352500007</v>
      </c>
      <c r="AD60" s="40">
        <f t="shared" si="22"/>
        <v>31.054300345000005</v>
      </c>
      <c r="AE60" s="40">
        <f t="shared" si="22"/>
        <v>32.115866895000003</v>
      </c>
      <c r="AF60" s="40">
        <f t="shared" si="22"/>
        <v>33.586138832500005</v>
      </c>
    </row>
    <row r="61" spans="1:32" x14ac:dyDescent="0.35">
      <c r="A61" t="s">
        <v>354</v>
      </c>
      <c r="C61" s="40">
        <f t="shared" si="6"/>
        <v>0</v>
      </c>
      <c r="D61" s="40">
        <f t="shared" ref="D61:G63" si="24">$C38-D38</f>
        <v>4.8424177374999964</v>
      </c>
      <c r="E61" s="40">
        <f t="shared" si="24"/>
        <v>1.6238682024999918</v>
      </c>
      <c r="F61" s="40">
        <f t="shared" si="24"/>
        <v>-2.5411917025000008</v>
      </c>
      <c r="G61" s="40">
        <f t="shared" si="24"/>
        <v>1.1184194549999944</v>
      </c>
      <c r="H61" s="40">
        <f t="shared" si="8"/>
        <v>0</v>
      </c>
      <c r="I61" s="40">
        <f t="shared" si="9"/>
        <v>5.1888921925000027</v>
      </c>
      <c r="J61" s="40">
        <f t="shared" si="10"/>
        <v>5.4168329924999981</v>
      </c>
      <c r="K61" s="40">
        <f t="shared" si="10"/>
        <v>7.7844847199999982</v>
      </c>
      <c r="L61" s="40">
        <f t="shared" si="10"/>
        <v>5.6090661374999975</v>
      </c>
      <c r="M61" s="40">
        <f t="shared" si="11"/>
        <v>0</v>
      </c>
      <c r="N61" s="40">
        <f t="shared" si="12"/>
        <v>12.311473849999995</v>
      </c>
      <c r="O61" s="40">
        <f t="shared" si="13"/>
        <v>9.4455707774999915</v>
      </c>
      <c r="P61" s="40">
        <f t="shared" si="13"/>
        <v>10.767614294999991</v>
      </c>
      <c r="Q61" s="40">
        <f t="shared" si="13"/>
        <v>9.3149208374999937</v>
      </c>
      <c r="R61" s="40">
        <f t="shared" si="14"/>
        <v>0</v>
      </c>
      <c r="S61" s="40">
        <f t="shared" si="15"/>
        <v>18.480882542500005</v>
      </c>
      <c r="T61" s="40">
        <f t="shared" si="16"/>
        <v>15.929852180000001</v>
      </c>
      <c r="U61" s="40">
        <f t="shared" si="16"/>
        <v>18.227001700000002</v>
      </c>
      <c r="V61" s="40">
        <f t="shared" si="16"/>
        <v>16.014287442500002</v>
      </c>
      <c r="W61" s="40">
        <f t="shared" si="17"/>
        <v>0</v>
      </c>
      <c r="X61" s="40">
        <f t="shared" si="18"/>
        <v>2.6474523649999924</v>
      </c>
      <c r="Y61" s="40">
        <f t="shared" si="19"/>
        <v>-1.0917123825000026</v>
      </c>
      <c r="Z61" s="40">
        <f t="shared" si="19"/>
        <v>1.565893812499997</v>
      </c>
      <c r="AA61" s="40">
        <f t="shared" si="19"/>
        <v>-1.7620960699999983</v>
      </c>
      <c r="AB61" s="40">
        <f t="shared" si="20"/>
        <v>0</v>
      </c>
      <c r="AC61" s="40">
        <f t="shared" si="21"/>
        <v>28.513421890000004</v>
      </c>
      <c r="AD61" s="40">
        <f t="shared" si="22"/>
        <v>23.6642800925</v>
      </c>
      <c r="AE61" s="40">
        <f t="shared" si="22"/>
        <v>30.013430145000005</v>
      </c>
      <c r="AF61" s="40">
        <f t="shared" si="22"/>
        <v>30.289916697500004</v>
      </c>
    </row>
    <row r="62" spans="1:32" x14ac:dyDescent="0.35">
      <c r="A62" t="s">
        <v>355</v>
      </c>
      <c r="C62" s="40">
        <f t="shared" si="6"/>
        <v>0</v>
      </c>
      <c r="D62" s="40">
        <f t="shared" si="24"/>
        <v>-1.5657504849999988</v>
      </c>
      <c r="E62" s="40">
        <f t="shared" si="24"/>
        <v>-3.137900500000157E-2</v>
      </c>
      <c r="F62" s="40">
        <f t="shared" si="24"/>
        <v>-8.5019640125000002</v>
      </c>
      <c r="G62" s="40">
        <f t="shared" si="24"/>
        <v>-1.4227902650000033</v>
      </c>
      <c r="H62" s="40">
        <f t="shared" si="8"/>
        <v>0</v>
      </c>
      <c r="I62" s="40">
        <f t="shared" si="9"/>
        <v>-2.2810669624999953</v>
      </c>
      <c r="J62" s="40">
        <f t="shared" si="10"/>
        <v>2.1389500325000057</v>
      </c>
      <c r="K62" s="40">
        <f t="shared" si="10"/>
        <v>3.3960929800000024</v>
      </c>
      <c r="L62" s="40">
        <f t="shared" si="10"/>
        <v>-1.7291781524999941</v>
      </c>
      <c r="M62" s="40">
        <f t="shared" si="11"/>
        <v>0</v>
      </c>
      <c r="N62" s="40">
        <f t="shared" si="12"/>
        <v>3.0772346474999956</v>
      </c>
      <c r="O62" s="40">
        <f t="shared" si="13"/>
        <v>10.5097737575</v>
      </c>
      <c r="P62" s="40">
        <f t="shared" si="13"/>
        <v>10.276324667499999</v>
      </c>
      <c r="Q62" s="40">
        <f t="shared" si="13"/>
        <v>10.190551517499999</v>
      </c>
      <c r="R62" s="40">
        <f t="shared" si="14"/>
        <v>0</v>
      </c>
      <c r="S62" s="40">
        <f t="shared" si="15"/>
        <v>9.860382797499998</v>
      </c>
      <c r="T62" s="40">
        <f t="shared" si="16"/>
        <v>16.11192282</v>
      </c>
      <c r="U62" s="40">
        <f t="shared" si="16"/>
        <v>17.451366624999999</v>
      </c>
      <c r="V62" s="40">
        <f t="shared" si="16"/>
        <v>17.976986365000002</v>
      </c>
      <c r="W62" s="40">
        <f t="shared" si="17"/>
        <v>0</v>
      </c>
      <c r="X62" s="40">
        <f t="shared" si="18"/>
        <v>-0.58969382499999767</v>
      </c>
      <c r="Y62" s="40">
        <f t="shared" si="19"/>
        <v>1.625012142500001</v>
      </c>
      <c r="Z62" s="40">
        <f t="shared" si="19"/>
        <v>0.11774437499999735</v>
      </c>
      <c r="AA62" s="40">
        <f t="shared" si="19"/>
        <v>-8.0675182725000028</v>
      </c>
      <c r="AB62" s="40">
        <f t="shared" si="20"/>
        <v>0</v>
      </c>
      <c r="AC62" s="40">
        <f t="shared" si="21"/>
        <v>11.946519465000005</v>
      </c>
      <c r="AD62" s="40">
        <f t="shared" si="22"/>
        <v>18.875117265000007</v>
      </c>
      <c r="AE62" s="40">
        <f t="shared" si="22"/>
        <v>22.546305060000005</v>
      </c>
      <c r="AF62" s="40">
        <f t="shared" si="22"/>
        <v>21.894973690000008</v>
      </c>
    </row>
    <row r="63" spans="1:32" x14ac:dyDescent="0.35">
      <c r="A63" t="s">
        <v>356</v>
      </c>
      <c r="C63" s="40">
        <f t="shared" si="6"/>
        <v>0</v>
      </c>
      <c r="D63" s="40">
        <f>$C40-D40</f>
        <v>0.77385658249999523</v>
      </c>
      <c r="E63" s="40">
        <f t="shared" si="24"/>
        <v>-0.40868330500000738</v>
      </c>
      <c r="F63" s="40">
        <f t="shared" si="24"/>
        <v>-10.793916862500009</v>
      </c>
      <c r="G63" s="40">
        <f t="shared" si="24"/>
        <v>-1.1986823625000049</v>
      </c>
      <c r="H63" s="40">
        <f t="shared" si="8"/>
        <v>0</v>
      </c>
      <c r="I63" s="40">
        <f t="shared" si="9"/>
        <v>0.41692987999999787</v>
      </c>
      <c r="J63" s="40">
        <f t="shared" si="10"/>
        <v>1.1886326174999944</v>
      </c>
      <c r="K63" s="40">
        <f t="shared" si="10"/>
        <v>1.8381170774999909</v>
      </c>
      <c r="L63" s="40">
        <f t="shared" si="10"/>
        <v>-0.67090905750000829</v>
      </c>
      <c r="M63" s="40">
        <f t="shared" si="11"/>
        <v>0</v>
      </c>
      <c r="N63" s="40">
        <f t="shared" si="12"/>
        <v>3.652651177500001</v>
      </c>
      <c r="O63" s="40">
        <f t="shared" si="13"/>
        <v>3.9969884674999996</v>
      </c>
      <c r="P63" s="40">
        <f t="shared" si="13"/>
        <v>2.9838534750000001</v>
      </c>
      <c r="Q63" s="40">
        <f t="shared" si="13"/>
        <v>1.6269372849999968</v>
      </c>
      <c r="R63" s="40">
        <f t="shared" si="14"/>
        <v>0</v>
      </c>
      <c r="S63" s="40">
        <f t="shared" si="15"/>
        <v>4.142443307500006</v>
      </c>
      <c r="T63" s="40">
        <f t="shared" si="16"/>
        <v>2.093324192499999</v>
      </c>
      <c r="U63" s="40">
        <f t="shared" si="16"/>
        <v>3.8678868775000019</v>
      </c>
      <c r="V63" s="40">
        <f t="shared" si="16"/>
        <v>1.7329506100000032</v>
      </c>
      <c r="W63" s="40">
        <f t="shared" si="17"/>
        <v>0</v>
      </c>
      <c r="X63" s="40">
        <f t="shared" si="18"/>
        <v>3.2837423324999904</v>
      </c>
      <c r="Y63" s="40">
        <f t="shared" si="19"/>
        <v>2.719409014999993</v>
      </c>
      <c r="Z63" s="40">
        <f t="shared" si="19"/>
        <v>4.0714635824999945</v>
      </c>
      <c r="AA63" s="40">
        <f t="shared" si="19"/>
        <v>-1.4489702275000056</v>
      </c>
      <c r="AB63" s="40">
        <f t="shared" si="20"/>
        <v>0</v>
      </c>
      <c r="AC63" s="40">
        <f t="shared" si="21"/>
        <v>1.1648380100000004</v>
      </c>
      <c r="AD63" s="40">
        <f t="shared" si="22"/>
        <v>0.3967592199999963</v>
      </c>
      <c r="AE63" s="40">
        <f t="shared" si="22"/>
        <v>2.3501071374999967</v>
      </c>
      <c r="AF63" s="40">
        <f t="shared" si="22"/>
        <v>0.12348247749999786</v>
      </c>
    </row>
    <row r="64" spans="1:32" x14ac:dyDescent="0.35">
      <c r="A64" t="s">
        <v>357</v>
      </c>
      <c r="C64" s="40">
        <f t="shared" si="6"/>
        <v>0</v>
      </c>
      <c r="D64" s="40">
        <f t="shared" ref="D64:G66" si="25">$C41-D41</f>
        <v>1.9982565500000007</v>
      </c>
      <c r="E64" s="40">
        <f t="shared" si="25"/>
        <v>1.5475883049999979</v>
      </c>
      <c r="F64" s="40">
        <f t="shared" si="25"/>
        <v>-6.1353725099999963</v>
      </c>
      <c r="G64" s="40">
        <f t="shared" si="25"/>
        <v>-0.79267327749999339</v>
      </c>
      <c r="H64" s="40">
        <f t="shared" si="8"/>
        <v>0</v>
      </c>
      <c r="I64" s="40">
        <f t="shared" si="9"/>
        <v>1.6354608375000055</v>
      </c>
      <c r="J64" s="40">
        <f t="shared" si="10"/>
        <v>2.4429449500000047</v>
      </c>
      <c r="K64" s="40">
        <f t="shared" si="10"/>
        <v>6.6813556275000039</v>
      </c>
      <c r="L64" s="40">
        <f t="shared" si="10"/>
        <v>1.2758588825000068</v>
      </c>
      <c r="M64" s="40">
        <f t="shared" si="11"/>
        <v>0</v>
      </c>
      <c r="N64" s="40">
        <f t="shared" si="12"/>
        <v>3.4140084149999979</v>
      </c>
      <c r="O64" s="40">
        <f t="shared" si="13"/>
        <v>4.2871016475000019</v>
      </c>
      <c r="P64" s="40">
        <f t="shared" si="13"/>
        <v>4.0522326699999986</v>
      </c>
      <c r="Q64" s="40">
        <f t="shared" si="13"/>
        <v>3.2226400675000022</v>
      </c>
      <c r="R64" s="40">
        <f t="shared" si="14"/>
        <v>0</v>
      </c>
      <c r="S64" s="40">
        <f t="shared" si="15"/>
        <v>4.2237144899999919</v>
      </c>
      <c r="T64" s="40">
        <f t="shared" si="16"/>
        <v>6.3833890049999944</v>
      </c>
      <c r="U64" s="40">
        <f t="shared" si="16"/>
        <v>3.7968135174999951</v>
      </c>
      <c r="V64" s="40">
        <f t="shared" si="16"/>
        <v>2.7895087874999938</v>
      </c>
      <c r="W64" s="40">
        <f t="shared" si="17"/>
        <v>0</v>
      </c>
      <c r="X64" s="40">
        <f t="shared" si="18"/>
        <v>0.29484316749999806</v>
      </c>
      <c r="Y64" s="40">
        <f t="shared" si="19"/>
        <v>1.344170852499996</v>
      </c>
      <c r="Z64" s="40">
        <f t="shared" si="19"/>
        <v>1.7621673199999961</v>
      </c>
      <c r="AA64" s="40">
        <f t="shared" si="19"/>
        <v>-1.4661118700000024</v>
      </c>
      <c r="AB64" s="40">
        <f t="shared" si="20"/>
        <v>0</v>
      </c>
      <c r="AC64" s="40">
        <f t="shared" si="21"/>
        <v>4.2482329024999927</v>
      </c>
      <c r="AD64" s="40">
        <f t="shared" si="22"/>
        <v>7.7925885449999974</v>
      </c>
      <c r="AE64" s="40">
        <f t="shared" si="22"/>
        <v>1.7720295999999998</v>
      </c>
      <c r="AF64" s="40">
        <f t="shared" si="22"/>
        <v>4.0579967099999976</v>
      </c>
    </row>
    <row r="65" spans="1:32" x14ac:dyDescent="0.35">
      <c r="A65" t="s">
        <v>358</v>
      </c>
      <c r="C65" s="40">
        <f t="shared" si="6"/>
        <v>0</v>
      </c>
      <c r="D65" s="40">
        <f t="shared" si="25"/>
        <v>-0.28566348999999391</v>
      </c>
      <c r="E65" s="40">
        <f t="shared" si="25"/>
        <v>-0.65270909000000188</v>
      </c>
      <c r="F65" s="40">
        <f t="shared" si="25"/>
        <v>-2.6151982899999986</v>
      </c>
      <c r="G65" s="40">
        <f t="shared" si="25"/>
        <v>-1.4638558949999947</v>
      </c>
      <c r="H65" s="40">
        <f t="shared" si="8"/>
        <v>0</v>
      </c>
      <c r="I65" s="40">
        <f t="shared" si="9"/>
        <v>2.5198536525000002</v>
      </c>
      <c r="J65" s="40">
        <f t="shared" si="10"/>
        <v>2.3172770625000005</v>
      </c>
      <c r="K65" s="40">
        <f t="shared" si="10"/>
        <v>5.2285773874999997</v>
      </c>
      <c r="L65" s="40">
        <f t="shared" si="10"/>
        <v>1.6361483450000023</v>
      </c>
      <c r="M65" s="40">
        <f t="shared" si="11"/>
        <v>0</v>
      </c>
      <c r="N65" s="40">
        <f t="shared" si="12"/>
        <v>3.5828599575000055</v>
      </c>
      <c r="O65" s="40">
        <f t="shared" si="13"/>
        <v>2.7245510800000048</v>
      </c>
      <c r="P65" s="40">
        <f t="shared" si="13"/>
        <v>3.3418250050000076</v>
      </c>
      <c r="Q65" s="40">
        <f t="shared" si="13"/>
        <v>-7.5376327499991902E-2</v>
      </c>
      <c r="R65" s="40">
        <f t="shared" si="14"/>
        <v>0</v>
      </c>
      <c r="S65" s="40">
        <f t="shared" si="15"/>
        <v>1.2086705600000016</v>
      </c>
      <c r="T65" s="40">
        <f t="shared" si="16"/>
        <v>4.6246242075000019</v>
      </c>
      <c r="U65" s="40">
        <f t="shared" si="16"/>
        <v>2.5147608424999994</v>
      </c>
      <c r="V65" s="40">
        <f t="shared" si="16"/>
        <v>-0.90672385249999721</v>
      </c>
      <c r="W65" s="40">
        <f t="shared" si="17"/>
        <v>0</v>
      </c>
      <c r="X65" s="40">
        <f t="shared" si="18"/>
        <v>3.5367836574999991</v>
      </c>
      <c r="Y65" s="40">
        <f t="shared" si="19"/>
        <v>0.70821435499999552</v>
      </c>
      <c r="Z65" s="40">
        <f t="shared" si="19"/>
        <v>3.0862686649999951</v>
      </c>
      <c r="AA65" s="40">
        <f t="shared" si="19"/>
        <v>-1.0433630975000021</v>
      </c>
      <c r="AB65" s="40">
        <f t="shared" si="20"/>
        <v>0</v>
      </c>
      <c r="AC65" s="40">
        <f t="shared" si="21"/>
        <v>1.3818393700000087</v>
      </c>
      <c r="AD65" s="40">
        <f t="shared" si="22"/>
        <v>-2.9858821849999941</v>
      </c>
      <c r="AE65" s="40">
        <f t="shared" si="22"/>
        <v>-0.40091692499999354</v>
      </c>
      <c r="AF65" s="40">
        <f t="shared" si="22"/>
        <v>-1.8484189974999978</v>
      </c>
    </row>
    <row r="66" spans="1:32" x14ac:dyDescent="0.35">
      <c r="A66" t="s">
        <v>359</v>
      </c>
      <c r="C66" s="40">
        <f t="shared" si="6"/>
        <v>0</v>
      </c>
      <c r="D66" s="40">
        <f>$C43-D43</f>
        <v>10.209104027500004</v>
      </c>
      <c r="E66" s="40">
        <f t="shared" si="25"/>
        <v>9.0823995124999968</v>
      </c>
      <c r="F66" s="40">
        <f t="shared" si="25"/>
        <v>2.222518915000002</v>
      </c>
      <c r="G66" s="40">
        <f t="shared" si="25"/>
        <v>4.2929209699999973</v>
      </c>
      <c r="H66" s="40">
        <f t="shared" si="8"/>
        <v>0</v>
      </c>
      <c r="I66" s="40">
        <f t="shared" si="9"/>
        <v>21.108974442499999</v>
      </c>
      <c r="J66" s="40">
        <f t="shared" si="10"/>
        <v>25.07155255</v>
      </c>
      <c r="K66" s="40">
        <f t="shared" si="10"/>
        <v>25.408523402499998</v>
      </c>
      <c r="L66" s="40">
        <f t="shared" si="10"/>
        <v>19.036861724999998</v>
      </c>
      <c r="M66" s="40">
        <f t="shared" si="11"/>
        <v>0</v>
      </c>
      <c r="N66" s="40">
        <f t="shared" si="12"/>
        <v>28.358649164999999</v>
      </c>
      <c r="O66" s="40">
        <f t="shared" si="13"/>
        <v>34.634630274999999</v>
      </c>
      <c r="P66" s="40">
        <f t="shared" si="13"/>
        <v>34.736629887500001</v>
      </c>
      <c r="Q66" s="40">
        <f t="shared" si="13"/>
        <v>34.888779124999999</v>
      </c>
      <c r="R66" s="40">
        <f t="shared" si="14"/>
        <v>0</v>
      </c>
      <c r="S66" s="40">
        <f t="shared" si="15"/>
        <v>28.826006062500007</v>
      </c>
      <c r="T66" s="40">
        <f t="shared" si="16"/>
        <v>32.078135925000005</v>
      </c>
      <c r="U66" s="40">
        <f t="shared" si="16"/>
        <v>31.700737357500007</v>
      </c>
      <c r="V66" s="40">
        <f t="shared" si="16"/>
        <v>32.465486420000005</v>
      </c>
      <c r="W66" s="40">
        <f t="shared" si="17"/>
        <v>0</v>
      </c>
      <c r="X66" s="40">
        <f t="shared" si="18"/>
        <v>19.970043064999999</v>
      </c>
      <c r="Y66" s="40">
        <f t="shared" si="19"/>
        <v>22.782162917499996</v>
      </c>
      <c r="Z66" s="40">
        <f t="shared" si="19"/>
        <v>22.751025244999994</v>
      </c>
      <c r="AA66" s="40">
        <f t="shared" si="19"/>
        <v>15.713554937499996</v>
      </c>
      <c r="AB66" s="40">
        <f t="shared" si="20"/>
        <v>0</v>
      </c>
      <c r="AC66" s="40">
        <f t="shared" si="21"/>
        <v>32.611433529999999</v>
      </c>
      <c r="AD66" s="40">
        <f t="shared" si="22"/>
        <v>33.785305637500002</v>
      </c>
      <c r="AE66" s="40">
        <f t="shared" si="22"/>
        <v>33.514678905000004</v>
      </c>
      <c r="AF66" s="40">
        <f t="shared" si="22"/>
        <v>33.013077117500004</v>
      </c>
    </row>
    <row r="67" spans="1:32" x14ac:dyDescent="0.35">
      <c r="A67" t="s">
        <v>360</v>
      </c>
      <c r="C67" s="40">
        <f t="shared" si="6"/>
        <v>0</v>
      </c>
      <c r="D67" s="40">
        <f t="shared" ref="D67:G69" si="26">$C44-D44</f>
        <v>4.6314765924999968</v>
      </c>
      <c r="E67" s="40">
        <f t="shared" si="26"/>
        <v>3.0436463950000032</v>
      </c>
      <c r="F67" s="40">
        <f t="shared" si="26"/>
        <v>-3.7962109625000053</v>
      </c>
      <c r="G67" s="40">
        <f t="shared" si="26"/>
        <v>-3.4386652124999983</v>
      </c>
      <c r="H67" s="40">
        <f t="shared" si="8"/>
        <v>0</v>
      </c>
      <c r="I67" s="40">
        <f t="shared" si="9"/>
        <v>15.613886895000006</v>
      </c>
      <c r="J67" s="40">
        <f t="shared" si="10"/>
        <v>17.710832210000007</v>
      </c>
      <c r="K67" s="40">
        <f t="shared" si="10"/>
        <v>17.295597497500005</v>
      </c>
      <c r="L67" s="40">
        <f t="shared" si="10"/>
        <v>15.385988180000005</v>
      </c>
      <c r="M67" s="40">
        <f t="shared" si="11"/>
        <v>0</v>
      </c>
      <c r="N67" s="40">
        <f t="shared" si="12"/>
        <v>24.057375590000003</v>
      </c>
      <c r="O67" s="40">
        <f t="shared" si="13"/>
        <v>28.805225142500003</v>
      </c>
      <c r="P67" s="40">
        <f t="shared" si="13"/>
        <v>28.969579967500003</v>
      </c>
      <c r="Q67" s="40">
        <f t="shared" si="13"/>
        <v>28.903865522500002</v>
      </c>
      <c r="R67" s="40">
        <f t="shared" si="14"/>
        <v>0</v>
      </c>
      <c r="S67" s="40">
        <f t="shared" si="15"/>
        <v>25.379831870000007</v>
      </c>
      <c r="T67" s="40">
        <f t="shared" si="16"/>
        <v>27.725061935000006</v>
      </c>
      <c r="U67" s="40">
        <f t="shared" si="16"/>
        <v>27.920810950000007</v>
      </c>
      <c r="V67" s="40">
        <f t="shared" si="16"/>
        <v>27.914522655000006</v>
      </c>
      <c r="W67" s="40">
        <f t="shared" si="17"/>
        <v>0</v>
      </c>
      <c r="X67" s="40">
        <f t="shared" si="18"/>
        <v>16.890602927499998</v>
      </c>
      <c r="Y67" s="40">
        <f t="shared" si="19"/>
        <v>15.096908497499998</v>
      </c>
      <c r="Z67" s="40">
        <f t="shared" si="19"/>
        <v>16.337229430000001</v>
      </c>
      <c r="AA67" s="40">
        <f t="shared" si="19"/>
        <v>13.28350852</v>
      </c>
      <c r="AB67" s="40">
        <f t="shared" si="20"/>
        <v>0</v>
      </c>
      <c r="AC67" s="40">
        <f t="shared" si="21"/>
        <v>30.561405245000003</v>
      </c>
      <c r="AD67" s="40">
        <f t="shared" si="22"/>
        <v>30.983785125000004</v>
      </c>
      <c r="AE67" s="40">
        <f t="shared" si="22"/>
        <v>30.660575110000003</v>
      </c>
      <c r="AF67" s="40">
        <f t="shared" si="22"/>
        <v>30.849562632500007</v>
      </c>
    </row>
    <row r="68" spans="1:32" x14ac:dyDescent="0.35">
      <c r="A68" t="s">
        <v>361</v>
      </c>
      <c r="C68" s="40">
        <f t="shared" si="6"/>
        <v>0</v>
      </c>
      <c r="D68" s="40">
        <f t="shared" si="26"/>
        <v>0.63482322750000719</v>
      </c>
      <c r="E68" s="40">
        <f t="shared" si="26"/>
        <v>-1.7988642924999958</v>
      </c>
      <c r="F68" s="40">
        <f t="shared" si="26"/>
        <v>-7.5626025000000041</v>
      </c>
      <c r="G68" s="40">
        <f t="shared" si="26"/>
        <v>9.4565084999999272E-2</v>
      </c>
      <c r="H68" s="40">
        <f t="shared" si="8"/>
        <v>0</v>
      </c>
      <c r="I68" s="40">
        <f t="shared" si="9"/>
        <v>9.1386964800000037</v>
      </c>
      <c r="J68" s="40">
        <f t="shared" si="10"/>
        <v>8.4387628750000054</v>
      </c>
      <c r="K68" s="40">
        <f t="shared" si="10"/>
        <v>8.3401152800000062</v>
      </c>
      <c r="L68" s="40">
        <f t="shared" si="10"/>
        <v>7.5093080700000066</v>
      </c>
      <c r="M68" s="40">
        <f t="shared" si="11"/>
        <v>0</v>
      </c>
      <c r="N68" s="40">
        <f t="shared" si="12"/>
        <v>19.84865842</v>
      </c>
      <c r="O68" s="40">
        <f t="shared" si="13"/>
        <v>25.555161275000003</v>
      </c>
      <c r="P68" s="40">
        <f t="shared" si="13"/>
        <v>27.480240852500003</v>
      </c>
      <c r="Q68" s="40">
        <f t="shared" si="13"/>
        <v>26.6532881475</v>
      </c>
      <c r="R68" s="40">
        <f t="shared" si="14"/>
        <v>0</v>
      </c>
      <c r="S68" s="40">
        <f t="shared" si="15"/>
        <v>23.790117810000002</v>
      </c>
      <c r="T68" s="40">
        <f t="shared" si="16"/>
        <v>25.139916262500002</v>
      </c>
      <c r="U68" s="40">
        <f t="shared" si="16"/>
        <v>26.143309075000005</v>
      </c>
      <c r="V68" s="40">
        <f t="shared" si="16"/>
        <v>23.399988840000002</v>
      </c>
      <c r="W68" s="40">
        <f t="shared" si="17"/>
        <v>0</v>
      </c>
      <c r="X68" s="40">
        <f t="shared" si="18"/>
        <v>9.0081662400000013</v>
      </c>
      <c r="Y68" s="40">
        <f t="shared" si="19"/>
        <v>8.1927595100000019</v>
      </c>
      <c r="Z68" s="40">
        <f t="shared" si="19"/>
        <v>7.3236888274999963</v>
      </c>
      <c r="AA68" s="40">
        <f t="shared" si="19"/>
        <v>6.253695507499998</v>
      </c>
      <c r="AB68" s="40">
        <f t="shared" si="20"/>
        <v>0</v>
      </c>
      <c r="AC68" s="40">
        <f t="shared" si="21"/>
        <v>29.211569177500007</v>
      </c>
      <c r="AD68" s="40">
        <f t="shared" si="22"/>
        <v>27.951248432500005</v>
      </c>
      <c r="AE68" s="40">
        <f t="shared" si="22"/>
        <v>28.130837612500006</v>
      </c>
      <c r="AF68" s="40">
        <f t="shared" si="22"/>
        <v>17.955824645000007</v>
      </c>
    </row>
    <row r="69" spans="1:32" x14ac:dyDescent="0.35">
      <c r="A69" t="s">
        <v>362</v>
      </c>
      <c r="C69" s="40">
        <f t="shared" si="6"/>
        <v>0</v>
      </c>
      <c r="D69" s="40">
        <f>$C46-D46</f>
        <v>-2.6165802499996005E-2</v>
      </c>
      <c r="E69" s="40">
        <f t="shared" si="26"/>
        <v>-0.53117769749999866</v>
      </c>
      <c r="F69" s="40">
        <f t="shared" si="26"/>
        <v>-4.5296146225000058</v>
      </c>
      <c r="G69" s="40">
        <f t="shared" si="26"/>
        <v>0.82019884750000216</v>
      </c>
      <c r="H69" s="40">
        <f t="shared" si="8"/>
        <v>0</v>
      </c>
      <c r="I69" s="40">
        <f t="shared" si="9"/>
        <v>6.6177965325000017</v>
      </c>
      <c r="J69" s="40">
        <f t="shared" si="10"/>
        <v>11.1817353725</v>
      </c>
      <c r="K69" s="40">
        <f t="shared" si="10"/>
        <v>16.313738967500001</v>
      </c>
      <c r="L69" s="40">
        <f t="shared" si="10"/>
        <v>17.859345122500002</v>
      </c>
      <c r="M69" s="40">
        <f t="shared" si="11"/>
        <v>0</v>
      </c>
      <c r="N69" s="40">
        <f t="shared" si="12"/>
        <v>12.954906334999999</v>
      </c>
      <c r="O69" s="40">
        <f t="shared" si="13"/>
        <v>23.906816237499999</v>
      </c>
      <c r="P69" s="40">
        <f t="shared" si="13"/>
        <v>25.33799264</v>
      </c>
      <c r="Q69" s="40">
        <f t="shared" si="13"/>
        <v>25.91949262</v>
      </c>
      <c r="R69" s="40">
        <f t="shared" si="14"/>
        <v>0</v>
      </c>
      <c r="S69" s="40">
        <f t="shared" si="15"/>
        <v>20.425126675000001</v>
      </c>
      <c r="T69" s="40">
        <f t="shared" si="16"/>
        <v>26.739290012500003</v>
      </c>
      <c r="U69" s="40">
        <f t="shared" si="16"/>
        <v>26.990063027500003</v>
      </c>
      <c r="V69" s="40">
        <f t="shared" si="16"/>
        <v>27.084517202500002</v>
      </c>
      <c r="W69" s="40">
        <f t="shared" si="17"/>
        <v>0</v>
      </c>
      <c r="X69" s="40">
        <f t="shared" si="18"/>
        <v>6.4704857125000004</v>
      </c>
      <c r="Y69" s="40">
        <f t="shared" si="19"/>
        <v>18.138049977500003</v>
      </c>
      <c r="Z69" s="40">
        <f t="shared" si="19"/>
        <v>21.519726090000002</v>
      </c>
      <c r="AA69" s="40">
        <f t="shared" si="19"/>
        <v>23.166960930000002</v>
      </c>
      <c r="AB69" s="40">
        <f t="shared" si="20"/>
        <v>0</v>
      </c>
      <c r="AC69" s="40">
        <f t="shared" si="21"/>
        <v>26.643574869999998</v>
      </c>
      <c r="AD69" s="40">
        <f t="shared" si="22"/>
        <v>28.367304475000001</v>
      </c>
      <c r="AE69" s="40">
        <f t="shared" si="22"/>
        <v>27.996995949999999</v>
      </c>
      <c r="AF69" s="40">
        <f t="shared" si="22"/>
        <v>27.6990085425</v>
      </c>
    </row>
    <row r="70" spans="1:32" x14ac:dyDescent="0.35">
      <c r="A70" t="s">
        <v>363</v>
      </c>
      <c r="C70" s="40">
        <f t="shared" si="6"/>
        <v>0</v>
      </c>
      <c r="D70" s="40">
        <f t="shared" ref="D70:G72" si="27">$C47-D47</f>
        <v>4.5039235000000026</v>
      </c>
      <c r="E70" s="40">
        <f t="shared" si="27"/>
        <v>3.7921976400000013</v>
      </c>
      <c r="F70" s="40">
        <f t="shared" si="27"/>
        <v>-7.1739548224999972</v>
      </c>
      <c r="G70" s="40">
        <f t="shared" si="27"/>
        <v>3.733336240000007</v>
      </c>
      <c r="H70" s="40">
        <f t="shared" si="8"/>
        <v>0</v>
      </c>
      <c r="I70" s="40">
        <f t="shared" si="9"/>
        <v>6.246864852500007</v>
      </c>
      <c r="J70" s="40">
        <f t="shared" si="10"/>
        <v>8.9390135650000033</v>
      </c>
      <c r="K70" s="40">
        <f t="shared" si="10"/>
        <v>13.134957467500005</v>
      </c>
      <c r="L70" s="40">
        <f t="shared" si="10"/>
        <v>17.416660402500007</v>
      </c>
      <c r="M70" s="40">
        <f t="shared" si="11"/>
        <v>0</v>
      </c>
      <c r="N70" s="40">
        <f t="shared" si="12"/>
        <v>13.623529384999998</v>
      </c>
      <c r="O70" s="40">
        <f t="shared" si="13"/>
        <v>24.273982514999997</v>
      </c>
      <c r="P70" s="40">
        <f t="shared" si="13"/>
        <v>26.405174847499996</v>
      </c>
      <c r="Q70" s="40">
        <f t="shared" si="13"/>
        <v>26.752349082499997</v>
      </c>
      <c r="R70" s="40">
        <f t="shared" si="14"/>
        <v>0</v>
      </c>
      <c r="S70" s="40">
        <f t="shared" si="15"/>
        <v>17.340603152500002</v>
      </c>
      <c r="T70" s="40">
        <f t="shared" si="16"/>
        <v>24.332697157500004</v>
      </c>
      <c r="U70" s="40">
        <f t="shared" si="16"/>
        <v>24.806345520000001</v>
      </c>
      <c r="V70" s="40">
        <f t="shared" si="16"/>
        <v>24.838420657500002</v>
      </c>
      <c r="W70" s="40">
        <f t="shared" si="17"/>
        <v>0</v>
      </c>
      <c r="X70" s="40">
        <f t="shared" si="18"/>
        <v>7.6118644774999993</v>
      </c>
      <c r="Y70" s="40">
        <f t="shared" si="19"/>
        <v>16.363815075000002</v>
      </c>
      <c r="Z70" s="40">
        <f t="shared" si="19"/>
        <v>21.985960607500001</v>
      </c>
      <c r="AA70" s="40">
        <f t="shared" si="19"/>
        <v>23.630067797500001</v>
      </c>
      <c r="AB70" s="40">
        <f t="shared" si="20"/>
        <v>0</v>
      </c>
      <c r="AC70" s="40">
        <f t="shared" si="21"/>
        <v>23.867060370000001</v>
      </c>
      <c r="AD70" s="40">
        <f t="shared" si="22"/>
        <v>28.1725612625</v>
      </c>
      <c r="AE70" s="40">
        <f t="shared" si="22"/>
        <v>28.279973945000002</v>
      </c>
      <c r="AF70" s="40">
        <f t="shared" si="22"/>
        <v>27.832572980000002</v>
      </c>
    </row>
    <row r="71" spans="1:32" x14ac:dyDescent="0.35">
      <c r="A71" t="s">
        <v>364</v>
      </c>
      <c r="C71" s="40">
        <f t="shared" si="6"/>
        <v>0</v>
      </c>
      <c r="D71" s="40">
        <f t="shared" si="27"/>
        <v>5.2029346899999958</v>
      </c>
      <c r="E71" s="40">
        <f t="shared" si="27"/>
        <v>0.34628293250000297</v>
      </c>
      <c r="F71" s="40">
        <f t="shared" si="27"/>
        <v>-7.0999055949999992</v>
      </c>
      <c r="G71" s="40">
        <f t="shared" si="27"/>
        <v>2.3995735725000031</v>
      </c>
      <c r="H71" s="40">
        <f t="shared" si="8"/>
        <v>0</v>
      </c>
      <c r="I71" s="40">
        <f t="shared" si="9"/>
        <v>8.3843753624999948</v>
      </c>
      <c r="J71" s="40">
        <f t="shared" si="10"/>
        <v>6.6878209624999947</v>
      </c>
      <c r="K71" s="40">
        <f t="shared" si="10"/>
        <v>10.106676284999999</v>
      </c>
      <c r="L71" s="40">
        <f t="shared" si="10"/>
        <v>14.784242024999998</v>
      </c>
      <c r="M71" s="40">
        <f t="shared" si="11"/>
        <v>0</v>
      </c>
      <c r="N71" s="40">
        <f t="shared" si="12"/>
        <v>15.0618676275</v>
      </c>
      <c r="O71" s="40">
        <f t="shared" si="13"/>
        <v>21.425074110000001</v>
      </c>
      <c r="P71" s="40">
        <f t="shared" si="13"/>
        <v>26.069403332500002</v>
      </c>
      <c r="Q71" s="40">
        <f t="shared" si="13"/>
        <v>26.818046174999999</v>
      </c>
      <c r="R71" s="40">
        <f t="shared" si="14"/>
        <v>0</v>
      </c>
      <c r="S71" s="40">
        <f t="shared" si="15"/>
        <v>18.011360437500002</v>
      </c>
      <c r="T71" s="40">
        <f t="shared" si="16"/>
        <v>23.990189287500002</v>
      </c>
      <c r="U71" s="40">
        <f t="shared" si="16"/>
        <v>25.783310002500002</v>
      </c>
      <c r="V71" s="40">
        <f t="shared" si="16"/>
        <v>25.888560455</v>
      </c>
      <c r="W71" s="40">
        <f t="shared" si="17"/>
        <v>0</v>
      </c>
      <c r="X71" s="40">
        <f t="shared" si="18"/>
        <v>7.3077409150000001</v>
      </c>
      <c r="Y71" s="40">
        <f t="shared" si="19"/>
        <v>9.5394018575000032</v>
      </c>
      <c r="Z71" s="40">
        <f t="shared" si="19"/>
        <v>18.629494082500003</v>
      </c>
      <c r="AA71" s="40">
        <f t="shared" si="19"/>
        <v>20.489098612500001</v>
      </c>
      <c r="AB71" s="40">
        <f t="shared" si="20"/>
        <v>0</v>
      </c>
      <c r="AC71" s="40">
        <f t="shared" si="21"/>
        <v>23.435275410000003</v>
      </c>
      <c r="AD71" s="40">
        <f t="shared" si="22"/>
        <v>26.226372837500001</v>
      </c>
      <c r="AE71" s="40">
        <f t="shared" si="22"/>
        <v>26.902960630000003</v>
      </c>
      <c r="AF71" s="40">
        <f t="shared" si="22"/>
        <v>26.762758345000002</v>
      </c>
    </row>
    <row r="72" spans="1:32" x14ac:dyDescent="0.35">
      <c r="A72" t="s">
        <v>365</v>
      </c>
      <c r="C72" s="40">
        <f t="shared" si="6"/>
        <v>0</v>
      </c>
      <c r="D72" s="40">
        <f>$C49-D49</f>
        <v>1.7751123874999948</v>
      </c>
      <c r="E72" s="40">
        <f t="shared" si="27"/>
        <v>-0.87231140000000096</v>
      </c>
      <c r="F72" s="40">
        <f t="shared" si="27"/>
        <v>-6.229115417500001</v>
      </c>
      <c r="G72" s="40">
        <f t="shared" si="27"/>
        <v>1.8299335424999974</v>
      </c>
      <c r="H72" s="40">
        <f t="shared" si="8"/>
        <v>0</v>
      </c>
      <c r="I72" s="40">
        <f t="shared" si="9"/>
        <v>1.8377613174999965</v>
      </c>
      <c r="J72" s="40">
        <f t="shared" si="10"/>
        <v>-0.64197265749999843</v>
      </c>
      <c r="K72" s="40">
        <f t="shared" si="10"/>
        <v>3.55229602</v>
      </c>
      <c r="L72" s="40">
        <f t="shared" si="10"/>
        <v>2.1132929949999983</v>
      </c>
      <c r="M72" s="40">
        <f t="shared" si="11"/>
        <v>0</v>
      </c>
      <c r="N72" s="40">
        <f t="shared" si="12"/>
        <v>1.6242487125000018</v>
      </c>
      <c r="O72" s="40">
        <f t="shared" si="13"/>
        <v>1.4650878225000028</v>
      </c>
      <c r="P72" s="40">
        <f t="shared" si="13"/>
        <v>-0.76219636249999212</v>
      </c>
      <c r="Q72" s="40">
        <f t="shared" si="13"/>
        <v>2.8950987325000028</v>
      </c>
      <c r="R72" s="40">
        <f t="shared" si="14"/>
        <v>0</v>
      </c>
      <c r="S72" s="40">
        <f t="shared" si="15"/>
        <v>2.9839901150000046</v>
      </c>
      <c r="T72" s="40">
        <f t="shared" si="16"/>
        <v>5.5810701875000035</v>
      </c>
      <c r="U72" s="40">
        <f t="shared" si="16"/>
        <v>-0.38643933249999662</v>
      </c>
      <c r="V72" s="40">
        <f t="shared" si="16"/>
        <v>3.663240422500003</v>
      </c>
      <c r="W72" s="40">
        <f t="shared" si="17"/>
        <v>0</v>
      </c>
      <c r="X72" s="40">
        <f t="shared" si="18"/>
        <v>-8.9979949999978714E-3</v>
      </c>
      <c r="Y72" s="40">
        <f t="shared" si="19"/>
        <v>0.59825490750000654</v>
      </c>
      <c r="Z72" s="40">
        <f t="shared" si="19"/>
        <v>-0.47357806250000323</v>
      </c>
      <c r="AA72" s="40">
        <f t="shared" si="19"/>
        <v>-0.85253187749999526</v>
      </c>
      <c r="AB72" s="40">
        <f t="shared" si="20"/>
        <v>0</v>
      </c>
      <c r="AC72" s="40">
        <f t="shared" si="21"/>
        <v>6.5697131224999978</v>
      </c>
      <c r="AD72" s="40">
        <f t="shared" si="22"/>
        <v>7.0115871750000025</v>
      </c>
      <c r="AE72" s="40">
        <f t="shared" si="22"/>
        <v>9.5508317124999991</v>
      </c>
      <c r="AF72" s="40">
        <f t="shared" si="22"/>
        <v>7.3833518899999966</v>
      </c>
    </row>
    <row r="73" spans="1:32" x14ac:dyDescent="0.35">
      <c r="A73" t="s">
        <v>366</v>
      </c>
      <c r="C73" s="40">
        <f t="shared" si="6"/>
        <v>0</v>
      </c>
      <c r="D73" s="40">
        <f t="shared" ref="D73:G74" si="28">$C50-D50</f>
        <v>0.49431683750000133</v>
      </c>
      <c r="E73" s="40">
        <f t="shared" si="28"/>
        <v>-2.219380512499999</v>
      </c>
      <c r="F73" s="40">
        <f t="shared" si="28"/>
        <v>-7.3716416600000017</v>
      </c>
      <c r="G73" s="40">
        <f t="shared" si="28"/>
        <v>-2.3748090775000001</v>
      </c>
      <c r="H73" s="40">
        <f t="shared" si="8"/>
        <v>0</v>
      </c>
      <c r="I73" s="40">
        <f t="shared" si="9"/>
        <v>2.8024802100000024</v>
      </c>
      <c r="J73" s="40">
        <f t="shared" ref="J73:L74" si="29">$H50-J50</f>
        <v>0.9562497625000006</v>
      </c>
      <c r="K73" s="40">
        <f t="shared" si="29"/>
        <v>0.933434345000002</v>
      </c>
      <c r="L73" s="40">
        <f t="shared" si="29"/>
        <v>0.90753456499999885</v>
      </c>
      <c r="M73" s="40">
        <f t="shared" si="11"/>
        <v>0</v>
      </c>
      <c r="N73" s="40">
        <f t="shared" si="12"/>
        <v>4.5647786350000032</v>
      </c>
      <c r="O73" s="40">
        <f t="shared" ref="O73:Q74" si="30">$M50-O50</f>
        <v>5.3180705800000005</v>
      </c>
      <c r="P73" s="40">
        <f t="shared" si="30"/>
        <v>3.6963116650000067</v>
      </c>
      <c r="Q73" s="40">
        <f t="shared" si="30"/>
        <v>2.745053010000003</v>
      </c>
      <c r="R73" s="40">
        <f t="shared" si="14"/>
        <v>0</v>
      </c>
      <c r="S73" s="40">
        <f t="shared" si="15"/>
        <v>3.1577442249999947</v>
      </c>
      <c r="T73" s="40">
        <f t="shared" ref="T73:V74" si="31">$R50-T50</f>
        <v>4.0823753449999955</v>
      </c>
      <c r="U73" s="40">
        <f t="shared" si="31"/>
        <v>1.5886485424999996</v>
      </c>
      <c r="V73" s="40">
        <f t="shared" si="31"/>
        <v>6.0502194874999979</v>
      </c>
      <c r="W73" s="40">
        <f t="shared" si="17"/>
        <v>0</v>
      </c>
      <c r="X73" s="40">
        <f t="shared" si="18"/>
        <v>2.4778326974999985</v>
      </c>
      <c r="Y73" s="40">
        <f t="shared" ref="Y73:AA74" si="32">$W50-Y50</f>
        <v>1.1737102774999997</v>
      </c>
      <c r="Z73" s="40">
        <f t="shared" si="32"/>
        <v>0.66152128499999918</v>
      </c>
      <c r="AA73" s="40">
        <f t="shared" si="32"/>
        <v>-1.347505337500003</v>
      </c>
      <c r="AB73" s="40">
        <f t="shared" si="20"/>
        <v>0</v>
      </c>
      <c r="AC73" s="40">
        <f t="shared" si="21"/>
        <v>9.5346616199999943</v>
      </c>
      <c r="AD73" s="40">
        <f t="shared" ref="AD73:AF74" si="33">$AB50-AD50</f>
        <v>6.854636282499996</v>
      </c>
      <c r="AE73" s="40">
        <f t="shared" si="33"/>
        <v>4.5307985474999946</v>
      </c>
      <c r="AF73" s="40">
        <f t="shared" si="33"/>
        <v>6.5559022349999978</v>
      </c>
    </row>
    <row r="74" spans="1:32" x14ac:dyDescent="0.35">
      <c r="A74" t="s">
        <v>367</v>
      </c>
      <c r="C74" s="40">
        <f t="shared" si="6"/>
        <v>0</v>
      </c>
      <c r="D74" s="40">
        <f t="shared" si="28"/>
        <v>-1.2260149424999973</v>
      </c>
      <c r="E74" s="40">
        <f t="shared" si="28"/>
        <v>2.3708066400000014</v>
      </c>
      <c r="F74" s="40">
        <f t="shared" si="28"/>
        <v>-4.1884886274999964</v>
      </c>
      <c r="G74" s="40">
        <f t="shared" si="28"/>
        <v>2.0624174700000033</v>
      </c>
      <c r="H74" s="40">
        <f t="shared" si="8"/>
        <v>0</v>
      </c>
      <c r="I74" s="40">
        <f t="shared" si="9"/>
        <v>1.0331863450000007</v>
      </c>
      <c r="J74" s="40">
        <f t="shared" si="29"/>
        <v>2.2079796349999974</v>
      </c>
      <c r="K74" s="40">
        <f t="shared" si="29"/>
        <v>3.1353117124999983</v>
      </c>
      <c r="L74" s="40">
        <f t="shared" si="29"/>
        <v>2.4835171175000035</v>
      </c>
      <c r="M74" s="40">
        <f t="shared" si="11"/>
        <v>0</v>
      </c>
      <c r="N74" s="40">
        <f t="shared" si="12"/>
        <v>0.89449602249999671</v>
      </c>
      <c r="O74" s="40">
        <f t="shared" si="30"/>
        <v>3.6321645749999973</v>
      </c>
      <c r="P74" s="40">
        <f t="shared" si="30"/>
        <v>2.4468883800000008</v>
      </c>
      <c r="Q74" s="40">
        <f t="shared" si="30"/>
        <v>5.5356060674999981</v>
      </c>
      <c r="R74" s="40">
        <f t="shared" si="14"/>
        <v>0</v>
      </c>
      <c r="S74" s="40">
        <f t="shared" si="15"/>
        <v>3.7998129550000002</v>
      </c>
      <c r="T74" s="40">
        <f t="shared" si="31"/>
        <v>6.3660933599999971</v>
      </c>
      <c r="U74" s="40">
        <f t="shared" si="31"/>
        <v>2.3421502850000024</v>
      </c>
      <c r="V74" s="40">
        <f t="shared" si="31"/>
        <v>6.6523312875000009</v>
      </c>
      <c r="W74" s="40">
        <f t="shared" si="17"/>
        <v>0</v>
      </c>
      <c r="X74" s="40">
        <f t="shared" si="18"/>
        <v>-7.1064637500001027E-2</v>
      </c>
      <c r="Y74" s="40">
        <f t="shared" si="32"/>
        <v>2.9876461049999961</v>
      </c>
      <c r="Z74" s="40">
        <f t="shared" si="32"/>
        <v>2.4198001224999999</v>
      </c>
      <c r="AA74" s="40">
        <f t="shared" si="32"/>
        <v>1.1100380699999981</v>
      </c>
      <c r="AB74" s="40">
        <f t="shared" si="20"/>
        <v>0</v>
      </c>
      <c r="AC74" s="40">
        <f t="shared" si="21"/>
        <v>7.2802972875000016</v>
      </c>
      <c r="AD74" s="40">
        <f t="shared" si="33"/>
        <v>9.3324928599999986</v>
      </c>
      <c r="AE74" s="40">
        <f t="shared" si="33"/>
        <v>7.0531807875000041</v>
      </c>
      <c r="AF74" s="40">
        <f t="shared" si="33"/>
        <v>2.7914120950000054</v>
      </c>
    </row>
    <row r="75" spans="1:32" x14ac:dyDescent="0.35">
      <c r="A75" t="s">
        <v>368</v>
      </c>
    </row>
    <row r="76" spans="1:32" x14ac:dyDescent="0.35">
      <c r="A76" t="s">
        <v>369</v>
      </c>
    </row>
    <row r="77" spans="1:32" x14ac:dyDescent="0.35">
      <c r="A77" t="s">
        <v>370</v>
      </c>
    </row>
    <row r="78" spans="1:32" x14ac:dyDescent="0.35">
      <c r="B78" s="43"/>
      <c r="C78" s="44" t="s">
        <v>272</v>
      </c>
      <c r="D78" s="44" t="s">
        <v>278</v>
      </c>
      <c r="E78" s="44" t="s">
        <v>284</v>
      </c>
      <c r="F78" s="44" t="s">
        <v>290</v>
      </c>
      <c r="G78" s="44" t="s">
        <v>340</v>
      </c>
      <c r="H78" s="45" t="s">
        <v>274</v>
      </c>
      <c r="I78" s="45" t="s">
        <v>280</v>
      </c>
      <c r="J78" s="45" t="s">
        <v>286</v>
      </c>
      <c r="K78" s="45" t="s">
        <v>292</v>
      </c>
      <c r="L78" s="45" t="s">
        <v>342</v>
      </c>
      <c r="M78" s="45" t="s">
        <v>275</v>
      </c>
      <c r="N78" s="45" t="s">
        <v>281</v>
      </c>
      <c r="O78" s="45" t="s">
        <v>287</v>
      </c>
      <c r="P78" s="45" t="s">
        <v>293</v>
      </c>
      <c r="Q78" s="45" t="s">
        <v>343</v>
      </c>
      <c r="R78" s="45" t="s">
        <v>276</v>
      </c>
      <c r="S78" s="45" t="s">
        <v>282</v>
      </c>
      <c r="T78" s="45" t="s">
        <v>288</v>
      </c>
      <c r="U78" s="45" t="s">
        <v>294</v>
      </c>
      <c r="V78" s="45" t="s">
        <v>344</v>
      </c>
      <c r="W78" s="45" t="s">
        <v>273</v>
      </c>
      <c r="X78" s="45" t="s">
        <v>279</v>
      </c>
      <c r="Y78" s="45" t="s">
        <v>285</v>
      </c>
      <c r="Z78" s="45" t="s">
        <v>291</v>
      </c>
      <c r="AA78" s="45" t="s">
        <v>341</v>
      </c>
      <c r="AB78" s="46" t="s">
        <v>277</v>
      </c>
      <c r="AC78" s="46" t="s">
        <v>283</v>
      </c>
      <c r="AD78" s="46" t="s">
        <v>289</v>
      </c>
      <c r="AE78" s="46" t="s">
        <v>295</v>
      </c>
      <c r="AF78" s="46" t="s">
        <v>345</v>
      </c>
    </row>
    <row r="79" spans="1:32" x14ac:dyDescent="0.35">
      <c r="A79" t="s">
        <v>371</v>
      </c>
      <c r="B79" s="47" t="s">
        <v>376</v>
      </c>
      <c r="C79" s="47">
        <v>0</v>
      </c>
      <c r="D79" s="47">
        <v>1</v>
      </c>
      <c r="E79" s="47">
        <v>5</v>
      </c>
      <c r="F79" s="47">
        <v>11</v>
      </c>
      <c r="G79" s="47">
        <v>20</v>
      </c>
      <c r="H79" s="47">
        <v>0</v>
      </c>
      <c r="I79" s="47">
        <v>1</v>
      </c>
      <c r="J79" s="47">
        <v>5</v>
      </c>
      <c r="K79" s="47">
        <v>11</v>
      </c>
      <c r="L79" s="47">
        <v>20</v>
      </c>
      <c r="M79" s="47">
        <v>0</v>
      </c>
      <c r="N79" s="47">
        <v>1</v>
      </c>
      <c r="O79" s="47">
        <v>5</v>
      </c>
      <c r="P79" s="47">
        <v>11</v>
      </c>
      <c r="Q79" s="47">
        <v>20</v>
      </c>
      <c r="R79" s="47">
        <v>0</v>
      </c>
      <c r="S79" s="47">
        <v>1</v>
      </c>
      <c r="T79" s="47">
        <v>5</v>
      </c>
      <c r="U79" s="47">
        <v>11</v>
      </c>
      <c r="V79" s="47">
        <v>20</v>
      </c>
      <c r="W79" s="47">
        <v>0</v>
      </c>
      <c r="X79" s="47">
        <v>1</v>
      </c>
      <c r="Y79" s="47">
        <v>5</v>
      </c>
      <c r="Z79" s="47">
        <v>11</v>
      </c>
      <c r="AA79" s="47">
        <v>20</v>
      </c>
      <c r="AB79" s="47">
        <v>0</v>
      </c>
      <c r="AC79" s="47">
        <v>1</v>
      </c>
      <c r="AD79" s="47">
        <v>5</v>
      </c>
      <c r="AE79" s="47">
        <v>11</v>
      </c>
      <c r="AF79" s="47">
        <v>20</v>
      </c>
    </row>
    <row r="80" spans="1:32" x14ac:dyDescent="0.35">
      <c r="A80" t="s">
        <v>350</v>
      </c>
      <c r="B80" t="s">
        <v>379</v>
      </c>
      <c r="C80" s="40">
        <f>C57/$C$6</f>
        <v>0</v>
      </c>
      <c r="D80" s="40">
        <f t="shared" ref="D80:AF80" si="34">D57/$C$6</f>
        <v>0.54556115350000023</v>
      </c>
      <c r="E80" s="40">
        <f t="shared" si="34"/>
        <v>1.7751427890000002</v>
      </c>
      <c r="F80" s="40">
        <f t="shared" si="34"/>
        <v>-0.24104295699999981</v>
      </c>
      <c r="G80" s="40">
        <f t="shared" si="34"/>
        <v>2.0401382110000008</v>
      </c>
      <c r="H80" s="40">
        <f t="shared" si="34"/>
        <v>0</v>
      </c>
      <c r="I80" s="40">
        <f t="shared" si="34"/>
        <v>2.5987043724999999</v>
      </c>
      <c r="J80" s="40">
        <f t="shared" si="34"/>
        <v>4.9005050615000005</v>
      </c>
      <c r="K80" s="40">
        <f t="shared" si="34"/>
        <v>5.1858222295000003</v>
      </c>
      <c r="L80" s="40">
        <f t="shared" si="34"/>
        <v>5.2271810180000005</v>
      </c>
      <c r="M80" s="40">
        <f t="shared" si="34"/>
        <v>0</v>
      </c>
      <c r="N80" s="40">
        <f t="shared" si="34"/>
        <v>3.3712624720000002</v>
      </c>
      <c r="O80" s="40">
        <f t="shared" si="34"/>
        <v>4.999089896500001</v>
      </c>
      <c r="P80" s="40">
        <f t="shared" si="34"/>
        <v>5.0274368695000007</v>
      </c>
      <c r="Q80" s="40">
        <f t="shared" si="34"/>
        <v>5.0264704815000005</v>
      </c>
      <c r="R80" s="40">
        <f t="shared" si="34"/>
        <v>0</v>
      </c>
      <c r="S80" s="40">
        <f t="shared" si="34"/>
        <v>3.3658115545000009</v>
      </c>
      <c r="T80" s="40">
        <f t="shared" si="34"/>
        <v>4.6795362720000009</v>
      </c>
      <c r="U80" s="40">
        <f t="shared" si="34"/>
        <v>4.6795362720000009</v>
      </c>
      <c r="V80" s="40">
        <f t="shared" si="34"/>
        <v>4.6795362720000009</v>
      </c>
      <c r="W80" s="40">
        <f t="shared" si="34"/>
        <v>0</v>
      </c>
      <c r="X80" s="40">
        <f t="shared" si="34"/>
        <v>2.5297897919999999</v>
      </c>
      <c r="Y80" s="40">
        <f t="shared" si="34"/>
        <v>4.5297353445000006</v>
      </c>
      <c r="Z80" s="40">
        <f t="shared" si="34"/>
        <v>4.7558546599999998</v>
      </c>
      <c r="AA80" s="40">
        <f t="shared" si="34"/>
        <v>4.7574325340000003</v>
      </c>
      <c r="AB80" s="40">
        <f t="shared" si="34"/>
        <v>0</v>
      </c>
      <c r="AC80" s="40">
        <f t="shared" si="34"/>
        <v>4.1483827465000003</v>
      </c>
      <c r="AD80" s="40">
        <f t="shared" si="34"/>
        <v>5.4614103360000001</v>
      </c>
      <c r="AE80" s="40">
        <f t="shared" si="34"/>
        <v>5.4614103360000001</v>
      </c>
      <c r="AF80" s="40">
        <f t="shared" si="34"/>
        <v>5.4614103360000001</v>
      </c>
    </row>
    <row r="81" spans="1:32" x14ac:dyDescent="0.35">
      <c r="A81" t="s">
        <v>351</v>
      </c>
      <c r="B81" t="s">
        <v>379</v>
      </c>
      <c r="C81" s="40">
        <f t="shared" ref="C81:AF89" si="35">C58/$C$6</f>
        <v>0</v>
      </c>
      <c r="D81" s="40">
        <f t="shared" si="35"/>
        <v>1.0260350315000004</v>
      </c>
      <c r="E81" s="40">
        <f t="shared" si="35"/>
        <v>2.0960446965000004</v>
      </c>
      <c r="F81" s="40">
        <f t="shared" si="35"/>
        <v>-1.2328603624999999</v>
      </c>
      <c r="G81" s="40">
        <f t="shared" si="35"/>
        <v>1.9611443390000012</v>
      </c>
      <c r="H81" s="40">
        <f t="shared" si="35"/>
        <v>0</v>
      </c>
      <c r="I81" s="40">
        <f t="shared" si="35"/>
        <v>3.2295514214999996</v>
      </c>
      <c r="J81" s="40">
        <f t="shared" si="35"/>
        <v>5.412323497</v>
      </c>
      <c r="K81" s="40">
        <f t="shared" si="35"/>
        <v>5.5128414910000005</v>
      </c>
      <c r="L81" s="40">
        <f t="shared" si="35"/>
        <v>5.5278401084999995</v>
      </c>
      <c r="M81" s="40">
        <f t="shared" si="35"/>
        <v>0</v>
      </c>
      <c r="N81" s="40">
        <f t="shared" si="35"/>
        <v>4.0909027600000005</v>
      </c>
      <c r="O81" s="40">
        <f t="shared" si="35"/>
        <v>5.5116730164999996</v>
      </c>
      <c r="P81" s="40">
        <f t="shared" si="35"/>
        <v>5.5250112650000007</v>
      </c>
      <c r="Q81" s="40">
        <f t="shared" si="35"/>
        <v>5.5263427310000006</v>
      </c>
      <c r="R81" s="40">
        <f t="shared" si="35"/>
        <v>0</v>
      </c>
      <c r="S81" s="40">
        <f t="shared" si="35"/>
        <v>4.0644356790000007</v>
      </c>
      <c r="T81" s="40">
        <f t="shared" si="35"/>
        <v>5.253435467000001</v>
      </c>
      <c r="U81" s="40">
        <f t="shared" si="35"/>
        <v>5.253435467000001</v>
      </c>
      <c r="V81" s="40">
        <f t="shared" si="35"/>
        <v>5.253435467000001</v>
      </c>
      <c r="W81" s="40">
        <f t="shared" si="35"/>
        <v>0</v>
      </c>
      <c r="X81" s="40">
        <f t="shared" si="35"/>
        <v>2.9867150995000005</v>
      </c>
      <c r="Y81" s="40">
        <f t="shared" si="35"/>
        <v>4.7763892480000001</v>
      </c>
      <c r="Z81" s="40">
        <f t="shared" si="35"/>
        <v>4.886746328500001</v>
      </c>
      <c r="AA81" s="40">
        <f t="shared" si="35"/>
        <v>4.8622018565000005</v>
      </c>
      <c r="AB81" s="40">
        <f t="shared" si="35"/>
        <v>0</v>
      </c>
      <c r="AC81" s="40">
        <f t="shared" si="35"/>
        <v>5.4191518060000003</v>
      </c>
      <c r="AD81" s="40">
        <f t="shared" si="35"/>
        <v>6.5778755515</v>
      </c>
      <c r="AE81" s="40">
        <f t="shared" si="35"/>
        <v>6.5778755515</v>
      </c>
      <c r="AF81" s="40">
        <f t="shared" si="35"/>
        <v>6.5778755515</v>
      </c>
    </row>
    <row r="82" spans="1:32" x14ac:dyDescent="0.35">
      <c r="A82" t="s">
        <v>352</v>
      </c>
      <c r="B82" t="s">
        <v>379</v>
      </c>
      <c r="C82" s="40">
        <f t="shared" si="35"/>
        <v>0</v>
      </c>
      <c r="D82" s="40">
        <f t="shared" si="35"/>
        <v>3.4841475910000015</v>
      </c>
      <c r="E82" s="40">
        <f t="shared" si="35"/>
        <v>5.1319544200000013</v>
      </c>
      <c r="F82" s="40">
        <f t="shared" si="35"/>
        <v>4.2356242695000006</v>
      </c>
      <c r="G82" s="40">
        <f t="shared" si="35"/>
        <v>4.5151799305000013</v>
      </c>
      <c r="H82" s="40">
        <f t="shared" si="35"/>
        <v>0</v>
      </c>
      <c r="I82" s="40">
        <f t="shared" si="35"/>
        <v>4.0415531644999998</v>
      </c>
      <c r="J82" s="40">
        <f t="shared" si="35"/>
        <v>7.2015831810000011</v>
      </c>
      <c r="K82" s="40">
        <f t="shared" si="35"/>
        <v>7.8224420250000009</v>
      </c>
      <c r="L82" s="40">
        <f t="shared" si="35"/>
        <v>7.8366196035</v>
      </c>
      <c r="M82" s="40">
        <f t="shared" si="35"/>
        <v>0</v>
      </c>
      <c r="N82" s="40">
        <f t="shared" si="35"/>
        <v>3.7995449209999999</v>
      </c>
      <c r="O82" s="40">
        <f t="shared" si="35"/>
        <v>7.0117735830000001</v>
      </c>
      <c r="P82" s="40">
        <f t="shared" si="35"/>
        <v>7.4301618835000003</v>
      </c>
      <c r="Q82" s="40">
        <f t="shared" si="35"/>
        <v>7.4287672724999991</v>
      </c>
      <c r="R82" s="40">
        <f t="shared" si="35"/>
        <v>0</v>
      </c>
      <c r="S82" s="40">
        <f t="shared" si="35"/>
        <v>3.5932233945000007</v>
      </c>
      <c r="T82" s="40">
        <f t="shared" si="35"/>
        <v>6.3719484550000001</v>
      </c>
      <c r="U82" s="40">
        <f t="shared" si="35"/>
        <v>6.765487491</v>
      </c>
      <c r="V82" s="40">
        <f t="shared" si="35"/>
        <v>6.765487491</v>
      </c>
      <c r="W82" s="40">
        <f t="shared" si="35"/>
        <v>0</v>
      </c>
      <c r="X82" s="40">
        <f t="shared" si="35"/>
        <v>4.7260705505000002</v>
      </c>
      <c r="Y82" s="40">
        <f t="shared" si="35"/>
        <v>7.783108813000001</v>
      </c>
      <c r="Z82" s="40">
        <f t="shared" si="35"/>
        <v>8.3220134165000008</v>
      </c>
      <c r="AA82" s="40">
        <f t="shared" si="35"/>
        <v>8.2943720074999998</v>
      </c>
      <c r="AB82" s="40">
        <f t="shared" si="35"/>
        <v>0</v>
      </c>
      <c r="AC82" s="40">
        <f t="shared" si="35"/>
        <v>3.9907737780000003</v>
      </c>
      <c r="AD82" s="40">
        <f t="shared" si="35"/>
        <v>7.8017719804999999</v>
      </c>
      <c r="AE82" s="40">
        <f t="shared" si="35"/>
        <v>8.1974142005000008</v>
      </c>
      <c r="AF82" s="40">
        <f t="shared" si="35"/>
        <v>8.1974142005000008</v>
      </c>
    </row>
    <row r="83" spans="1:32" x14ac:dyDescent="0.35">
      <c r="A83" t="s">
        <v>353</v>
      </c>
      <c r="B83" s="42" t="s">
        <v>374</v>
      </c>
      <c r="C83" s="40">
        <f t="shared" si="35"/>
        <v>0</v>
      </c>
      <c r="D83" s="40">
        <f t="shared" si="35"/>
        <v>2.5218439384999995</v>
      </c>
      <c r="E83" s="40">
        <f t="shared" si="35"/>
        <v>2.2066435544999989</v>
      </c>
      <c r="F83" s="40">
        <f t="shared" si="35"/>
        <v>-0.30643388150000278</v>
      </c>
      <c r="G83" s="40">
        <f t="shared" si="35"/>
        <v>1.6681642839999995</v>
      </c>
      <c r="H83" s="40">
        <f t="shared" si="35"/>
        <v>0</v>
      </c>
      <c r="I83" s="40">
        <f t="shared" si="35"/>
        <v>2.4960075115000011</v>
      </c>
      <c r="J83" s="40">
        <f t="shared" si="35"/>
        <v>2.1512969650000002</v>
      </c>
      <c r="K83" s="40">
        <f t="shared" si="35"/>
        <v>2.9493541484999994</v>
      </c>
      <c r="L83" s="40">
        <f t="shared" si="35"/>
        <v>2.3001210234999996</v>
      </c>
      <c r="M83" s="40">
        <f t="shared" si="35"/>
        <v>0</v>
      </c>
      <c r="N83" s="40">
        <f t="shared" si="35"/>
        <v>3.2175202990000003</v>
      </c>
      <c r="O83" s="40">
        <f t="shared" si="35"/>
        <v>3.1453623865000013</v>
      </c>
      <c r="P83" s="40">
        <f t="shared" si="35"/>
        <v>3.2490105960000015</v>
      </c>
      <c r="Q83" s="40">
        <f t="shared" si="35"/>
        <v>2.8496417870000004</v>
      </c>
      <c r="R83" s="40">
        <f t="shared" si="35"/>
        <v>0</v>
      </c>
      <c r="S83" s="40">
        <f t="shared" si="35"/>
        <v>4.2983829785000012</v>
      </c>
      <c r="T83" s="40">
        <f t="shared" si="35"/>
        <v>5.1867296870000015</v>
      </c>
      <c r="U83" s="40">
        <f t="shared" si="35"/>
        <v>5.118405946500002</v>
      </c>
      <c r="V83" s="40">
        <f t="shared" si="35"/>
        <v>5.1871504335000012</v>
      </c>
      <c r="W83" s="40">
        <f t="shared" si="35"/>
        <v>0</v>
      </c>
      <c r="X83" s="40">
        <f t="shared" si="35"/>
        <v>2.1568418169999992</v>
      </c>
      <c r="Y83" s="40">
        <f t="shared" si="35"/>
        <v>1.9979619644999986</v>
      </c>
      <c r="Z83" s="40">
        <f t="shared" si="35"/>
        <v>1.4677428244999988</v>
      </c>
      <c r="AA83" s="40">
        <f t="shared" si="35"/>
        <v>1.1375414164999995</v>
      </c>
      <c r="AB83" s="40">
        <f t="shared" si="35"/>
        <v>0</v>
      </c>
      <c r="AC83" s="40">
        <f t="shared" si="35"/>
        <v>4.8521346705000017</v>
      </c>
      <c r="AD83" s="40">
        <f t="shared" si="35"/>
        <v>6.2108600690000006</v>
      </c>
      <c r="AE83" s="40">
        <f t="shared" si="35"/>
        <v>6.4231733790000005</v>
      </c>
      <c r="AF83" s="40">
        <f t="shared" si="35"/>
        <v>6.7172277665000006</v>
      </c>
    </row>
    <row r="84" spans="1:32" x14ac:dyDescent="0.35">
      <c r="A84" t="s">
        <v>354</v>
      </c>
      <c r="B84" s="42" t="s">
        <v>374</v>
      </c>
      <c r="C84" s="40">
        <f t="shared" si="35"/>
        <v>0</v>
      </c>
      <c r="D84" s="40">
        <f t="shared" si="35"/>
        <v>0.96848354749999932</v>
      </c>
      <c r="E84" s="40">
        <f t="shared" si="35"/>
        <v>0.32477364049999835</v>
      </c>
      <c r="F84" s="40">
        <f t="shared" si="35"/>
        <v>-0.50823834050000016</v>
      </c>
      <c r="G84" s="40">
        <f t="shared" si="35"/>
        <v>0.22368389099999889</v>
      </c>
      <c r="H84" s="40">
        <f t="shared" si="35"/>
        <v>0</v>
      </c>
      <c r="I84" s="40">
        <f t="shared" si="35"/>
        <v>1.0377784385000006</v>
      </c>
      <c r="J84" s="40">
        <f t="shared" si="35"/>
        <v>1.0833665984999996</v>
      </c>
      <c r="K84" s="40">
        <f t="shared" si="35"/>
        <v>1.5568969439999996</v>
      </c>
      <c r="L84" s="40">
        <f t="shared" si="35"/>
        <v>1.1218132274999995</v>
      </c>
      <c r="M84" s="40">
        <f t="shared" si="35"/>
        <v>0</v>
      </c>
      <c r="N84" s="40">
        <f t="shared" si="35"/>
        <v>2.4622947699999989</v>
      </c>
      <c r="O84" s="40">
        <f t="shared" si="35"/>
        <v>1.8891141554999984</v>
      </c>
      <c r="P84" s="40">
        <f t="shared" si="35"/>
        <v>2.153522858999998</v>
      </c>
      <c r="Q84" s="40">
        <f t="shared" si="35"/>
        <v>1.8629841674999987</v>
      </c>
      <c r="R84" s="40">
        <f t="shared" si="35"/>
        <v>0</v>
      </c>
      <c r="S84" s="40">
        <f t="shared" si="35"/>
        <v>3.6961765085000011</v>
      </c>
      <c r="T84" s="40">
        <f t="shared" si="35"/>
        <v>3.1859704360000003</v>
      </c>
      <c r="U84" s="40">
        <f t="shared" si="35"/>
        <v>3.6454003400000006</v>
      </c>
      <c r="V84" s="40">
        <f t="shared" si="35"/>
        <v>3.2028574885000003</v>
      </c>
      <c r="W84" s="40">
        <f t="shared" si="35"/>
        <v>0</v>
      </c>
      <c r="X84" s="40">
        <f t="shared" si="35"/>
        <v>0.52949047299999852</v>
      </c>
      <c r="Y84" s="40">
        <f t="shared" si="35"/>
        <v>-0.21834247650000052</v>
      </c>
      <c r="Z84" s="40">
        <f t="shared" si="35"/>
        <v>0.31317876249999943</v>
      </c>
      <c r="AA84" s="40">
        <f t="shared" si="35"/>
        <v>-0.35241921399999965</v>
      </c>
      <c r="AB84" s="40">
        <f t="shared" si="35"/>
        <v>0</v>
      </c>
      <c r="AC84" s="40">
        <f t="shared" si="35"/>
        <v>5.7026843780000007</v>
      </c>
      <c r="AD84" s="40">
        <f t="shared" si="35"/>
        <v>4.7328560184999997</v>
      </c>
      <c r="AE84" s="40">
        <f t="shared" si="35"/>
        <v>6.0026860290000013</v>
      </c>
      <c r="AF84" s="40">
        <f t="shared" si="35"/>
        <v>6.0579833395000007</v>
      </c>
    </row>
    <row r="85" spans="1:32" x14ac:dyDescent="0.35">
      <c r="A85" t="s">
        <v>355</v>
      </c>
      <c r="B85" s="42" t="s">
        <v>374</v>
      </c>
      <c r="C85" s="40">
        <f t="shared" si="35"/>
        <v>0</v>
      </c>
      <c r="D85" s="40">
        <f t="shared" si="35"/>
        <v>-0.31315009699999974</v>
      </c>
      <c r="E85" s="40">
        <f t="shared" si="35"/>
        <v>-6.2758010000003141E-3</v>
      </c>
      <c r="F85" s="40">
        <f t="shared" si="35"/>
        <v>-1.7003928025000001</v>
      </c>
      <c r="G85" s="40">
        <f t="shared" si="35"/>
        <v>-0.28455805300000064</v>
      </c>
      <c r="H85" s="40">
        <f t="shared" si="35"/>
        <v>0</v>
      </c>
      <c r="I85" s="40">
        <f t="shared" si="35"/>
        <v>-0.45621339249999904</v>
      </c>
      <c r="J85" s="40">
        <f t="shared" si="35"/>
        <v>0.42779000650000115</v>
      </c>
      <c r="K85" s="40">
        <f t="shared" si="35"/>
        <v>0.67921859600000045</v>
      </c>
      <c r="L85" s="40">
        <f t="shared" si="35"/>
        <v>-0.34583563049999883</v>
      </c>
      <c r="M85" s="40">
        <f t="shared" si="35"/>
        <v>0</v>
      </c>
      <c r="N85" s="40">
        <f t="shared" si="35"/>
        <v>0.61544692949999913</v>
      </c>
      <c r="O85" s="40">
        <f t="shared" si="35"/>
        <v>2.1019547515000001</v>
      </c>
      <c r="P85" s="40">
        <f t="shared" si="35"/>
        <v>2.0552649334999997</v>
      </c>
      <c r="Q85" s="40">
        <f t="shared" si="35"/>
        <v>2.0381103034999999</v>
      </c>
      <c r="R85" s="40">
        <f t="shared" si="35"/>
        <v>0</v>
      </c>
      <c r="S85" s="40">
        <f t="shared" si="35"/>
        <v>1.9720765594999996</v>
      </c>
      <c r="T85" s="40">
        <f t="shared" si="35"/>
        <v>3.222384564</v>
      </c>
      <c r="U85" s="40">
        <f t="shared" si="35"/>
        <v>3.4902733249999995</v>
      </c>
      <c r="V85" s="40">
        <f t="shared" si="35"/>
        <v>3.5953972730000006</v>
      </c>
      <c r="W85" s="40">
        <f t="shared" si="35"/>
        <v>0</v>
      </c>
      <c r="X85" s="40">
        <f t="shared" si="35"/>
        <v>-0.11793876499999953</v>
      </c>
      <c r="Y85" s="40">
        <f t="shared" si="35"/>
        <v>0.32500242850000022</v>
      </c>
      <c r="Z85" s="40">
        <f t="shared" si="35"/>
        <v>2.354887499999947E-2</v>
      </c>
      <c r="AA85" s="40">
        <f t="shared" si="35"/>
        <v>-1.6135036545000006</v>
      </c>
      <c r="AB85" s="40">
        <f t="shared" si="35"/>
        <v>0</v>
      </c>
      <c r="AC85" s="40">
        <f t="shared" si="35"/>
        <v>2.389303893000001</v>
      </c>
      <c r="AD85" s="40">
        <f t="shared" si="35"/>
        <v>3.7750234530000015</v>
      </c>
      <c r="AE85" s="40">
        <f t="shared" si="35"/>
        <v>4.5092610120000014</v>
      </c>
      <c r="AF85" s="40">
        <f t="shared" si="35"/>
        <v>4.3789947380000012</v>
      </c>
    </row>
    <row r="86" spans="1:32" x14ac:dyDescent="0.35">
      <c r="A86" t="s">
        <v>356</v>
      </c>
      <c r="B86" s="42" t="s">
        <v>382</v>
      </c>
      <c r="C86" s="40">
        <f t="shared" si="35"/>
        <v>0</v>
      </c>
      <c r="D86" s="40">
        <f t="shared" si="35"/>
        <v>0.15477131649999903</v>
      </c>
      <c r="E86" s="40">
        <f t="shared" si="35"/>
        <v>-8.1736661000001473E-2</v>
      </c>
      <c r="F86" s="40">
        <f t="shared" si="35"/>
        <v>-2.1587833725000016</v>
      </c>
      <c r="G86" s="40">
        <f t="shared" si="35"/>
        <v>-0.23973647250000099</v>
      </c>
      <c r="H86" s="40">
        <f t="shared" si="35"/>
        <v>0</v>
      </c>
      <c r="I86" s="40">
        <f t="shared" si="35"/>
        <v>8.338597599999957E-2</v>
      </c>
      <c r="J86" s="40">
        <f t="shared" si="35"/>
        <v>0.23772652349999887</v>
      </c>
      <c r="K86" s="40">
        <f t="shared" si="35"/>
        <v>0.36762341549999816</v>
      </c>
      <c r="L86" s="40">
        <f t="shared" si="35"/>
        <v>-0.13418181150000166</v>
      </c>
      <c r="M86" s="40">
        <f t="shared" si="35"/>
        <v>0</v>
      </c>
      <c r="N86" s="40">
        <f t="shared" si="35"/>
        <v>0.73053023550000018</v>
      </c>
      <c r="O86" s="40">
        <f t="shared" si="35"/>
        <v>0.7993976934999999</v>
      </c>
      <c r="P86" s="40">
        <f t="shared" si="35"/>
        <v>0.59677069500000002</v>
      </c>
      <c r="Q86" s="40">
        <f t="shared" si="35"/>
        <v>0.32538745699999938</v>
      </c>
      <c r="R86" s="40">
        <f t="shared" si="35"/>
        <v>0</v>
      </c>
      <c r="S86" s="40">
        <f t="shared" si="35"/>
        <v>0.82848866150000122</v>
      </c>
      <c r="T86" s="40">
        <f t="shared" si="35"/>
        <v>0.4186648384999998</v>
      </c>
      <c r="U86" s="40">
        <f t="shared" si="35"/>
        <v>0.77357737550000039</v>
      </c>
      <c r="V86" s="40">
        <f t="shared" si="35"/>
        <v>0.34659012200000061</v>
      </c>
      <c r="W86" s="40">
        <f t="shared" si="35"/>
        <v>0</v>
      </c>
      <c r="X86" s="40">
        <f t="shared" si="35"/>
        <v>0.65674846649999807</v>
      </c>
      <c r="Y86" s="40">
        <f t="shared" si="35"/>
        <v>0.54388180299999855</v>
      </c>
      <c r="Z86" s="40">
        <f t="shared" si="35"/>
        <v>0.8142927164999989</v>
      </c>
      <c r="AA86" s="40">
        <f t="shared" si="35"/>
        <v>-0.2897940455000011</v>
      </c>
      <c r="AB86" s="40">
        <f t="shared" si="35"/>
        <v>0</v>
      </c>
      <c r="AC86" s="40">
        <f t="shared" si="35"/>
        <v>0.23296760200000008</v>
      </c>
      <c r="AD86" s="40">
        <f t="shared" si="35"/>
        <v>7.9351843999999255E-2</v>
      </c>
      <c r="AE86" s="40">
        <f t="shared" si="35"/>
        <v>0.47002142749999931</v>
      </c>
      <c r="AF86" s="40">
        <f t="shared" si="35"/>
        <v>2.4696495499999572E-2</v>
      </c>
    </row>
    <row r="87" spans="1:32" x14ac:dyDescent="0.35">
      <c r="A87" t="s">
        <v>357</v>
      </c>
      <c r="B87" s="42" t="s">
        <v>382</v>
      </c>
      <c r="C87" s="40">
        <f t="shared" si="35"/>
        <v>0</v>
      </c>
      <c r="D87" s="40">
        <f t="shared" si="35"/>
        <v>0.39965131000000015</v>
      </c>
      <c r="E87" s="40">
        <f t="shared" si="35"/>
        <v>0.30951766099999956</v>
      </c>
      <c r="F87" s="40">
        <f t="shared" si="35"/>
        <v>-1.2270745019999993</v>
      </c>
      <c r="G87" s="40">
        <f t="shared" si="35"/>
        <v>-0.15853465549999868</v>
      </c>
      <c r="H87" s="40">
        <f t="shared" si="35"/>
        <v>0</v>
      </c>
      <c r="I87" s="40">
        <f t="shared" si="35"/>
        <v>0.32709216750000109</v>
      </c>
      <c r="J87" s="40">
        <f t="shared" si="35"/>
        <v>0.48858899000000094</v>
      </c>
      <c r="K87" s="40">
        <f t="shared" si="35"/>
        <v>1.3362711255000008</v>
      </c>
      <c r="L87" s="40">
        <f t="shared" si="35"/>
        <v>0.25517177650000133</v>
      </c>
      <c r="M87" s="40">
        <f t="shared" si="35"/>
        <v>0</v>
      </c>
      <c r="N87" s="40">
        <f t="shared" si="35"/>
        <v>0.68280168299999955</v>
      </c>
      <c r="O87" s="40">
        <f t="shared" si="35"/>
        <v>0.85742032950000036</v>
      </c>
      <c r="P87" s="40">
        <f t="shared" si="35"/>
        <v>0.81044653399999977</v>
      </c>
      <c r="Q87" s="40">
        <f t="shared" si="35"/>
        <v>0.64452801350000044</v>
      </c>
      <c r="R87" s="40">
        <f t="shared" si="35"/>
        <v>0</v>
      </c>
      <c r="S87" s="40">
        <f t="shared" si="35"/>
        <v>0.84474289799999835</v>
      </c>
      <c r="T87" s="40">
        <f t="shared" si="35"/>
        <v>1.2766778009999988</v>
      </c>
      <c r="U87" s="40">
        <f t="shared" si="35"/>
        <v>0.75936270349999901</v>
      </c>
      <c r="V87" s="40">
        <f t="shared" si="35"/>
        <v>0.55790175749999871</v>
      </c>
      <c r="W87" s="40">
        <f t="shared" si="35"/>
        <v>0</v>
      </c>
      <c r="X87" s="40">
        <f t="shared" si="35"/>
        <v>5.8968633499999611E-2</v>
      </c>
      <c r="Y87" s="40">
        <f t="shared" si="35"/>
        <v>0.26883417049999919</v>
      </c>
      <c r="Z87" s="40">
        <f t="shared" si="35"/>
        <v>0.3524334639999992</v>
      </c>
      <c r="AA87" s="40">
        <f t="shared" si="35"/>
        <v>-0.29322237400000051</v>
      </c>
      <c r="AB87" s="40">
        <f t="shared" si="35"/>
        <v>0</v>
      </c>
      <c r="AC87" s="40">
        <f t="shared" si="35"/>
        <v>0.84964658049999853</v>
      </c>
      <c r="AD87" s="40">
        <f t="shared" si="35"/>
        <v>1.5585177089999995</v>
      </c>
      <c r="AE87" s="40">
        <f t="shared" si="35"/>
        <v>0.35440591999999993</v>
      </c>
      <c r="AF87" s="40">
        <f t="shared" si="35"/>
        <v>0.8115993419999995</v>
      </c>
    </row>
    <row r="88" spans="1:32" x14ac:dyDescent="0.35">
      <c r="A88" t="s">
        <v>358</v>
      </c>
      <c r="B88" s="42" t="s">
        <v>382</v>
      </c>
      <c r="C88" s="40">
        <f t="shared" si="35"/>
        <v>0</v>
      </c>
      <c r="D88" s="40">
        <f t="shared" si="35"/>
        <v>-5.7132697999998781E-2</v>
      </c>
      <c r="E88" s="40">
        <f t="shared" si="35"/>
        <v>-0.13054181800000036</v>
      </c>
      <c r="F88" s="40">
        <f t="shared" si="35"/>
        <v>-0.52303965799999974</v>
      </c>
      <c r="G88" s="40">
        <f t="shared" si="35"/>
        <v>-0.29277117899999894</v>
      </c>
      <c r="H88" s="40">
        <f t="shared" si="35"/>
        <v>0</v>
      </c>
      <c r="I88" s="40">
        <f t="shared" si="35"/>
        <v>0.50397073050000007</v>
      </c>
      <c r="J88" s="40">
        <f t="shared" si="35"/>
        <v>0.46345541250000011</v>
      </c>
      <c r="K88" s="40">
        <f t="shared" si="35"/>
        <v>1.0457154774999999</v>
      </c>
      <c r="L88" s="40">
        <f t="shared" si="35"/>
        <v>0.32722966900000044</v>
      </c>
      <c r="M88" s="40">
        <f t="shared" si="35"/>
        <v>0</v>
      </c>
      <c r="N88" s="40">
        <f t="shared" si="35"/>
        <v>0.71657199150000106</v>
      </c>
      <c r="O88" s="40">
        <f t="shared" si="35"/>
        <v>0.544910216000001</v>
      </c>
      <c r="P88" s="40">
        <f t="shared" si="35"/>
        <v>0.66836500100000151</v>
      </c>
      <c r="Q88" s="40">
        <f t="shared" si="35"/>
        <v>-1.507526549999838E-2</v>
      </c>
      <c r="R88" s="40">
        <f t="shared" si="35"/>
        <v>0</v>
      </c>
      <c r="S88" s="40">
        <f t="shared" si="35"/>
        <v>0.24173411200000033</v>
      </c>
      <c r="T88" s="40">
        <f t="shared" si="35"/>
        <v>0.92492484150000043</v>
      </c>
      <c r="U88" s="40">
        <f t="shared" si="35"/>
        <v>0.50295216849999991</v>
      </c>
      <c r="V88" s="40">
        <f t="shared" si="35"/>
        <v>-0.18134477049999945</v>
      </c>
      <c r="W88" s="40">
        <f t="shared" si="35"/>
        <v>0</v>
      </c>
      <c r="X88" s="40">
        <f t="shared" si="35"/>
        <v>0.70735673149999978</v>
      </c>
      <c r="Y88" s="40">
        <f t="shared" si="35"/>
        <v>0.14164287099999912</v>
      </c>
      <c r="Z88" s="40">
        <f t="shared" si="35"/>
        <v>0.61725373299999897</v>
      </c>
      <c r="AA88" s="40">
        <f t="shared" si="35"/>
        <v>-0.20867261950000043</v>
      </c>
      <c r="AB88" s="40">
        <f t="shared" si="35"/>
        <v>0</v>
      </c>
      <c r="AC88" s="40">
        <f t="shared" si="35"/>
        <v>0.27636787400000173</v>
      </c>
      <c r="AD88" s="40">
        <f t="shared" si="35"/>
        <v>-0.59717643699999878</v>
      </c>
      <c r="AE88" s="40">
        <f t="shared" si="35"/>
        <v>-8.0183384999998705E-2</v>
      </c>
      <c r="AF88" s="40">
        <f t="shared" si="35"/>
        <v>-0.36968379949999958</v>
      </c>
    </row>
    <row r="89" spans="1:32" x14ac:dyDescent="0.35">
      <c r="A89" t="s">
        <v>359</v>
      </c>
      <c r="B89" s="42" t="s">
        <v>380</v>
      </c>
      <c r="C89" s="40">
        <f t="shared" si="35"/>
        <v>0</v>
      </c>
      <c r="D89" s="40">
        <f t="shared" si="35"/>
        <v>2.0418208055000009</v>
      </c>
      <c r="E89" s="40">
        <f t="shared" si="35"/>
        <v>1.8164799024999994</v>
      </c>
      <c r="F89" s="40">
        <f t="shared" si="35"/>
        <v>0.44450378300000037</v>
      </c>
      <c r="G89" s="40">
        <f t="shared" si="35"/>
        <v>0.85858419399999941</v>
      </c>
      <c r="H89" s="40">
        <f t="shared" si="35"/>
        <v>0</v>
      </c>
      <c r="I89" s="40">
        <f t="shared" si="35"/>
        <v>4.2217948884999998</v>
      </c>
      <c r="J89" s="40">
        <f t="shared" si="35"/>
        <v>5.0143105099999996</v>
      </c>
      <c r="K89" s="40">
        <f t="shared" si="35"/>
        <v>5.0817046804999997</v>
      </c>
      <c r="L89" s="40">
        <f t="shared" si="35"/>
        <v>3.8073723449999997</v>
      </c>
      <c r="M89" s="40">
        <f t="shared" si="35"/>
        <v>0</v>
      </c>
      <c r="N89" s="40">
        <f t="shared" si="35"/>
        <v>5.6717298329999997</v>
      </c>
      <c r="O89" s="40">
        <f t="shared" si="35"/>
        <v>6.926926055</v>
      </c>
      <c r="P89" s="40">
        <f t="shared" si="35"/>
        <v>6.9473259775000002</v>
      </c>
      <c r="Q89" s="40">
        <f t="shared" si="35"/>
        <v>6.977755825</v>
      </c>
      <c r="R89" s="40">
        <f t="shared" ref="R89:AF89" si="36">R66/$C$6</f>
        <v>0</v>
      </c>
      <c r="S89" s="40">
        <f t="shared" si="36"/>
        <v>5.7652012125000009</v>
      </c>
      <c r="T89" s="40">
        <f t="shared" si="36"/>
        <v>6.4156271850000008</v>
      </c>
      <c r="U89" s="40">
        <f t="shared" si="36"/>
        <v>6.3401474715000017</v>
      </c>
      <c r="V89" s="40">
        <f t="shared" si="36"/>
        <v>6.493097284000001</v>
      </c>
      <c r="W89" s="40">
        <f t="shared" si="36"/>
        <v>0</v>
      </c>
      <c r="X89" s="40">
        <f t="shared" si="36"/>
        <v>3.9940086129999997</v>
      </c>
      <c r="Y89" s="40">
        <f t="shared" si="36"/>
        <v>4.5564325834999995</v>
      </c>
      <c r="Z89" s="40">
        <f t="shared" si="36"/>
        <v>4.5502050489999988</v>
      </c>
      <c r="AA89" s="40">
        <f t="shared" si="36"/>
        <v>3.1427109874999992</v>
      </c>
      <c r="AB89" s="40">
        <f t="shared" si="36"/>
        <v>0</v>
      </c>
      <c r="AC89" s="40">
        <f t="shared" si="36"/>
        <v>6.522286706</v>
      </c>
      <c r="AD89" s="40">
        <f t="shared" si="36"/>
        <v>6.7570611275000001</v>
      </c>
      <c r="AE89" s="40">
        <f t="shared" si="36"/>
        <v>6.7029357810000008</v>
      </c>
      <c r="AF89" s="40">
        <f t="shared" si="36"/>
        <v>6.6026154235000005</v>
      </c>
    </row>
    <row r="90" spans="1:32" x14ac:dyDescent="0.35">
      <c r="A90" t="s">
        <v>360</v>
      </c>
      <c r="B90" s="42" t="s">
        <v>380</v>
      </c>
      <c r="C90" s="40">
        <f t="shared" ref="C90:AF97" si="37">C67/$C$6</f>
        <v>0</v>
      </c>
      <c r="D90" s="40">
        <f t="shared" si="37"/>
        <v>0.92629531849999935</v>
      </c>
      <c r="E90" s="40">
        <f t="shared" si="37"/>
        <v>0.60872927900000062</v>
      </c>
      <c r="F90" s="40">
        <f t="shared" si="37"/>
        <v>-0.75924219250000102</v>
      </c>
      <c r="G90" s="40">
        <f t="shared" si="37"/>
        <v>-0.68773304249999967</v>
      </c>
      <c r="H90" s="40">
        <f t="shared" si="37"/>
        <v>0</v>
      </c>
      <c r="I90" s="40">
        <f t="shared" si="37"/>
        <v>3.1227773790000013</v>
      </c>
      <c r="J90" s="40">
        <f t="shared" si="37"/>
        <v>3.5421664420000014</v>
      </c>
      <c r="K90" s="40">
        <f t="shared" si="37"/>
        <v>3.4591194995000007</v>
      </c>
      <c r="L90" s="40">
        <f t="shared" si="37"/>
        <v>3.0771976360000011</v>
      </c>
      <c r="M90" s="40">
        <f t="shared" si="37"/>
        <v>0</v>
      </c>
      <c r="N90" s="40">
        <f t="shared" si="37"/>
        <v>4.8114751180000006</v>
      </c>
      <c r="O90" s="40">
        <f t="shared" si="37"/>
        <v>5.7610450285000008</v>
      </c>
      <c r="P90" s="40">
        <f t="shared" si="37"/>
        <v>5.7939159935000006</v>
      </c>
      <c r="Q90" s="40">
        <f t="shared" si="37"/>
        <v>5.7807731045000006</v>
      </c>
      <c r="R90" s="40">
        <f t="shared" si="37"/>
        <v>0</v>
      </c>
      <c r="S90" s="40">
        <f t="shared" si="37"/>
        <v>5.0759663740000018</v>
      </c>
      <c r="T90" s="40">
        <f t="shared" si="37"/>
        <v>5.5450123870000017</v>
      </c>
      <c r="U90" s="40">
        <f t="shared" si="37"/>
        <v>5.5841621900000016</v>
      </c>
      <c r="V90" s="40">
        <f t="shared" si="37"/>
        <v>5.5829045310000014</v>
      </c>
      <c r="W90" s="40">
        <f t="shared" si="37"/>
        <v>0</v>
      </c>
      <c r="X90" s="40">
        <f t="shared" si="37"/>
        <v>3.3781205854999996</v>
      </c>
      <c r="Y90" s="40">
        <f t="shared" si="37"/>
        <v>3.0193816994999993</v>
      </c>
      <c r="Z90" s="40">
        <f t="shared" si="37"/>
        <v>3.267445886</v>
      </c>
      <c r="AA90" s="40">
        <f t="shared" si="37"/>
        <v>2.6567017040000001</v>
      </c>
      <c r="AB90" s="40">
        <f t="shared" si="37"/>
        <v>0</v>
      </c>
      <c r="AC90" s="40">
        <f t="shared" si="37"/>
        <v>6.1122810490000008</v>
      </c>
      <c r="AD90" s="40">
        <f t="shared" si="37"/>
        <v>6.196757025000001</v>
      </c>
      <c r="AE90" s="40">
        <f t="shared" si="37"/>
        <v>6.1321150220000007</v>
      </c>
      <c r="AF90" s="40">
        <f t="shared" si="37"/>
        <v>6.169912526500001</v>
      </c>
    </row>
    <row r="91" spans="1:32" x14ac:dyDescent="0.35">
      <c r="A91" t="s">
        <v>361</v>
      </c>
      <c r="B91" s="42" t="s">
        <v>380</v>
      </c>
      <c r="C91" s="40">
        <f t="shared" si="37"/>
        <v>0</v>
      </c>
      <c r="D91" s="40">
        <f t="shared" si="37"/>
        <v>0.12696464550000144</v>
      </c>
      <c r="E91" s="40">
        <f t="shared" si="37"/>
        <v>-0.35977285849999918</v>
      </c>
      <c r="F91" s="40">
        <f t="shared" si="37"/>
        <v>-1.5125205000000008</v>
      </c>
      <c r="G91" s="40">
        <f t="shared" si="37"/>
        <v>1.8913016999999855E-2</v>
      </c>
      <c r="H91" s="40">
        <f t="shared" si="37"/>
        <v>0</v>
      </c>
      <c r="I91" s="40">
        <f t="shared" si="37"/>
        <v>1.8277392960000007</v>
      </c>
      <c r="J91" s="40">
        <f t="shared" si="37"/>
        <v>1.6877525750000011</v>
      </c>
      <c r="K91" s="40">
        <f t="shared" si="37"/>
        <v>1.6680230560000013</v>
      </c>
      <c r="L91" s="40">
        <f t="shared" si="37"/>
        <v>1.5018616140000014</v>
      </c>
      <c r="M91" s="40">
        <f t="shared" si="37"/>
        <v>0</v>
      </c>
      <c r="N91" s="40">
        <f t="shared" si="37"/>
        <v>3.9697316840000001</v>
      </c>
      <c r="O91" s="40">
        <f t="shared" si="37"/>
        <v>5.1110322550000005</v>
      </c>
      <c r="P91" s="40">
        <f t="shared" si="37"/>
        <v>5.4960481705000008</v>
      </c>
      <c r="Q91" s="40">
        <f t="shared" si="37"/>
        <v>5.3306576295000001</v>
      </c>
      <c r="R91" s="40">
        <f t="shared" si="37"/>
        <v>0</v>
      </c>
      <c r="S91" s="40">
        <f t="shared" si="37"/>
        <v>4.758023562</v>
      </c>
      <c r="T91" s="40">
        <f t="shared" si="37"/>
        <v>5.0279832525000003</v>
      </c>
      <c r="U91" s="40">
        <f t="shared" si="37"/>
        <v>5.2286618150000006</v>
      </c>
      <c r="V91" s="40">
        <f t="shared" si="37"/>
        <v>4.6799977680000007</v>
      </c>
      <c r="W91" s="40">
        <f t="shared" si="37"/>
        <v>0</v>
      </c>
      <c r="X91" s="40">
        <f t="shared" si="37"/>
        <v>1.8016332480000004</v>
      </c>
      <c r="Y91" s="40">
        <f t="shared" si="37"/>
        <v>1.6385519020000003</v>
      </c>
      <c r="Z91" s="40">
        <f t="shared" si="37"/>
        <v>1.4647377654999993</v>
      </c>
      <c r="AA91" s="40">
        <f t="shared" si="37"/>
        <v>1.2507391014999996</v>
      </c>
      <c r="AB91" s="40">
        <f t="shared" si="37"/>
        <v>0</v>
      </c>
      <c r="AC91" s="40">
        <f t="shared" si="37"/>
        <v>5.8423138355000015</v>
      </c>
      <c r="AD91" s="40">
        <f t="shared" si="37"/>
        <v>5.5902496865000009</v>
      </c>
      <c r="AE91" s="40">
        <f t="shared" si="37"/>
        <v>5.6261675225000012</v>
      </c>
      <c r="AF91" s="40">
        <f t="shared" si="37"/>
        <v>3.5911649290000014</v>
      </c>
    </row>
    <row r="92" spans="1:32" x14ac:dyDescent="0.35">
      <c r="A92" t="s">
        <v>362</v>
      </c>
      <c r="B92" s="42" t="s">
        <v>381</v>
      </c>
      <c r="C92" s="40">
        <f t="shared" si="37"/>
        <v>0</v>
      </c>
      <c r="D92" s="40">
        <f t="shared" si="37"/>
        <v>-5.2331604999992006E-3</v>
      </c>
      <c r="E92" s="40">
        <f t="shared" si="37"/>
        <v>-0.10623553949999973</v>
      </c>
      <c r="F92" s="40">
        <f t="shared" si="37"/>
        <v>-0.90592292450000111</v>
      </c>
      <c r="G92" s="40">
        <f t="shared" si="37"/>
        <v>0.16403976950000043</v>
      </c>
      <c r="H92" s="40">
        <f t="shared" si="37"/>
        <v>0</v>
      </c>
      <c r="I92" s="40">
        <f t="shared" si="37"/>
        <v>1.3235593065000004</v>
      </c>
      <c r="J92" s="40">
        <f t="shared" si="37"/>
        <v>2.2363470745000003</v>
      </c>
      <c r="K92" s="40">
        <f t="shared" si="37"/>
        <v>3.2627477935</v>
      </c>
      <c r="L92" s="40">
        <f t="shared" si="37"/>
        <v>3.5718690245000007</v>
      </c>
      <c r="M92" s="40">
        <f t="shared" si="37"/>
        <v>0</v>
      </c>
      <c r="N92" s="40">
        <f t="shared" si="37"/>
        <v>2.5909812669999996</v>
      </c>
      <c r="O92" s="40">
        <f t="shared" si="37"/>
        <v>4.7813632474999999</v>
      </c>
      <c r="P92" s="40">
        <f t="shared" si="37"/>
        <v>5.0675985279999995</v>
      </c>
      <c r="Q92" s="40">
        <f t="shared" si="37"/>
        <v>5.183898524</v>
      </c>
      <c r="R92" s="40">
        <f t="shared" si="37"/>
        <v>0</v>
      </c>
      <c r="S92" s="40">
        <f t="shared" si="37"/>
        <v>4.0850253350000001</v>
      </c>
      <c r="T92" s="40">
        <f t="shared" si="37"/>
        <v>5.3478580025000007</v>
      </c>
      <c r="U92" s="40">
        <f t="shared" si="37"/>
        <v>5.3980126055000008</v>
      </c>
      <c r="V92" s="40">
        <f t="shared" si="37"/>
        <v>5.4169034405000005</v>
      </c>
      <c r="W92" s="40">
        <f t="shared" si="37"/>
        <v>0</v>
      </c>
      <c r="X92" s="40">
        <f t="shared" si="37"/>
        <v>1.2940971425000001</v>
      </c>
      <c r="Y92" s="40">
        <f t="shared" si="37"/>
        <v>3.6276099955000007</v>
      </c>
      <c r="Z92" s="40">
        <f t="shared" si="37"/>
        <v>4.3039452180000008</v>
      </c>
      <c r="AA92" s="40">
        <f t="shared" si="37"/>
        <v>4.633392186</v>
      </c>
      <c r="AB92" s="40">
        <f t="shared" si="37"/>
        <v>0</v>
      </c>
      <c r="AC92" s="40">
        <f t="shared" si="37"/>
        <v>5.3287149739999995</v>
      </c>
      <c r="AD92" s="40">
        <f t="shared" si="37"/>
        <v>5.6734608949999998</v>
      </c>
      <c r="AE92" s="40">
        <f t="shared" si="37"/>
        <v>5.5993991899999997</v>
      </c>
      <c r="AF92" s="40">
        <f t="shared" si="37"/>
        <v>5.5398017084999998</v>
      </c>
    </row>
    <row r="93" spans="1:32" x14ac:dyDescent="0.35">
      <c r="A93" t="s">
        <v>363</v>
      </c>
      <c r="B93" s="42" t="s">
        <v>381</v>
      </c>
      <c r="C93" s="40">
        <f t="shared" si="37"/>
        <v>0</v>
      </c>
      <c r="D93" s="40">
        <f t="shared" si="37"/>
        <v>0.90078470000000055</v>
      </c>
      <c r="E93" s="40">
        <f t="shared" si="37"/>
        <v>0.75843952800000025</v>
      </c>
      <c r="F93" s="40">
        <f t="shared" si="37"/>
        <v>-1.4347909644999994</v>
      </c>
      <c r="G93" s="40">
        <f t="shared" si="37"/>
        <v>0.74666724800000139</v>
      </c>
      <c r="H93" s="40">
        <f t="shared" si="37"/>
        <v>0</v>
      </c>
      <c r="I93" s="40">
        <f t="shared" si="37"/>
        <v>1.2493729705000014</v>
      </c>
      <c r="J93" s="40">
        <f t="shared" si="37"/>
        <v>1.7878027130000007</v>
      </c>
      <c r="K93" s="40">
        <f t="shared" si="37"/>
        <v>2.6269914935000012</v>
      </c>
      <c r="L93" s="40">
        <f t="shared" si="37"/>
        <v>3.4833320805000012</v>
      </c>
      <c r="M93" s="40">
        <f t="shared" si="37"/>
        <v>0</v>
      </c>
      <c r="N93" s="40">
        <f t="shared" si="37"/>
        <v>2.7247058769999994</v>
      </c>
      <c r="O93" s="40">
        <f t="shared" si="37"/>
        <v>4.8547965029999993</v>
      </c>
      <c r="P93" s="40">
        <f t="shared" si="37"/>
        <v>5.2810349694999994</v>
      </c>
      <c r="Q93" s="40">
        <f t="shared" si="37"/>
        <v>5.3504698164999995</v>
      </c>
      <c r="R93" s="40">
        <f t="shared" si="37"/>
        <v>0</v>
      </c>
      <c r="S93" s="40">
        <f t="shared" si="37"/>
        <v>3.4681206305000005</v>
      </c>
      <c r="T93" s="40">
        <f t="shared" si="37"/>
        <v>4.8665394315000006</v>
      </c>
      <c r="U93" s="40">
        <f t="shared" si="37"/>
        <v>4.9612691040000003</v>
      </c>
      <c r="V93" s="40">
        <f t="shared" si="37"/>
        <v>4.9676841315000004</v>
      </c>
      <c r="W93" s="40">
        <f t="shared" si="37"/>
        <v>0</v>
      </c>
      <c r="X93" s="40">
        <f t="shared" si="37"/>
        <v>1.5223728954999998</v>
      </c>
      <c r="Y93" s="40">
        <f t="shared" si="37"/>
        <v>3.2727630150000002</v>
      </c>
      <c r="Z93" s="40">
        <f t="shared" si="37"/>
        <v>4.3971921214999998</v>
      </c>
      <c r="AA93" s="40">
        <f t="shared" si="37"/>
        <v>4.7260135595000001</v>
      </c>
      <c r="AB93" s="40">
        <f t="shared" si="37"/>
        <v>0</v>
      </c>
      <c r="AC93" s="40">
        <f t="shared" si="37"/>
        <v>4.7734120740000003</v>
      </c>
      <c r="AD93" s="40">
        <f t="shared" si="37"/>
        <v>5.6345122525000004</v>
      </c>
      <c r="AE93" s="40">
        <f t="shared" si="37"/>
        <v>5.6559947890000002</v>
      </c>
      <c r="AF93" s="40">
        <f t="shared" si="37"/>
        <v>5.5665145960000002</v>
      </c>
    </row>
    <row r="94" spans="1:32" x14ac:dyDescent="0.35">
      <c r="A94" t="s">
        <v>364</v>
      </c>
      <c r="B94" s="42" t="s">
        <v>381</v>
      </c>
      <c r="C94" s="40">
        <f t="shared" si="37"/>
        <v>0</v>
      </c>
      <c r="D94" s="40">
        <f t="shared" si="37"/>
        <v>1.0405869379999992</v>
      </c>
      <c r="E94" s="40">
        <f t="shared" si="37"/>
        <v>6.9256586500000591E-2</v>
      </c>
      <c r="F94" s="40">
        <f t="shared" si="37"/>
        <v>-1.4199811189999998</v>
      </c>
      <c r="G94" s="40">
        <f t="shared" si="37"/>
        <v>0.47991471450000062</v>
      </c>
      <c r="H94" s="40">
        <f t="shared" si="37"/>
        <v>0</v>
      </c>
      <c r="I94" s="40">
        <f t="shared" si="37"/>
        <v>1.676875072499999</v>
      </c>
      <c r="J94" s="40">
        <f t="shared" si="37"/>
        <v>1.337564192499999</v>
      </c>
      <c r="K94" s="40">
        <f t="shared" si="37"/>
        <v>2.0213352569999996</v>
      </c>
      <c r="L94" s="40">
        <f t="shared" si="37"/>
        <v>2.9568484049999997</v>
      </c>
      <c r="M94" s="40">
        <f t="shared" si="37"/>
        <v>0</v>
      </c>
      <c r="N94" s="40">
        <f t="shared" si="37"/>
        <v>3.0123735255000001</v>
      </c>
      <c r="O94" s="40">
        <f t="shared" si="37"/>
        <v>4.2850148219999999</v>
      </c>
      <c r="P94" s="40">
        <f t="shared" si="37"/>
        <v>5.2138806665000006</v>
      </c>
      <c r="Q94" s="40">
        <f t="shared" si="37"/>
        <v>5.3636092350000002</v>
      </c>
      <c r="R94" s="40">
        <f t="shared" si="37"/>
        <v>0</v>
      </c>
      <c r="S94" s="40">
        <f t="shared" si="37"/>
        <v>3.6022720875000003</v>
      </c>
      <c r="T94" s="40">
        <f t="shared" si="37"/>
        <v>4.7980378575000007</v>
      </c>
      <c r="U94" s="40">
        <f t="shared" si="37"/>
        <v>5.1566620005000008</v>
      </c>
      <c r="V94" s="40">
        <f t="shared" si="37"/>
        <v>5.1777120910000001</v>
      </c>
      <c r="W94" s="40">
        <f t="shared" si="37"/>
        <v>0</v>
      </c>
      <c r="X94" s="40">
        <f t="shared" si="37"/>
        <v>1.4615481830000001</v>
      </c>
      <c r="Y94" s="40">
        <f t="shared" si="37"/>
        <v>1.9078803715000006</v>
      </c>
      <c r="Z94" s="40">
        <f t="shared" si="37"/>
        <v>3.7258988165000004</v>
      </c>
      <c r="AA94" s="40">
        <f t="shared" si="37"/>
        <v>4.0978197225000006</v>
      </c>
      <c r="AB94" s="40">
        <f t="shared" si="37"/>
        <v>0</v>
      </c>
      <c r="AC94" s="40">
        <f t="shared" si="37"/>
        <v>4.6870550820000005</v>
      </c>
      <c r="AD94" s="40">
        <f t="shared" si="37"/>
        <v>5.2452745675000001</v>
      </c>
      <c r="AE94" s="40">
        <f t="shared" si="37"/>
        <v>5.3805921260000007</v>
      </c>
      <c r="AF94" s="40">
        <f t="shared" si="37"/>
        <v>5.3525516690000003</v>
      </c>
    </row>
    <row r="95" spans="1:32" x14ac:dyDescent="0.35">
      <c r="A95" t="s">
        <v>365</v>
      </c>
      <c r="B95" s="11" t="s">
        <v>384</v>
      </c>
      <c r="C95" s="40">
        <f t="shared" si="37"/>
        <v>0</v>
      </c>
      <c r="D95" s="40">
        <f t="shared" si="37"/>
        <v>0.35502247749999893</v>
      </c>
      <c r="E95" s="40">
        <f t="shared" si="37"/>
        <v>-0.17446228000000019</v>
      </c>
      <c r="F95" s="40">
        <f t="shared" si="37"/>
        <v>-1.2458230835000002</v>
      </c>
      <c r="G95" s="40">
        <f t="shared" si="37"/>
        <v>0.36598670849999948</v>
      </c>
      <c r="H95" s="40">
        <f t="shared" si="37"/>
        <v>0</v>
      </c>
      <c r="I95" s="40">
        <f t="shared" si="37"/>
        <v>0.36755226349999931</v>
      </c>
      <c r="J95" s="40">
        <f t="shared" si="37"/>
        <v>-0.12839453149999969</v>
      </c>
      <c r="K95" s="40">
        <f t="shared" si="37"/>
        <v>0.71045920399999996</v>
      </c>
      <c r="L95" s="40">
        <f t="shared" si="37"/>
        <v>0.42265859899999969</v>
      </c>
      <c r="M95" s="40">
        <f t="shared" si="37"/>
        <v>0</v>
      </c>
      <c r="N95" s="40">
        <f t="shared" si="37"/>
        <v>0.32484974250000037</v>
      </c>
      <c r="O95" s="40">
        <f t="shared" si="37"/>
        <v>0.29301756450000055</v>
      </c>
      <c r="P95" s="40">
        <f t="shared" si="37"/>
        <v>-0.15243927249999842</v>
      </c>
      <c r="Q95" s="40">
        <f t="shared" si="37"/>
        <v>0.57901974650000054</v>
      </c>
      <c r="R95" s="40">
        <f t="shared" si="37"/>
        <v>0</v>
      </c>
      <c r="S95" s="40">
        <f t="shared" si="37"/>
        <v>0.59679802300000095</v>
      </c>
      <c r="T95" s="40">
        <f t="shared" si="37"/>
        <v>1.1162140375000007</v>
      </c>
      <c r="U95" s="40">
        <f t="shared" si="37"/>
        <v>-7.728786649999933E-2</v>
      </c>
      <c r="V95" s="40">
        <f t="shared" si="37"/>
        <v>0.73264808450000063</v>
      </c>
      <c r="W95" s="40">
        <f t="shared" si="37"/>
        <v>0</v>
      </c>
      <c r="X95" s="40">
        <f t="shared" si="37"/>
        <v>-1.7995989999995744E-3</v>
      </c>
      <c r="Y95" s="40">
        <f t="shared" si="37"/>
        <v>0.11965098150000131</v>
      </c>
      <c r="Z95" s="40">
        <f t="shared" si="37"/>
        <v>-9.4715612500000643E-2</v>
      </c>
      <c r="AA95" s="40">
        <f t="shared" si="37"/>
        <v>-0.17050637549999906</v>
      </c>
      <c r="AB95" s="40">
        <f t="shared" si="37"/>
        <v>0</v>
      </c>
      <c r="AC95" s="40">
        <f t="shared" si="37"/>
        <v>1.3139426244999997</v>
      </c>
      <c r="AD95" s="40">
        <f t="shared" si="37"/>
        <v>1.4023174350000005</v>
      </c>
      <c r="AE95" s="40">
        <f t="shared" si="37"/>
        <v>1.9101663424999997</v>
      </c>
      <c r="AF95" s="40">
        <f t="shared" si="37"/>
        <v>1.4766703779999992</v>
      </c>
    </row>
    <row r="96" spans="1:32" x14ac:dyDescent="0.35">
      <c r="A96" t="s">
        <v>366</v>
      </c>
      <c r="B96" s="11" t="s">
        <v>384</v>
      </c>
      <c r="C96" s="40">
        <f t="shared" si="37"/>
        <v>0</v>
      </c>
      <c r="D96" s="40">
        <f t="shared" si="37"/>
        <v>9.8863367500000271E-2</v>
      </c>
      <c r="E96" s="40">
        <f t="shared" si="37"/>
        <v>-0.44387610249999981</v>
      </c>
      <c r="F96" s="40">
        <f t="shared" si="37"/>
        <v>-1.4743283320000002</v>
      </c>
      <c r="G96" s="40">
        <f t="shared" si="37"/>
        <v>-0.47496181550000005</v>
      </c>
      <c r="H96" s="40">
        <f t="shared" si="37"/>
        <v>0</v>
      </c>
      <c r="I96" s="40">
        <f t="shared" si="37"/>
        <v>0.56049604200000047</v>
      </c>
      <c r="J96" s="40">
        <f t="shared" si="37"/>
        <v>0.19124995250000013</v>
      </c>
      <c r="K96" s="40">
        <f t="shared" si="37"/>
        <v>0.18668686900000039</v>
      </c>
      <c r="L96" s="40">
        <f t="shared" si="37"/>
        <v>0.18150691299999977</v>
      </c>
      <c r="M96" s="40">
        <f t="shared" si="37"/>
        <v>0</v>
      </c>
      <c r="N96" s="40">
        <f t="shared" si="37"/>
        <v>0.91295572700000061</v>
      </c>
      <c r="O96" s="40">
        <f t="shared" si="37"/>
        <v>1.0636141160000001</v>
      </c>
      <c r="P96" s="40">
        <f t="shared" si="37"/>
        <v>0.73926233300000133</v>
      </c>
      <c r="Q96" s="40">
        <f t="shared" si="37"/>
        <v>0.54901060200000062</v>
      </c>
      <c r="R96" s="40">
        <f t="shared" si="37"/>
        <v>0</v>
      </c>
      <c r="S96" s="40">
        <f t="shared" si="37"/>
        <v>0.63154884499999897</v>
      </c>
      <c r="T96" s="40">
        <f t="shared" si="37"/>
        <v>0.81647506899999911</v>
      </c>
      <c r="U96" s="40">
        <f t="shared" si="37"/>
        <v>0.31772970849999993</v>
      </c>
      <c r="V96" s="40">
        <f t="shared" si="37"/>
        <v>1.2100438974999996</v>
      </c>
      <c r="W96" s="40">
        <f t="shared" si="37"/>
        <v>0</v>
      </c>
      <c r="X96" s="40">
        <f t="shared" si="37"/>
        <v>0.49556653949999968</v>
      </c>
      <c r="Y96" s="40">
        <f t="shared" si="37"/>
        <v>0.23474205549999994</v>
      </c>
      <c r="Z96" s="40">
        <f t="shared" si="37"/>
        <v>0.13230425699999984</v>
      </c>
      <c r="AA96" s="40">
        <f t="shared" si="37"/>
        <v>-0.26950106750000058</v>
      </c>
      <c r="AB96" s="40">
        <f t="shared" si="37"/>
        <v>0</v>
      </c>
      <c r="AC96" s="40">
        <f t="shared" si="37"/>
        <v>1.9069323239999989</v>
      </c>
      <c r="AD96" s="40">
        <f t="shared" si="37"/>
        <v>1.3709272564999992</v>
      </c>
      <c r="AE96" s="40">
        <f t="shared" si="37"/>
        <v>0.90615970949999891</v>
      </c>
      <c r="AF96" s="40">
        <f t="shared" si="37"/>
        <v>1.3111804469999995</v>
      </c>
    </row>
    <row r="97" spans="1:32" x14ac:dyDescent="0.35">
      <c r="A97" t="s">
        <v>367</v>
      </c>
      <c r="B97" s="11" t="s">
        <v>384</v>
      </c>
      <c r="C97" s="40">
        <f t="shared" si="37"/>
        <v>0</v>
      </c>
      <c r="D97" s="40">
        <f t="shared" si="37"/>
        <v>-0.24520298849999947</v>
      </c>
      <c r="E97" s="40">
        <f t="shared" si="37"/>
        <v>0.47416132800000027</v>
      </c>
      <c r="F97" s="40">
        <f t="shared" si="37"/>
        <v>-0.83769772549999932</v>
      </c>
      <c r="G97" s="40">
        <f t="shared" si="37"/>
        <v>0.41248349400000067</v>
      </c>
      <c r="H97" s="40">
        <f t="shared" si="37"/>
        <v>0</v>
      </c>
      <c r="I97" s="40">
        <f t="shared" si="37"/>
        <v>0.20663726900000015</v>
      </c>
      <c r="J97" s="40">
        <f t="shared" si="37"/>
        <v>0.4415959269999995</v>
      </c>
      <c r="K97" s="40">
        <f t="shared" si="37"/>
        <v>0.6270623424999997</v>
      </c>
      <c r="L97" s="40">
        <f t="shared" si="37"/>
        <v>0.49670342350000068</v>
      </c>
      <c r="M97" s="40">
        <f t="shared" si="37"/>
        <v>0</v>
      </c>
      <c r="N97" s="40">
        <f t="shared" si="37"/>
        <v>0.17889920449999935</v>
      </c>
      <c r="O97" s="40">
        <f t="shared" si="37"/>
        <v>0.72643291499999951</v>
      </c>
      <c r="P97" s="40">
        <f t="shared" si="37"/>
        <v>0.48937767600000015</v>
      </c>
      <c r="Q97" s="40">
        <f t="shared" si="37"/>
        <v>1.1071212134999997</v>
      </c>
      <c r="R97" s="40">
        <f t="shared" si="37"/>
        <v>0</v>
      </c>
      <c r="S97" s="40">
        <f t="shared" si="37"/>
        <v>0.75996259100000008</v>
      </c>
      <c r="T97" s="40">
        <f t="shared" si="37"/>
        <v>1.2732186719999994</v>
      </c>
      <c r="U97" s="40">
        <f t="shared" si="37"/>
        <v>0.46843005700000051</v>
      </c>
      <c r="V97" s="40">
        <f t="shared" si="37"/>
        <v>1.3304662575000001</v>
      </c>
      <c r="W97" s="40">
        <f t="shared" si="37"/>
        <v>0</v>
      </c>
      <c r="X97" s="40">
        <f t="shared" si="37"/>
        <v>-1.4212927500000205E-2</v>
      </c>
      <c r="Y97" s="40">
        <f t="shared" si="37"/>
        <v>0.59752922099999917</v>
      </c>
      <c r="Z97" s="40">
        <f t="shared" si="37"/>
        <v>0.48396002449999997</v>
      </c>
      <c r="AA97" s="40">
        <f t="shared" si="37"/>
        <v>0.22200761399999963</v>
      </c>
      <c r="AB97" s="40">
        <f t="shared" si="37"/>
        <v>0</v>
      </c>
      <c r="AC97" s="40">
        <f t="shared" si="37"/>
        <v>1.4560594575000003</v>
      </c>
      <c r="AD97" s="40">
        <f t="shared" si="37"/>
        <v>1.8664985719999998</v>
      </c>
      <c r="AE97" s="40">
        <f t="shared" si="37"/>
        <v>1.4106361575000008</v>
      </c>
      <c r="AF97" s="40">
        <f t="shared" si="37"/>
        <v>0.55828241900000108</v>
      </c>
    </row>
    <row r="98" spans="1:32" x14ac:dyDescent="0.35">
      <c r="A98" t="s">
        <v>368</v>
      </c>
    </row>
    <row r="99" spans="1:32" x14ac:dyDescent="0.35">
      <c r="A99" t="s">
        <v>369</v>
      </c>
    </row>
    <row r="100" spans="1:32" x14ac:dyDescent="0.35">
      <c r="A100" t="s">
        <v>370</v>
      </c>
    </row>
    <row r="102" spans="1:32" x14ac:dyDescent="0.35">
      <c r="B102" s="43"/>
      <c r="C102" s="44" t="s">
        <v>272</v>
      </c>
      <c r="D102" s="44" t="s">
        <v>278</v>
      </c>
      <c r="E102" s="44" t="s">
        <v>284</v>
      </c>
      <c r="F102" s="44" t="s">
        <v>290</v>
      </c>
      <c r="G102" s="44" t="s">
        <v>340</v>
      </c>
      <c r="H102" s="48" t="s">
        <v>274</v>
      </c>
      <c r="I102" s="48" t="s">
        <v>280</v>
      </c>
      <c r="J102" s="48" t="s">
        <v>286</v>
      </c>
      <c r="K102" s="48" t="s">
        <v>292</v>
      </c>
      <c r="L102" s="48" t="s">
        <v>342</v>
      </c>
      <c r="M102" s="45" t="s">
        <v>275</v>
      </c>
      <c r="N102" s="45" t="s">
        <v>281</v>
      </c>
      <c r="O102" s="45" t="s">
        <v>287</v>
      </c>
      <c r="P102" s="45" t="s">
        <v>293</v>
      </c>
      <c r="Q102" s="45" t="s">
        <v>343</v>
      </c>
      <c r="R102" s="48" t="s">
        <v>276</v>
      </c>
      <c r="S102" s="48" t="s">
        <v>282</v>
      </c>
      <c r="T102" s="48" t="s">
        <v>288</v>
      </c>
      <c r="U102" s="48" t="s">
        <v>294</v>
      </c>
      <c r="V102" s="48" t="s">
        <v>344</v>
      </c>
      <c r="W102" s="45" t="s">
        <v>273</v>
      </c>
      <c r="X102" s="45" t="s">
        <v>279</v>
      </c>
      <c r="Y102" s="45" t="s">
        <v>285</v>
      </c>
      <c r="Z102" s="45" t="s">
        <v>291</v>
      </c>
      <c r="AA102" s="45" t="s">
        <v>341</v>
      </c>
      <c r="AB102" s="52" t="s">
        <v>277</v>
      </c>
      <c r="AC102" s="52" t="s">
        <v>283</v>
      </c>
      <c r="AD102" s="52" t="s">
        <v>289</v>
      </c>
      <c r="AE102" s="52" t="s">
        <v>295</v>
      </c>
      <c r="AF102" s="52" t="s">
        <v>345</v>
      </c>
    </row>
    <row r="103" spans="1:32" x14ac:dyDescent="0.35">
      <c r="B103" s="47" t="s">
        <v>376</v>
      </c>
      <c r="C103" s="47">
        <v>0</v>
      </c>
      <c r="D103" s="47">
        <v>1</v>
      </c>
      <c r="E103" s="47">
        <v>5</v>
      </c>
      <c r="F103" s="47">
        <v>11</v>
      </c>
      <c r="G103" s="47">
        <v>20</v>
      </c>
      <c r="H103" s="49">
        <v>0</v>
      </c>
      <c r="I103" s="49">
        <v>1</v>
      </c>
      <c r="J103" s="49">
        <v>5</v>
      </c>
      <c r="K103" s="49">
        <v>11</v>
      </c>
      <c r="L103" s="49">
        <v>20</v>
      </c>
      <c r="M103" s="47">
        <v>0</v>
      </c>
      <c r="N103" s="47">
        <v>1</v>
      </c>
      <c r="O103" s="47">
        <v>5</v>
      </c>
      <c r="P103" s="47">
        <v>11</v>
      </c>
      <c r="Q103" s="47">
        <v>20</v>
      </c>
      <c r="R103" s="49">
        <v>0</v>
      </c>
      <c r="S103" s="49">
        <v>1</v>
      </c>
      <c r="T103" s="49">
        <v>5</v>
      </c>
      <c r="U103" s="49">
        <v>11</v>
      </c>
      <c r="V103" s="49">
        <v>20</v>
      </c>
      <c r="W103" s="47">
        <v>0</v>
      </c>
      <c r="X103" s="47">
        <v>1</v>
      </c>
      <c r="Y103" s="47">
        <v>5</v>
      </c>
      <c r="Z103" s="47">
        <v>11</v>
      </c>
      <c r="AA103" s="47">
        <v>20</v>
      </c>
      <c r="AB103" s="49">
        <v>0</v>
      </c>
      <c r="AC103" s="49">
        <v>1</v>
      </c>
      <c r="AD103" s="49">
        <v>5</v>
      </c>
      <c r="AE103" s="49">
        <v>11</v>
      </c>
      <c r="AF103" s="49">
        <v>20</v>
      </c>
    </row>
    <row r="104" spans="1:32" x14ac:dyDescent="0.35">
      <c r="B104" t="s">
        <v>377</v>
      </c>
      <c r="C104" s="40">
        <f>AVERAGE(C80:C82)</f>
        <v>0</v>
      </c>
      <c r="D104" s="40">
        <f t="shared" ref="D104:AF104" si="38">AVERAGE(D80:D82)</f>
        <v>1.6852479253333339</v>
      </c>
      <c r="E104" s="40">
        <f t="shared" si="38"/>
        <v>3.0010473018333337</v>
      </c>
      <c r="F104" s="40">
        <f t="shared" si="38"/>
        <v>0.92057365000000024</v>
      </c>
      <c r="G104" s="40">
        <f t="shared" si="38"/>
        <v>2.8388208268333344</v>
      </c>
      <c r="H104" s="50">
        <f t="shared" si="38"/>
        <v>0</v>
      </c>
      <c r="I104" s="50">
        <f t="shared" si="38"/>
        <v>3.2899363194999993</v>
      </c>
      <c r="J104" s="50">
        <f t="shared" si="38"/>
        <v>5.8381372465000005</v>
      </c>
      <c r="K104" s="50">
        <f t="shared" si="38"/>
        <v>6.1737019151666672</v>
      </c>
      <c r="L104" s="50">
        <f t="shared" si="38"/>
        <v>6.1972135766666669</v>
      </c>
      <c r="M104" s="40">
        <f t="shared" si="38"/>
        <v>0</v>
      </c>
      <c r="N104" s="40">
        <f t="shared" si="38"/>
        <v>3.7539033843333329</v>
      </c>
      <c r="O104" s="40">
        <f t="shared" si="38"/>
        <v>5.8408454986666669</v>
      </c>
      <c r="P104" s="40">
        <f t="shared" si="38"/>
        <v>5.9942033393333345</v>
      </c>
      <c r="Q104" s="40">
        <f t="shared" si="38"/>
        <v>5.9938601616666674</v>
      </c>
      <c r="R104" s="50">
        <f t="shared" si="38"/>
        <v>0</v>
      </c>
      <c r="S104" s="50">
        <f t="shared" si="38"/>
        <v>3.6744902093333338</v>
      </c>
      <c r="T104" s="50">
        <f t="shared" si="38"/>
        <v>5.4349733980000012</v>
      </c>
      <c r="U104" s="50">
        <f t="shared" si="38"/>
        <v>5.5661530766666685</v>
      </c>
      <c r="V104" s="50">
        <f t="shared" si="38"/>
        <v>5.5661530766666685</v>
      </c>
      <c r="W104" s="40">
        <f t="shared" si="38"/>
        <v>0</v>
      </c>
      <c r="X104" s="40">
        <f t="shared" si="38"/>
        <v>3.414191814</v>
      </c>
      <c r="Y104" s="40">
        <f t="shared" si="38"/>
        <v>5.6964111351666675</v>
      </c>
      <c r="Z104" s="40">
        <f t="shared" si="38"/>
        <v>5.988204801666666</v>
      </c>
      <c r="AA104" s="40">
        <f t="shared" si="38"/>
        <v>5.9713354659999993</v>
      </c>
      <c r="AB104" s="50">
        <f t="shared" si="38"/>
        <v>0</v>
      </c>
      <c r="AC104" s="50">
        <f t="shared" si="38"/>
        <v>4.5194361101666667</v>
      </c>
      <c r="AD104" s="50">
        <f t="shared" si="38"/>
        <v>6.6136859560000003</v>
      </c>
      <c r="AE104" s="50">
        <f t="shared" si="38"/>
        <v>6.745566696</v>
      </c>
      <c r="AF104" s="50">
        <f t="shared" si="38"/>
        <v>6.745566696</v>
      </c>
    </row>
    <row r="105" spans="1:32" x14ac:dyDescent="0.35">
      <c r="B105" s="42" t="s">
        <v>374</v>
      </c>
      <c r="C105" s="40">
        <f>AVERAGE(C83:C85)</f>
        <v>0</v>
      </c>
      <c r="D105" s="40">
        <f t="shared" ref="D105:AF105" si="39">AVERAGE(D83:D85)</f>
        <v>1.0590591296666665</v>
      </c>
      <c r="E105" s="40">
        <f t="shared" si="39"/>
        <v>0.84171379799999901</v>
      </c>
      <c r="F105" s="40">
        <f t="shared" si="39"/>
        <v>-0.83835500816666764</v>
      </c>
      <c r="G105" s="40">
        <f t="shared" si="39"/>
        <v>0.53576337399999929</v>
      </c>
      <c r="H105" s="50">
        <f t="shared" si="39"/>
        <v>0</v>
      </c>
      <c r="I105" s="50">
        <f t="shared" si="39"/>
        <v>1.0258575191666675</v>
      </c>
      <c r="J105" s="50">
        <f t="shared" si="39"/>
        <v>1.220817856666667</v>
      </c>
      <c r="K105" s="50">
        <f t="shared" si="39"/>
        <v>1.7284898961666666</v>
      </c>
      <c r="L105" s="50">
        <f t="shared" si="39"/>
        <v>1.0253662068333333</v>
      </c>
      <c r="M105" s="40">
        <f t="shared" si="39"/>
        <v>0</v>
      </c>
      <c r="N105" s="40">
        <f t="shared" si="39"/>
        <v>2.0984206661666662</v>
      </c>
      <c r="O105" s="40">
        <f t="shared" si="39"/>
        <v>2.3788104311666669</v>
      </c>
      <c r="P105" s="40">
        <f t="shared" si="39"/>
        <v>2.4859327961666664</v>
      </c>
      <c r="Q105" s="40">
        <f t="shared" si="39"/>
        <v>2.250245419333333</v>
      </c>
      <c r="R105" s="50">
        <f t="shared" si="39"/>
        <v>0</v>
      </c>
      <c r="S105" s="50">
        <f t="shared" si="39"/>
        <v>3.3222120155000003</v>
      </c>
      <c r="T105" s="50">
        <f t="shared" si="39"/>
        <v>3.8650282290000004</v>
      </c>
      <c r="U105" s="50">
        <f t="shared" si="39"/>
        <v>4.0846932038333348</v>
      </c>
      <c r="V105" s="50">
        <f t="shared" si="39"/>
        <v>3.9951350650000008</v>
      </c>
      <c r="W105" s="40">
        <f t="shared" si="39"/>
        <v>0</v>
      </c>
      <c r="X105" s="40">
        <f t="shared" si="39"/>
        <v>0.85613117499999936</v>
      </c>
      <c r="Y105" s="40">
        <f t="shared" si="39"/>
        <v>0.70154063883333284</v>
      </c>
      <c r="Z105" s="40">
        <f t="shared" si="39"/>
        <v>0.60149015399999917</v>
      </c>
      <c r="AA105" s="40">
        <f t="shared" si="39"/>
        <v>-0.27612715066666688</v>
      </c>
      <c r="AB105" s="50">
        <f t="shared" si="39"/>
        <v>0</v>
      </c>
      <c r="AC105" s="50">
        <f t="shared" si="39"/>
        <v>4.3147076471666681</v>
      </c>
      <c r="AD105" s="50">
        <f t="shared" si="39"/>
        <v>4.9062465135000002</v>
      </c>
      <c r="AE105" s="50">
        <f t="shared" si="39"/>
        <v>5.6450401400000016</v>
      </c>
      <c r="AF105" s="50">
        <f t="shared" si="39"/>
        <v>5.7180686146666675</v>
      </c>
    </row>
    <row r="106" spans="1:32" x14ac:dyDescent="0.35">
      <c r="B106" s="42" t="s">
        <v>382</v>
      </c>
      <c r="C106" s="40">
        <f>AVERAGE(C86:C88)</f>
        <v>0</v>
      </c>
      <c r="D106" s="40">
        <f t="shared" ref="D106:AF106" si="40">AVERAGE(D86:D88)</f>
        <v>0.16576330950000015</v>
      </c>
      <c r="E106" s="40">
        <f t="shared" si="40"/>
        <v>3.2413060666665904E-2</v>
      </c>
      <c r="F106" s="40">
        <f t="shared" si="40"/>
        <v>-1.3029658441666669</v>
      </c>
      <c r="G106" s="40">
        <f t="shared" si="40"/>
        <v>-0.23034743566666618</v>
      </c>
      <c r="H106" s="50">
        <f t="shared" si="40"/>
        <v>0</v>
      </c>
      <c r="I106" s="50">
        <f t="shared" si="40"/>
        <v>0.3048162913333336</v>
      </c>
      <c r="J106" s="50">
        <f t="shared" si="40"/>
        <v>0.39659030866666667</v>
      </c>
      <c r="K106" s="50">
        <f t="shared" si="40"/>
        <v>0.91653667283333295</v>
      </c>
      <c r="L106" s="50">
        <f t="shared" si="40"/>
        <v>0.1494065446666667</v>
      </c>
      <c r="M106" s="40">
        <f t="shared" si="40"/>
        <v>0</v>
      </c>
      <c r="N106" s="40">
        <f t="shared" si="40"/>
        <v>0.70996797000000023</v>
      </c>
      <c r="O106" s="40">
        <f t="shared" si="40"/>
        <v>0.73390941300000045</v>
      </c>
      <c r="P106" s="40">
        <f t="shared" si="40"/>
        <v>0.69186074333333369</v>
      </c>
      <c r="Q106" s="40">
        <f t="shared" si="40"/>
        <v>0.31828006833333383</v>
      </c>
      <c r="R106" s="50">
        <f t="shared" si="40"/>
        <v>0</v>
      </c>
      <c r="S106" s="50">
        <f t="shared" si="40"/>
        <v>0.63832189049999999</v>
      </c>
      <c r="T106" s="50">
        <f t="shared" si="40"/>
        <v>0.87342249366666636</v>
      </c>
      <c r="U106" s="50">
        <f t="shared" si="40"/>
        <v>0.67863074916666644</v>
      </c>
      <c r="V106" s="50">
        <f t="shared" si="40"/>
        <v>0.2410490363333333</v>
      </c>
      <c r="W106" s="40">
        <f t="shared" si="40"/>
        <v>0</v>
      </c>
      <c r="X106" s="40">
        <f t="shared" si="40"/>
        <v>0.47435794383333246</v>
      </c>
      <c r="Y106" s="40">
        <f t="shared" si="40"/>
        <v>0.31811961483333229</v>
      </c>
      <c r="Z106" s="40">
        <f t="shared" si="40"/>
        <v>0.59465997116666569</v>
      </c>
      <c r="AA106" s="40">
        <f t="shared" si="40"/>
        <v>-0.26389634633333398</v>
      </c>
      <c r="AB106" s="50">
        <f t="shared" si="40"/>
        <v>0</v>
      </c>
      <c r="AC106" s="50">
        <f t="shared" si="40"/>
        <v>0.45299401883333346</v>
      </c>
      <c r="AD106" s="50">
        <f t="shared" si="40"/>
        <v>0.34689770533333331</v>
      </c>
      <c r="AE106" s="50">
        <f t="shared" si="40"/>
        <v>0.24808132083333354</v>
      </c>
      <c r="AF106" s="50">
        <f t="shared" si="40"/>
        <v>0.15553734599999983</v>
      </c>
    </row>
    <row r="107" spans="1:32" x14ac:dyDescent="0.35">
      <c r="B107" s="42" t="s">
        <v>380</v>
      </c>
      <c r="C107" s="40">
        <f>AVERAGE(C89:C91)</f>
        <v>0</v>
      </c>
      <c r="D107" s="40">
        <f t="shared" ref="D107:AF107" si="41">AVERAGE(D89:D91)</f>
        <v>1.0316935898333339</v>
      </c>
      <c r="E107" s="40">
        <f t="shared" si="41"/>
        <v>0.68847877433333371</v>
      </c>
      <c r="F107" s="40">
        <f t="shared" si="41"/>
        <v>-0.60908630316666723</v>
      </c>
      <c r="G107" s="40">
        <f t="shared" si="41"/>
        <v>6.3254722833333207E-2</v>
      </c>
      <c r="H107" s="50">
        <f t="shared" si="41"/>
        <v>0</v>
      </c>
      <c r="I107" s="50">
        <f t="shared" si="41"/>
        <v>3.0574371878333344</v>
      </c>
      <c r="J107" s="50">
        <f t="shared" si="41"/>
        <v>3.4147431756666671</v>
      </c>
      <c r="K107" s="50">
        <f t="shared" si="41"/>
        <v>3.4029490786666674</v>
      </c>
      <c r="L107" s="50">
        <f t="shared" si="41"/>
        <v>2.7954771983333337</v>
      </c>
      <c r="M107" s="40">
        <f t="shared" si="41"/>
        <v>0</v>
      </c>
      <c r="N107" s="40">
        <f t="shared" si="41"/>
        <v>4.8176455450000004</v>
      </c>
      <c r="O107" s="40">
        <f t="shared" si="41"/>
        <v>5.9330011128333338</v>
      </c>
      <c r="P107" s="40">
        <f t="shared" si="41"/>
        <v>6.0790967138333336</v>
      </c>
      <c r="Q107" s="40">
        <f t="shared" si="41"/>
        <v>6.0297288530000008</v>
      </c>
      <c r="R107" s="50">
        <f t="shared" si="41"/>
        <v>0</v>
      </c>
      <c r="S107" s="50">
        <f t="shared" si="41"/>
        <v>5.1997303828333346</v>
      </c>
      <c r="T107" s="50">
        <f t="shared" si="41"/>
        <v>5.6628742748333343</v>
      </c>
      <c r="U107" s="50">
        <f t="shared" si="41"/>
        <v>5.7176571588333358</v>
      </c>
      <c r="V107" s="50">
        <f t="shared" si="41"/>
        <v>5.5853331943333338</v>
      </c>
      <c r="W107" s="40">
        <f t="shared" si="41"/>
        <v>0</v>
      </c>
      <c r="X107" s="40">
        <f t="shared" si="41"/>
        <v>3.0579208154999997</v>
      </c>
      <c r="Y107" s="40">
        <f t="shared" si="41"/>
        <v>3.0714553949999996</v>
      </c>
      <c r="Z107" s="40">
        <f t="shared" si="41"/>
        <v>3.0941295668333328</v>
      </c>
      <c r="AA107" s="40">
        <f t="shared" si="41"/>
        <v>2.3500505976666664</v>
      </c>
      <c r="AB107" s="50">
        <f t="shared" si="41"/>
        <v>0</v>
      </c>
      <c r="AC107" s="50">
        <f t="shared" si="41"/>
        <v>6.1589605301666674</v>
      </c>
      <c r="AD107" s="50">
        <f t="shared" si="41"/>
        <v>6.1813559463333343</v>
      </c>
      <c r="AE107" s="50">
        <f t="shared" si="41"/>
        <v>6.1537394418333342</v>
      </c>
      <c r="AF107" s="50">
        <f t="shared" si="41"/>
        <v>5.4545642930000007</v>
      </c>
    </row>
    <row r="108" spans="1:32" x14ac:dyDescent="0.35">
      <c r="B108" s="42" t="s">
        <v>381</v>
      </c>
      <c r="C108" s="40">
        <f>AVERAGE(C92:C94)</f>
        <v>0</v>
      </c>
      <c r="D108" s="40">
        <f t="shared" ref="D108:AF108" si="42">AVERAGE(D92:D94)</f>
        <v>0.64537949250000015</v>
      </c>
      <c r="E108" s="40">
        <f t="shared" si="42"/>
        <v>0.24048685833333369</v>
      </c>
      <c r="F108" s="40">
        <f t="shared" si="42"/>
        <v>-1.2535650026666669</v>
      </c>
      <c r="G108" s="40">
        <f t="shared" si="42"/>
        <v>0.46354057733333415</v>
      </c>
      <c r="H108" s="50">
        <f t="shared" si="42"/>
        <v>0</v>
      </c>
      <c r="I108" s="50">
        <f t="shared" si="42"/>
        <v>1.4166024498333336</v>
      </c>
      <c r="J108" s="50">
        <f t="shared" si="42"/>
        <v>1.7872379933333331</v>
      </c>
      <c r="K108" s="50">
        <f t="shared" si="42"/>
        <v>2.6370248480000003</v>
      </c>
      <c r="L108" s="50">
        <f t="shared" si="42"/>
        <v>3.3373498366666667</v>
      </c>
      <c r="M108" s="40">
        <f t="shared" si="42"/>
        <v>0</v>
      </c>
      <c r="N108" s="40">
        <f t="shared" si="42"/>
        <v>2.7760202231666664</v>
      </c>
      <c r="O108" s="40">
        <f t="shared" si="42"/>
        <v>4.6403915241666667</v>
      </c>
      <c r="P108" s="40">
        <f t="shared" si="42"/>
        <v>5.1875047213333332</v>
      </c>
      <c r="Q108" s="40">
        <f t="shared" si="42"/>
        <v>5.2993258584999996</v>
      </c>
      <c r="R108" s="50">
        <f t="shared" si="42"/>
        <v>0</v>
      </c>
      <c r="S108" s="50">
        <f t="shared" si="42"/>
        <v>3.7184726843333338</v>
      </c>
      <c r="T108" s="50">
        <f t="shared" si="42"/>
        <v>5.0041450971666679</v>
      </c>
      <c r="U108" s="50">
        <f t="shared" si="42"/>
        <v>5.1719812366666673</v>
      </c>
      <c r="V108" s="50">
        <f t="shared" si="42"/>
        <v>5.187433221</v>
      </c>
      <c r="W108" s="40">
        <f t="shared" si="42"/>
        <v>0</v>
      </c>
      <c r="X108" s="40">
        <f t="shared" si="42"/>
        <v>1.4260060736666667</v>
      </c>
      <c r="Y108" s="40">
        <f t="shared" si="42"/>
        <v>2.9360844606666672</v>
      </c>
      <c r="Z108" s="40">
        <f t="shared" si="42"/>
        <v>4.1423453853333339</v>
      </c>
      <c r="AA108" s="40">
        <f t="shared" si="42"/>
        <v>4.4857418226666672</v>
      </c>
      <c r="AB108" s="50">
        <f t="shared" si="42"/>
        <v>0</v>
      </c>
      <c r="AC108" s="50">
        <f t="shared" si="42"/>
        <v>4.9297273766666665</v>
      </c>
      <c r="AD108" s="50">
        <f t="shared" si="42"/>
        <v>5.5177492383333338</v>
      </c>
      <c r="AE108" s="50">
        <f t="shared" si="42"/>
        <v>5.5453287016666666</v>
      </c>
      <c r="AF108" s="50">
        <f t="shared" si="42"/>
        <v>5.4862893244999995</v>
      </c>
    </row>
    <row r="109" spans="1:32" x14ac:dyDescent="0.35">
      <c r="B109" s="11" t="s">
        <v>375</v>
      </c>
      <c r="C109" s="40">
        <f>AVERAGE(C95:C97)</f>
        <v>0</v>
      </c>
      <c r="D109" s="40">
        <f t="shared" ref="D109:AF109" si="43">AVERAGE(D95:D97)</f>
        <v>6.9560952166666565E-2</v>
      </c>
      <c r="E109" s="40">
        <f t="shared" si="43"/>
        <v>-4.8059018166666558E-2</v>
      </c>
      <c r="F109" s="40">
        <f t="shared" si="43"/>
        <v>-1.1859497136666663</v>
      </c>
      <c r="G109" s="40">
        <f t="shared" si="43"/>
        <v>0.10116946233333336</v>
      </c>
      <c r="H109" s="50">
        <f t="shared" si="43"/>
        <v>0</v>
      </c>
      <c r="I109" s="50">
        <f t="shared" si="43"/>
        <v>0.3782285248333333</v>
      </c>
      <c r="J109" s="50">
        <f t="shared" si="43"/>
        <v>0.16815044933333331</v>
      </c>
      <c r="K109" s="50">
        <f t="shared" si="43"/>
        <v>0.50806947183333329</v>
      </c>
      <c r="L109" s="50">
        <f t="shared" si="43"/>
        <v>0.36695631183333338</v>
      </c>
      <c r="M109" s="40">
        <f t="shared" si="43"/>
        <v>0</v>
      </c>
      <c r="N109" s="40">
        <f t="shared" si="43"/>
        <v>0.47223489133333341</v>
      </c>
      <c r="O109" s="40">
        <f t="shared" si="43"/>
        <v>0.69435486516666678</v>
      </c>
      <c r="P109" s="40">
        <f t="shared" si="43"/>
        <v>0.35873357883333434</v>
      </c>
      <c r="Q109" s="40">
        <f t="shared" si="43"/>
        <v>0.74505052066666699</v>
      </c>
      <c r="R109" s="50">
        <f t="shared" si="43"/>
        <v>0</v>
      </c>
      <c r="S109" s="50">
        <f t="shared" si="43"/>
        <v>0.6627698196666667</v>
      </c>
      <c r="T109" s="50">
        <f t="shared" si="43"/>
        <v>1.0686359261666665</v>
      </c>
      <c r="U109" s="50">
        <f t="shared" si="43"/>
        <v>0.23629063300000039</v>
      </c>
      <c r="V109" s="50">
        <f t="shared" si="43"/>
        <v>1.0910527465000002</v>
      </c>
      <c r="W109" s="40">
        <f t="shared" si="43"/>
        <v>0</v>
      </c>
      <c r="X109" s="40">
        <f t="shared" si="43"/>
        <v>0.15985133766666662</v>
      </c>
      <c r="Y109" s="40">
        <f t="shared" si="43"/>
        <v>0.31730741933333345</v>
      </c>
      <c r="Z109" s="40">
        <f t="shared" si="43"/>
        <v>0.17384955633333307</v>
      </c>
      <c r="AA109" s="40">
        <f t="shared" si="43"/>
        <v>-7.2666609666666659E-2</v>
      </c>
      <c r="AB109" s="50">
        <f t="shared" si="43"/>
        <v>0</v>
      </c>
      <c r="AC109" s="50">
        <f t="shared" si="43"/>
        <v>1.558978135333333</v>
      </c>
      <c r="AD109" s="50">
        <f t="shared" si="43"/>
        <v>1.5465810878333333</v>
      </c>
      <c r="AE109" s="50">
        <f t="shared" si="43"/>
        <v>1.4089874031666667</v>
      </c>
      <c r="AF109" s="50">
        <f t="shared" si="43"/>
        <v>1.115377748</v>
      </c>
    </row>
    <row r="110" spans="1:32" x14ac:dyDescent="0.35">
      <c r="H110" s="51"/>
      <c r="I110" s="51"/>
      <c r="J110" s="51"/>
      <c r="K110" s="51"/>
      <c r="L110" s="51"/>
      <c r="R110" s="51"/>
      <c r="S110" s="51"/>
      <c r="T110" s="51"/>
      <c r="U110" s="51"/>
      <c r="V110" s="51"/>
      <c r="AB110" s="51"/>
      <c r="AC110" s="51"/>
      <c r="AD110" s="51"/>
      <c r="AE110" s="51"/>
      <c r="AF110" s="51"/>
    </row>
    <row r="111" spans="1:32" x14ac:dyDescent="0.35">
      <c r="B111" t="s">
        <v>377</v>
      </c>
      <c r="C111">
        <f>_xlfn.STDEV.P(C80:C82)</f>
        <v>0</v>
      </c>
      <c r="D111" s="40">
        <f t="shared" ref="D111:AF111" si="44">_xlfn.STDEV.P(D80:D82)</f>
        <v>1.2870492847884851</v>
      </c>
      <c r="E111" s="40">
        <f t="shared" si="44"/>
        <v>1.5124634140477167</v>
      </c>
      <c r="F111" s="40">
        <f t="shared" si="44"/>
        <v>2.378808651243824</v>
      </c>
      <c r="G111" s="40">
        <f t="shared" si="44"/>
        <v>1.1858034944818274</v>
      </c>
      <c r="H111" s="50">
        <f t="shared" si="44"/>
        <v>0</v>
      </c>
      <c r="I111" s="50">
        <f t="shared" si="44"/>
        <v>0.59058609932496797</v>
      </c>
      <c r="J111" s="50">
        <f t="shared" si="44"/>
        <v>0.9864847151908781</v>
      </c>
      <c r="K111" s="50">
        <f t="shared" si="44"/>
        <v>1.173454547245848</v>
      </c>
      <c r="L111" s="50">
        <f t="shared" si="44"/>
        <v>1.1657152490461673</v>
      </c>
      <c r="M111" s="40">
        <f t="shared" si="44"/>
        <v>0</v>
      </c>
      <c r="N111" s="40">
        <f t="shared" si="44"/>
        <v>0.29555924214969359</v>
      </c>
      <c r="O111" s="40">
        <f t="shared" si="44"/>
        <v>0.85400616615167935</v>
      </c>
      <c r="P111" s="40">
        <f t="shared" si="44"/>
        <v>1.035495944041062</v>
      </c>
      <c r="Q111" s="40">
        <f t="shared" si="44"/>
        <v>1.0349514896828345</v>
      </c>
      <c r="R111" s="50">
        <f t="shared" si="44"/>
        <v>0</v>
      </c>
      <c r="S111" s="50">
        <f t="shared" si="44"/>
        <v>0.29094345181176162</v>
      </c>
      <c r="T111" s="50">
        <f t="shared" si="44"/>
        <v>0.70274782797506441</v>
      </c>
      <c r="U111" s="50">
        <f t="shared" si="44"/>
        <v>0.87982663048224341</v>
      </c>
      <c r="V111" s="50">
        <f t="shared" si="44"/>
        <v>0.87982663048224341</v>
      </c>
      <c r="W111" s="40">
        <f t="shared" si="44"/>
        <v>0</v>
      </c>
      <c r="X111" s="40">
        <f t="shared" si="44"/>
        <v>0.94620806331346308</v>
      </c>
      <c r="Y111" s="40">
        <f t="shared" si="44"/>
        <v>1.4789500636226613</v>
      </c>
      <c r="Z111" s="40">
        <f t="shared" si="44"/>
        <v>1.6511168230874149</v>
      </c>
      <c r="AA111" s="40">
        <f t="shared" si="44"/>
        <v>1.6431916570285821</v>
      </c>
      <c r="AB111" s="50">
        <f t="shared" si="44"/>
        <v>0</v>
      </c>
      <c r="AC111" s="50">
        <f t="shared" si="44"/>
        <v>0.63944058714606156</v>
      </c>
      <c r="AD111" s="50">
        <f t="shared" si="44"/>
        <v>0.95578412680009506</v>
      </c>
      <c r="AE111" s="50">
        <f t="shared" si="44"/>
        <v>1.1232451577453397</v>
      </c>
      <c r="AF111" s="50">
        <f t="shared" si="44"/>
        <v>1.1232451577453397</v>
      </c>
    </row>
    <row r="112" spans="1:32" x14ac:dyDescent="0.35">
      <c r="B112" s="42" t="s">
        <v>374</v>
      </c>
      <c r="C112">
        <f>_xlfn.STDEV.P(C83:C85)</f>
        <v>0</v>
      </c>
      <c r="D112" s="40">
        <f t="shared" ref="D112:AF112" si="45">_xlfn.STDEV.P(D83:D85)</f>
        <v>1.1591522038092514</v>
      </c>
      <c r="E112" s="40">
        <f t="shared" si="45"/>
        <v>0.97456772068910191</v>
      </c>
      <c r="F112" s="40">
        <f t="shared" si="45"/>
        <v>0.61509518453779599</v>
      </c>
      <c r="G112" s="40">
        <f t="shared" si="45"/>
        <v>0.82717444114964689</v>
      </c>
      <c r="H112" s="50">
        <f t="shared" si="45"/>
        <v>0</v>
      </c>
      <c r="I112" s="50">
        <f t="shared" si="45"/>
        <v>1.2052686139728244</v>
      </c>
      <c r="J112" s="50">
        <f t="shared" si="45"/>
        <v>0.71029979364499307</v>
      </c>
      <c r="K112" s="50">
        <f t="shared" si="45"/>
        <v>0.93468781333878981</v>
      </c>
      <c r="L112" s="50">
        <f t="shared" si="45"/>
        <v>1.0823579736108024</v>
      </c>
      <c r="M112" s="40">
        <f t="shared" si="45"/>
        <v>0</v>
      </c>
      <c r="N112" s="40">
        <f t="shared" si="45"/>
        <v>1.0930079986427841</v>
      </c>
      <c r="O112" s="40">
        <f t="shared" si="45"/>
        <v>0.54895458524692065</v>
      </c>
      <c r="P112" s="40">
        <f t="shared" si="45"/>
        <v>0.54106650942359802</v>
      </c>
      <c r="Q112" s="40">
        <f t="shared" si="45"/>
        <v>0.4298249993168296</v>
      </c>
      <c r="R112" s="50">
        <f t="shared" si="45"/>
        <v>0</v>
      </c>
      <c r="S112" s="50">
        <f t="shared" si="45"/>
        <v>0.98583719761047528</v>
      </c>
      <c r="T112" s="50">
        <f t="shared" si="45"/>
        <v>0.93470228958707946</v>
      </c>
      <c r="U112" s="50">
        <f t="shared" si="45"/>
        <v>0.73368368454862731</v>
      </c>
      <c r="V112" s="50">
        <f t="shared" si="45"/>
        <v>0.85798109911542531</v>
      </c>
      <c r="W112" s="40">
        <f t="shared" si="45"/>
        <v>0</v>
      </c>
      <c r="X112" s="40">
        <f t="shared" si="45"/>
        <v>0.9569664867741724</v>
      </c>
      <c r="Y112" s="40">
        <f t="shared" si="45"/>
        <v>0.94316386405185937</v>
      </c>
      <c r="Z112" s="40">
        <f t="shared" si="45"/>
        <v>0.62384113084160642</v>
      </c>
      <c r="AA112" s="40">
        <f t="shared" si="45"/>
        <v>1.1244043178098324</v>
      </c>
      <c r="AB112" s="50">
        <f t="shared" si="45"/>
        <v>0</v>
      </c>
      <c r="AC112" s="50">
        <f t="shared" si="45"/>
        <v>1.4050488517370496</v>
      </c>
      <c r="AD112" s="50">
        <f t="shared" si="45"/>
        <v>1.0019558216404698</v>
      </c>
      <c r="AE112" s="50">
        <f t="shared" si="45"/>
        <v>0.82125841389006282</v>
      </c>
      <c r="AF112" s="50">
        <f t="shared" si="45"/>
        <v>0.98437456929462219</v>
      </c>
    </row>
    <row r="113" spans="2:32" x14ac:dyDescent="0.35">
      <c r="B113" s="42" t="s">
        <v>382</v>
      </c>
      <c r="C113">
        <f>_xlfn.STDEV.P(C86:C88)</f>
        <v>0</v>
      </c>
      <c r="D113" s="40">
        <f t="shared" ref="D113:AF113" si="46">_xlfn.STDEV.P(D86:D88)</f>
        <v>0.18664319868619164</v>
      </c>
      <c r="E113" s="40">
        <f t="shared" si="46"/>
        <v>0.19695296474348226</v>
      </c>
      <c r="F113" s="40">
        <f t="shared" si="46"/>
        <v>0.66994228445116077</v>
      </c>
      <c r="G113" s="40">
        <f t="shared" si="46"/>
        <v>5.520251546101157E-2</v>
      </c>
      <c r="H113" s="50">
        <f t="shared" si="46"/>
        <v>0</v>
      </c>
      <c r="I113" s="50">
        <f t="shared" si="46"/>
        <v>0.17242398310308799</v>
      </c>
      <c r="J113" s="50">
        <f t="shared" si="46"/>
        <v>0.11280130276315668</v>
      </c>
      <c r="K113" s="50">
        <f t="shared" si="46"/>
        <v>0.4058611989366101</v>
      </c>
      <c r="L113" s="50">
        <f t="shared" si="46"/>
        <v>0.2026735499645842</v>
      </c>
      <c r="M113" s="40">
        <f t="shared" si="46"/>
        <v>0</v>
      </c>
      <c r="N113" s="40">
        <f t="shared" si="46"/>
        <v>2.0036857802820676E-2</v>
      </c>
      <c r="O113" s="40">
        <f t="shared" si="46"/>
        <v>0.13572565201435002</v>
      </c>
      <c r="P113" s="40">
        <f t="shared" si="46"/>
        <v>8.8800820093564312E-2</v>
      </c>
      <c r="Q113" s="40">
        <f t="shared" si="46"/>
        <v>0.26932880480573912</v>
      </c>
      <c r="R113" s="50">
        <f t="shared" si="46"/>
        <v>0</v>
      </c>
      <c r="S113" s="50">
        <f t="shared" si="46"/>
        <v>0.28050840699549218</v>
      </c>
      <c r="T113" s="50">
        <f t="shared" si="46"/>
        <v>0.35217034687658882</v>
      </c>
      <c r="U113" s="50">
        <f t="shared" si="46"/>
        <v>0.12435898842680611</v>
      </c>
      <c r="V113" s="50">
        <f t="shared" si="46"/>
        <v>0.31088641855484467</v>
      </c>
      <c r="W113" s="40">
        <f t="shared" si="46"/>
        <v>0</v>
      </c>
      <c r="X113" s="40">
        <f t="shared" si="46"/>
        <v>0.29445034496609562</v>
      </c>
      <c r="Y113" s="40">
        <f t="shared" si="46"/>
        <v>0.16787064637487126</v>
      </c>
      <c r="Z113" s="40">
        <f t="shared" si="46"/>
        <v>0.18922887523719462</v>
      </c>
      <c r="AA113" s="40">
        <f t="shared" si="46"/>
        <v>3.9074146295625882E-2</v>
      </c>
      <c r="AB113" s="50">
        <f t="shared" si="46"/>
        <v>0</v>
      </c>
      <c r="AC113" s="50">
        <f t="shared" si="46"/>
        <v>0.28103479845025614</v>
      </c>
      <c r="AD113" s="50">
        <f t="shared" si="46"/>
        <v>0.90016291255605951</v>
      </c>
      <c r="AE113" s="50">
        <f t="shared" si="46"/>
        <v>0.23686849265011128</v>
      </c>
      <c r="AF113" s="50">
        <f t="shared" si="46"/>
        <v>0.49105122693917203</v>
      </c>
    </row>
    <row r="114" spans="2:32" x14ac:dyDescent="0.35">
      <c r="B114" s="42" t="s">
        <v>380</v>
      </c>
      <c r="C114">
        <f>_xlfn.STDEV.P(C89:C91)</f>
        <v>0</v>
      </c>
      <c r="D114" s="40">
        <f t="shared" ref="D114:AF114" si="47">_xlfn.STDEV.P(D89:D91)</f>
        <v>0.78528131904964571</v>
      </c>
      <c r="E114" s="40">
        <f t="shared" si="47"/>
        <v>0.89023929608634633</v>
      </c>
      <c r="F114" s="40">
        <f t="shared" si="47"/>
        <v>0.80597605605006684</v>
      </c>
      <c r="G114" s="40">
        <f t="shared" si="47"/>
        <v>0.63205953787672353</v>
      </c>
      <c r="H114" s="50">
        <f t="shared" si="47"/>
        <v>0</v>
      </c>
      <c r="I114" s="50">
        <f t="shared" si="47"/>
        <v>0.97846054270007965</v>
      </c>
      <c r="J114" s="50">
        <f t="shared" si="47"/>
        <v>1.3610472537302931</v>
      </c>
      <c r="K114" s="50">
        <f t="shared" si="47"/>
        <v>1.3941955614845143</v>
      </c>
      <c r="L114" s="50">
        <f t="shared" si="47"/>
        <v>0.96207059215643886</v>
      </c>
      <c r="M114" s="40">
        <f t="shared" si="47"/>
        <v>0</v>
      </c>
      <c r="N114" s="40">
        <f t="shared" si="47"/>
        <v>0.69485153350763817</v>
      </c>
      <c r="O114" s="40">
        <f t="shared" si="47"/>
        <v>0.7512408599217929</v>
      </c>
      <c r="P114" s="40">
        <f t="shared" si="47"/>
        <v>0.62585826441778936</v>
      </c>
      <c r="Q114" s="40">
        <f t="shared" si="47"/>
        <v>0.69508624881532621</v>
      </c>
      <c r="R114" s="50">
        <f t="shared" si="47"/>
        <v>0</v>
      </c>
      <c r="S114" s="50">
        <f t="shared" si="47"/>
        <v>0.42038859192303524</v>
      </c>
      <c r="T114" s="50">
        <f t="shared" si="47"/>
        <v>0.5726007854830728</v>
      </c>
      <c r="U114" s="50">
        <f t="shared" si="47"/>
        <v>0.46347655185504905</v>
      </c>
      <c r="V114" s="50">
        <f t="shared" si="47"/>
        <v>0.74019677002539985</v>
      </c>
      <c r="W114" s="40">
        <f t="shared" si="47"/>
        <v>0</v>
      </c>
      <c r="X114" s="40">
        <f t="shared" si="47"/>
        <v>0.92322743849886335</v>
      </c>
      <c r="Y114" s="40">
        <f t="shared" si="47"/>
        <v>1.1917887592997878</v>
      </c>
      <c r="Z114" s="40">
        <f t="shared" si="47"/>
        <v>1.2655844497712838</v>
      </c>
      <c r="AA114" s="40">
        <f t="shared" si="47"/>
        <v>0.80225331831252766</v>
      </c>
      <c r="AB114" s="50">
        <f t="shared" si="47"/>
        <v>0</v>
      </c>
      <c r="AC114" s="50">
        <f t="shared" si="47"/>
        <v>0.27955322286998568</v>
      </c>
      <c r="AD114" s="50">
        <f t="shared" si="47"/>
        <v>0.47647324488033693</v>
      </c>
      <c r="AE114" s="50">
        <f t="shared" si="47"/>
        <v>0.43985465953966096</v>
      </c>
      <c r="AF114" s="50">
        <f t="shared" si="47"/>
        <v>1.3294111081188695</v>
      </c>
    </row>
    <row r="115" spans="2:32" x14ac:dyDescent="0.35">
      <c r="B115" s="42" t="s">
        <v>381</v>
      </c>
      <c r="C115">
        <f>_xlfn.STDEV.P(C92:C94)</f>
        <v>0</v>
      </c>
      <c r="D115" s="40">
        <f t="shared" ref="D115:AF115" si="48">_xlfn.STDEV.P(D92:D94)</f>
        <v>0.46357939601915382</v>
      </c>
      <c r="E115" s="40">
        <f t="shared" si="48"/>
        <v>0.37318949394208145</v>
      </c>
      <c r="F115" s="40">
        <f t="shared" si="48"/>
        <v>0.24589441333624176</v>
      </c>
      <c r="G115" s="40">
        <f t="shared" si="48"/>
        <v>0.23813830568499733</v>
      </c>
      <c r="H115" s="50">
        <f t="shared" si="48"/>
        <v>0</v>
      </c>
      <c r="I115" s="50">
        <f t="shared" si="48"/>
        <v>0.1865159183458861</v>
      </c>
      <c r="J115" s="50">
        <f t="shared" si="48"/>
        <v>0.36692679235808046</v>
      </c>
      <c r="K115" s="50">
        <f t="shared" si="48"/>
        <v>0.50685420165088335</v>
      </c>
      <c r="L115" s="50">
        <f t="shared" si="48"/>
        <v>0.27147216215602721</v>
      </c>
      <c r="M115" s="40">
        <f t="shared" si="48"/>
        <v>0</v>
      </c>
      <c r="N115" s="40">
        <f t="shared" si="48"/>
        <v>0.17581757680963378</v>
      </c>
      <c r="O115" s="40">
        <f t="shared" si="48"/>
        <v>0.25307121670322197</v>
      </c>
      <c r="P115" s="40">
        <f t="shared" si="48"/>
        <v>8.9108721992189596E-2</v>
      </c>
      <c r="Q115" s="40">
        <f t="shared" si="48"/>
        <v>8.1795530611236941E-2</v>
      </c>
      <c r="R115" s="50">
        <f t="shared" si="48"/>
        <v>0</v>
      </c>
      <c r="S115" s="50">
        <f t="shared" si="48"/>
        <v>0.26491481352424101</v>
      </c>
      <c r="T115" s="50">
        <f t="shared" si="48"/>
        <v>0.24464537243341991</v>
      </c>
      <c r="U115" s="50">
        <f t="shared" si="48"/>
        <v>0.17862853593079281</v>
      </c>
      <c r="V115" s="50">
        <f t="shared" si="48"/>
        <v>0.18352179193212462</v>
      </c>
      <c r="W115" s="40">
        <f t="shared" si="48"/>
        <v>0</v>
      </c>
      <c r="X115" s="40">
        <f t="shared" si="48"/>
        <v>9.652248789384503E-2</v>
      </c>
      <c r="Y115" s="40">
        <f t="shared" si="48"/>
        <v>0.74134195062143127</v>
      </c>
      <c r="Z115" s="40">
        <f t="shared" si="48"/>
        <v>0.2969226103132786</v>
      </c>
      <c r="AA115" s="40">
        <f t="shared" si="48"/>
        <v>0.27689630616958938</v>
      </c>
      <c r="AB115" s="50">
        <f t="shared" si="48"/>
        <v>0</v>
      </c>
      <c r="AC115" s="50">
        <f t="shared" si="48"/>
        <v>0.28432107394773637</v>
      </c>
      <c r="AD115" s="50">
        <f t="shared" si="48"/>
        <v>0.19332370758643513</v>
      </c>
      <c r="AE115" s="50">
        <f t="shared" si="48"/>
        <v>0.11875568752225901</v>
      </c>
      <c r="AF115" s="50">
        <f t="shared" si="48"/>
        <v>9.5193539569392985E-2</v>
      </c>
    </row>
    <row r="116" spans="2:32" x14ac:dyDescent="0.35">
      <c r="B116" s="11" t="s">
        <v>375</v>
      </c>
      <c r="C116">
        <f>_xlfn.STDEV.P(C95:C97)</f>
        <v>0</v>
      </c>
      <c r="D116" s="40">
        <f t="shared" ref="D116:AF116" si="49">_xlfn.STDEV.P(D95:D97)</f>
        <v>0.24591546808744963</v>
      </c>
      <c r="E116" s="40">
        <f t="shared" si="49"/>
        <v>0.38529773716901089</v>
      </c>
      <c r="F116" s="40">
        <f t="shared" si="49"/>
        <v>0.26332900535836579</v>
      </c>
      <c r="G116" s="40">
        <f t="shared" si="49"/>
        <v>0.40782833377035854</v>
      </c>
      <c r="H116" s="50">
        <f t="shared" si="49"/>
        <v>0</v>
      </c>
      <c r="I116" s="50">
        <f t="shared" si="49"/>
        <v>0.14465935785909753</v>
      </c>
      <c r="J116" s="50">
        <f t="shared" si="49"/>
        <v>0.23327018809407826</v>
      </c>
      <c r="K116" s="50">
        <f t="shared" si="49"/>
        <v>0.2297880794412662</v>
      </c>
      <c r="L116" s="50">
        <f t="shared" si="49"/>
        <v>0.1345715885183858</v>
      </c>
      <c r="M116" s="40">
        <f t="shared" si="49"/>
        <v>0</v>
      </c>
      <c r="N116" s="40">
        <f t="shared" si="49"/>
        <v>0.31728171617524864</v>
      </c>
      <c r="O116" s="40">
        <f t="shared" si="49"/>
        <v>0.3154113845511976</v>
      </c>
      <c r="P116" s="40">
        <f t="shared" si="49"/>
        <v>0.37557409247372137</v>
      </c>
      <c r="Q116" s="40">
        <f t="shared" si="49"/>
        <v>0.25631559602049553</v>
      </c>
      <c r="R116" s="50">
        <f t="shared" si="49"/>
        <v>0</v>
      </c>
      <c r="S116" s="50">
        <f t="shared" si="49"/>
        <v>7.017469157756219E-2</v>
      </c>
      <c r="T116" s="50">
        <f t="shared" si="49"/>
        <v>0.18947548166608186</v>
      </c>
      <c r="U116" s="50">
        <f t="shared" si="49"/>
        <v>0.23011048834709658</v>
      </c>
      <c r="V116" s="50">
        <f t="shared" si="49"/>
        <v>0.25815475010736255</v>
      </c>
      <c r="W116" s="40">
        <f t="shared" si="49"/>
        <v>0</v>
      </c>
      <c r="X116" s="40">
        <f t="shared" si="49"/>
        <v>0.23744058237463517</v>
      </c>
      <c r="Y116" s="40">
        <f t="shared" si="49"/>
        <v>0.2036413226330426</v>
      </c>
      <c r="Z116" s="40">
        <f t="shared" si="49"/>
        <v>0.23806285183659842</v>
      </c>
      <c r="AA116" s="40">
        <f t="shared" si="49"/>
        <v>0.21224932011074171</v>
      </c>
      <c r="AB116" s="50">
        <f t="shared" si="49"/>
        <v>0</v>
      </c>
      <c r="AC116" s="50">
        <f t="shared" si="49"/>
        <v>0.25278895890115527</v>
      </c>
      <c r="AD116" s="50">
        <f t="shared" si="49"/>
        <v>0.22657851226923797</v>
      </c>
      <c r="AE116" s="50">
        <f t="shared" si="49"/>
        <v>0.40988564955780682</v>
      </c>
      <c r="AF116" s="50">
        <f t="shared" si="49"/>
        <v>0.39967748123606633</v>
      </c>
    </row>
  </sheetData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15D805-E6A8-4FCA-9896-59C38EEF7DEA}">
  <dimension ref="A2:N36"/>
  <sheetViews>
    <sheetView topLeftCell="A7" workbookViewId="0">
      <selection activeCell="I13" sqref="I13:N13"/>
    </sheetView>
  </sheetViews>
  <sheetFormatPr defaultRowHeight="14.5" x14ac:dyDescent="0.35"/>
  <cols>
    <col min="1" max="1" width="27.26953125" customWidth="1"/>
    <col min="2" max="2" width="16.26953125" customWidth="1"/>
    <col min="4" max="4" width="10" customWidth="1"/>
    <col min="5" max="5" width="9.7265625" customWidth="1"/>
    <col min="6" max="6" width="12.81640625" customWidth="1"/>
    <col min="8" max="8" width="10" customWidth="1"/>
  </cols>
  <sheetData>
    <row r="2" spans="1:14" x14ac:dyDescent="0.35">
      <c r="B2" s="1" t="s">
        <v>0</v>
      </c>
      <c r="C2">
        <v>100</v>
      </c>
      <c r="F2" s="2" t="s">
        <v>1</v>
      </c>
      <c r="G2" t="s">
        <v>2</v>
      </c>
    </row>
    <row r="3" spans="1:14" x14ac:dyDescent="0.35">
      <c r="B3" s="1" t="s">
        <v>3</v>
      </c>
      <c r="C3">
        <v>0.25</v>
      </c>
    </row>
    <row r="4" spans="1:14" x14ac:dyDescent="0.35">
      <c r="B4" s="1" t="s">
        <v>4</v>
      </c>
      <c r="C4">
        <v>0.05</v>
      </c>
      <c r="F4" t="s">
        <v>5</v>
      </c>
      <c r="G4" t="s">
        <v>6</v>
      </c>
    </row>
    <row r="5" spans="1:14" x14ac:dyDescent="0.35">
      <c r="B5" s="1" t="s">
        <v>7</v>
      </c>
      <c r="C5">
        <f>((C2*C3)/(C4))</f>
        <v>500</v>
      </c>
      <c r="F5" t="s">
        <v>8</v>
      </c>
      <c r="G5" t="s">
        <v>9</v>
      </c>
    </row>
    <row r="6" spans="1:14" x14ac:dyDescent="0.35">
      <c r="B6" s="1" t="s">
        <v>10</v>
      </c>
      <c r="C6">
        <v>50</v>
      </c>
      <c r="F6" t="s">
        <v>11</v>
      </c>
      <c r="G6" t="s">
        <v>12</v>
      </c>
    </row>
    <row r="12" spans="1:14" x14ac:dyDescent="0.35">
      <c r="C12" s="54" t="s">
        <v>13</v>
      </c>
      <c r="D12" s="55"/>
      <c r="E12" s="55"/>
      <c r="F12" s="55"/>
      <c r="G12" s="55"/>
      <c r="H12" s="56"/>
      <c r="I12" s="54" t="s">
        <v>14</v>
      </c>
      <c r="J12" s="55"/>
      <c r="K12" s="55"/>
      <c r="L12" s="55"/>
      <c r="M12" s="55"/>
      <c r="N12" s="56"/>
    </row>
    <row r="13" spans="1:14" x14ac:dyDescent="0.35">
      <c r="C13" s="22" t="s">
        <v>15</v>
      </c>
      <c r="D13" s="23" t="s">
        <v>16</v>
      </c>
      <c r="E13" s="23" t="s">
        <v>17</v>
      </c>
      <c r="F13" s="23" t="s">
        <v>18</v>
      </c>
      <c r="G13" s="23" t="s">
        <v>19</v>
      </c>
      <c r="H13" s="24" t="s">
        <v>20</v>
      </c>
      <c r="I13" s="3" t="s">
        <v>278</v>
      </c>
      <c r="J13" s="4" t="s">
        <v>279</v>
      </c>
      <c r="K13" s="4" t="s">
        <v>280</v>
      </c>
      <c r="L13" s="4" t="s">
        <v>281</v>
      </c>
      <c r="M13" s="4" t="s">
        <v>282</v>
      </c>
      <c r="N13" s="5" t="s">
        <v>283</v>
      </c>
    </row>
    <row r="14" spans="1:14" x14ac:dyDescent="0.35">
      <c r="A14" t="s">
        <v>63</v>
      </c>
      <c r="B14" t="s">
        <v>64</v>
      </c>
      <c r="C14" s="6">
        <v>9797.9218810000002</v>
      </c>
      <c r="D14" s="7">
        <v>4644.981573</v>
      </c>
      <c r="E14" s="7">
        <v>5447.0417260000004</v>
      </c>
      <c r="F14" s="7">
        <v>3315.2234319999998</v>
      </c>
      <c r="G14" s="7">
        <v>2627.449435</v>
      </c>
      <c r="H14" s="25">
        <v>2626.055179</v>
      </c>
      <c r="I14" s="8">
        <f>(C14*$C$6)/1000</f>
        <v>489.89609404999999</v>
      </c>
      <c r="J14" s="9">
        <f t="shared" ref="J14:N31" si="0">(D14*$C$6)/1000</f>
        <v>232.24907865</v>
      </c>
      <c r="K14" s="9">
        <f t="shared" si="0"/>
        <v>272.3520863</v>
      </c>
      <c r="L14" s="9">
        <f t="shared" si="0"/>
        <v>165.76117160000001</v>
      </c>
      <c r="M14" s="9">
        <f t="shared" si="0"/>
        <v>131.37247174999999</v>
      </c>
      <c r="N14" s="10">
        <f t="shared" si="0"/>
        <v>131.30275895</v>
      </c>
    </row>
    <row r="15" spans="1:14" x14ac:dyDescent="0.35">
      <c r="A15" t="s">
        <v>65</v>
      </c>
      <c r="B15" t="s">
        <v>66</v>
      </c>
      <c r="C15" s="11">
        <v>9419.1357370000005</v>
      </c>
      <c r="D15" s="12">
        <v>3921.712974</v>
      </c>
      <c r="E15" s="12">
        <v>4758.0777029999999</v>
      </c>
      <c r="F15" s="12">
        <v>2874.893849</v>
      </c>
      <c r="G15" s="12">
        <v>2377.9995760000002</v>
      </c>
      <c r="H15" s="26">
        <v>2317.4474909999999</v>
      </c>
      <c r="I15" s="13">
        <f t="shared" ref="I15:I31" si="1">(C15*$C$6)/1000</f>
        <v>470.95678685000001</v>
      </c>
      <c r="J15" s="14">
        <f t="shared" si="0"/>
        <v>196.08564869999998</v>
      </c>
      <c r="K15" s="14">
        <f t="shared" si="0"/>
        <v>237.90388514999998</v>
      </c>
      <c r="L15" s="14">
        <f t="shared" si="0"/>
        <v>143.74469245</v>
      </c>
      <c r="M15" s="14">
        <f t="shared" si="0"/>
        <v>118.89997880000001</v>
      </c>
      <c r="N15" s="15">
        <f t="shared" si="0"/>
        <v>115.87237454999999</v>
      </c>
    </row>
    <row r="16" spans="1:14" x14ac:dyDescent="0.35">
      <c r="A16" t="s">
        <v>67</v>
      </c>
      <c r="B16" t="s">
        <v>68</v>
      </c>
      <c r="C16" s="11">
        <v>9610.7655649999997</v>
      </c>
      <c r="D16" s="12">
        <v>7243.2562799999996</v>
      </c>
      <c r="E16" s="12">
        <v>7698.5568039999998</v>
      </c>
      <c r="F16" s="12">
        <v>7261.2339250000005</v>
      </c>
      <c r="G16" s="12">
        <v>6344.5281930000001</v>
      </c>
      <c r="H16" s="26">
        <v>8413.2808449999993</v>
      </c>
      <c r="I16" s="13">
        <f t="shared" si="1"/>
        <v>480.53827824999996</v>
      </c>
      <c r="J16" s="14">
        <f t="shared" si="0"/>
        <v>362.16281399999997</v>
      </c>
      <c r="K16" s="14">
        <f t="shared" si="0"/>
        <v>384.92784019999999</v>
      </c>
      <c r="L16" s="14">
        <f t="shared" si="0"/>
        <v>363.06169625000001</v>
      </c>
      <c r="M16" s="14">
        <f t="shared" si="0"/>
        <v>317.22640964999999</v>
      </c>
      <c r="N16" s="15">
        <f t="shared" si="0"/>
        <v>420.66404224999997</v>
      </c>
    </row>
    <row r="17" spans="1:14" x14ac:dyDescent="0.35">
      <c r="A17" t="s">
        <v>69</v>
      </c>
      <c r="B17" t="s">
        <v>70</v>
      </c>
      <c r="C17" s="11">
        <v>11677.024992000001</v>
      </c>
      <c r="D17" s="12">
        <v>9650.0793429999994</v>
      </c>
      <c r="E17" s="12">
        <v>10238.805711999999</v>
      </c>
      <c r="F17" s="12">
        <v>7454.1310110000004</v>
      </c>
      <c r="G17" s="12">
        <v>4904.2713700000004</v>
      </c>
      <c r="H17" s="26">
        <v>5697.6244020000004</v>
      </c>
      <c r="I17" s="13">
        <f>(C17*$C$6)/1000</f>
        <v>583.85124959999996</v>
      </c>
      <c r="J17" s="14">
        <f t="shared" si="0"/>
        <v>482.50396714999999</v>
      </c>
      <c r="K17" s="14">
        <f t="shared" si="0"/>
        <v>511.94028559999992</v>
      </c>
      <c r="L17" s="14">
        <f t="shared" si="0"/>
        <v>372.70655055000003</v>
      </c>
      <c r="M17" s="14">
        <f t="shared" si="0"/>
        <v>245.21356850000004</v>
      </c>
      <c r="N17" s="15">
        <f t="shared" si="0"/>
        <v>284.88122010000001</v>
      </c>
    </row>
    <row r="18" spans="1:14" x14ac:dyDescent="0.35">
      <c r="A18" t="s">
        <v>71</v>
      </c>
      <c r="B18" t="s">
        <v>72</v>
      </c>
      <c r="C18" s="11">
        <v>11377.245444</v>
      </c>
      <c r="D18" s="12">
        <v>9817.8290460000007</v>
      </c>
      <c r="E18" s="12">
        <v>10956.799802</v>
      </c>
      <c r="F18" s="12">
        <v>7615.6998549999998</v>
      </c>
      <c r="G18" s="12">
        <v>3993.4568140000001</v>
      </c>
      <c r="H18" s="26">
        <v>3478.5620399999998</v>
      </c>
      <c r="I18" s="13">
        <f t="shared" si="1"/>
        <v>568.86227220000001</v>
      </c>
      <c r="J18" s="14">
        <f t="shared" si="0"/>
        <v>490.89145230000008</v>
      </c>
      <c r="K18" s="14">
        <f t="shared" si="0"/>
        <v>547.83999009999991</v>
      </c>
      <c r="L18" s="14">
        <f t="shared" si="0"/>
        <v>380.78499274999996</v>
      </c>
      <c r="M18" s="14">
        <f t="shared" si="0"/>
        <v>199.67284069999999</v>
      </c>
      <c r="N18" s="15">
        <f t="shared" si="0"/>
        <v>173.928102</v>
      </c>
    </row>
    <row r="19" spans="1:14" x14ac:dyDescent="0.35">
      <c r="A19" t="s">
        <v>73</v>
      </c>
      <c r="B19" s="27" t="s">
        <v>74</v>
      </c>
      <c r="C19" s="11">
        <v>12591.294022</v>
      </c>
      <c r="D19" s="12">
        <v>10502.648988999999</v>
      </c>
      <c r="E19" s="12">
        <v>11894.688096</v>
      </c>
      <c r="F19" s="12">
        <v>8965.4747200000002</v>
      </c>
      <c r="G19" s="12">
        <v>5355.3570950000003</v>
      </c>
      <c r="H19" s="26">
        <v>5427.7725520000004</v>
      </c>
      <c r="I19" s="13">
        <f t="shared" si="1"/>
        <v>629.56470109999998</v>
      </c>
      <c r="J19" s="14">
        <f t="shared" si="0"/>
        <v>525.13244944999997</v>
      </c>
      <c r="K19" s="14">
        <f t="shared" si="0"/>
        <v>594.73440479999999</v>
      </c>
      <c r="L19" s="14">
        <f t="shared" si="0"/>
        <v>448.27373600000004</v>
      </c>
      <c r="M19" s="14">
        <f t="shared" si="0"/>
        <v>267.76785475000003</v>
      </c>
      <c r="N19" s="15">
        <f t="shared" si="0"/>
        <v>271.38862760000001</v>
      </c>
    </row>
    <row r="20" spans="1:14" x14ac:dyDescent="0.35">
      <c r="A20" t="s">
        <v>75</v>
      </c>
      <c r="B20" t="s">
        <v>76</v>
      </c>
      <c r="C20" s="11">
        <v>11407.248199</v>
      </c>
      <c r="D20" s="12">
        <v>9923.7255380000006</v>
      </c>
      <c r="E20" s="12">
        <v>10852.142081</v>
      </c>
      <c r="F20" s="12">
        <v>9729.9895629999992</v>
      </c>
      <c r="G20" s="12">
        <v>8573.3043899999993</v>
      </c>
      <c r="H20" s="26">
        <v>10656.558456000001</v>
      </c>
      <c r="I20" s="13">
        <f t="shared" si="1"/>
        <v>570.36240995000003</v>
      </c>
      <c r="J20" s="14">
        <f t="shared" si="0"/>
        <v>496.18627690000005</v>
      </c>
      <c r="K20" s="14">
        <f t="shared" si="0"/>
        <v>542.60710404999998</v>
      </c>
      <c r="L20" s="14">
        <f t="shared" si="0"/>
        <v>486.49947814999996</v>
      </c>
      <c r="M20" s="14">
        <f t="shared" si="0"/>
        <v>428.66521949999992</v>
      </c>
      <c r="N20" s="15">
        <f t="shared" si="0"/>
        <v>532.82792280000001</v>
      </c>
    </row>
    <row r="21" spans="1:14" x14ac:dyDescent="0.35">
      <c r="A21" t="s">
        <v>77</v>
      </c>
      <c r="B21" t="s">
        <v>78</v>
      </c>
      <c r="C21" s="11">
        <v>11981.74207</v>
      </c>
      <c r="D21" s="12">
        <v>10804.392513999999</v>
      </c>
      <c r="E21" s="12">
        <v>11434.755988000001</v>
      </c>
      <c r="F21" s="12">
        <v>10607.782945000001</v>
      </c>
      <c r="G21" s="12">
        <v>9696.0890510000008</v>
      </c>
      <c r="H21" s="26">
        <v>11415.637922</v>
      </c>
      <c r="I21" s="13">
        <f t="shared" si="1"/>
        <v>599.08710350000001</v>
      </c>
      <c r="J21" s="14">
        <f t="shared" si="0"/>
        <v>540.21962569999994</v>
      </c>
      <c r="K21" s="14">
        <f t="shared" si="0"/>
        <v>571.73779939999997</v>
      </c>
      <c r="L21" s="14">
        <f t="shared" si="0"/>
        <v>530.38914725000006</v>
      </c>
      <c r="M21" s="14">
        <f t="shared" si="0"/>
        <v>484.80445255000006</v>
      </c>
      <c r="N21" s="15">
        <f t="shared" si="0"/>
        <v>570.78189610000004</v>
      </c>
    </row>
    <row r="22" spans="1:14" x14ac:dyDescent="0.35">
      <c r="A22" t="s">
        <v>79</v>
      </c>
      <c r="B22" t="s">
        <v>80</v>
      </c>
      <c r="C22" s="11">
        <v>11726.60729</v>
      </c>
      <c r="D22" s="12">
        <v>9683.7319829999997</v>
      </c>
      <c r="E22" s="12">
        <v>10445.069297</v>
      </c>
      <c r="F22" s="12">
        <v>9430.5597620000008</v>
      </c>
      <c r="G22" s="12">
        <v>9486.0941480000001</v>
      </c>
      <c r="H22" s="26">
        <v>10174.054212999999</v>
      </c>
      <c r="I22" s="13">
        <f t="shared" si="1"/>
        <v>586.33036449999997</v>
      </c>
      <c r="J22" s="14">
        <f t="shared" si="0"/>
        <v>484.18659914999995</v>
      </c>
      <c r="K22" s="14">
        <f t="shared" si="0"/>
        <v>522.25346485</v>
      </c>
      <c r="L22" s="14">
        <f t="shared" si="0"/>
        <v>471.52798810000002</v>
      </c>
      <c r="M22" s="14">
        <f t="shared" si="0"/>
        <v>474.30470740000004</v>
      </c>
      <c r="N22" s="15">
        <f t="shared" si="0"/>
        <v>508.70271064999997</v>
      </c>
    </row>
    <row r="23" spans="1:14" x14ac:dyDescent="0.35">
      <c r="A23" t="s">
        <v>81</v>
      </c>
      <c r="B23" t="s">
        <v>82</v>
      </c>
      <c r="C23" s="11">
        <v>11393.813773</v>
      </c>
      <c r="D23" s="12">
        <v>5888.0291379999999</v>
      </c>
      <c r="E23" s="12">
        <v>6290.3346789999996</v>
      </c>
      <c r="F23" s="12">
        <v>2835.5654500000001</v>
      </c>
      <c r="G23" s="12">
        <v>1631.440425</v>
      </c>
      <c r="H23" s="26">
        <v>1372.5212799999999</v>
      </c>
      <c r="I23" s="13">
        <f t="shared" si="1"/>
        <v>569.69068864999997</v>
      </c>
      <c r="J23" s="14">
        <f t="shared" si="0"/>
        <v>294.40145689999997</v>
      </c>
      <c r="K23" s="14">
        <f t="shared" si="0"/>
        <v>314.51673394999995</v>
      </c>
      <c r="L23" s="14">
        <f t="shared" si="0"/>
        <v>141.77827249999999</v>
      </c>
      <c r="M23" s="14">
        <f t="shared" si="0"/>
        <v>81.572021250000006</v>
      </c>
      <c r="N23" s="15">
        <f t="shared" si="0"/>
        <v>68.626064</v>
      </c>
    </row>
    <row r="24" spans="1:14" x14ac:dyDescent="0.35">
      <c r="A24" t="s">
        <v>83</v>
      </c>
      <c r="B24" t="s">
        <v>84</v>
      </c>
      <c r="C24" s="11">
        <v>10175.620171</v>
      </c>
      <c r="D24" s="12">
        <v>4194.6362840000002</v>
      </c>
      <c r="E24" s="12">
        <v>4986.2945959999997</v>
      </c>
      <c r="F24" s="12">
        <v>2070.529802</v>
      </c>
      <c r="G24" s="12">
        <v>1137.05107</v>
      </c>
      <c r="H24" s="26">
        <v>913.95793000000003</v>
      </c>
      <c r="I24" s="13">
        <f t="shared" si="1"/>
        <v>508.78100855000002</v>
      </c>
      <c r="J24" s="14">
        <f t="shared" si="0"/>
        <v>209.73181420000003</v>
      </c>
      <c r="K24" s="14">
        <f t="shared" si="0"/>
        <v>249.31472979999998</v>
      </c>
      <c r="L24" s="14">
        <f t="shared" si="0"/>
        <v>103.52649009999999</v>
      </c>
      <c r="M24" s="14">
        <f t="shared" si="0"/>
        <v>56.852553499999999</v>
      </c>
      <c r="N24" s="15">
        <f t="shared" si="0"/>
        <v>45.697896500000006</v>
      </c>
    </row>
    <row r="25" spans="1:14" x14ac:dyDescent="0.35">
      <c r="A25" t="s">
        <v>85</v>
      </c>
      <c r="B25" t="s">
        <v>86</v>
      </c>
      <c r="C25" s="11">
        <v>11177.218263999999</v>
      </c>
      <c r="D25" s="12">
        <v>7338.951521</v>
      </c>
      <c r="E25" s="12">
        <v>7342.3666910000002</v>
      </c>
      <c r="F25" s="12">
        <v>3856.7907989999999</v>
      </c>
      <c r="G25" s="12">
        <v>1691.9857159999999</v>
      </c>
      <c r="H25" s="26">
        <v>1065.349528</v>
      </c>
      <c r="I25" s="13">
        <f t="shared" si="1"/>
        <v>558.86091319999991</v>
      </c>
      <c r="J25" s="14">
        <f t="shared" si="0"/>
        <v>366.94757604999995</v>
      </c>
      <c r="K25" s="14">
        <f t="shared" si="0"/>
        <v>367.11833455000004</v>
      </c>
      <c r="L25" s="14">
        <f t="shared" si="0"/>
        <v>192.83953995000002</v>
      </c>
      <c r="M25" s="14">
        <f t="shared" si="0"/>
        <v>84.599285800000004</v>
      </c>
      <c r="N25" s="15">
        <f t="shared" si="0"/>
        <v>53.2674764</v>
      </c>
    </row>
    <row r="26" spans="1:14" x14ac:dyDescent="0.35">
      <c r="A26" t="s">
        <v>87</v>
      </c>
      <c r="B26" t="s">
        <v>88</v>
      </c>
      <c r="C26" s="11">
        <v>11433.641844</v>
      </c>
      <c r="D26" s="12">
        <v>7580.1508249999997</v>
      </c>
      <c r="E26" s="12">
        <v>8870.2146560000001</v>
      </c>
      <c r="F26" s="12">
        <v>5407.1544059999997</v>
      </c>
      <c r="G26" s="12">
        <v>2663.7562109999999</v>
      </c>
      <c r="H26" s="26">
        <v>739.61088500000005</v>
      </c>
      <c r="I26" s="13">
        <f t="shared" si="1"/>
        <v>571.68209219999994</v>
      </c>
      <c r="J26" s="14">
        <f t="shared" si="0"/>
        <v>379.00754125000003</v>
      </c>
      <c r="K26" s="14">
        <f t="shared" si="0"/>
        <v>443.51073279999997</v>
      </c>
      <c r="L26" s="14">
        <f t="shared" si="0"/>
        <v>270.35772029999998</v>
      </c>
      <c r="M26" s="14">
        <f t="shared" si="0"/>
        <v>133.18781054999999</v>
      </c>
      <c r="N26" s="15">
        <f t="shared" si="0"/>
        <v>36.980544250000008</v>
      </c>
    </row>
    <row r="27" spans="1:14" x14ac:dyDescent="0.35">
      <c r="A27" t="s">
        <v>89</v>
      </c>
      <c r="B27" t="s">
        <v>90</v>
      </c>
      <c r="C27" s="11">
        <v>10642.55032</v>
      </c>
      <c r="D27" s="12">
        <v>7278.8111799999997</v>
      </c>
      <c r="E27" s="12">
        <v>8606.2680139999993</v>
      </c>
      <c r="F27" s="12">
        <v>5513.6222349999998</v>
      </c>
      <c r="G27" s="12">
        <v>3010.766067</v>
      </c>
      <c r="H27" s="26">
        <v>1765.16543</v>
      </c>
      <c r="I27" s="13">
        <f t="shared" si="1"/>
        <v>532.12751600000001</v>
      </c>
      <c r="J27" s="14">
        <f t="shared" si="0"/>
        <v>363.94055900000001</v>
      </c>
      <c r="K27" s="14">
        <f t="shared" si="0"/>
        <v>430.31340069999993</v>
      </c>
      <c r="L27" s="14">
        <f t="shared" si="0"/>
        <v>275.68111174999996</v>
      </c>
      <c r="M27" s="14">
        <f t="shared" si="0"/>
        <v>150.53830335000001</v>
      </c>
      <c r="N27" s="15">
        <f t="shared" si="0"/>
        <v>88.258271500000006</v>
      </c>
    </row>
    <row r="28" spans="1:14" x14ac:dyDescent="0.35">
      <c r="A28" t="s">
        <v>91</v>
      </c>
      <c r="B28" t="s">
        <v>92</v>
      </c>
      <c r="C28" s="11">
        <v>9352.0892600000006</v>
      </c>
      <c r="D28" s="12">
        <v>6649.9784579999996</v>
      </c>
      <c r="E28" s="12">
        <v>7377.2107530000003</v>
      </c>
      <c r="F28" s="12">
        <v>5074.848215</v>
      </c>
      <c r="G28" s="12">
        <v>3170.699572</v>
      </c>
      <c r="H28" s="26">
        <v>1387.0740880000001</v>
      </c>
      <c r="I28" s="13">
        <f t="shared" si="1"/>
        <v>467.60446300000007</v>
      </c>
      <c r="J28" s="14">
        <f t="shared" si="0"/>
        <v>332.49892290000003</v>
      </c>
      <c r="K28" s="14">
        <f t="shared" si="0"/>
        <v>368.86053765000003</v>
      </c>
      <c r="L28" s="14">
        <f t="shared" si="0"/>
        <v>253.74241075</v>
      </c>
      <c r="M28" s="14">
        <f t="shared" si="0"/>
        <v>158.53497859999999</v>
      </c>
      <c r="N28" s="15">
        <f t="shared" si="0"/>
        <v>69.353704399999998</v>
      </c>
    </row>
    <row r="29" spans="1:14" x14ac:dyDescent="0.35">
      <c r="A29" t="s">
        <v>93</v>
      </c>
      <c r="B29" t="s">
        <v>94</v>
      </c>
      <c r="C29" s="11">
        <v>11698.869561</v>
      </c>
      <c r="D29" s="12">
        <v>10639.954695</v>
      </c>
      <c r="E29" s="12">
        <v>10816.683732</v>
      </c>
      <c r="F29" s="12">
        <v>10208.850227000001</v>
      </c>
      <c r="G29" s="12">
        <v>9707.6163949999991</v>
      </c>
      <c r="H29" s="26">
        <v>10724.460858</v>
      </c>
      <c r="I29" s="13">
        <f t="shared" si="1"/>
        <v>584.94347805000007</v>
      </c>
      <c r="J29" s="14">
        <f t="shared" si="0"/>
        <v>531.99773475000006</v>
      </c>
      <c r="K29" s="14">
        <f t="shared" si="0"/>
        <v>540.83418660000007</v>
      </c>
      <c r="L29" s="14">
        <f t="shared" si="0"/>
        <v>510.44251135000002</v>
      </c>
      <c r="M29" s="14">
        <f t="shared" si="0"/>
        <v>485.38081974999994</v>
      </c>
      <c r="N29" s="15">
        <f t="shared" si="0"/>
        <v>536.2230429</v>
      </c>
    </row>
    <row r="30" spans="1:14" x14ac:dyDescent="0.35">
      <c r="A30" t="s">
        <v>95</v>
      </c>
      <c r="B30" t="s">
        <v>96</v>
      </c>
      <c r="C30" s="11">
        <v>11042.993224</v>
      </c>
      <c r="D30" s="12">
        <v>9463.5039749999996</v>
      </c>
      <c r="E30" s="12">
        <v>9685.6091049999995</v>
      </c>
      <c r="F30" s="12">
        <v>10075.495043999999</v>
      </c>
      <c r="G30" s="12">
        <v>9718.3617080000004</v>
      </c>
      <c r="H30" s="26">
        <v>9104.4260900000008</v>
      </c>
      <c r="I30" s="13">
        <f t="shared" si="1"/>
        <v>552.14966119999997</v>
      </c>
      <c r="J30" s="14">
        <f t="shared" si="0"/>
        <v>473.17519874999999</v>
      </c>
      <c r="K30" s="14">
        <f t="shared" si="0"/>
        <v>484.28045524999999</v>
      </c>
      <c r="L30" s="14">
        <f t="shared" si="0"/>
        <v>503.77475219999997</v>
      </c>
      <c r="M30" s="14">
        <f t="shared" si="0"/>
        <v>485.91808540000005</v>
      </c>
      <c r="N30" s="15">
        <f t="shared" si="0"/>
        <v>455.22130450000003</v>
      </c>
    </row>
    <row r="31" spans="1:14" x14ac:dyDescent="0.35">
      <c r="A31" t="s">
        <v>97</v>
      </c>
      <c r="B31" t="s">
        <v>98</v>
      </c>
      <c r="C31" s="16">
        <v>13120.264026999999</v>
      </c>
      <c r="D31" s="17">
        <v>10896.083920999999</v>
      </c>
      <c r="E31" s="17">
        <v>11478.562295</v>
      </c>
      <c r="F31" s="17">
        <v>11244.163528999999</v>
      </c>
      <c r="G31" s="17">
        <v>9824.3883769999993</v>
      </c>
      <c r="H31" s="21">
        <v>10166.331953000001</v>
      </c>
      <c r="I31" s="18">
        <f t="shared" si="1"/>
        <v>656.01320135000003</v>
      </c>
      <c r="J31" s="19">
        <f t="shared" si="0"/>
        <v>544.80419604999997</v>
      </c>
      <c r="K31" s="19">
        <f t="shared" si="0"/>
        <v>573.92811474999996</v>
      </c>
      <c r="L31" s="19">
        <f t="shared" si="0"/>
        <v>562.20817645</v>
      </c>
      <c r="M31" s="19">
        <f t="shared" si="0"/>
        <v>491.21941884999995</v>
      </c>
      <c r="N31" s="20">
        <f t="shared" si="0"/>
        <v>508.31659765000001</v>
      </c>
    </row>
    <row r="32" spans="1:14" x14ac:dyDescent="0.35">
      <c r="B32" s="12"/>
      <c r="C32" s="12"/>
      <c r="D32" s="12"/>
      <c r="E32" s="12"/>
      <c r="F32" s="12"/>
      <c r="G32" s="12"/>
      <c r="H32" s="12"/>
      <c r="I32" s="14"/>
      <c r="J32" s="14"/>
      <c r="K32" s="14"/>
      <c r="L32" s="14"/>
      <c r="M32" s="14"/>
      <c r="N32" s="14"/>
    </row>
    <row r="33" spans="2:14" x14ac:dyDescent="0.35">
      <c r="B33" s="12"/>
      <c r="C33" s="12"/>
      <c r="D33" s="12"/>
      <c r="E33" s="12"/>
      <c r="F33" s="12"/>
      <c r="G33" s="12"/>
      <c r="H33" s="12"/>
      <c r="I33" s="14"/>
      <c r="J33" s="14"/>
      <c r="K33" s="14"/>
      <c r="L33" s="14"/>
      <c r="M33" s="14"/>
      <c r="N33" s="14"/>
    </row>
    <row r="34" spans="2:14" x14ac:dyDescent="0.35">
      <c r="B34" s="12"/>
      <c r="C34" s="12"/>
      <c r="D34" s="12"/>
      <c r="E34" s="12"/>
      <c r="F34" s="12"/>
      <c r="G34" s="12"/>
      <c r="H34" s="12"/>
      <c r="I34" s="14"/>
      <c r="J34" s="14"/>
      <c r="K34" s="14"/>
      <c r="L34" s="14"/>
      <c r="M34" s="14"/>
      <c r="N34" s="14"/>
    </row>
    <row r="35" spans="2:14" x14ac:dyDescent="0.35">
      <c r="B35" s="12"/>
      <c r="C35" s="12"/>
      <c r="D35" s="12"/>
      <c r="E35" s="12"/>
      <c r="F35" s="12"/>
      <c r="G35" s="12"/>
      <c r="H35" s="12"/>
      <c r="I35" s="14"/>
      <c r="J35" s="14"/>
      <c r="K35" s="14"/>
      <c r="L35" s="14"/>
      <c r="M35" s="14"/>
      <c r="N35" s="14"/>
    </row>
    <row r="36" spans="2:14" x14ac:dyDescent="0.35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</row>
  </sheetData>
  <mergeCells count="2">
    <mergeCell ref="C12:H12"/>
    <mergeCell ref="I12:N12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B9E293-6B29-46D3-8703-0DF0218D5AE5}">
  <dimension ref="A2:N36"/>
  <sheetViews>
    <sheetView workbookViewId="0">
      <selection activeCell="I14" sqref="I14"/>
    </sheetView>
  </sheetViews>
  <sheetFormatPr defaultRowHeight="14.5" x14ac:dyDescent="0.35"/>
  <cols>
    <col min="1" max="1" width="44.54296875" customWidth="1"/>
    <col min="2" max="2" width="16.26953125" customWidth="1"/>
    <col min="4" max="4" width="10" customWidth="1"/>
    <col min="5" max="5" width="9.7265625" customWidth="1"/>
    <col min="6" max="6" width="12.81640625" customWidth="1"/>
    <col min="8" max="8" width="10" customWidth="1"/>
  </cols>
  <sheetData>
    <row r="2" spans="1:14" x14ac:dyDescent="0.35">
      <c r="B2" s="1" t="s">
        <v>0</v>
      </c>
      <c r="C2">
        <v>100</v>
      </c>
      <c r="F2" s="2" t="s">
        <v>1</v>
      </c>
      <c r="G2" t="s">
        <v>2</v>
      </c>
    </row>
    <row r="3" spans="1:14" x14ac:dyDescent="0.35">
      <c r="B3" s="1" t="s">
        <v>3</v>
      </c>
      <c r="C3">
        <v>0.25</v>
      </c>
    </row>
    <row r="4" spans="1:14" x14ac:dyDescent="0.35">
      <c r="B4" s="1" t="s">
        <v>4</v>
      </c>
      <c r="C4">
        <v>0.05</v>
      </c>
      <c r="F4" t="s">
        <v>5</v>
      </c>
      <c r="G4" t="s">
        <v>6</v>
      </c>
    </row>
    <row r="5" spans="1:14" x14ac:dyDescent="0.35">
      <c r="B5" s="1" t="s">
        <v>7</v>
      </c>
      <c r="C5">
        <f>((C2*C3)/(C4))</f>
        <v>500</v>
      </c>
      <c r="F5" t="s">
        <v>8</v>
      </c>
      <c r="G5" t="s">
        <v>9</v>
      </c>
    </row>
    <row r="6" spans="1:14" x14ac:dyDescent="0.35">
      <c r="B6" s="1" t="s">
        <v>10</v>
      </c>
      <c r="C6">
        <v>50</v>
      </c>
      <c r="F6" t="s">
        <v>11</v>
      </c>
      <c r="G6" t="s">
        <v>12</v>
      </c>
    </row>
    <row r="12" spans="1:14" x14ac:dyDescent="0.35">
      <c r="C12" s="54" t="s">
        <v>13</v>
      </c>
      <c r="D12" s="55"/>
      <c r="E12" s="55"/>
      <c r="F12" s="55"/>
      <c r="G12" s="55"/>
      <c r="H12" s="56"/>
      <c r="I12" s="54" t="s">
        <v>14</v>
      </c>
      <c r="J12" s="55"/>
      <c r="K12" s="55"/>
      <c r="L12" s="55"/>
      <c r="M12" s="55"/>
      <c r="N12" s="56"/>
    </row>
    <row r="13" spans="1:14" x14ac:dyDescent="0.35">
      <c r="C13" s="22" t="s">
        <v>15</v>
      </c>
      <c r="D13" s="23" t="s">
        <v>16</v>
      </c>
      <c r="E13" s="23" t="s">
        <v>17</v>
      </c>
      <c r="F13" s="23" t="s">
        <v>18</v>
      </c>
      <c r="G13" s="23" t="s">
        <v>19</v>
      </c>
      <c r="H13" s="24" t="s">
        <v>20</v>
      </c>
      <c r="I13" s="3" t="s">
        <v>284</v>
      </c>
      <c r="J13" s="4" t="s">
        <v>285</v>
      </c>
      <c r="K13" s="4" t="s">
        <v>286</v>
      </c>
      <c r="L13" s="4" t="s">
        <v>287</v>
      </c>
      <c r="M13" s="4" t="s">
        <v>288</v>
      </c>
      <c r="N13" s="5" t="s">
        <v>289</v>
      </c>
    </row>
    <row r="14" spans="1:14" x14ac:dyDescent="0.35">
      <c r="A14" t="s">
        <v>99</v>
      </c>
      <c r="B14" t="s">
        <v>100</v>
      </c>
      <c r="C14" s="6">
        <v>7338.7586099999999</v>
      </c>
      <c r="D14" s="7">
        <v>645.09046799999999</v>
      </c>
      <c r="E14" s="7">
        <v>843.44034799999997</v>
      </c>
      <c r="F14" s="7">
        <v>59.568582999999997</v>
      </c>
      <c r="G14" s="7">
        <v>0</v>
      </c>
      <c r="H14" s="25">
        <v>0</v>
      </c>
      <c r="I14" s="8">
        <f>(C14*$C$6)/1000</f>
        <v>366.93793049999999</v>
      </c>
      <c r="J14" s="9">
        <f t="shared" ref="J14:N31" si="0">(D14*$C$6)/1000</f>
        <v>32.254523399999997</v>
      </c>
      <c r="K14" s="9">
        <f t="shared" si="0"/>
        <v>42.172017399999994</v>
      </c>
      <c r="L14" s="9">
        <f t="shared" si="0"/>
        <v>2.9784291499999997</v>
      </c>
      <c r="M14" s="9">
        <f t="shared" si="0"/>
        <v>0</v>
      </c>
      <c r="N14" s="10">
        <f t="shared" si="0"/>
        <v>0</v>
      </c>
    </row>
    <row r="15" spans="1:14" x14ac:dyDescent="0.35">
      <c r="A15" t="s">
        <v>101</v>
      </c>
      <c r="B15" t="s">
        <v>102</v>
      </c>
      <c r="C15" s="11">
        <v>7279.1164070000004</v>
      </c>
      <c r="D15" s="12">
        <v>342.36467699999997</v>
      </c>
      <c r="E15" s="12">
        <v>392.53355199999999</v>
      </c>
      <c r="F15" s="12">
        <v>33.353335999999999</v>
      </c>
      <c r="G15" s="12">
        <v>0</v>
      </c>
      <c r="H15" s="26">
        <v>0</v>
      </c>
      <c r="I15" s="13">
        <f t="shared" ref="I15:I31" si="1">(C15*$C$6)/1000</f>
        <v>363.95582035000001</v>
      </c>
      <c r="J15" s="14">
        <f t="shared" si="0"/>
        <v>17.118233849999996</v>
      </c>
      <c r="K15" s="14">
        <f t="shared" si="0"/>
        <v>19.626677600000001</v>
      </c>
      <c r="L15" s="14">
        <f t="shared" si="0"/>
        <v>1.6676667999999999</v>
      </c>
      <c r="M15" s="14">
        <f t="shared" si="0"/>
        <v>0</v>
      </c>
      <c r="N15" s="15">
        <f t="shared" si="0"/>
        <v>0</v>
      </c>
    </row>
    <row r="16" spans="1:14" x14ac:dyDescent="0.35">
      <c r="A16" t="s">
        <v>103</v>
      </c>
      <c r="B16" t="s">
        <v>104</v>
      </c>
      <c r="C16" s="11">
        <v>6315.1519070000004</v>
      </c>
      <c r="D16" s="12">
        <v>1129.1797549999999</v>
      </c>
      <c r="E16" s="12">
        <v>1378.4967710000001</v>
      </c>
      <c r="F16" s="12">
        <v>836.77660100000003</v>
      </c>
      <c r="G16" s="12">
        <v>787.07807200000002</v>
      </c>
      <c r="H16" s="26">
        <v>791.28444000000002</v>
      </c>
      <c r="I16" s="13">
        <f t="shared" si="1"/>
        <v>315.75759535000003</v>
      </c>
      <c r="J16" s="14">
        <f t="shared" si="0"/>
        <v>56.458987749999991</v>
      </c>
      <c r="K16" s="14">
        <f t="shared" si="0"/>
        <v>68.924838550000004</v>
      </c>
      <c r="L16" s="14">
        <f t="shared" si="0"/>
        <v>41.838830050000006</v>
      </c>
      <c r="M16" s="14">
        <f t="shared" si="0"/>
        <v>39.353903599999995</v>
      </c>
      <c r="N16" s="15">
        <f t="shared" si="0"/>
        <v>39.564222000000001</v>
      </c>
    </row>
    <row r="17" spans="1:14" x14ac:dyDescent="0.35">
      <c r="A17" t="s">
        <v>105</v>
      </c>
      <c r="B17" t="s">
        <v>106</v>
      </c>
      <c r="C17" s="11">
        <v>12307.42576</v>
      </c>
      <c r="D17" s="12">
        <v>9967.8390479999998</v>
      </c>
      <c r="E17" s="12">
        <v>10928.226805</v>
      </c>
      <c r="F17" s="12">
        <v>7598.4468360000001</v>
      </c>
      <c r="G17" s="12">
        <v>3127.577953</v>
      </c>
      <c r="H17" s="26">
        <v>2980.173605</v>
      </c>
      <c r="I17" s="13">
        <f>(C17*$C$6)/1000</f>
        <v>615.37128800000005</v>
      </c>
      <c r="J17" s="14">
        <f t="shared" si="0"/>
        <v>498.39195240000004</v>
      </c>
      <c r="K17" s="14">
        <f t="shared" si="0"/>
        <v>546.41134024999997</v>
      </c>
      <c r="L17" s="14">
        <f t="shared" si="0"/>
        <v>379.92234179999997</v>
      </c>
      <c r="M17" s="14">
        <f t="shared" si="0"/>
        <v>156.37889765</v>
      </c>
      <c r="N17" s="15">
        <f t="shared" si="0"/>
        <v>149.00868025</v>
      </c>
    </row>
    <row r="18" spans="1:14" x14ac:dyDescent="0.35">
      <c r="A18" t="s">
        <v>107</v>
      </c>
      <c r="B18" t="s">
        <v>108</v>
      </c>
      <c r="C18" s="11">
        <v>12664.665258000001</v>
      </c>
      <c r="D18" s="12">
        <v>11313.494945</v>
      </c>
      <c r="E18" s="12">
        <v>10865.623482000001</v>
      </c>
      <c r="F18" s="12">
        <v>8762.0610840000008</v>
      </c>
      <c r="G18" s="12">
        <v>5013.8689590000004</v>
      </c>
      <c r="H18" s="26">
        <v>5418.2187590000003</v>
      </c>
      <c r="I18" s="13">
        <f t="shared" si="1"/>
        <v>633.23326290000011</v>
      </c>
      <c r="J18" s="14">
        <f t="shared" si="0"/>
        <v>565.67474725</v>
      </c>
      <c r="K18" s="14">
        <f t="shared" si="0"/>
        <v>543.28117410000004</v>
      </c>
      <c r="L18" s="14">
        <f t="shared" si="0"/>
        <v>438.10305420000003</v>
      </c>
      <c r="M18" s="14">
        <f t="shared" si="0"/>
        <v>250.69344795000004</v>
      </c>
      <c r="N18" s="15">
        <f t="shared" si="0"/>
        <v>270.91093795</v>
      </c>
    </row>
    <row r="19" spans="1:14" x14ac:dyDescent="0.35">
      <c r="A19" t="s">
        <v>109</v>
      </c>
      <c r="B19" s="27" t="s">
        <v>110</v>
      </c>
      <c r="C19" s="11">
        <v>11977.54543</v>
      </c>
      <c r="D19" s="12">
        <v>9616.7666019999997</v>
      </c>
      <c r="E19" s="12">
        <v>10126.681298</v>
      </c>
      <c r="F19" s="12">
        <v>5992.4590760000001</v>
      </c>
      <c r="G19" s="12">
        <v>2854.741086</v>
      </c>
      <c r="H19" s="26">
        <v>2656.3334319999999</v>
      </c>
      <c r="I19" s="13">
        <f t="shared" si="1"/>
        <v>598.87727150000001</v>
      </c>
      <c r="J19" s="14">
        <f t="shared" si="0"/>
        <v>480.83833009999995</v>
      </c>
      <c r="K19" s="14">
        <f t="shared" si="0"/>
        <v>506.33406489999999</v>
      </c>
      <c r="L19" s="14">
        <f t="shared" si="0"/>
        <v>299.6229538</v>
      </c>
      <c r="M19" s="14">
        <f t="shared" si="0"/>
        <v>142.73705429999998</v>
      </c>
      <c r="N19" s="15">
        <f t="shared" si="0"/>
        <v>132.81667160000001</v>
      </c>
    </row>
    <row r="20" spans="1:14" x14ac:dyDescent="0.35">
      <c r="A20" t="s">
        <v>111</v>
      </c>
      <c r="B20" t="s">
        <v>112</v>
      </c>
      <c r="C20" s="11">
        <v>11880.264154</v>
      </c>
      <c r="D20" s="12">
        <v>10149.458865000001</v>
      </c>
      <c r="E20" s="12">
        <v>10543.460986</v>
      </c>
      <c r="F20" s="12">
        <v>9592.2546469999997</v>
      </c>
      <c r="G20" s="12">
        <v>9392.9520360000006</v>
      </c>
      <c r="H20" s="26">
        <v>10963.789972</v>
      </c>
      <c r="I20" s="13">
        <f t="shared" si="1"/>
        <v>594.01320770000007</v>
      </c>
      <c r="J20" s="14">
        <f t="shared" si="0"/>
        <v>507.47294325000001</v>
      </c>
      <c r="K20" s="14">
        <f t="shared" si="0"/>
        <v>527.1730493</v>
      </c>
      <c r="L20" s="14">
        <f t="shared" si="0"/>
        <v>479.61273234999999</v>
      </c>
      <c r="M20" s="14">
        <f t="shared" si="0"/>
        <v>469.64760180000002</v>
      </c>
      <c r="N20" s="15">
        <f t="shared" si="0"/>
        <v>548.18949860000009</v>
      </c>
    </row>
    <row r="21" spans="1:14" x14ac:dyDescent="0.35">
      <c r="A21" t="s">
        <v>113</v>
      </c>
      <c r="B21" t="s">
        <v>114</v>
      </c>
      <c r="C21" s="11">
        <v>12162.009368000001</v>
      </c>
      <c r="D21" s="12">
        <v>10384.66144</v>
      </c>
      <c r="E21" s="12">
        <v>11111.762343</v>
      </c>
      <c r="F21" s="12">
        <v>10258.545652000001</v>
      </c>
      <c r="G21" s="12">
        <v>8832.2192450000002</v>
      </c>
      <c r="H21" s="26">
        <v>9997.895665</v>
      </c>
      <c r="I21" s="13">
        <f t="shared" si="1"/>
        <v>608.10046840000007</v>
      </c>
      <c r="J21" s="14">
        <f t="shared" si="0"/>
        <v>519.23307199999999</v>
      </c>
      <c r="K21" s="14">
        <f t="shared" si="0"/>
        <v>555.58811715000002</v>
      </c>
      <c r="L21" s="14">
        <f t="shared" si="0"/>
        <v>512.92728260000001</v>
      </c>
      <c r="M21" s="14">
        <f t="shared" si="0"/>
        <v>441.61096225</v>
      </c>
      <c r="N21" s="15">
        <f t="shared" si="0"/>
        <v>499.89478324999999</v>
      </c>
    </row>
    <row r="22" spans="1:14" x14ac:dyDescent="0.35">
      <c r="A22" t="s">
        <v>115</v>
      </c>
      <c r="B22" t="s">
        <v>116</v>
      </c>
      <c r="C22" s="11">
        <v>11873.42553</v>
      </c>
      <c r="D22" s="12">
        <v>10815.159704</v>
      </c>
      <c r="E22" s="12">
        <v>10526.099933</v>
      </c>
      <c r="F22" s="12">
        <v>9773.8833130000003</v>
      </c>
      <c r="G22" s="12">
        <v>8119.712689</v>
      </c>
      <c r="H22" s="26">
        <v>11921.142835000001</v>
      </c>
      <c r="I22" s="13">
        <f t="shared" si="1"/>
        <v>593.67127650000009</v>
      </c>
      <c r="J22" s="14">
        <f t="shared" si="0"/>
        <v>540.75798520000001</v>
      </c>
      <c r="K22" s="14">
        <f t="shared" si="0"/>
        <v>526.30499665000002</v>
      </c>
      <c r="L22" s="14">
        <f t="shared" si="0"/>
        <v>488.69416565000006</v>
      </c>
      <c r="M22" s="14">
        <f t="shared" si="0"/>
        <v>405.98563445000002</v>
      </c>
      <c r="N22" s="15">
        <f t="shared" si="0"/>
        <v>596.05714175000003</v>
      </c>
    </row>
    <row r="23" spans="1:14" x14ac:dyDescent="0.35">
      <c r="A23" t="s">
        <v>117</v>
      </c>
      <c r="B23" t="s">
        <v>118</v>
      </c>
      <c r="C23" s="11">
        <v>11844.495579</v>
      </c>
      <c r="D23" s="12">
        <v>4763.1811969999999</v>
      </c>
      <c r="E23" s="12">
        <v>4705.3034360000001</v>
      </c>
      <c r="F23" s="12">
        <v>325.17300599999999</v>
      </c>
      <c r="G23" s="12">
        <v>330.58848</v>
      </c>
      <c r="H23" s="26">
        <v>902.97243700000001</v>
      </c>
      <c r="I23" s="13">
        <f t="shared" si="1"/>
        <v>592.22477895000009</v>
      </c>
      <c r="J23" s="14">
        <f t="shared" si="0"/>
        <v>238.15905984999998</v>
      </c>
      <c r="K23" s="14">
        <f t="shared" si="0"/>
        <v>235.26517180000002</v>
      </c>
      <c r="L23" s="14">
        <f t="shared" si="0"/>
        <v>16.258650299999999</v>
      </c>
      <c r="M23" s="14">
        <f t="shared" si="0"/>
        <v>16.529423999999999</v>
      </c>
      <c r="N23" s="15">
        <f t="shared" si="0"/>
        <v>45.148621850000005</v>
      </c>
    </row>
    <row r="24" spans="1:14" x14ac:dyDescent="0.35">
      <c r="A24" t="s">
        <v>119</v>
      </c>
      <c r="B24" t="s">
        <v>120</v>
      </c>
      <c r="C24" s="11">
        <v>10810.75225</v>
      </c>
      <c r="D24" s="12">
        <v>4912.1140560000003</v>
      </c>
      <c r="E24" s="12">
        <v>4147.5164699999996</v>
      </c>
      <c r="F24" s="12">
        <v>171.38998100000001</v>
      </c>
      <c r="G24" s="12">
        <v>198.95904400000001</v>
      </c>
      <c r="H24" s="26">
        <v>745.00597800000003</v>
      </c>
      <c r="I24" s="13">
        <f t="shared" si="1"/>
        <v>540.53761249999991</v>
      </c>
      <c r="J24" s="14">
        <f t="shared" si="0"/>
        <v>245.60570280000002</v>
      </c>
      <c r="K24" s="14">
        <f t="shared" si="0"/>
        <v>207.37582349999997</v>
      </c>
      <c r="L24" s="14">
        <f t="shared" si="0"/>
        <v>8.569499050000001</v>
      </c>
      <c r="M24" s="14">
        <f t="shared" si="0"/>
        <v>9.9479521999999996</v>
      </c>
      <c r="N24" s="15">
        <f t="shared" si="0"/>
        <v>37.250298900000004</v>
      </c>
    </row>
    <row r="25" spans="1:14" x14ac:dyDescent="0.35">
      <c r="A25" t="s">
        <v>121</v>
      </c>
      <c r="B25" t="s">
        <v>122</v>
      </c>
      <c r="C25" s="11">
        <v>12150.693272</v>
      </c>
      <c r="D25" s="12">
        <v>7665.1142129999998</v>
      </c>
      <c r="E25" s="12">
        <v>7622.3401329999997</v>
      </c>
      <c r="F25" s="12">
        <v>1574.1896569999999</v>
      </c>
      <c r="G25" s="12">
        <v>1152.066335</v>
      </c>
      <c r="H25" s="26">
        <v>1569.4778260000001</v>
      </c>
      <c r="I25" s="13">
        <f t="shared" si="1"/>
        <v>607.53466359999993</v>
      </c>
      <c r="J25" s="14">
        <f t="shared" si="0"/>
        <v>383.25571064999997</v>
      </c>
      <c r="K25" s="14">
        <f t="shared" si="0"/>
        <v>381.11700665000001</v>
      </c>
      <c r="L25" s="14">
        <f t="shared" si="0"/>
        <v>78.709482850000001</v>
      </c>
      <c r="M25" s="14">
        <f t="shared" si="0"/>
        <v>57.603316749999998</v>
      </c>
      <c r="N25" s="15">
        <f t="shared" si="0"/>
        <v>78.473891300000005</v>
      </c>
    </row>
    <row r="26" spans="1:14" x14ac:dyDescent="0.35">
      <c r="A26" t="s">
        <v>123</v>
      </c>
      <c r="B26" t="s">
        <v>124</v>
      </c>
      <c r="C26" s="11">
        <v>11635.646602000001</v>
      </c>
      <c r="D26" s="12">
        <v>2913.1251189999998</v>
      </c>
      <c r="E26" s="12">
        <v>7044.6391199999998</v>
      </c>
      <c r="F26" s="12">
        <v>1026.390445</v>
      </c>
      <c r="G26" s="12">
        <v>138.09087600000001</v>
      </c>
      <c r="H26" s="26">
        <v>50.119042999999998</v>
      </c>
      <c r="I26" s="13">
        <f t="shared" si="1"/>
        <v>581.78233009999997</v>
      </c>
      <c r="J26" s="14">
        <f t="shared" si="0"/>
        <v>145.65625595</v>
      </c>
      <c r="K26" s="14">
        <f t="shared" si="0"/>
        <v>352.23195600000003</v>
      </c>
      <c r="L26" s="14">
        <f t="shared" si="0"/>
        <v>51.319522249999999</v>
      </c>
      <c r="M26" s="14">
        <f t="shared" si="0"/>
        <v>6.9045438000000008</v>
      </c>
      <c r="N26" s="15">
        <f t="shared" si="0"/>
        <v>2.5059521500000002</v>
      </c>
    </row>
    <row r="27" spans="1:14" x14ac:dyDescent="0.35">
      <c r="A27" t="s">
        <v>125</v>
      </c>
      <c r="B27" t="s">
        <v>126</v>
      </c>
      <c r="C27" s="11">
        <v>10927.240664000001</v>
      </c>
      <c r="D27" s="12">
        <v>3778.030941</v>
      </c>
      <c r="E27" s="12">
        <v>7529.4085290000003</v>
      </c>
      <c r="F27" s="12">
        <v>1253.440983</v>
      </c>
      <c r="G27" s="12">
        <v>213.92846499999999</v>
      </c>
      <c r="H27" s="26">
        <v>42.965072999999997</v>
      </c>
      <c r="I27" s="13">
        <f t="shared" si="1"/>
        <v>546.36203320000004</v>
      </c>
      <c r="J27" s="14">
        <f t="shared" si="0"/>
        <v>188.90154705</v>
      </c>
      <c r="K27" s="14">
        <f t="shared" si="0"/>
        <v>376.47042645000005</v>
      </c>
      <c r="L27" s="14">
        <f t="shared" si="0"/>
        <v>62.672049149999999</v>
      </c>
      <c r="M27" s="14">
        <f t="shared" si="0"/>
        <v>10.69642325</v>
      </c>
      <c r="N27" s="15">
        <f t="shared" si="0"/>
        <v>2.1482536499999996</v>
      </c>
    </row>
    <row r="28" spans="1:14" x14ac:dyDescent="0.35">
      <c r="A28" t="s">
        <v>127</v>
      </c>
      <c r="B28" t="s">
        <v>128</v>
      </c>
      <c r="C28" s="11">
        <v>11294.749963</v>
      </c>
      <c r="D28" s="12">
        <v>5757.3140810000004</v>
      </c>
      <c r="E28" s="12">
        <v>8055.8325130000003</v>
      </c>
      <c r="F28" s="12">
        <v>2529.5656220000001</v>
      </c>
      <c r="G28" s="12">
        <v>779.16803200000004</v>
      </c>
      <c r="H28" s="26">
        <v>270.63511699999998</v>
      </c>
      <c r="I28" s="13">
        <f t="shared" si="1"/>
        <v>564.73749814999996</v>
      </c>
      <c r="J28" s="14">
        <f t="shared" si="0"/>
        <v>287.86570404999998</v>
      </c>
      <c r="K28" s="14">
        <f t="shared" si="0"/>
        <v>402.79162565000001</v>
      </c>
      <c r="L28" s="14">
        <f t="shared" si="0"/>
        <v>126.4782811</v>
      </c>
      <c r="M28" s="14">
        <f t="shared" si="0"/>
        <v>38.958401600000002</v>
      </c>
      <c r="N28" s="15">
        <f t="shared" si="0"/>
        <v>13.53175585</v>
      </c>
    </row>
    <row r="29" spans="1:14" x14ac:dyDescent="0.35">
      <c r="A29" t="s">
        <v>129</v>
      </c>
      <c r="B29" t="s">
        <v>130</v>
      </c>
      <c r="C29" s="11">
        <v>12757.839076</v>
      </c>
      <c r="D29" s="12">
        <v>10397.053534000001</v>
      </c>
      <c r="E29" s="12">
        <v>11808.577321999999</v>
      </c>
      <c r="F29" s="12">
        <v>10272.514583</v>
      </c>
      <c r="G29" s="12">
        <v>8668.7843659999999</v>
      </c>
      <c r="H29" s="26">
        <v>10547.711237</v>
      </c>
      <c r="I29" s="13">
        <f t="shared" si="1"/>
        <v>637.89195380000001</v>
      </c>
      <c r="J29" s="14">
        <f t="shared" si="0"/>
        <v>519.85267669999996</v>
      </c>
      <c r="K29" s="14">
        <f t="shared" si="0"/>
        <v>590.42886609999994</v>
      </c>
      <c r="L29" s="14">
        <f t="shared" si="0"/>
        <v>513.62572914999998</v>
      </c>
      <c r="M29" s="14">
        <f t="shared" si="0"/>
        <v>433.43921829999999</v>
      </c>
      <c r="N29" s="15">
        <f t="shared" si="0"/>
        <v>527.38556184999993</v>
      </c>
    </row>
    <row r="30" spans="1:14" x14ac:dyDescent="0.35">
      <c r="A30" t="s">
        <v>131</v>
      </c>
      <c r="B30" t="s">
        <v>132</v>
      </c>
      <c r="C30" s="11">
        <v>12128.472164000001</v>
      </c>
      <c r="D30" s="12">
        <v>9985.1529429999991</v>
      </c>
      <c r="E30" s="12">
        <v>10424.101284</v>
      </c>
      <c r="F30" s="12">
        <v>9774.1782660000008</v>
      </c>
      <c r="G30" s="12">
        <v>9348.5092600000007</v>
      </c>
      <c r="H30" s="26">
        <v>10176.436224999999</v>
      </c>
      <c r="I30" s="13">
        <f t="shared" si="1"/>
        <v>606.42360819999999</v>
      </c>
      <c r="J30" s="14">
        <f t="shared" si="0"/>
        <v>499.25764714999997</v>
      </c>
      <c r="K30" s="14">
        <f t="shared" si="0"/>
        <v>521.20506420000004</v>
      </c>
      <c r="L30" s="14">
        <f t="shared" si="0"/>
        <v>488.70891330000001</v>
      </c>
      <c r="M30" s="14">
        <f t="shared" si="0"/>
        <v>467.42546300000004</v>
      </c>
      <c r="N30" s="15">
        <f t="shared" si="0"/>
        <v>508.82181125</v>
      </c>
    </row>
    <row r="31" spans="1:14" x14ac:dyDescent="0.35">
      <c r="A31" t="s">
        <v>133</v>
      </c>
      <c r="B31" t="s">
        <v>134</v>
      </c>
      <c r="C31" s="16">
        <v>11681.535394</v>
      </c>
      <c r="D31" s="17">
        <v>9672.5996240000004</v>
      </c>
      <c r="E31" s="17">
        <v>11008.644979000001</v>
      </c>
      <c r="F31" s="17">
        <v>10149.096108</v>
      </c>
      <c r="G31" s="17">
        <v>8797.8762150000002</v>
      </c>
      <c r="H31" s="21">
        <v>9345.4537240000009</v>
      </c>
      <c r="I31" s="18">
        <f t="shared" si="1"/>
        <v>584.07676970000011</v>
      </c>
      <c r="J31" s="19">
        <f t="shared" si="0"/>
        <v>483.62998120000003</v>
      </c>
      <c r="K31" s="19">
        <f t="shared" si="0"/>
        <v>550.43224895000003</v>
      </c>
      <c r="L31" s="19">
        <f t="shared" si="0"/>
        <v>507.4548054</v>
      </c>
      <c r="M31" s="19">
        <f t="shared" si="0"/>
        <v>439.89381075</v>
      </c>
      <c r="N31" s="20">
        <f t="shared" si="0"/>
        <v>467.27268620000007</v>
      </c>
    </row>
    <row r="32" spans="1:14" x14ac:dyDescent="0.35">
      <c r="B32" s="12"/>
      <c r="C32" s="12"/>
      <c r="D32" s="12"/>
      <c r="E32" s="12"/>
      <c r="F32" s="12"/>
      <c r="G32" s="12"/>
      <c r="H32" s="12"/>
      <c r="I32" s="14"/>
      <c r="J32" s="14"/>
      <c r="K32" s="14"/>
      <c r="L32" s="14"/>
      <c r="M32" s="14"/>
      <c r="N32" s="14"/>
    </row>
    <row r="33" spans="2:14" x14ac:dyDescent="0.35">
      <c r="B33" s="12"/>
      <c r="C33" s="12"/>
      <c r="D33" s="12"/>
      <c r="E33" s="12"/>
      <c r="F33" s="12"/>
      <c r="G33" s="12"/>
      <c r="H33" s="12"/>
      <c r="I33" s="14"/>
      <c r="J33" s="14"/>
      <c r="K33" s="14"/>
      <c r="L33" s="14"/>
      <c r="M33" s="14"/>
      <c r="N33" s="14"/>
    </row>
    <row r="34" spans="2:14" x14ac:dyDescent="0.35">
      <c r="B34" s="12"/>
      <c r="C34" s="12"/>
      <c r="D34" s="12"/>
      <c r="E34" s="12"/>
      <c r="F34" s="12"/>
      <c r="G34" s="12"/>
      <c r="H34" s="12"/>
      <c r="I34" s="14"/>
      <c r="J34" s="14"/>
      <c r="K34" s="14"/>
      <c r="L34" s="14"/>
      <c r="M34" s="14"/>
      <c r="N34" s="14"/>
    </row>
    <row r="35" spans="2:14" x14ac:dyDescent="0.35">
      <c r="B35" s="12"/>
      <c r="C35" s="12"/>
      <c r="D35" s="12"/>
      <c r="E35" s="12"/>
      <c r="F35" s="12"/>
      <c r="G35" s="12"/>
      <c r="H35" s="12"/>
      <c r="I35" s="14"/>
      <c r="J35" s="14"/>
      <c r="K35" s="14"/>
      <c r="L35" s="14"/>
      <c r="M35" s="14"/>
      <c r="N35" s="14"/>
    </row>
    <row r="36" spans="2:14" x14ac:dyDescent="0.35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</row>
  </sheetData>
  <mergeCells count="2">
    <mergeCell ref="C12:H12"/>
    <mergeCell ref="I12:N12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D1B06D-9357-45BE-B8D5-999ABF09511D}">
  <dimension ref="A2:N36"/>
  <sheetViews>
    <sheetView topLeftCell="A10" workbookViewId="0">
      <selection activeCell="B32" sqref="B32"/>
    </sheetView>
  </sheetViews>
  <sheetFormatPr defaultRowHeight="14.5" x14ac:dyDescent="0.35"/>
  <cols>
    <col min="1" max="1" width="44.54296875" customWidth="1"/>
    <col min="2" max="2" width="16.26953125" customWidth="1"/>
    <col min="4" max="4" width="10" customWidth="1"/>
    <col min="5" max="5" width="9.7265625" customWidth="1"/>
    <col min="6" max="6" width="12.81640625" customWidth="1"/>
    <col min="8" max="8" width="10" customWidth="1"/>
    <col min="17" max="18" width="22.81640625" customWidth="1"/>
  </cols>
  <sheetData>
    <row r="2" spans="1:14" x14ac:dyDescent="0.35">
      <c r="B2" s="1" t="s">
        <v>0</v>
      </c>
      <c r="C2">
        <v>100</v>
      </c>
      <c r="F2" s="2" t="s">
        <v>1</v>
      </c>
      <c r="G2" t="s">
        <v>2</v>
      </c>
    </row>
    <row r="3" spans="1:14" x14ac:dyDescent="0.35">
      <c r="B3" s="1" t="s">
        <v>3</v>
      </c>
      <c r="C3">
        <v>0.25</v>
      </c>
    </row>
    <row r="4" spans="1:14" x14ac:dyDescent="0.35">
      <c r="B4" s="1" t="s">
        <v>4</v>
      </c>
      <c r="C4">
        <v>0.05</v>
      </c>
      <c r="F4" t="s">
        <v>5</v>
      </c>
      <c r="G4" t="s">
        <v>6</v>
      </c>
    </row>
    <row r="5" spans="1:14" x14ac:dyDescent="0.35">
      <c r="B5" s="1" t="s">
        <v>7</v>
      </c>
      <c r="C5">
        <f>((C2*C3)/(C4))</f>
        <v>500</v>
      </c>
      <c r="F5" t="s">
        <v>8</v>
      </c>
      <c r="G5" t="s">
        <v>9</v>
      </c>
    </row>
    <row r="6" spans="1:14" x14ac:dyDescent="0.35">
      <c r="B6" s="1" t="s">
        <v>10</v>
      </c>
      <c r="C6">
        <v>50</v>
      </c>
      <c r="F6" t="s">
        <v>11</v>
      </c>
      <c r="G6" t="s">
        <v>12</v>
      </c>
    </row>
    <row r="12" spans="1:14" x14ac:dyDescent="0.35">
      <c r="C12" s="54" t="s">
        <v>13</v>
      </c>
      <c r="D12" s="55"/>
      <c r="E12" s="55"/>
      <c r="F12" s="55"/>
      <c r="G12" s="55"/>
      <c r="H12" s="56"/>
      <c r="I12" s="54" t="s">
        <v>14</v>
      </c>
      <c r="J12" s="55"/>
      <c r="K12" s="55"/>
      <c r="L12" s="55"/>
      <c r="M12" s="55"/>
      <c r="N12" s="56"/>
    </row>
    <row r="13" spans="1:14" x14ac:dyDescent="0.35">
      <c r="C13" s="22" t="s">
        <v>15</v>
      </c>
      <c r="D13" s="23" t="s">
        <v>16</v>
      </c>
      <c r="E13" s="23" t="s">
        <v>17</v>
      </c>
      <c r="F13" s="23" t="s">
        <v>18</v>
      </c>
      <c r="G13" s="23" t="s">
        <v>19</v>
      </c>
      <c r="H13" s="24" t="s">
        <v>20</v>
      </c>
      <c r="I13" s="3" t="s">
        <v>290</v>
      </c>
      <c r="J13" s="4" t="s">
        <v>291</v>
      </c>
      <c r="K13" s="4" t="s">
        <v>292</v>
      </c>
      <c r="L13" s="4" t="s">
        <v>293</v>
      </c>
      <c r="M13" s="4" t="s">
        <v>294</v>
      </c>
      <c r="N13" s="5" t="s">
        <v>295</v>
      </c>
    </row>
    <row r="14" spans="1:14" x14ac:dyDescent="0.35">
      <c r="A14" t="s">
        <v>135</v>
      </c>
      <c r="B14" t="s">
        <v>136</v>
      </c>
      <c r="C14" s="6">
        <v>11371.130101999999</v>
      </c>
      <c r="D14" s="7">
        <v>192.85183699999999</v>
      </c>
      <c r="E14" s="7">
        <v>272.80601200000001</v>
      </c>
      <c r="F14" s="7">
        <v>2.8746369999999999</v>
      </c>
      <c r="G14" s="7">
        <v>0</v>
      </c>
      <c r="H14" s="25">
        <v>0</v>
      </c>
      <c r="I14" s="8">
        <f>(C14*$C$6)/1000</f>
        <v>568.55650509999998</v>
      </c>
      <c r="J14" s="9">
        <f t="shared" ref="J14:N31" si="0">(D14*$C$6)/1000</f>
        <v>9.6425918499999987</v>
      </c>
      <c r="K14" s="9">
        <f t="shared" si="0"/>
        <v>13.6403006</v>
      </c>
      <c r="L14" s="9">
        <f t="shared" si="0"/>
        <v>0.14373185000000002</v>
      </c>
      <c r="M14" s="9">
        <f t="shared" si="0"/>
        <v>0</v>
      </c>
      <c r="N14" s="10">
        <f t="shared" si="0"/>
        <v>0</v>
      </c>
    </row>
    <row r="15" spans="1:14" x14ac:dyDescent="0.35">
      <c r="A15" t="s">
        <v>137</v>
      </c>
      <c r="B15" t="s">
        <v>138</v>
      </c>
      <c r="C15" s="11">
        <v>13936.926525000001</v>
      </c>
      <c r="D15" s="12">
        <v>121.650516</v>
      </c>
      <c r="E15" s="12">
        <v>191.49756400000001</v>
      </c>
      <c r="F15" s="12">
        <v>6.6768390000000002</v>
      </c>
      <c r="G15" s="12">
        <v>0</v>
      </c>
      <c r="H15" s="26">
        <v>0</v>
      </c>
      <c r="I15" s="8">
        <f t="shared" ref="I15:N32" si="1">(C15*$C$6)/1000</f>
        <v>696.84632625000006</v>
      </c>
      <c r="J15" s="9">
        <f t="shared" si="0"/>
        <v>6.0825257999999991</v>
      </c>
      <c r="K15" s="9">
        <f t="shared" si="0"/>
        <v>9.5748782000000006</v>
      </c>
      <c r="L15" s="9">
        <f t="shared" si="0"/>
        <v>0.33384195</v>
      </c>
      <c r="M15" s="9">
        <f t="shared" si="0"/>
        <v>0</v>
      </c>
      <c r="N15" s="10">
        <f t="shared" si="0"/>
        <v>0</v>
      </c>
    </row>
    <row r="16" spans="1:14" x14ac:dyDescent="0.35">
      <c r="A16" t="s">
        <v>139</v>
      </c>
      <c r="B16" t="s">
        <v>140</v>
      </c>
      <c r="C16" s="11">
        <v>8107.8122080000003</v>
      </c>
      <c r="D16" s="12">
        <v>51.370547999999999</v>
      </c>
      <c r="E16" s="12">
        <v>136.77908300000001</v>
      </c>
      <c r="F16" s="12">
        <v>0</v>
      </c>
      <c r="G16" s="12">
        <v>0</v>
      </c>
      <c r="H16" s="26">
        <v>0</v>
      </c>
      <c r="I16" s="13">
        <f t="shared" si="1"/>
        <v>405.39061040000001</v>
      </c>
      <c r="J16" s="14">
        <f t="shared" si="0"/>
        <v>2.5685273999999998</v>
      </c>
      <c r="K16" s="14">
        <f t="shared" si="0"/>
        <v>6.8389541500000002</v>
      </c>
      <c r="L16" s="14">
        <f t="shared" si="0"/>
        <v>0</v>
      </c>
      <c r="M16" s="14">
        <f t="shared" si="0"/>
        <v>0</v>
      </c>
      <c r="N16" s="15">
        <f t="shared" si="0"/>
        <v>0</v>
      </c>
    </row>
    <row r="17" spans="1:14" x14ac:dyDescent="0.35">
      <c r="A17" t="s">
        <v>141</v>
      </c>
      <c r="B17" t="s">
        <v>142</v>
      </c>
      <c r="C17" s="11">
        <v>17333.580632000001</v>
      </c>
      <c r="D17" s="12">
        <v>11028.277328</v>
      </c>
      <c r="E17" s="12">
        <v>9332.1124380000001</v>
      </c>
      <c r="F17" s="12">
        <v>7391.1504169999998</v>
      </c>
      <c r="G17" s="12">
        <v>3264.225434</v>
      </c>
      <c r="H17" s="26">
        <v>2555.5469849999999</v>
      </c>
      <c r="I17" s="13">
        <f>(C17*$C$6)/1000</f>
        <v>866.67903160000014</v>
      </c>
      <c r="J17" s="14">
        <f t="shared" si="0"/>
        <v>551.41386640000007</v>
      </c>
      <c r="K17" s="14">
        <f t="shared" si="0"/>
        <v>466.60562190000002</v>
      </c>
      <c r="L17" s="14">
        <f t="shared" si="0"/>
        <v>369.55752084999995</v>
      </c>
      <c r="M17" s="14">
        <f t="shared" si="0"/>
        <v>163.21127169999997</v>
      </c>
      <c r="N17" s="15">
        <f t="shared" si="0"/>
        <v>127.77734925</v>
      </c>
    </row>
    <row r="18" spans="1:14" x14ac:dyDescent="0.35">
      <c r="A18" t="s">
        <v>143</v>
      </c>
      <c r="B18" t="s">
        <v>144</v>
      </c>
      <c r="C18" s="11">
        <v>14330.68922</v>
      </c>
      <c r="D18" s="12">
        <v>10250.452466999999</v>
      </c>
      <c r="E18" s="12">
        <v>9918.5627910000003</v>
      </c>
      <c r="F18" s="12">
        <v>8233.2436770000004</v>
      </c>
      <c r="G18" s="12">
        <v>4095.0091510000002</v>
      </c>
      <c r="H18" s="26">
        <v>2878.5587380000002</v>
      </c>
      <c r="I18" s="13">
        <f t="shared" si="1"/>
        <v>716.53446099999996</v>
      </c>
      <c r="J18" s="14">
        <f t="shared" si="0"/>
        <v>512.52262335</v>
      </c>
      <c r="K18" s="14">
        <f t="shared" si="0"/>
        <v>495.92813955000003</v>
      </c>
      <c r="L18" s="14">
        <f t="shared" si="0"/>
        <v>411.66218385000002</v>
      </c>
      <c r="M18" s="14">
        <f t="shared" si="0"/>
        <v>204.75045755000002</v>
      </c>
      <c r="N18" s="15">
        <f t="shared" si="0"/>
        <v>143.92793689999999</v>
      </c>
    </row>
    <row r="19" spans="1:14" x14ac:dyDescent="0.35">
      <c r="A19" t="s">
        <v>145</v>
      </c>
      <c r="B19" t="s">
        <v>146</v>
      </c>
      <c r="C19" s="11">
        <v>15365.779433</v>
      </c>
      <c r="D19" s="12">
        <v>10219.673709000001</v>
      </c>
      <c r="E19" s="12">
        <v>9623.8241190000008</v>
      </c>
      <c r="F19" s="12">
        <v>6085.8387119999998</v>
      </c>
      <c r="G19" s="12">
        <v>2318.9635640000001</v>
      </c>
      <c r="H19" s="26">
        <v>1187.8583140000001</v>
      </c>
      <c r="I19" s="13">
        <f t="shared" si="1"/>
        <v>768.28897165000001</v>
      </c>
      <c r="J19" s="14">
        <f t="shared" si="0"/>
        <v>510.98368545000005</v>
      </c>
      <c r="K19" s="14">
        <f t="shared" si="0"/>
        <v>481.19120595000004</v>
      </c>
      <c r="L19" s="14">
        <f t="shared" si="0"/>
        <v>304.29193559999999</v>
      </c>
      <c r="M19" s="14">
        <f t="shared" si="0"/>
        <v>115.94817820000002</v>
      </c>
      <c r="N19" s="15">
        <f t="shared" si="0"/>
        <v>59.392915700000003</v>
      </c>
    </row>
    <row r="20" spans="1:14" x14ac:dyDescent="0.35">
      <c r="A20" t="s">
        <v>147</v>
      </c>
      <c r="B20" t="s">
        <v>148</v>
      </c>
      <c r="C20" s="11">
        <v>16034.357577000001</v>
      </c>
      <c r="D20" s="12">
        <v>9608.6370380000008</v>
      </c>
      <c r="E20" s="12">
        <v>10283.667202000001</v>
      </c>
      <c r="F20" s="12">
        <v>9997.5086439999995</v>
      </c>
      <c r="G20" s="12">
        <v>8683.1269620000003</v>
      </c>
      <c r="H20" s="26">
        <v>10182.450805</v>
      </c>
      <c r="I20" s="13">
        <f t="shared" si="1"/>
        <v>801.71787885000003</v>
      </c>
      <c r="J20" s="14">
        <f t="shared" si="0"/>
        <v>480.43185190000003</v>
      </c>
      <c r="K20" s="14">
        <f t="shared" si="0"/>
        <v>514.18336010000007</v>
      </c>
      <c r="L20" s="14">
        <f t="shared" si="0"/>
        <v>499.87543219999998</v>
      </c>
      <c r="M20" s="14">
        <f t="shared" si="0"/>
        <v>434.1563481</v>
      </c>
      <c r="N20" s="15">
        <f t="shared" si="0"/>
        <v>509.12254025000004</v>
      </c>
    </row>
    <row r="21" spans="1:14" x14ac:dyDescent="0.35">
      <c r="A21" t="s">
        <v>149</v>
      </c>
      <c r="B21" t="s">
        <v>150</v>
      </c>
      <c r="C21" s="11">
        <v>15235.193694</v>
      </c>
      <c r="D21" s="12">
        <v>10217.462853000001</v>
      </c>
      <c r="E21" s="12">
        <v>9416.398072</v>
      </c>
      <c r="F21" s="12">
        <v>10352.493243000001</v>
      </c>
      <c r="G21" s="12">
        <v>9866.84944</v>
      </c>
      <c r="H21" s="26">
        <v>12406.119242999999</v>
      </c>
      <c r="I21" s="13">
        <f t="shared" si="1"/>
        <v>761.75968469999998</v>
      </c>
      <c r="J21" s="14">
        <f t="shared" si="0"/>
        <v>510.87314265000003</v>
      </c>
      <c r="K21" s="14">
        <f t="shared" si="0"/>
        <v>470.81990360000003</v>
      </c>
      <c r="L21" s="14">
        <f t="shared" si="0"/>
        <v>517.62466215000006</v>
      </c>
      <c r="M21" s="14">
        <f t="shared" si="0"/>
        <v>493.34247199999999</v>
      </c>
      <c r="N21" s="15">
        <f t="shared" si="0"/>
        <v>620.30596214999991</v>
      </c>
    </row>
    <row r="22" spans="1:14" x14ac:dyDescent="0.35">
      <c r="A22" t="s">
        <v>151</v>
      </c>
      <c r="B22" t="s">
        <v>152</v>
      </c>
      <c r="C22" s="11">
        <v>12658.42121</v>
      </c>
      <c r="D22" s="12">
        <v>9863.9379800000006</v>
      </c>
      <c r="E22" s="12">
        <v>9361.5798030000005</v>
      </c>
      <c r="F22" s="12">
        <v>9526.9737430000005</v>
      </c>
      <c r="G22" s="12">
        <v>8963.6580350000004</v>
      </c>
      <c r="H22" s="26">
        <v>10887.156730999999</v>
      </c>
      <c r="I22" s="13">
        <f t="shared" si="1"/>
        <v>632.92106050000007</v>
      </c>
      <c r="J22" s="14">
        <f t="shared" si="0"/>
        <v>493.19689900000003</v>
      </c>
      <c r="K22" s="14">
        <f t="shared" si="0"/>
        <v>468.07899015000004</v>
      </c>
      <c r="L22" s="14">
        <f t="shared" si="0"/>
        <v>476.34868714999999</v>
      </c>
      <c r="M22" s="14">
        <f t="shared" si="0"/>
        <v>448.18290175000004</v>
      </c>
      <c r="N22" s="15">
        <f t="shared" si="0"/>
        <v>544.35783655</v>
      </c>
    </row>
    <row r="23" spans="1:14" x14ac:dyDescent="0.35">
      <c r="A23" t="s">
        <v>153</v>
      </c>
      <c r="B23" t="s">
        <v>154</v>
      </c>
      <c r="C23" s="11">
        <v>14588.447818000001</v>
      </c>
      <c r="D23" s="12">
        <v>4775.6362660000004</v>
      </c>
      <c r="E23" s="12">
        <v>4570.5150949999997</v>
      </c>
      <c r="F23" s="12">
        <v>284.37316099999998</v>
      </c>
      <c r="G23" s="12">
        <v>481.54790700000001</v>
      </c>
      <c r="H23" s="26">
        <v>1011.22313</v>
      </c>
      <c r="I23" s="13">
        <f t="shared" si="1"/>
        <v>729.42239089999998</v>
      </c>
      <c r="J23" s="14">
        <f t="shared" si="0"/>
        <v>238.78181330000001</v>
      </c>
      <c r="K23" s="14">
        <f t="shared" si="0"/>
        <v>228.52575475</v>
      </c>
      <c r="L23" s="14">
        <f t="shared" si="0"/>
        <v>14.218658049999998</v>
      </c>
      <c r="M23" s="14">
        <f t="shared" si="0"/>
        <v>24.07739535</v>
      </c>
      <c r="N23" s="15">
        <f t="shared" si="0"/>
        <v>50.561156499999996</v>
      </c>
    </row>
    <row r="24" spans="1:14" x14ac:dyDescent="0.35">
      <c r="A24" t="s">
        <v>155</v>
      </c>
      <c r="B24" t="s">
        <v>156</v>
      </c>
      <c r="C24" s="11">
        <v>13546.695193</v>
      </c>
      <c r="D24" s="12">
        <v>4415.9856829999999</v>
      </c>
      <c r="E24" s="12">
        <v>4313.6103549999998</v>
      </c>
      <c r="F24" s="12">
        <v>105.648051</v>
      </c>
      <c r="G24" s="12">
        <v>120.65943799999999</v>
      </c>
      <c r="H24" s="26">
        <v>874.289984</v>
      </c>
      <c r="I24" s="13">
        <f t="shared" si="1"/>
        <v>677.33475965000002</v>
      </c>
      <c r="J24" s="14">
        <f t="shared" si="0"/>
        <v>220.79928415000001</v>
      </c>
      <c r="K24" s="14">
        <f t="shared" si="0"/>
        <v>215.68051775000001</v>
      </c>
      <c r="L24" s="14">
        <f t="shared" si="0"/>
        <v>5.2824025499999996</v>
      </c>
      <c r="M24" s="14">
        <f t="shared" si="0"/>
        <v>6.0329718999999997</v>
      </c>
      <c r="N24" s="15">
        <f t="shared" si="0"/>
        <v>43.714499199999999</v>
      </c>
    </row>
    <row r="25" spans="1:14" x14ac:dyDescent="0.35">
      <c r="A25" t="s">
        <v>157</v>
      </c>
      <c r="B25" t="s">
        <v>158</v>
      </c>
      <c r="C25" s="11">
        <v>14456.188555000001</v>
      </c>
      <c r="D25" s="12">
        <v>8012.7424860000001</v>
      </c>
      <c r="E25" s="12">
        <v>7661.7991709999997</v>
      </c>
      <c r="F25" s="12">
        <v>804.157826</v>
      </c>
      <c r="G25" s="12">
        <v>750.70920999999998</v>
      </c>
      <c r="H25" s="26">
        <v>1497.6421539999999</v>
      </c>
      <c r="I25" s="13">
        <f t="shared" si="1"/>
        <v>722.80942775000005</v>
      </c>
      <c r="J25" s="14">
        <f t="shared" si="0"/>
        <v>400.63712430000004</v>
      </c>
      <c r="K25" s="14">
        <f t="shared" si="0"/>
        <v>383.08995855000001</v>
      </c>
      <c r="L25" s="14">
        <f t="shared" si="0"/>
        <v>40.2078913</v>
      </c>
      <c r="M25" s="14">
        <f t="shared" si="0"/>
        <v>37.535460499999999</v>
      </c>
      <c r="N25" s="15">
        <f t="shared" si="0"/>
        <v>74.882107699999992</v>
      </c>
    </row>
    <row r="26" spans="1:14" x14ac:dyDescent="0.35">
      <c r="A26" t="s">
        <v>159</v>
      </c>
      <c r="B26" t="s">
        <v>160</v>
      </c>
      <c r="C26" s="11">
        <v>13235.021371999999</v>
      </c>
      <c r="D26" s="12">
        <v>1560.4546740000001</v>
      </c>
      <c r="E26" s="12">
        <v>4991.8376820000003</v>
      </c>
      <c r="F26" s="12">
        <v>453.91988400000002</v>
      </c>
      <c r="G26" s="12">
        <v>37.781669999999998</v>
      </c>
      <c r="H26" s="26">
        <v>198.24245300000001</v>
      </c>
      <c r="I26" s="13">
        <f t="shared" si="1"/>
        <v>661.75106860000005</v>
      </c>
      <c r="J26" s="14">
        <f t="shared" si="0"/>
        <v>78.022733700000003</v>
      </c>
      <c r="K26" s="14">
        <f t="shared" si="0"/>
        <v>249.59188410000002</v>
      </c>
      <c r="L26" s="14">
        <f t="shared" si="0"/>
        <v>22.695994200000001</v>
      </c>
      <c r="M26" s="14">
        <f t="shared" si="0"/>
        <v>1.8890834999999999</v>
      </c>
      <c r="N26" s="15">
        <f t="shared" si="0"/>
        <v>9.9121226500000006</v>
      </c>
    </row>
    <row r="27" spans="1:14" x14ac:dyDescent="0.35">
      <c r="A27" t="s">
        <v>161</v>
      </c>
      <c r="B27" t="s">
        <v>162</v>
      </c>
      <c r="C27" s="11">
        <v>15313.701649000001</v>
      </c>
      <c r="D27" s="12">
        <v>1529.172728</v>
      </c>
      <c r="E27" s="12">
        <v>5851.030968</v>
      </c>
      <c r="F27" s="12">
        <v>400.96404999999999</v>
      </c>
      <c r="G27" s="12">
        <v>24.46912</v>
      </c>
      <c r="H27" s="26">
        <v>0</v>
      </c>
      <c r="I27" s="13">
        <f t="shared" si="1"/>
        <v>765.68508244999998</v>
      </c>
      <c r="J27" s="14">
        <f t="shared" si="0"/>
        <v>76.458636400000003</v>
      </c>
      <c r="K27" s="14">
        <f t="shared" si="0"/>
        <v>292.5515484</v>
      </c>
      <c r="L27" s="14">
        <f t="shared" si="0"/>
        <v>20.048202499999999</v>
      </c>
      <c r="M27" s="14">
        <f t="shared" si="0"/>
        <v>1.2234559999999999</v>
      </c>
      <c r="N27" s="15">
        <f t="shared" si="0"/>
        <v>0</v>
      </c>
    </row>
    <row r="28" spans="1:14" x14ac:dyDescent="0.35">
      <c r="A28" t="s">
        <v>163</v>
      </c>
      <c r="B28" t="s">
        <v>164</v>
      </c>
      <c r="C28" s="11">
        <v>14273.225374</v>
      </c>
      <c r="D28" s="12">
        <v>2121.2771910000001</v>
      </c>
      <c r="E28" s="12">
        <v>6688.2903839999999</v>
      </c>
      <c r="F28" s="12">
        <v>671.833933</v>
      </c>
      <c r="G28" s="12">
        <v>61.919746000000004</v>
      </c>
      <c r="H28" s="26">
        <v>0</v>
      </c>
      <c r="I28" s="13">
        <f t="shared" si="1"/>
        <v>713.66126870000005</v>
      </c>
      <c r="J28" s="14">
        <f t="shared" si="0"/>
        <v>106.06385955</v>
      </c>
      <c r="K28" s="14">
        <f t="shared" si="0"/>
        <v>334.41451919999997</v>
      </c>
      <c r="L28" s="14">
        <f t="shared" si="0"/>
        <v>33.591696649999996</v>
      </c>
      <c r="M28" s="14">
        <f t="shared" si="0"/>
        <v>3.0959873000000004</v>
      </c>
      <c r="N28" s="15">
        <f t="shared" si="0"/>
        <v>0</v>
      </c>
    </row>
    <row r="29" spans="1:14" x14ac:dyDescent="0.35">
      <c r="A29" t="s">
        <v>165</v>
      </c>
      <c r="B29" t="s">
        <v>166</v>
      </c>
      <c r="C29" s="11">
        <v>14900.560683</v>
      </c>
      <c r="D29" s="12">
        <v>10825.786722000001</v>
      </c>
      <c r="E29" s="12">
        <v>10130.869850999999</v>
      </c>
      <c r="F29" s="12">
        <v>11163.428257</v>
      </c>
      <c r="G29" s="12">
        <v>11055.788173999999</v>
      </c>
      <c r="H29" s="26">
        <v>9532.013422</v>
      </c>
      <c r="I29" s="13">
        <f t="shared" si="1"/>
        <v>745.02803414999994</v>
      </c>
      <c r="J29" s="14">
        <f t="shared" si="0"/>
        <v>541.28933610000013</v>
      </c>
      <c r="K29" s="14">
        <f t="shared" si="0"/>
        <v>506.54349254999994</v>
      </c>
      <c r="L29" s="14">
        <f t="shared" si="0"/>
        <v>558.17141284999991</v>
      </c>
      <c r="M29" s="14">
        <f t="shared" si="0"/>
        <v>552.78940869999997</v>
      </c>
      <c r="N29" s="15">
        <f t="shared" si="0"/>
        <v>476.6006711</v>
      </c>
    </row>
    <row r="30" spans="1:14" x14ac:dyDescent="0.35">
      <c r="A30" t="s">
        <v>167</v>
      </c>
      <c r="B30" t="s">
        <v>168</v>
      </c>
      <c r="C30" s="11">
        <v>14189.376623</v>
      </c>
      <c r="D30" s="12">
        <v>10190.028539999999</v>
      </c>
      <c r="E30" s="12">
        <v>10433.227451000001</v>
      </c>
      <c r="F30" s="12">
        <v>10422.881831999999</v>
      </c>
      <c r="G30" s="12">
        <v>10345.999981000001</v>
      </c>
      <c r="H30" s="26">
        <v>11105.971319</v>
      </c>
      <c r="I30" s="13">
        <f t="shared" si="1"/>
        <v>709.46883115000003</v>
      </c>
      <c r="J30" s="14">
        <f t="shared" si="0"/>
        <v>509.50142699999998</v>
      </c>
      <c r="K30" s="14">
        <f t="shared" si="0"/>
        <v>521.66137255000001</v>
      </c>
      <c r="L30" s="14">
        <f t="shared" si="0"/>
        <v>521.14409159999991</v>
      </c>
      <c r="M30" s="14">
        <f t="shared" si="0"/>
        <v>517.29999905</v>
      </c>
      <c r="N30" s="15">
        <f t="shared" si="0"/>
        <v>555.29856595000001</v>
      </c>
    </row>
    <row r="31" spans="1:14" x14ac:dyDescent="0.35">
      <c r="A31" t="s">
        <v>169</v>
      </c>
      <c r="B31" t="s">
        <v>170</v>
      </c>
      <c r="C31" s="11">
        <v>14305.253500999999</v>
      </c>
      <c r="D31" s="12">
        <v>9899.7380169999997</v>
      </c>
      <c r="E31" s="12">
        <v>10637.712148000001</v>
      </c>
      <c r="F31" s="12">
        <v>10623.206586</v>
      </c>
      <c r="G31" s="12">
        <v>10407.453444999999</v>
      </c>
      <c r="H31" s="26">
        <v>10257.178553</v>
      </c>
      <c r="I31" s="13">
        <f t="shared" si="1"/>
        <v>715.26267504999998</v>
      </c>
      <c r="J31" s="14">
        <f t="shared" si="0"/>
        <v>494.98690084999998</v>
      </c>
      <c r="K31" s="14">
        <f t="shared" si="0"/>
        <v>531.88560740000003</v>
      </c>
      <c r="L31" s="14">
        <f t="shared" si="0"/>
        <v>531.16032929999994</v>
      </c>
      <c r="M31" s="14">
        <f t="shared" si="0"/>
        <v>520.37267224999994</v>
      </c>
      <c r="N31" s="15">
        <f t="shared" si="0"/>
        <v>512.85892764999994</v>
      </c>
    </row>
    <row r="32" spans="1:14" x14ac:dyDescent="0.35">
      <c r="A32" t="s">
        <v>171</v>
      </c>
      <c r="B32" s="12" t="s">
        <v>172</v>
      </c>
      <c r="C32" s="11">
        <v>13582.525524999999</v>
      </c>
      <c r="D32" s="12">
        <v>9114.4660569999996</v>
      </c>
      <c r="E32" s="12">
        <v>8398.618708</v>
      </c>
      <c r="F32" s="12">
        <v>9339.7910929999998</v>
      </c>
      <c r="G32" s="12">
        <v>8634.7508880000005</v>
      </c>
      <c r="H32" s="26">
        <v>10630.638309</v>
      </c>
      <c r="I32" s="13">
        <f t="shared" si="1"/>
        <v>679.12627625000005</v>
      </c>
      <c r="J32" s="14">
        <f t="shared" si="1"/>
        <v>455.72330284999998</v>
      </c>
      <c r="K32" s="14">
        <f t="shared" si="1"/>
        <v>419.93093540000001</v>
      </c>
      <c r="L32" s="14">
        <f t="shared" si="1"/>
        <v>466.98955465</v>
      </c>
      <c r="M32" s="14">
        <f t="shared" si="1"/>
        <v>431.73754439999999</v>
      </c>
      <c r="N32" s="15">
        <f t="shared" si="1"/>
        <v>531.53191544999993</v>
      </c>
    </row>
    <row r="33" spans="1:14" x14ac:dyDescent="0.35">
      <c r="A33" t="s">
        <v>173</v>
      </c>
      <c r="B33" s="12" t="s">
        <v>174</v>
      </c>
      <c r="C33" s="11">
        <v>14566.684805999999</v>
      </c>
      <c r="D33" s="12">
        <v>9911.4006379999992</v>
      </c>
      <c r="E33" s="12">
        <v>9988.4838970000001</v>
      </c>
      <c r="F33" s="12">
        <v>10733.584677999999</v>
      </c>
      <c r="G33" s="12">
        <v>9475.0728020000006</v>
      </c>
      <c r="H33" s="26">
        <v>9732.2607970000008</v>
      </c>
      <c r="I33" s="13">
        <f t="shared" ref="I33:N34" si="2">(C33*$C$6)/1000</f>
        <v>728.33424029999992</v>
      </c>
      <c r="J33" s="14">
        <f t="shared" si="2"/>
        <v>495.57003189999995</v>
      </c>
      <c r="K33" s="14">
        <f t="shared" si="2"/>
        <v>499.42419485000005</v>
      </c>
      <c r="L33" s="14">
        <f t="shared" si="2"/>
        <v>536.67923389999999</v>
      </c>
      <c r="M33" s="14">
        <f t="shared" si="2"/>
        <v>473.75364010000004</v>
      </c>
      <c r="N33" s="15">
        <f t="shared" si="2"/>
        <v>486.61303985000006</v>
      </c>
    </row>
    <row r="34" spans="1:14" x14ac:dyDescent="0.35">
      <c r="A34" t="s">
        <v>175</v>
      </c>
      <c r="B34" s="12" t="s">
        <v>176</v>
      </c>
      <c r="C34" s="16">
        <v>14775.190495000001</v>
      </c>
      <c r="D34" s="17">
        <v>9720.1288010000007</v>
      </c>
      <c r="E34" s="17">
        <v>10372.349146</v>
      </c>
      <c r="F34" s="17">
        <v>11081.713462</v>
      </c>
      <c r="G34" s="17">
        <v>10085.978765</v>
      </c>
      <c r="H34" s="21">
        <v>11863.613601999999</v>
      </c>
      <c r="I34" s="18">
        <f t="shared" si="2"/>
        <v>738.75952474999997</v>
      </c>
      <c r="J34" s="19">
        <f t="shared" si="2"/>
        <v>486.00644005000004</v>
      </c>
      <c r="K34" s="19">
        <f t="shared" si="2"/>
        <v>518.61745729999996</v>
      </c>
      <c r="L34" s="19">
        <f t="shared" si="2"/>
        <v>554.08567310000001</v>
      </c>
      <c r="M34" s="19">
        <f t="shared" si="2"/>
        <v>504.29893824999999</v>
      </c>
      <c r="N34" s="20">
        <f t="shared" si="2"/>
        <v>593.18068010000002</v>
      </c>
    </row>
    <row r="35" spans="1:14" x14ac:dyDescent="0.35">
      <c r="B35" s="12"/>
      <c r="C35" s="12"/>
      <c r="D35" s="12"/>
      <c r="E35" s="12"/>
      <c r="F35" s="12"/>
      <c r="G35" s="12"/>
      <c r="H35" s="12"/>
      <c r="I35" s="14"/>
      <c r="J35" s="14"/>
      <c r="K35" s="14"/>
      <c r="L35" s="14"/>
      <c r="M35" s="14"/>
      <c r="N35" s="14"/>
    </row>
    <row r="36" spans="1:14" x14ac:dyDescent="0.35">
      <c r="A36" t="s">
        <v>177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</row>
  </sheetData>
  <mergeCells count="2">
    <mergeCell ref="C12:H12"/>
    <mergeCell ref="I12:N12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EA91DB-261B-448B-B767-B8ACB5AF40C7}">
  <dimension ref="A2:T38"/>
  <sheetViews>
    <sheetView workbookViewId="0">
      <selection activeCell="I13" sqref="I13:N13"/>
    </sheetView>
  </sheetViews>
  <sheetFormatPr defaultRowHeight="14.5" x14ac:dyDescent="0.35"/>
  <cols>
    <col min="1" max="1" width="44.54296875" customWidth="1"/>
    <col min="2" max="2" width="16.26953125" customWidth="1"/>
    <col min="4" max="4" width="10" customWidth="1"/>
    <col min="5" max="5" width="9.7265625" customWidth="1"/>
    <col min="6" max="6" width="12.81640625" customWidth="1"/>
    <col min="8" max="8" width="10" customWidth="1"/>
    <col min="17" max="17" width="16.7265625" customWidth="1"/>
    <col min="18" max="18" width="15.453125" customWidth="1"/>
    <col min="19" max="19" width="12" customWidth="1"/>
    <col min="20" max="20" width="10.81640625" customWidth="1"/>
  </cols>
  <sheetData>
    <row r="2" spans="1:20" x14ac:dyDescent="0.35">
      <c r="B2" s="1" t="s">
        <v>0</v>
      </c>
      <c r="C2">
        <v>100</v>
      </c>
      <c r="F2" s="2" t="s">
        <v>1</v>
      </c>
      <c r="G2" t="s">
        <v>2</v>
      </c>
    </row>
    <row r="3" spans="1:20" x14ac:dyDescent="0.35">
      <c r="B3" s="1" t="s">
        <v>3</v>
      </c>
      <c r="C3">
        <v>0.25</v>
      </c>
    </row>
    <row r="4" spans="1:20" x14ac:dyDescent="0.35">
      <c r="B4" s="1" t="s">
        <v>4</v>
      </c>
      <c r="C4">
        <v>0.05</v>
      </c>
      <c r="F4" t="s">
        <v>5</v>
      </c>
      <c r="G4" t="s">
        <v>6</v>
      </c>
    </row>
    <row r="5" spans="1:20" x14ac:dyDescent="0.35">
      <c r="B5" s="1" t="s">
        <v>7</v>
      </c>
      <c r="C5">
        <f>((C2*C3)/(C4))</f>
        <v>500</v>
      </c>
      <c r="F5" t="s">
        <v>8</v>
      </c>
      <c r="G5" t="s">
        <v>9</v>
      </c>
    </row>
    <row r="6" spans="1:20" x14ac:dyDescent="0.35">
      <c r="B6" s="1" t="s">
        <v>10</v>
      </c>
      <c r="C6">
        <v>50</v>
      </c>
      <c r="F6" t="s">
        <v>11</v>
      </c>
      <c r="G6" t="s">
        <v>12</v>
      </c>
    </row>
    <row r="9" spans="1:20" x14ac:dyDescent="0.35">
      <c r="Q9" s="57" t="s">
        <v>220</v>
      </c>
      <c r="R9" s="57"/>
      <c r="S9" s="57"/>
      <c r="T9" s="57"/>
    </row>
    <row r="10" spans="1:20" x14ac:dyDescent="0.35">
      <c r="R10" t="s">
        <v>221</v>
      </c>
      <c r="S10" t="s">
        <v>222</v>
      </c>
      <c r="T10" t="s">
        <v>223</v>
      </c>
    </row>
    <row r="11" spans="1:20" x14ac:dyDescent="0.35">
      <c r="Q11" s="31" t="s">
        <v>15</v>
      </c>
      <c r="R11" s="32">
        <v>7452.2021009999999</v>
      </c>
      <c r="S11">
        <v>2500</v>
      </c>
      <c r="T11">
        <f>R11/S11*100</f>
        <v>298.08808403999996</v>
      </c>
    </row>
    <row r="12" spans="1:20" x14ac:dyDescent="0.35">
      <c r="C12" s="54" t="s">
        <v>13</v>
      </c>
      <c r="D12" s="55"/>
      <c r="E12" s="55"/>
      <c r="F12" s="55"/>
      <c r="G12" s="55"/>
      <c r="H12" s="56"/>
      <c r="I12" s="54" t="s">
        <v>14</v>
      </c>
      <c r="J12" s="55"/>
      <c r="K12" s="55"/>
      <c r="L12" s="55"/>
      <c r="M12" s="55"/>
      <c r="N12" s="56"/>
      <c r="Q12" s="33" t="s">
        <v>16</v>
      </c>
      <c r="R12" s="12">
        <v>3174.1028670000001</v>
      </c>
      <c r="S12">
        <v>2500</v>
      </c>
      <c r="T12">
        <f t="shared" ref="T12:T16" si="0">R12/S12*100</f>
        <v>126.96411467999999</v>
      </c>
    </row>
    <row r="13" spans="1:20" x14ac:dyDescent="0.35">
      <c r="C13" s="31" t="s">
        <v>15</v>
      </c>
      <c r="D13" s="33" t="s">
        <v>16</v>
      </c>
      <c r="E13" s="33" t="s">
        <v>17</v>
      </c>
      <c r="F13" s="33" t="s">
        <v>18</v>
      </c>
      <c r="G13" s="33" t="s">
        <v>19</v>
      </c>
      <c r="H13" s="34" t="s">
        <v>20</v>
      </c>
      <c r="I13" s="3" t="s">
        <v>340</v>
      </c>
      <c r="J13" s="4" t="s">
        <v>341</v>
      </c>
      <c r="K13" s="4" t="s">
        <v>342</v>
      </c>
      <c r="L13" s="4" t="s">
        <v>343</v>
      </c>
      <c r="M13" s="4" t="s">
        <v>344</v>
      </c>
      <c r="N13" s="5" t="s">
        <v>345</v>
      </c>
      <c r="Q13" s="33" t="s">
        <v>17</v>
      </c>
      <c r="R13" s="12">
        <v>2917.9329849999999</v>
      </c>
      <c r="S13">
        <v>2500</v>
      </c>
      <c r="T13">
        <f t="shared" si="0"/>
        <v>116.71731939999998</v>
      </c>
    </row>
    <row r="14" spans="1:20" x14ac:dyDescent="0.35">
      <c r="A14" t="s">
        <v>224</v>
      </c>
      <c r="B14" t="s">
        <v>225</v>
      </c>
      <c r="C14" s="28">
        <v>0</v>
      </c>
      <c r="D14" s="29">
        <v>0</v>
      </c>
      <c r="E14" s="29">
        <v>0</v>
      </c>
      <c r="F14" s="29">
        <v>28.040548999999999</v>
      </c>
      <c r="G14" s="29">
        <v>0</v>
      </c>
      <c r="H14" s="29">
        <v>0</v>
      </c>
      <c r="I14" s="8">
        <f t="shared" ref="I14:N29" si="1">(C14*$C$6)/1000</f>
        <v>0</v>
      </c>
      <c r="J14" s="9">
        <f t="shared" si="1"/>
        <v>0</v>
      </c>
      <c r="K14" s="9">
        <f t="shared" si="1"/>
        <v>0</v>
      </c>
      <c r="L14" s="9">
        <f t="shared" si="1"/>
        <v>1.4020274500000001</v>
      </c>
      <c r="M14" s="9">
        <f t="shared" si="1"/>
        <v>0</v>
      </c>
      <c r="N14" s="10">
        <f t="shared" si="1"/>
        <v>0</v>
      </c>
      <c r="Q14" s="33" t="s">
        <v>18</v>
      </c>
      <c r="R14" s="12">
        <v>2921.4643540000002</v>
      </c>
      <c r="S14">
        <v>2500</v>
      </c>
      <c r="T14">
        <f t="shared" si="0"/>
        <v>116.85857416</v>
      </c>
    </row>
    <row r="15" spans="1:20" x14ac:dyDescent="0.35">
      <c r="A15" t="s">
        <v>226</v>
      </c>
      <c r="B15" t="s">
        <v>296</v>
      </c>
      <c r="C15" s="32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13">
        <f t="shared" si="1"/>
        <v>0</v>
      </c>
      <c r="J15" s="14">
        <f t="shared" si="1"/>
        <v>0</v>
      </c>
      <c r="K15" s="14">
        <f t="shared" si="1"/>
        <v>0</v>
      </c>
      <c r="L15" s="14">
        <f t="shared" si="1"/>
        <v>0</v>
      </c>
      <c r="M15" s="14">
        <f t="shared" si="1"/>
        <v>0</v>
      </c>
      <c r="N15" s="15">
        <f t="shared" si="1"/>
        <v>0</v>
      </c>
      <c r="Q15" s="33" t="s">
        <v>19</v>
      </c>
      <c r="R15" s="12">
        <v>2896.7381089999999</v>
      </c>
      <c r="S15">
        <v>2500</v>
      </c>
      <c r="T15">
        <f t="shared" si="0"/>
        <v>115.86952436</v>
      </c>
    </row>
    <row r="16" spans="1:20" x14ac:dyDescent="0.35">
      <c r="A16" t="s">
        <v>228</v>
      </c>
      <c r="B16" t="s">
        <v>297</v>
      </c>
      <c r="C16" s="32">
        <v>7452.2021009999999</v>
      </c>
      <c r="D16" s="12">
        <v>3174.1028670000001</v>
      </c>
      <c r="E16" s="12">
        <v>2917.9329849999999</v>
      </c>
      <c r="F16" s="12">
        <v>2921.4643540000002</v>
      </c>
      <c r="G16" s="12">
        <v>2896.7381089999999</v>
      </c>
      <c r="H16" s="12">
        <v>3086.4839310000002</v>
      </c>
      <c r="I16" s="13">
        <f t="shared" si="1"/>
        <v>372.61010505000002</v>
      </c>
      <c r="J16" s="14">
        <f t="shared" si="1"/>
        <v>158.70514334999999</v>
      </c>
      <c r="K16" s="14">
        <f t="shared" si="1"/>
        <v>145.89664925</v>
      </c>
      <c r="L16" s="14">
        <f t="shared" si="1"/>
        <v>146.07321770000001</v>
      </c>
      <c r="M16" s="14">
        <f t="shared" si="1"/>
        <v>144.83690544999999</v>
      </c>
      <c r="N16" s="15">
        <f t="shared" si="1"/>
        <v>154.32419655000001</v>
      </c>
      <c r="Q16" s="34" t="s">
        <v>20</v>
      </c>
      <c r="R16" s="12">
        <v>3086.4839310000002</v>
      </c>
      <c r="S16">
        <v>2500</v>
      </c>
      <c r="T16">
        <f t="shared" si="0"/>
        <v>123.45935724000002</v>
      </c>
    </row>
    <row r="17" spans="1:14" x14ac:dyDescent="0.35">
      <c r="A17" t="s">
        <v>298</v>
      </c>
      <c r="B17" t="s">
        <v>299</v>
      </c>
      <c r="C17" s="11">
        <v>6808.7677659999999</v>
      </c>
      <c r="D17" s="12">
        <v>189.696089</v>
      </c>
      <c r="E17" s="12">
        <v>190.088435</v>
      </c>
      <c r="F17" s="12">
        <v>4.8074130000000004</v>
      </c>
      <c r="G17" s="12">
        <v>0</v>
      </c>
      <c r="H17" s="12">
        <v>0</v>
      </c>
      <c r="I17" s="13">
        <f>(C17*$C$6)/1000</f>
        <v>340.43838829999999</v>
      </c>
      <c r="J17" s="14">
        <f t="shared" si="1"/>
        <v>9.4848044500000004</v>
      </c>
      <c r="K17" s="14">
        <f t="shared" si="1"/>
        <v>9.5044217499999988</v>
      </c>
      <c r="L17" s="14">
        <f t="shared" si="1"/>
        <v>0.24037065000000002</v>
      </c>
      <c r="M17" s="14">
        <f t="shared" si="1"/>
        <v>0</v>
      </c>
      <c r="N17" s="15">
        <f t="shared" si="1"/>
        <v>0</v>
      </c>
    </row>
    <row r="18" spans="1:14" x14ac:dyDescent="0.35">
      <c r="A18" t="s">
        <v>300</v>
      </c>
      <c r="B18" t="s">
        <v>301</v>
      </c>
      <c r="C18" s="11">
        <v>7548.9171219999998</v>
      </c>
      <c r="D18" s="12">
        <v>170.73946000000001</v>
      </c>
      <c r="E18" s="12">
        <v>161.50032899999999</v>
      </c>
      <c r="F18" s="12">
        <v>4.0139069999999997</v>
      </c>
      <c r="G18" s="12">
        <v>0</v>
      </c>
      <c r="H18" s="12">
        <v>0</v>
      </c>
      <c r="I18" s="13">
        <f t="shared" ref="I18:N34" si="2">(C18*$C$6)/1000</f>
        <v>377.44585609999996</v>
      </c>
      <c r="J18" s="14">
        <f t="shared" si="1"/>
        <v>8.5369729999999997</v>
      </c>
      <c r="K18" s="14">
        <f t="shared" si="1"/>
        <v>8.0750164499999997</v>
      </c>
      <c r="L18" s="14">
        <f t="shared" si="1"/>
        <v>0.20069534999999999</v>
      </c>
      <c r="M18" s="14">
        <f t="shared" si="1"/>
        <v>0</v>
      </c>
      <c r="N18" s="15">
        <f t="shared" si="1"/>
        <v>0</v>
      </c>
    </row>
    <row r="19" spans="1:14" x14ac:dyDescent="0.35">
      <c r="A19" t="s">
        <v>302</v>
      </c>
      <c r="B19" t="s">
        <v>303</v>
      </c>
      <c r="C19" s="11">
        <v>7548.7008859999996</v>
      </c>
      <c r="D19" s="12">
        <v>106.65336600000001</v>
      </c>
      <c r="E19" s="12">
        <v>108.42392599999999</v>
      </c>
      <c r="F19" s="12">
        <v>2.7892220000000001</v>
      </c>
      <c r="G19" s="12">
        <v>0</v>
      </c>
      <c r="H19" s="12">
        <v>0</v>
      </c>
      <c r="I19" s="13">
        <f t="shared" si="2"/>
        <v>377.43504430000002</v>
      </c>
      <c r="J19" s="14">
        <f t="shared" si="1"/>
        <v>5.3326682999999999</v>
      </c>
      <c r="K19" s="14">
        <f t="shared" si="1"/>
        <v>5.4211962999999992</v>
      </c>
      <c r="L19" s="14">
        <f t="shared" si="1"/>
        <v>0.1394611</v>
      </c>
      <c r="M19" s="14">
        <f t="shared" si="1"/>
        <v>0</v>
      </c>
      <c r="N19" s="15">
        <f t="shared" si="1"/>
        <v>0</v>
      </c>
    </row>
    <row r="20" spans="1:14" x14ac:dyDescent="0.35">
      <c r="A20" t="s">
        <v>304</v>
      </c>
      <c r="B20" t="s">
        <v>305</v>
      </c>
      <c r="C20" s="11">
        <v>13384.384301</v>
      </c>
      <c r="D20" s="12">
        <v>11688.680144</v>
      </c>
      <c r="E20" s="12">
        <v>10630.578688</v>
      </c>
      <c r="F20" s="12">
        <v>8189.8880349999999</v>
      </c>
      <c r="G20" s="12">
        <v>3126.7364600000001</v>
      </c>
      <c r="H20" s="12">
        <v>1967.43821</v>
      </c>
      <c r="I20" s="13">
        <f>(C20*$C$6)/1000</f>
        <v>669.21921505</v>
      </c>
      <c r="J20" s="14">
        <f t="shared" si="1"/>
        <v>584.4340072</v>
      </c>
      <c r="K20" s="14">
        <f t="shared" si="1"/>
        <v>531.52893440000003</v>
      </c>
      <c r="L20" s="14">
        <f t="shared" si="1"/>
        <v>409.49440175000001</v>
      </c>
      <c r="M20" s="14">
        <f t="shared" si="1"/>
        <v>156.33682300000001</v>
      </c>
      <c r="N20" s="15">
        <f t="shared" si="1"/>
        <v>98.371910499999998</v>
      </c>
    </row>
    <row r="21" spans="1:14" x14ac:dyDescent="0.35">
      <c r="A21" t="s">
        <v>306</v>
      </c>
      <c r="B21" t="s">
        <v>307</v>
      </c>
      <c r="C21" s="11">
        <v>12866.844757000001</v>
      </c>
      <c r="D21" s="12">
        <v>11581.64842</v>
      </c>
      <c r="E21" s="12">
        <v>10788.730224000001</v>
      </c>
      <c r="F21" s="12">
        <v>8814.3210600000002</v>
      </c>
      <c r="G21" s="12">
        <v>4980.0948539999999</v>
      </c>
      <c r="H21" s="12">
        <v>2767.964117</v>
      </c>
      <c r="I21" s="13">
        <f t="shared" si="2"/>
        <v>643.34223785000006</v>
      </c>
      <c r="J21" s="14">
        <f t="shared" si="1"/>
        <v>579.08242099999995</v>
      </c>
      <c r="K21" s="14">
        <f t="shared" si="1"/>
        <v>539.43651120000004</v>
      </c>
      <c r="L21" s="14">
        <f t="shared" si="1"/>
        <v>440.71605299999999</v>
      </c>
      <c r="M21" s="14">
        <f t="shared" si="1"/>
        <v>249.00474270000001</v>
      </c>
      <c r="N21" s="15">
        <f t="shared" si="1"/>
        <v>138.39820585000001</v>
      </c>
    </row>
    <row r="22" spans="1:14" x14ac:dyDescent="0.35">
      <c r="A22" t="s">
        <v>308</v>
      </c>
      <c r="B22" t="s">
        <v>309</v>
      </c>
      <c r="C22" s="11">
        <v>12534.109934</v>
      </c>
      <c r="D22" s="12">
        <v>13493.778768</v>
      </c>
      <c r="E22" s="12">
        <v>11673.932572</v>
      </c>
      <c r="F22" s="12">
        <v>6120.1479719999998</v>
      </c>
      <c r="G22" s="12">
        <v>2108.7156679999998</v>
      </c>
      <c r="H22" s="12">
        <v>1448.390862</v>
      </c>
      <c r="I22" s="13">
        <f t="shared" si="2"/>
        <v>626.70549670000003</v>
      </c>
      <c r="J22" s="14">
        <f t="shared" si="1"/>
        <v>674.68893839999998</v>
      </c>
      <c r="K22" s="14">
        <f t="shared" si="1"/>
        <v>583.69662859999994</v>
      </c>
      <c r="L22" s="14">
        <f t="shared" si="1"/>
        <v>306.00739859999999</v>
      </c>
      <c r="M22" s="14">
        <f t="shared" si="1"/>
        <v>105.43578339999999</v>
      </c>
      <c r="N22" s="15">
        <f t="shared" si="1"/>
        <v>72.419543099999999</v>
      </c>
    </row>
    <row r="23" spans="1:14" x14ac:dyDescent="0.35">
      <c r="A23" t="s">
        <v>310</v>
      </c>
      <c r="B23" t="s">
        <v>311</v>
      </c>
      <c r="C23" s="11">
        <v>12196.263777</v>
      </c>
      <c r="D23" s="12">
        <v>11816.810562000001</v>
      </c>
      <c r="E23" s="12">
        <v>11287.277656</v>
      </c>
      <c r="F23" s="12">
        <v>10540.27512</v>
      </c>
      <c r="G23" s="12">
        <v>9537.1014689999993</v>
      </c>
      <c r="H23" s="12">
        <v>11073.100668999999</v>
      </c>
      <c r="I23" s="13">
        <f t="shared" si="2"/>
        <v>609.81318885000007</v>
      </c>
      <c r="J23" s="14">
        <f t="shared" si="1"/>
        <v>590.84052810000003</v>
      </c>
      <c r="K23" s="14">
        <f t="shared" si="1"/>
        <v>564.36388280000006</v>
      </c>
      <c r="L23" s="14">
        <f t="shared" si="1"/>
        <v>527.01375600000006</v>
      </c>
      <c r="M23" s="14">
        <f t="shared" si="1"/>
        <v>476.85507344999996</v>
      </c>
      <c r="N23" s="15">
        <f t="shared" si="1"/>
        <v>553.65503345000002</v>
      </c>
    </row>
    <row r="24" spans="1:14" x14ac:dyDescent="0.35">
      <c r="A24" t="s">
        <v>312</v>
      </c>
      <c r="B24" t="s">
        <v>313</v>
      </c>
      <c r="C24" s="11">
        <v>13098.114001</v>
      </c>
      <c r="D24" s="12">
        <v>11508.774529</v>
      </c>
      <c r="E24" s="12">
        <v>11578.59677</v>
      </c>
      <c r="F24" s="12">
        <v>10684.330284</v>
      </c>
      <c r="G24" s="12">
        <v>10269.771332</v>
      </c>
      <c r="H24" s="12">
        <v>11491.732399</v>
      </c>
      <c r="I24" s="13">
        <f t="shared" si="2"/>
        <v>654.90570004999995</v>
      </c>
      <c r="J24" s="14">
        <f t="shared" si="1"/>
        <v>575.43872644999999</v>
      </c>
      <c r="K24" s="14">
        <f t="shared" si="1"/>
        <v>578.92983849999996</v>
      </c>
      <c r="L24" s="14">
        <f t="shared" si="1"/>
        <v>534.21651420000001</v>
      </c>
      <c r="M24" s="14">
        <f t="shared" si="1"/>
        <v>513.48856660000001</v>
      </c>
      <c r="N24" s="15">
        <f t="shared" si="1"/>
        <v>574.58661995</v>
      </c>
    </row>
    <row r="25" spans="1:14" x14ac:dyDescent="0.35">
      <c r="A25" t="s">
        <v>314</v>
      </c>
      <c r="B25" t="s">
        <v>315</v>
      </c>
      <c r="C25" s="11">
        <v>12197.884252</v>
      </c>
      <c r="D25" s="12">
        <v>11515.790685</v>
      </c>
      <c r="E25" s="12">
        <v>10798.55142</v>
      </c>
      <c r="F25" s="12">
        <v>10893.854276</v>
      </c>
      <c r="G25" s="12">
        <v>10332.251913</v>
      </c>
      <c r="H25" s="12">
        <v>11466.15756</v>
      </c>
      <c r="I25" s="13">
        <f t="shared" si="2"/>
        <v>609.89421259999995</v>
      </c>
      <c r="J25" s="14">
        <f t="shared" si="1"/>
        <v>575.78953424999997</v>
      </c>
      <c r="K25" s="14">
        <f t="shared" si="1"/>
        <v>539.92757099999994</v>
      </c>
      <c r="L25" s="14">
        <f t="shared" si="1"/>
        <v>544.69271379999998</v>
      </c>
      <c r="M25" s="14">
        <f t="shared" si="1"/>
        <v>516.61259565</v>
      </c>
      <c r="N25" s="15">
        <f t="shared" si="1"/>
        <v>573.30787800000007</v>
      </c>
    </row>
    <row r="26" spans="1:14" x14ac:dyDescent="0.35">
      <c r="A26" t="s">
        <v>316</v>
      </c>
      <c r="B26" t="s">
        <v>317</v>
      </c>
      <c r="C26" s="11">
        <v>13760.286996000001</v>
      </c>
      <c r="D26" s="12">
        <v>7590.6243889999996</v>
      </c>
      <c r="E26" s="12">
        <v>7119.1797660000002</v>
      </c>
      <c r="F26" s="12">
        <v>223.51346599999999</v>
      </c>
      <c r="G26" s="12">
        <v>175.64828199999999</v>
      </c>
      <c r="H26" s="12">
        <v>1211.8638450000001</v>
      </c>
      <c r="I26" s="13">
        <f t="shared" si="2"/>
        <v>688.0143498000001</v>
      </c>
      <c r="J26" s="14">
        <f t="shared" si="1"/>
        <v>379.53121944999998</v>
      </c>
      <c r="K26" s="14">
        <f t="shared" si="1"/>
        <v>355.95898830000004</v>
      </c>
      <c r="L26" s="14">
        <f t="shared" si="1"/>
        <v>11.1756733</v>
      </c>
      <c r="M26" s="14">
        <f t="shared" si="1"/>
        <v>8.7824141000000004</v>
      </c>
      <c r="N26" s="15">
        <f t="shared" si="1"/>
        <v>60.593192250000008</v>
      </c>
    </row>
    <row r="27" spans="1:14" x14ac:dyDescent="0.35">
      <c r="A27" t="s">
        <v>318</v>
      </c>
      <c r="B27" t="s">
        <v>319</v>
      </c>
      <c r="C27" s="11">
        <v>13403.676893</v>
      </c>
      <c r="D27" s="12">
        <v>5637.4740469999997</v>
      </c>
      <c r="E27" s="12">
        <v>5077.4540820000002</v>
      </c>
      <c r="F27" s="12">
        <v>131.933829</v>
      </c>
      <c r="G27" s="12">
        <v>123.174756</v>
      </c>
      <c r="H27" s="12">
        <v>798.694975</v>
      </c>
      <c r="I27" s="13">
        <f t="shared" si="2"/>
        <v>670.18384464999997</v>
      </c>
      <c r="J27" s="14">
        <f t="shared" si="1"/>
        <v>281.87370234999997</v>
      </c>
      <c r="K27" s="14">
        <f t="shared" si="1"/>
        <v>253.87270409999999</v>
      </c>
      <c r="L27" s="14">
        <f t="shared" si="1"/>
        <v>6.5966914500000007</v>
      </c>
      <c r="M27" s="14">
        <f t="shared" si="1"/>
        <v>6.1587377999999999</v>
      </c>
      <c r="N27" s="15">
        <f t="shared" si="1"/>
        <v>39.934748749999997</v>
      </c>
    </row>
    <row r="28" spans="1:14" x14ac:dyDescent="0.35">
      <c r="A28" t="s">
        <v>320</v>
      </c>
      <c r="B28" t="s">
        <v>321</v>
      </c>
      <c r="C28" s="11">
        <v>11393.321521</v>
      </c>
      <c r="D28" s="12">
        <v>8440.7398140000005</v>
      </c>
      <c r="E28" s="12">
        <v>7994.1220549999998</v>
      </c>
      <c r="F28" s="12">
        <v>1134.9389080000001</v>
      </c>
      <c r="G28" s="12">
        <v>1848.0373039999999</v>
      </c>
      <c r="H28" s="12">
        <v>5567.6473409999999</v>
      </c>
      <c r="I28" s="13">
        <f t="shared" si="2"/>
        <v>569.66607605000002</v>
      </c>
      <c r="J28" s="14">
        <f t="shared" si="1"/>
        <v>422.03699070000005</v>
      </c>
      <c r="K28" s="14">
        <f t="shared" si="1"/>
        <v>399.70610274999996</v>
      </c>
      <c r="L28" s="14">
        <f t="shared" si="1"/>
        <v>56.746945400000001</v>
      </c>
      <c r="M28" s="14">
        <f t="shared" si="1"/>
        <v>92.401865200000003</v>
      </c>
      <c r="N28" s="15">
        <f t="shared" si="1"/>
        <v>278.38236705000003</v>
      </c>
    </row>
    <row r="29" spans="1:14" x14ac:dyDescent="0.35">
      <c r="A29" t="s">
        <v>322</v>
      </c>
      <c r="B29" t="s">
        <v>323</v>
      </c>
      <c r="C29" s="11">
        <v>11095.095984</v>
      </c>
      <c r="D29" s="12">
        <v>901.56073800000001</v>
      </c>
      <c r="E29" s="12">
        <v>4373.5952200000002</v>
      </c>
      <c r="F29" s="12">
        <v>221.31989200000001</v>
      </c>
      <c r="G29" s="12">
        <v>0</v>
      </c>
      <c r="H29" s="12">
        <v>317.43741599999998</v>
      </c>
      <c r="I29" s="13">
        <f t="shared" si="2"/>
        <v>554.75479919999998</v>
      </c>
      <c r="J29" s="14">
        <f t="shared" si="1"/>
        <v>45.078036900000001</v>
      </c>
      <c r="K29" s="14">
        <f t="shared" si="1"/>
        <v>218.67976099999998</v>
      </c>
      <c r="L29" s="14">
        <f t="shared" si="1"/>
        <v>11.0659946</v>
      </c>
      <c r="M29" s="14">
        <f t="shared" si="1"/>
        <v>0</v>
      </c>
      <c r="N29" s="15">
        <f t="shared" si="1"/>
        <v>15.871870799999998</v>
      </c>
    </row>
    <row r="30" spans="1:14" x14ac:dyDescent="0.35">
      <c r="A30" t="s">
        <v>324</v>
      </c>
      <c r="B30" t="s">
        <v>325</v>
      </c>
      <c r="C30" s="11">
        <v>10950.785223999999</v>
      </c>
      <c r="D30" s="12">
        <v>871.52985200000001</v>
      </c>
      <c r="E30" s="12">
        <v>4138.3497939999997</v>
      </c>
      <c r="F30" s="12">
        <v>262.094356</v>
      </c>
      <c r="G30" s="12">
        <v>11.639065</v>
      </c>
      <c r="H30" s="12">
        <v>178.960386</v>
      </c>
      <c r="I30" s="13">
        <f t="shared" si="2"/>
        <v>547.53926119999994</v>
      </c>
      <c r="J30" s="14">
        <f t="shared" si="2"/>
        <v>43.576492599999995</v>
      </c>
      <c r="K30" s="14">
        <f t="shared" si="2"/>
        <v>206.91748969999998</v>
      </c>
      <c r="L30" s="14">
        <f t="shared" si="2"/>
        <v>13.1047178</v>
      </c>
      <c r="M30" s="14">
        <f t="shared" si="2"/>
        <v>0.58195324999999998</v>
      </c>
      <c r="N30" s="15">
        <f t="shared" si="2"/>
        <v>8.9480193000000003</v>
      </c>
    </row>
    <row r="31" spans="1:14" x14ac:dyDescent="0.35">
      <c r="A31" t="s">
        <v>326</v>
      </c>
      <c r="B31" t="s">
        <v>327</v>
      </c>
      <c r="C31" s="11">
        <v>10473.433707</v>
      </c>
      <c r="D31" s="12">
        <v>1377.435379</v>
      </c>
      <c r="E31" s="12">
        <v>4817.2640879999999</v>
      </c>
      <c r="F31" s="12">
        <v>372.37679600000001</v>
      </c>
      <c r="G31" s="12">
        <v>19.819565000000001</v>
      </c>
      <c r="H31" s="12">
        <v>56.080914</v>
      </c>
      <c r="I31" s="13">
        <f t="shared" si="2"/>
        <v>523.67168534999996</v>
      </c>
      <c r="J31" s="14">
        <f t="shared" si="2"/>
        <v>68.871768950000003</v>
      </c>
      <c r="K31" s="14">
        <f t="shared" si="2"/>
        <v>240.8632044</v>
      </c>
      <c r="L31" s="14">
        <f t="shared" si="2"/>
        <v>18.6188398</v>
      </c>
      <c r="M31" s="14">
        <f t="shared" si="2"/>
        <v>0.99097824999999995</v>
      </c>
      <c r="N31" s="15">
        <f t="shared" si="2"/>
        <v>2.8040457000000001</v>
      </c>
    </row>
    <row r="32" spans="1:14" x14ac:dyDescent="0.35">
      <c r="A32" t="s">
        <v>328</v>
      </c>
      <c r="B32" t="s">
        <v>329</v>
      </c>
      <c r="C32" s="11">
        <v>11676.941099</v>
      </c>
      <c r="D32" s="12">
        <v>10977.368248000001</v>
      </c>
      <c r="E32" s="12">
        <v>10706.471061</v>
      </c>
      <c r="F32" s="12">
        <v>9700.5102189999998</v>
      </c>
      <c r="G32" s="12">
        <v>9435.9162720000004</v>
      </c>
      <c r="H32" s="12">
        <v>10399.005351</v>
      </c>
      <c r="I32" s="13">
        <f t="shared" si="2"/>
        <v>583.84705495000003</v>
      </c>
      <c r="J32" s="14">
        <f t="shared" si="2"/>
        <v>548.86841240000001</v>
      </c>
      <c r="K32" s="14">
        <f t="shared" si="2"/>
        <v>535.32355304999999</v>
      </c>
      <c r="L32" s="14">
        <f t="shared" si="2"/>
        <v>485.02551094999995</v>
      </c>
      <c r="M32" s="14">
        <f t="shared" si="2"/>
        <v>471.79581359999997</v>
      </c>
      <c r="N32" s="15">
        <f t="shared" si="2"/>
        <v>519.95026755000004</v>
      </c>
    </row>
    <row r="33" spans="1:14" x14ac:dyDescent="0.35">
      <c r="A33" t="s">
        <v>330</v>
      </c>
      <c r="B33" t="s">
        <v>331</v>
      </c>
      <c r="C33" s="11">
        <v>12190.64359</v>
      </c>
      <c r="D33" s="12">
        <v>10993.639189</v>
      </c>
      <c r="E33" s="12">
        <v>10443.587363000001</v>
      </c>
      <c r="F33" s="12">
        <v>10803.385294</v>
      </c>
      <c r="G33" s="12">
        <v>8561.3716029999996</v>
      </c>
      <c r="H33" s="12">
        <v>10295.929844</v>
      </c>
      <c r="I33" s="13">
        <f t="shared" si="2"/>
        <v>609.53217949999998</v>
      </c>
      <c r="J33" s="14">
        <f t="shared" si="2"/>
        <v>549.68195945000002</v>
      </c>
      <c r="K33" s="14">
        <f t="shared" si="2"/>
        <v>522.17936815000007</v>
      </c>
      <c r="L33" s="14">
        <f t="shared" si="2"/>
        <v>540.16926469999999</v>
      </c>
      <c r="M33" s="14">
        <f t="shared" si="2"/>
        <v>428.06858015</v>
      </c>
      <c r="N33" s="15">
        <f t="shared" si="2"/>
        <v>514.79649219999999</v>
      </c>
    </row>
    <row r="34" spans="1:14" x14ac:dyDescent="0.35">
      <c r="A34" t="s">
        <v>332</v>
      </c>
      <c r="B34" t="s">
        <v>333</v>
      </c>
      <c r="C34" s="11">
        <v>11804.891062000001</v>
      </c>
      <c r="D34" s="12">
        <v>10423.642838</v>
      </c>
      <c r="E34" s="12">
        <v>10898.429985999999</v>
      </c>
      <c r="F34" s="12">
        <v>9387.7195109999993</v>
      </c>
      <c r="G34" s="12">
        <v>8683.3810439999997</v>
      </c>
      <c r="H34" s="12">
        <v>11961.88603</v>
      </c>
      <c r="I34" s="13">
        <f t="shared" si="2"/>
        <v>590.24455310000008</v>
      </c>
      <c r="J34" s="14">
        <f t="shared" si="2"/>
        <v>521.18214190000003</v>
      </c>
      <c r="K34" s="14">
        <f t="shared" si="2"/>
        <v>544.92149929999994</v>
      </c>
      <c r="L34" s="14">
        <f t="shared" si="2"/>
        <v>469.38597554999996</v>
      </c>
      <c r="M34" s="14">
        <f t="shared" si="2"/>
        <v>434.16905219999995</v>
      </c>
      <c r="N34" s="15">
        <f t="shared" si="2"/>
        <v>598.09430149999991</v>
      </c>
    </row>
    <row r="35" spans="1:14" x14ac:dyDescent="0.35">
      <c r="A35" t="s">
        <v>334</v>
      </c>
      <c r="B35" s="12" t="s">
        <v>335</v>
      </c>
      <c r="C35" s="11">
        <v>11798.363873</v>
      </c>
      <c r="D35" s="12">
        <v>11010.541411</v>
      </c>
      <c r="E35" s="12">
        <v>10356.701286</v>
      </c>
      <c r="F35" s="12">
        <v>8895.8751279999997</v>
      </c>
      <c r="G35" s="12">
        <v>8897.7916150000001</v>
      </c>
      <c r="H35" s="12">
        <v>10521.263935999999</v>
      </c>
      <c r="I35" s="13">
        <f t="shared" ref="I35:N37" si="3">(C35*$C$6)/1000</f>
        <v>589.91819365000003</v>
      </c>
      <c r="J35" s="14">
        <f t="shared" si="3"/>
        <v>550.52707055000008</v>
      </c>
      <c r="K35" s="14">
        <f t="shared" si="3"/>
        <v>517.8350643</v>
      </c>
      <c r="L35" s="14">
        <f t="shared" si="3"/>
        <v>444.79375639999995</v>
      </c>
      <c r="M35" s="14">
        <f t="shared" si="3"/>
        <v>444.88958075000005</v>
      </c>
      <c r="N35" s="15">
        <f t="shared" si="3"/>
        <v>526.0631967999999</v>
      </c>
    </row>
    <row r="36" spans="1:14" x14ac:dyDescent="0.35">
      <c r="A36" t="s">
        <v>336</v>
      </c>
      <c r="B36" s="12" t="s">
        <v>337</v>
      </c>
      <c r="C36" s="11">
        <v>12945.515914</v>
      </c>
      <c r="D36" s="12">
        <v>11821.617677</v>
      </c>
      <c r="E36" s="12">
        <v>10541.435525000001</v>
      </c>
      <c r="F36" s="12">
        <v>10342.379191</v>
      </c>
      <c r="G36" s="12">
        <v>9799.6388740000002</v>
      </c>
      <c r="H36" s="12">
        <v>12233.183859000001</v>
      </c>
      <c r="I36" s="13">
        <f t="shared" si="3"/>
        <v>647.2757957</v>
      </c>
      <c r="J36" s="14">
        <f t="shared" si="3"/>
        <v>591.08088384999996</v>
      </c>
      <c r="K36" s="14">
        <f t="shared" si="3"/>
        <v>527.07177624999997</v>
      </c>
      <c r="L36" s="14">
        <f t="shared" si="3"/>
        <v>517.11895955</v>
      </c>
      <c r="M36" s="14">
        <f t="shared" si="3"/>
        <v>489.98194369999999</v>
      </c>
      <c r="N36" s="15">
        <f t="shared" si="3"/>
        <v>611.65919295000003</v>
      </c>
    </row>
    <row r="37" spans="1:14" x14ac:dyDescent="0.35">
      <c r="A37" t="s">
        <v>338</v>
      </c>
      <c r="B37" s="12" t="s">
        <v>339</v>
      </c>
      <c r="C37" s="16">
        <v>13675.662381</v>
      </c>
      <c r="D37" s="17">
        <v>11750.806543999999</v>
      </c>
      <c r="E37" s="17">
        <v>12708.009961</v>
      </c>
      <c r="F37" s="17">
        <v>11446.947518999999</v>
      </c>
      <c r="G37" s="17">
        <v>9890.1276550000002</v>
      </c>
      <c r="H37" s="17">
        <v>12384.932897999999</v>
      </c>
      <c r="I37" s="18">
        <f t="shared" si="3"/>
        <v>683.78311904999998</v>
      </c>
      <c r="J37" s="19">
        <f t="shared" si="3"/>
        <v>587.54032719999998</v>
      </c>
      <c r="K37" s="19">
        <f t="shared" si="3"/>
        <v>635.4004980499999</v>
      </c>
      <c r="L37" s="19">
        <f t="shared" si="3"/>
        <v>572.34737595000001</v>
      </c>
      <c r="M37" s="19">
        <f t="shared" si="3"/>
        <v>494.50638275</v>
      </c>
      <c r="N37" s="20">
        <f t="shared" si="3"/>
        <v>619.24664489999998</v>
      </c>
    </row>
    <row r="38" spans="1:14" x14ac:dyDescent="0.35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</row>
  </sheetData>
  <mergeCells count="3">
    <mergeCell ref="Q9:T9"/>
    <mergeCell ref="C12:H12"/>
    <mergeCell ref="I12:N12"/>
  </mergeCells>
  <pageMargins left="0.7" right="0.7" top="0.75" bottom="0.75" header="0.3" footer="0.3"/>
  <pageSetup orientation="portrait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325044-FE7E-4FD9-A209-21517D6642B3}">
  <dimension ref="A2:T39"/>
  <sheetViews>
    <sheetView topLeftCell="F28" workbookViewId="0">
      <selection activeCell="R23" sqref="R23"/>
    </sheetView>
  </sheetViews>
  <sheetFormatPr defaultRowHeight="14.5" x14ac:dyDescent="0.35"/>
  <cols>
    <col min="1" max="1" width="44.54296875" customWidth="1"/>
    <col min="2" max="2" width="33.81640625" customWidth="1"/>
    <col min="4" max="4" width="10" customWidth="1"/>
    <col min="5" max="5" width="9.7265625" customWidth="1"/>
    <col min="6" max="6" width="12.81640625" customWidth="1"/>
    <col min="8" max="8" width="10" customWidth="1"/>
    <col min="17" max="18" width="22.81640625" customWidth="1"/>
  </cols>
  <sheetData>
    <row r="2" spans="1:20" x14ac:dyDescent="0.35">
      <c r="B2" s="1" t="s">
        <v>0</v>
      </c>
      <c r="C2">
        <v>100</v>
      </c>
      <c r="F2" s="2" t="s">
        <v>1</v>
      </c>
      <c r="G2" t="s">
        <v>2</v>
      </c>
    </row>
    <row r="3" spans="1:20" x14ac:dyDescent="0.35">
      <c r="B3" s="1" t="s">
        <v>3</v>
      </c>
      <c r="C3">
        <v>0.25</v>
      </c>
    </row>
    <row r="4" spans="1:20" x14ac:dyDescent="0.35">
      <c r="B4" s="1" t="s">
        <v>4</v>
      </c>
      <c r="C4">
        <v>0.05</v>
      </c>
      <c r="F4" t="s">
        <v>5</v>
      </c>
      <c r="G4" t="s">
        <v>6</v>
      </c>
    </row>
    <row r="5" spans="1:20" x14ac:dyDescent="0.35">
      <c r="B5" s="1" t="s">
        <v>7</v>
      </c>
      <c r="C5">
        <f>((C2*C3)/(C4))</f>
        <v>500</v>
      </c>
      <c r="F5" t="s">
        <v>8</v>
      </c>
      <c r="G5" t="s">
        <v>9</v>
      </c>
    </row>
    <row r="6" spans="1:20" x14ac:dyDescent="0.35">
      <c r="B6" s="1" t="s">
        <v>10</v>
      </c>
      <c r="C6">
        <v>50</v>
      </c>
      <c r="F6" t="s">
        <v>11</v>
      </c>
      <c r="G6" t="s">
        <v>12</v>
      </c>
    </row>
    <row r="7" spans="1:20" x14ac:dyDescent="0.35">
      <c r="Q7" t="s">
        <v>220</v>
      </c>
    </row>
    <row r="8" spans="1:20" x14ac:dyDescent="0.35">
      <c r="R8" t="s">
        <v>221</v>
      </c>
      <c r="S8" t="s">
        <v>222</v>
      </c>
      <c r="T8" t="s">
        <v>223</v>
      </c>
    </row>
    <row r="9" spans="1:20" x14ac:dyDescent="0.35">
      <c r="Q9" t="s">
        <v>15</v>
      </c>
      <c r="R9">
        <v>3236.8474070000002</v>
      </c>
      <c r="S9">
        <v>2500</v>
      </c>
      <c r="T9">
        <f>R9/S9*100</f>
        <v>129.47389628000002</v>
      </c>
    </row>
    <row r="10" spans="1:20" x14ac:dyDescent="0.35">
      <c r="Q10" t="s">
        <v>16</v>
      </c>
      <c r="R10">
        <v>2810.8116570000002</v>
      </c>
      <c r="S10">
        <v>2500</v>
      </c>
      <c r="T10">
        <f t="shared" ref="T10:T13" si="0">R10/S10*100</f>
        <v>112.43246628000001</v>
      </c>
    </row>
    <row r="11" spans="1:20" x14ac:dyDescent="0.35">
      <c r="Q11" t="s">
        <v>17</v>
      </c>
      <c r="R11">
        <v>2537.2534620000001</v>
      </c>
      <c r="S11">
        <v>2500</v>
      </c>
      <c r="T11">
        <f t="shared" si="0"/>
        <v>101.49013848000001</v>
      </c>
    </row>
    <row r="12" spans="1:20" x14ac:dyDescent="0.35">
      <c r="C12" s="54" t="s">
        <v>13</v>
      </c>
      <c r="D12" s="55"/>
      <c r="E12" s="55"/>
      <c r="F12" s="55"/>
      <c r="G12" s="55"/>
      <c r="H12" s="56"/>
      <c r="I12" s="54" t="s">
        <v>14</v>
      </c>
      <c r="J12" s="55"/>
      <c r="K12" s="55"/>
      <c r="L12" s="55"/>
      <c r="M12" s="55"/>
      <c r="N12" s="56"/>
      <c r="Q12" t="s">
        <v>18</v>
      </c>
      <c r="R12">
        <v>2657.7943959999998</v>
      </c>
      <c r="S12">
        <v>2500</v>
      </c>
      <c r="T12">
        <f t="shared" si="0"/>
        <v>106.31177584</v>
      </c>
    </row>
    <row r="13" spans="1:20" x14ac:dyDescent="0.35">
      <c r="C13" s="22" t="s">
        <v>15</v>
      </c>
      <c r="D13" s="23" t="s">
        <v>16</v>
      </c>
      <c r="E13" s="23" t="s">
        <v>17</v>
      </c>
      <c r="F13" s="23" t="s">
        <v>18</v>
      </c>
      <c r="G13" s="23" t="s">
        <v>19</v>
      </c>
      <c r="H13" s="24" t="s">
        <v>20</v>
      </c>
      <c r="I13" s="3" t="s">
        <v>15</v>
      </c>
      <c r="J13" s="4" t="s">
        <v>16</v>
      </c>
      <c r="K13" s="4" t="s">
        <v>17</v>
      </c>
      <c r="L13" s="4" t="s">
        <v>18</v>
      </c>
      <c r="M13" s="4" t="s">
        <v>19</v>
      </c>
      <c r="N13" s="5" t="s">
        <v>20</v>
      </c>
      <c r="Q13" t="s">
        <v>19</v>
      </c>
      <c r="R13">
        <v>2750.7339619999998</v>
      </c>
      <c r="S13">
        <v>2500</v>
      </c>
      <c r="T13">
        <f t="shared" si="0"/>
        <v>110.02935848</v>
      </c>
    </row>
    <row r="14" spans="1:20" x14ac:dyDescent="0.35">
      <c r="A14" t="s">
        <v>224</v>
      </c>
      <c r="B14" t="s">
        <v>225</v>
      </c>
      <c r="C14" s="28">
        <v>19.279181999999999</v>
      </c>
      <c r="D14" s="29">
        <v>0</v>
      </c>
      <c r="E14" s="29">
        <v>0</v>
      </c>
      <c r="F14" s="29">
        <v>0</v>
      </c>
      <c r="G14" s="29">
        <v>0</v>
      </c>
      <c r="H14" s="30">
        <v>0</v>
      </c>
      <c r="I14" s="8">
        <f t="shared" ref="I14:N29" si="1">(C14*$C$6)/1000</f>
        <v>0.96395909999999996</v>
      </c>
      <c r="J14" s="9">
        <f t="shared" si="1"/>
        <v>0</v>
      </c>
      <c r="K14" s="9">
        <f t="shared" si="1"/>
        <v>0</v>
      </c>
      <c r="L14" s="9">
        <f t="shared" si="1"/>
        <v>0</v>
      </c>
      <c r="M14" s="9">
        <f t="shared" si="1"/>
        <v>0</v>
      </c>
      <c r="N14" s="10">
        <f t="shared" si="1"/>
        <v>0</v>
      </c>
      <c r="Q14" t="s">
        <v>20</v>
      </c>
      <c r="R14">
        <v>2850.7017780000001</v>
      </c>
      <c r="S14">
        <v>2500</v>
      </c>
      <c r="T14">
        <f>R14/S14*100</f>
        <v>114.02807111999999</v>
      </c>
    </row>
    <row r="15" spans="1:20" x14ac:dyDescent="0.35">
      <c r="A15" t="s">
        <v>226</v>
      </c>
      <c r="B15" t="s">
        <v>227</v>
      </c>
      <c r="C15" s="28">
        <v>0</v>
      </c>
      <c r="D15" s="29">
        <v>0</v>
      </c>
      <c r="E15" s="29">
        <v>0</v>
      </c>
      <c r="F15" s="29">
        <v>0</v>
      </c>
      <c r="G15" s="29">
        <v>0</v>
      </c>
      <c r="H15" s="30">
        <v>0</v>
      </c>
      <c r="I15" s="8">
        <f t="shared" si="1"/>
        <v>0</v>
      </c>
      <c r="J15" s="9">
        <f t="shared" si="1"/>
        <v>0</v>
      </c>
      <c r="K15" s="9">
        <f t="shared" si="1"/>
        <v>0</v>
      </c>
      <c r="L15" s="9">
        <f t="shared" si="1"/>
        <v>0</v>
      </c>
      <c r="M15" s="9">
        <f t="shared" si="1"/>
        <v>0</v>
      </c>
      <c r="N15" s="10">
        <f t="shared" si="1"/>
        <v>0</v>
      </c>
    </row>
    <row r="16" spans="1:20" x14ac:dyDescent="0.35">
      <c r="A16" t="s">
        <v>228</v>
      </c>
      <c r="B16" t="s">
        <v>229</v>
      </c>
      <c r="C16" s="28">
        <v>3236.8474070000002</v>
      </c>
      <c r="D16">
        <v>2810.8116570000002</v>
      </c>
      <c r="E16">
        <v>2537.2534620000001</v>
      </c>
      <c r="F16">
        <v>2657.7943959999998</v>
      </c>
      <c r="G16">
        <v>2750.7339619999998</v>
      </c>
      <c r="H16">
        <v>2850.7017780000001</v>
      </c>
      <c r="I16" s="8">
        <f t="shared" si="1"/>
        <v>161.84237035000001</v>
      </c>
      <c r="J16" s="9">
        <f t="shared" si="1"/>
        <v>140.54058284999999</v>
      </c>
      <c r="K16" s="9">
        <f t="shared" si="1"/>
        <v>126.86267309999999</v>
      </c>
      <c r="L16" s="9">
        <f t="shared" si="1"/>
        <v>132.88971979999999</v>
      </c>
      <c r="M16" s="9">
        <f t="shared" si="1"/>
        <v>137.53669809999997</v>
      </c>
      <c r="N16" s="10">
        <f t="shared" si="1"/>
        <v>142.53508890000001</v>
      </c>
    </row>
    <row r="17" spans="1:14" x14ac:dyDescent="0.35">
      <c r="A17" t="s">
        <v>230</v>
      </c>
      <c r="B17" t="s">
        <v>231</v>
      </c>
      <c r="C17" s="6">
        <v>3383.740421</v>
      </c>
      <c r="D17" s="7">
        <v>0</v>
      </c>
      <c r="E17" s="7">
        <v>0</v>
      </c>
      <c r="F17" s="7">
        <v>0</v>
      </c>
      <c r="G17" s="7">
        <v>0</v>
      </c>
      <c r="H17" s="25">
        <v>0</v>
      </c>
      <c r="I17" s="8">
        <f>(C17*$C$6)/1000</f>
        <v>169.18702105</v>
      </c>
      <c r="J17" s="9">
        <f t="shared" si="1"/>
        <v>0</v>
      </c>
      <c r="K17" s="9">
        <f t="shared" si="1"/>
        <v>0</v>
      </c>
      <c r="L17" s="9">
        <f t="shared" si="1"/>
        <v>0</v>
      </c>
      <c r="M17" s="9">
        <f t="shared" si="1"/>
        <v>0</v>
      </c>
      <c r="N17" s="10">
        <f t="shared" si="1"/>
        <v>0</v>
      </c>
    </row>
    <row r="18" spans="1:14" x14ac:dyDescent="0.35">
      <c r="A18" t="s">
        <v>232</v>
      </c>
      <c r="B18" t="s">
        <v>233</v>
      </c>
      <c r="C18" s="11">
        <v>4506.6287229999998</v>
      </c>
      <c r="D18" s="12">
        <v>0</v>
      </c>
      <c r="E18" s="12">
        <v>0</v>
      </c>
      <c r="F18" s="12">
        <v>0</v>
      </c>
      <c r="G18" s="12">
        <v>0</v>
      </c>
      <c r="H18" s="26">
        <v>0</v>
      </c>
      <c r="I18" s="8">
        <f t="shared" ref="I18:N34" si="2">(C18*$C$6)/1000</f>
        <v>225.33143615</v>
      </c>
      <c r="J18" s="9">
        <f t="shared" si="1"/>
        <v>0</v>
      </c>
      <c r="K18" s="9">
        <f t="shared" si="1"/>
        <v>0</v>
      </c>
      <c r="L18" s="9">
        <f t="shared" si="1"/>
        <v>0</v>
      </c>
      <c r="M18" s="9">
        <f t="shared" si="1"/>
        <v>0</v>
      </c>
      <c r="N18" s="10">
        <f t="shared" si="1"/>
        <v>0</v>
      </c>
    </row>
    <row r="19" spans="1:14" x14ac:dyDescent="0.35">
      <c r="A19" t="s">
        <v>234</v>
      </c>
      <c r="B19" t="s">
        <v>235</v>
      </c>
      <c r="C19" s="11">
        <v>4013.7340490000001</v>
      </c>
      <c r="D19" s="12">
        <v>0</v>
      </c>
      <c r="E19" s="12">
        <v>0</v>
      </c>
      <c r="F19" s="12">
        <v>0</v>
      </c>
      <c r="G19" s="12">
        <v>0</v>
      </c>
      <c r="H19" s="26">
        <v>0</v>
      </c>
      <c r="I19" s="13">
        <f t="shared" si="2"/>
        <v>200.68670245000001</v>
      </c>
      <c r="J19" s="14">
        <f t="shared" si="1"/>
        <v>0</v>
      </c>
      <c r="K19" s="14">
        <f t="shared" si="1"/>
        <v>0</v>
      </c>
      <c r="L19" s="14">
        <f t="shared" si="1"/>
        <v>0</v>
      </c>
      <c r="M19" s="14">
        <f t="shared" si="1"/>
        <v>0</v>
      </c>
      <c r="N19" s="15">
        <f t="shared" si="1"/>
        <v>0</v>
      </c>
    </row>
    <row r="20" spans="1:14" x14ac:dyDescent="0.35">
      <c r="A20" t="s">
        <v>236</v>
      </c>
      <c r="B20" t="s">
        <v>237</v>
      </c>
      <c r="C20" s="11">
        <v>5482.3712240000004</v>
      </c>
      <c r="D20" s="12">
        <v>0</v>
      </c>
      <c r="E20" s="12">
        <v>0</v>
      </c>
      <c r="F20" s="12">
        <v>0</v>
      </c>
      <c r="G20" s="12">
        <v>0</v>
      </c>
      <c r="H20" s="26">
        <v>0</v>
      </c>
      <c r="I20" s="13">
        <f>(C20*$C$6)/1000</f>
        <v>274.11856119999999</v>
      </c>
      <c r="J20" s="14">
        <f t="shared" si="1"/>
        <v>0</v>
      </c>
      <c r="K20" s="14">
        <f t="shared" si="1"/>
        <v>0</v>
      </c>
      <c r="L20" s="14">
        <f t="shared" si="1"/>
        <v>0</v>
      </c>
      <c r="M20" s="14">
        <f t="shared" si="1"/>
        <v>0</v>
      </c>
      <c r="N20" s="15">
        <f t="shared" si="1"/>
        <v>0</v>
      </c>
    </row>
    <row r="21" spans="1:14" x14ac:dyDescent="0.35">
      <c r="A21" t="s">
        <v>238</v>
      </c>
      <c r="B21" t="s">
        <v>239</v>
      </c>
      <c r="C21" s="11">
        <v>4226.0462029999999</v>
      </c>
      <c r="D21" s="12">
        <v>0</v>
      </c>
      <c r="E21" s="12">
        <v>0</v>
      </c>
      <c r="F21" s="12">
        <v>0</v>
      </c>
      <c r="G21" s="12">
        <v>0</v>
      </c>
      <c r="H21" s="26">
        <v>0</v>
      </c>
      <c r="I21" s="13">
        <f t="shared" si="2"/>
        <v>211.30231015000001</v>
      </c>
      <c r="J21" s="14">
        <f t="shared" si="1"/>
        <v>0</v>
      </c>
      <c r="K21" s="14">
        <f t="shared" si="1"/>
        <v>0</v>
      </c>
      <c r="L21" s="14">
        <f t="shared" si="1"/>
        <v>0</v>
      </c>
      <c r="M21" s="14">
        <f t="shared" si="1"/>
        <v>0</v>
      </c>
      <c r="N21" s="15">
        <f t="shared" si="1"/>
        <v>0</v>
      </c>
    </row>
    <row r="22" spans="1:14" x14ac:dyDescent="0.35">
      <c r="A22" t="s">
        <v>240</v>
      </c>
      <c r="B22" t="s">
        <v>241</v>
      </c>
      <c r="C22" s="11">
        <v>3950.161642</v>
      </c>
      <c r="D22" s="12">
        <v>0</v>
      </c>
      <c r="E22" s="12">
        <v>0</v>
      </c>
      <c r="F22" s="12">
        <v>0</v>
      </c>
      <c r="G22" s="12">
        <v>0</v>
      </c>
      <c r="H22" s="26">
        <v>0</v>
      </c>
      <c r="I22" s="13">
        <f t="shared" si="2"/>
        <v>197.5080821</v>
      </c>
      <c r="J22" s="14">
        <f t="shared" si="1"/>
        <v>0</v>
      </c>
      <c r="K22" s="14">
        <f t="shared" si="1"/>
        <v>0</v>
      </c>
      <c r="L22" s="14">
        <f t="shared" si="1"/>
        <v>0</v>
      </c>
      <c r="M22" s="14">
        <f t="shared" si="1"/>
        <v>0</v>
      </c>
      <c r="N22" s="15">
        <f t="shared" si="1"/>
        <v>0</v>
      </c>
    </row>
    <row r="23" spans="1:14" x14ac:dyDescent="0.35">
      <c r="A23" t="s">
        <v>242</v>
      </c>
      <c r="B23" t="s">
        <v>243</v>
      </c>
      <c r="C23" s="11">
        <v>5765.9119440000004</v>
      </c>
      <c r="D23" s="12">
        <v>0</v>
      </c>
      <c r="E23" s="12">
        <v>0</v>
      </c>
      <c r="F23" s="12">
        <v>0</v>
      </c>
      <c r="G23" s="12">
        <v>0</v>
      </c>
      <c r="H23" s="26">
        <v>0</v>
      </c>
      <c r="I23" s="13">
        <f t="shared" si="2"/>
        <v>288.29559720000003</v>
      </c>
      <c r="J23" s="14">
        <f t="shared" si="1"/>
        <v>0</v>
      </c>
      <c r="K23" s="14">
        <f t="shared" si="1"/>
        <v>0</v>
      </c>
      <c r="L23" s="14">
        <f t="shared" si="1"/>
        <v>0</v>
      </c>
      <c r="M23" s="14">
        <f t="shared" si="1"/>
        <v>0</v>
      </c>
      <c r="N23" s="15">
        <f t="shared" si="1"/>
        <v>0</v>
      </c>
    </row>
    <row r="24" spans="1:14" x14ac:dyDescent="0.35">
      <c r="A24" t="s">
        <v>244</v>
      </c>
      <c r="B24" t="s">
        <v>245</v>
      </c>
      <c r="C24" s="11">
        <v>3395.4388269999999</v>
      </c>
      <c r="D24" s="12">
        <v>0</v>
      </c>
      <c r="E24" s="12">
        <v>0</v>
      </c>
      <c r="F24" s="12">
        <v>0</v>
      </c>
      <c r="G24" s="12">
        <v>0</v>
      </c>
      <c r="H24" s="26">
        <v>0</v>
      </c>
      <c r="I24" s="13">
        <f t="shared" si="2"/>
        <v>169.77194135000002</v>
      </c>
      <c r="J24" s="14">
        <f t="shared" si="1"/>
        <v>0</v>
      </c>
      <c r="K24" s="14">
        <f t="shared" si="1"/>
        <v>0</v>
      </c>
      <c r="L24" s="14">
        <f t="shared" si="1"/>
        <v>0</v>
      </c>
      <c r="M24" s="14">
        <f t="shared" si="1"/>
        <v>0</v>
      </c>
      <c r="N24" s="15">
        <f t="shared" si="1"/>
        <v>0</v>
      </c>
    </row>
    <row r="25" spans="1:14" x14ac:dyDescent="0.35">
      <c r="A25" t="s">
        <v>246</v>
      </c>
      <c r="B25" t="s">
        <v>247</v>
      </c>
      <c r="C25" s="11">
        <v>4588.8191489999999</v>
      </c>
      <c r="D25" s="12">
        <v>0</v>
      </c>
      <c r="E25" s="12">
        <v>0</v>
      </c>
      <c r="F25" s="12">
        <v>0</v>
      </c>
      <c r="G25" s="12">
        <v>0</v>
      </c>
      <c r="H25" s="26">
        <v>0</v>
      </c>
      <c r="I25" s="13">
        <f t="shared" si="2"/>
        <v>229.44095744999998</v>
      </c>
      <c r="J25" s="14">
        <f t="shared" si="1"/>
        <v>0</v>
      </c>
      <c r="K25" s="14">
        <f t="shared" si="1"/>
        <v>0</v>
      </c>
      <c r="L25" s="14">
        <f t="shared" si="1"/>
        <v>0</v>
      </c>
      <c r="M25" s="14">
        <f t="shared" si="1"/>
        <v>0</v>
      </c>
      <c r="N25" s="15">
        <f t="shared" si="1"/>
        <v>0</v>
      </c>
    </row>
    <row r="26" spans="1:14" x14ac:dyDescent="0.35">
      <c r="A26" t="s">
        <v>248</v>
      </c>
      <c r="B26" t="s">
        <v>249</v>
      </c>
      <c r="C26" s="11">
        <v>6219.536975</v>
      </c>
      <c r="D26" s="12">
        <v>0</v>
      </c>
      <c r="E26" s="12">
        <v>0</v>
      </c>
      <c r="F26" s="12">
        <v>0</v>
      </c>
      <c r="G26" s="12">
        <v>0</v>
      </c>
      <c r="H26" s="26">
        <v>0</v>
      </c>
      <c r="I26" s="13">
        <f t="shared" si="2"/>
        <v>310.97684874999999</v>
      </c>
      <c r="J26" s="14">
        <f t="shared" si="1"/>
        <v>0</v>
      </c>
      <c r="K26" s="14">
        <f t="shared" si="1"/>
        <v>0</v>
      </c>
      <c r="L26" s="14">
        <f t="shared" si="1"/>
        <v>0</v>
      </c>
      <c r="M26" s="14">
        <f t="shared" si="1"/>
        <v>0</v>
      </c>
      <c r="N26" s="15">
        <f t="shared" si="1"/>
        <v>0</v>
      </c>
    </row>
    <row r="27" spans="1:14" x14ac:dyDescent="0.35">
      <c r="A27" t="s">
        <v>250</v>
      </c>
      <c r="B27" t="s">
        <v>251</v>
      </c>
      <c r="C27" s="11">
        <v>3557.499503</v>
      </c>
      <c r="D27" s="12">
        <v>0</v>
      </c>
      <c r="E27" s="12">
        <v>0</v>
      </c>
      <c r="F27" s="12">
        <v>0</v>
      </c>
      <c r="G27" s="12">
        <v>0</v>
      </c>
      <c r="H27" s="26">
        <v>0</v>
      </c>
      <c r="I27" s="13">
        <f t="shared" si="2"/>
        <v>177.87497515000001</v>
      </c>
      <c r="J27" s="14">
        <f t="shared" si="1"/>
        <v>0</v>
      </c>
      <c r="K27" s="14">
        <f t="shared" si="1"/>
        <v>0</v>
      </c>
      <c r="L27" s="14">
        <f t="shared" si="1"/>
        <v>0</v>
      </c>
      <c r="M27" s="14">
        <f t="shared" si="1"/>
        <v>0</v>
      </c>
      <c r="N27" s="15">
        <f t="shared" si="1"/>
        <v>0</v>
      </c>
    </row>
    <row r="28" spans="1:14" x14ac:dyDescent="0.35">
      <c r="A28" t="s">
        <v>252</v>
      </c>
      <c r="B28" t="s">
        <v>253</v>
      </c>
      <c r="C28" s="11">
        <v>3111.156403</v>
      </c>
      <c r="D28" s="12">
        <v>0</v>
      </c>
      <c r="E28" s="12">
        <v>0</v>
      </c>
      <c r="F28" s="12">
        <v>0</v>
      </c>
      <c r="G28" s="12">
        <v>0</v>
      </c>
      <c r="H28" s="26">
        <v>0</v>
      </c>
      <c r="I28" s="13">
        <f t="shared" si="2"/>
        <v>155.55782015</v>
      </c>
      <c r="J28" s="14">
        <f t="shared" si="1"/>
        <v>0</v>
      </c>
      <c r="K28" s="14">
        <f t="shared" si="1"/>
        <v>0</v>
      </c>
      <c r="L28" s="14">
        <f t="shared" si="1"/>
        <v>0</v>
      </c>
      <c r="M28" s="14">
        <f t="shared" si="1"/>
        <v>0</v>
      </c>
      <c r="N28" s="15">
        <f t="shared" si="1"/>
        <v>0</v>
      </c>
    </row>
    <row r="29" spans="1:14" x14ac:dyDescent="0.35">
      <c r="A29" t="s">
        <v>254</v>
      </c>
      <c r="B29" t="s">
        <v>255</v>
      </c>
      <c r="C29" s="11">
        <v>4203.6866540000001</v>
      </c>
      <c r="D29" s="12">
        <v>0</v>
      </c>
      <c r="E29" s="12">
        <v>0</v>
      </c>
      <c r="F29" s="12">
        <v>0</v>
      </c>
      <c r="G29" s="12">
        <v>0</v>
      </c>
      <c r="H29" s="26">
        <v>0</v>
      </c>
      <c r="I29" s="13">
        <f t="shared" si="2"/>
        <v>210.1843327</v>
      </c>
      <c r="J29" s="14">
        <f t="shared" si="1"/>
        <v>0</v>
      </c>
      <c r="K29" s="14">
        <f t="shared" si="1"/>
        <v>0</v>
      </c>
      <c r="L29" s="14">
        <f t="shared" si="1"/>
        <v>0</v>
      </c>
      <c r="M29" s="14">
        <f t="shared" si="1"/>
        <v>0</v>
      </c>
      <c r="N29" s="15">
        <f t="shared" si="1"/>
        <v>0</v>
      </c>
    </row>
    <row r="30" spans="1:14" x14ac:dyDescent="0.35">
      <c r="A30" t="s">
        <v>256</v>
      </c>
      <c r="B30" t="s">
        <v>257</v>
      </c>
      <c r="C30" s="11">
        <v>4356.4512299999997</v>
      </c>
      <c r="D30" s="12">
        <v>0</v>
      </c>
      <c r="E30" s="12">
        <v>0</v>
      </c>
      <c r="F30" s="12">
        <v>0</v>
      </c>
      <c r="G30" s="12">
        <v>0</v>
      </c>
      <c r="H30" s="26">
        <v>0</v>
      </c>
      <c r="I30" s="13">
        <f t="shared" si="2"/>
        <v>217.82256149999998</v>
      </c>
      <c r="J30" s="14">
        <f t="shared" si="2"/>
        <v>0</v>
      </c>
      <c r="K30" s="14">
        <f t="shared" si="2"/>
        <v>0</v>
      </c>
      <c r="L30" s="14">
        <f t="shared" si="2"/>
        <v>0</v>
      </c>
      <c r="M30" s="14">
        <f t="shared" si="2"/>
        <v>0</v>
      </c>
      <c r="N30" s="15">
        <f t="shared" si="2"/>
        <v>0</v>
      </c>
    </row>
    <row r="31" spans="1:14" x14ac:dyDescent="0.35">
      <c r="A31" t="s">
        <v>258</v>
      </c>
      <c r="B31" t="s">
        <v>259</v>
      </c>
      <c r="C31" s="11">
        <v>3062.3023130000001</v>
      </c>
      <c r="D31" s="12">
        <v>0</v>
      </c>
      <c r="E31" s="12">
        <v>0</v>
      </c>
      <c r="F31" s="12">
        <v>0</v>
      </c>
      <c r="G31" s="12">
        <v>0</v>
      </c>
      <c r="H31" s="26">
        <v>0</v>
      </c>
      <c r="I31" s="13">
        <f t="shared" si="2"/>
        <v>153.11511564999998</v>
      </c>
      <c r="J31" s="14">
        <f t="shared" si="2"/>
        <v>0</v>
      </c>
      <c r="K31" s="14">
        <f t="shared" si="2"/>
        <v>0</v>
      </c>
      <c r="L31" s="14">
        <f t="shared" si="2"/>
        <v>0</v>
      </c>
      <c r="M31" s="14">
        <f t="shared" si="2"/>
        <v>0</v>
      </c>
      <c r="N31" s="15">
        <f t="shared" si="2"/>
        <v>0</v>
      </c>
    </row>
    <row r="32" spans="1:14" x14ac:dyDescent="0.35">
      <c r="A32" t="s">
        <v>260</v>
      </c>
      <c r="B32" t="s">
        <v>261</v>
      </c>
      <c r="C32" s="11">
        <v>4863.7810419999996</v>
      </c>
      <c r="D32" s="12">
        <v>0</v>
      </c>
      <c r="E32" s="12">
        <v>0</v>
      </c>
      <c r="F32" s="12">
        <v>0</v>
      </c>
      <c r="G32" s="12">
        <v>0</v>
      </c>
      <c r="H32" s="26">
        <v>0</v>
      </c>
      <c r="I32" s="13">
        <f t="shared" si="2"/>
        <v>243.18905209999997</v>
      </c>
      <c r="J32" s="14">
        <f t="shared" si="2"/>
        <v>0</v>
      </c>
      <c r="K32" s="14">
        <f t="shared" si="2"/>
        <v>0</v>
      </c>
      <c r="L32" s="14">
        <f t="shared" si="2"/>
        <v>0</v>
      </c>
      <c r="M32" s="14">
        <f t="shared" si="2"/>
        <v>0</v>
      </c>
      <c r="N32" s="15">
        <f t="shared" si="2"/>
        <v>0</v>
      </c>
    </row>
    <row r="33" spans="1:14" x14ac:dyDescent="0.35">
      <c r="A33" t="s">
        <v>262</v>
      </c>
      <c r="B33" t="s">
        <v>263</v>
      </c>
      <c r="C33" s="11">
        <v>4170.309432</v>
      </c>
      <c r="D33" s="12">
        <v>0</v>
      </c>
      <c r="E33" s="12">
        <v>0</v>
      </c>
      <c r="F33" s="12">
        <v>0</v>
      </c>
      <c r="G33" s="12">
        <v>0</v>
      </c>
      <c r="H33" s="26">
        <v>0</v>
      </c>
      <c r="I33" s="13">
        <f t="shared" si="2"/>
        <v>208.51547159999998</v>
      </c>
      <c r="J33" s="14">
        <f t="shared" si="2"/>
        <v>0</v>
      </c>
      <c r="K33" s="14">
        <f t="shared" si="2"/>
        <v>0</v>
      </c>
      <c r="L33" s="14">
        <f t="shared" si="2"/>
        <v>0</v>
      </c>
      <c r="M33" s="14">
        <f t="shared" si="2"/>
        <v>0</v>
      </c>
      <c r="N33" s="15">
        <f t="shared" si="2"/>
        <v>0</v>
      </c>
    </row>
    <row r="34" spans="1:14" x14ac:dyDescent="0.35">
      <c r="A34" t="s">
        <v>264</v>
      </c>
      <c r="B34" t="s">
        <v>265</v>
      </c>
      <c r="C34" s="11">
        <v>3508.9983689999999</v>
      </c>
      <c r="D34" s="12">
        <v>0</v>
      </c>
      <c r="E34" s="12">
        <v>0</v>
      </c>
      <c r="F34" s="12">
        <v>0</v>
      </c>
      <c r="G34" s="12">
        <v>0</v>
      </c>
      <c r="H34" s="26">
        <v>0</v>
      </c>
      <c r="I34" s="13">
        <f t="shared" si="2"/>
        <v>175.44991844999998</v>
      </c>
      <c r="J34" s="14">
        <f t="shared" si="2"/>
        <v>0</v>
      </c>
      <c r="K34" s="14">
        <f t="shared" si="2"/>
        <v>0</v>
      </c>
      <c r="L34" s="14">
        <f t="shared" si="2"/>
        <v>0</v>
      </c>
      <c r="M34" s="14">
        <f t="shared" si="2"/>
        <v>0</v>
      </c>
      <c r="N34" s="15">
        <f t="shared" si="2"/>
        <v>0</v>
      </c>
    </row>
    <row r="35" spans="1:14" x14ac:dyDescent="0.35">
      <c r="A35" t="s">
        <v>266</v>
      </c>
      <c r="B35" s="12" t="s">
        <v>267</v>
      </c>
      <c r="C35" s="11">
        <v>3291.4966770000001</v>
      </c>
      <c r="D35" s="12">
        <v>0</v>
      </c>
      <c r="E35" s="12">
        <v>0</v>
      </c>
      <c r="F35" s="12">
        <v>0</v>
      </c>
      <c r="G35" s="12">
        <v>0</v>
      </c>
      <c r="H35" s="26">
        <v>0</v>
      </c>
      <c r="I35" s="13">
        <f t="shared" ref="I35:N37" si="3">(C35*$C$6)/1000</f>
        <v>164.57483385</v>
      </c>
      <c r="J35" s="14">
        <f t="shared" si="3"/>
        <v>0</v>
      </c>
      <c r="K35" s="14">
        <f t="shared" si="3"/>
        <v>0</v>
      </c>
      <c r="L35" s="14">
        <f t="shared" si="3"/>
        <v>0</v>
      </c>
      <c r="M35" s="14">
        <f t="shared" si="3"/>
        <v>0</v>
      </c>
      <c r="N35" s="15">
        <f t="shared" si="3"/>
        <v>0</v>
      </c>
    </row>
    <row r="36" spans="1:14" x14ac:dyDescent="0.35">
      <c r="A36" t="s">
        <v>268</v>
      </c>
      <c r="B36" s="12" t="s">
        <v>269</v>
      </c>
      <c r="C36" s="11">
        <v>4015.309334</v>
      </c>
      <c r="D36" s="12">
        <v>0</v>
      </c>
      <c r="E36" s="12">
        <v>0</v>
      </c>
      <c r="F36" s="12">
        <v>0</v>
      </c>
      <c r="G36" s="12">
        <v>0</v>
      </c>
      <c r="H36" s="26">
        <v>0</v>
      </c>
      <c r="I36" s="13">
        <f t="shared" si="3"/>
        <v>200.76546669999999</v>
      </c>
      <c r="J36" s="14">
        <f t="shared" si="3"/>
        <v>0</v>
      </c>
      <c r="K36" s="14">
        <f t="shared" si="3"/>
        <v>0</v>
      </c>
      <c r="L36" s="14">
        <f t="shared" si="3"/>
        <v>0</v>
      </c>
      <c r="M36" s="14">
        <f t="shared" si="3"/>
        <v>0</v>
      </c>
      <c r="N36" s="15">
        <f t="shared" si="3"/>
        <v>0</v>
      </c>
    </row>
    <row r="37" spans="1:14" x14ac:dyDescent="0.35">
      <c r="A37" t="s">
        <v>270</v>
      </c>
      <c r="B37" s="12" t="s">
        <v>271</v>
      </c>
      <c r="C37" s="16">
        <v>3544.528828</v>
      </c>
      <c r="D37" s="17">
        <v>0</v>
      </c>
      <c r="E37" s="17">
        <v>0</v>
      </c>
      <c r="F37" s="17">
        <v>0</v>
      </c>
      <c r="G37" s="17">
        <v>0</v>
      </c>
      <c r="H37" s="21">
        <v>0</v>
      </c>
      <c r="I37" s="18">
        <f t="shared" si="3"/>
        <v>177.2264414</v>
      </c>
      <c r="J37" s="19">
        <f t="shared" si="3"/>
        <v>0</v>
      </c>
      <c r="K37" s="19">
        <f t="shared" si="3"/>
        <v>0</v>
      </c>
      <c r="L37" s="19">
        <f t="shared" si="3"/>
        <v>0</v>
      </c>
      <c r="M37" s="19">
        <f t="shared" si="3"/>
        <v>0</v>
      </c>
      <c r="N37" s="20">
        <f t="shared" si="3"/>
        <v>0</v>
      </c>
    </row>
    <row r="38" spans="1:14" x14ac:dyDescent="0.35">
      <c r="B38" s="12"/>
      <c r="C38" s="12"/>
      <c r="D38" s="12"/>
      <c r="E38" s="12"/>
      <c r="F38" s="12"/>
      <c r="G38" s="12"/>
      <c r="H38" s="12"/>
      <c r="I38" s="14"/>
      <c r="J38" s="14"/>
      <c r="K38" s="14"/>
      <c r="L38" s="14"/>
      <c r="M38" s="14"/>
      <c r="N38" s="14"/>
    </row>
    <row r="39" spans="1:14" x14ac:dyDescent="0.35"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</sheetData>
  <mergeCells count="2">
    <mergeCell ref="C12:H12"/>
    <mergeCell ref="I12:N12"/>
  </mergeCells>
  <pageMargins left="0.7" right="0.7" top="0.75" bottom="0.75" header="0.3" footer="0.3"/>
  <pageSetup orientation="portrait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22A824-B076-4CF5-AB5E-34A2094B3831}">
  <dimension ref="A2:N36"/>
  <sheetViews>
    <sheetView topLeftCell="A25" workbookViewId="0">
      <selection activeCell="H42" sqref="H42"/>
    </sheetView>
  </sheetViews>
  <sheetFormatPr defaultRowHeight="14.5" x14ac:dyDescent="0.35"/>
  <cols>
    <col min="1" max="1" width="44.54296875" customWidth="1"/>
    <col min="2" max="2" width="16.26953125" customWidth="1"/>
    <col min="4" max="4" width="10" customWidth="1"/>
    <col min="5" max="5" width="9.7265625" customWidth="1"/>
    <col min="6" max="6" width="12.81640625" customWidth="1"/>
    <col min="8" max="8" width="10" customWidth="1"/>
    <col min="17" max="18" width="22.81640625" customWidth="1"/>
  </cols>
  <sheetData>
    <row r="2" spans="1:14" x14ac:dyDescent="0.35">
      <c r="B2" s="1" t="s">
        <v>0</v>
      </c>
      <c r="C2">
        <v>100</v>
      </c>
      <c r="F2" s="2" t="s">
        <v>1</v>
      </c>
      <c r="G2" t="s">
        <v>2</v>
      </c>
    </row>
    <row r="3" spans="1:14" x14ac:dyDescent="0.35">
      <c r="B3" s="1" t="s">
        <v>3</v>
      </c>
      <c r="C3">
        <v>0.25</v>
      </c>
    </row>
    <row r="4" spans="1:14" x14ac:dyDescent="0.35">
      <c r="B4" s="1" t="s">
        <v>4</v>
      </c>
      <c r="C4">
        <v>0.05</v>
      </c>
      <c r="F4" t="s">
        <v>5</v>
      </c>
      <c r="G4" t="s">
        <v>6</v>
      </c>
    </row>
    <row r="5" spans="1:14" x14ac:dyDescent="0.35">
      <c r="B5" s="1" t="s">
        <v>7</v>
      </c>
      <c r="C5">
        <f>((C2*C3)/(C4))</f>
        <v>500</v>
      </c>
      <c r="F5" t="s">
        <v>8</v>
      </c>
      <c r="G5" t="s">
        <v>9</v>
      </c>
    </row>
    <row r="6" spans="1:14" x14ac:dyDescent="0.35">
      <c r="B6" s="1" t="s">
        <v>10</v>
      </c>
      <c r="C6">
        <v>50</v>
      </c>
      <c r="F6" t="s">
        <v>11</v>
      </c>
      <c r="G6" t="s">
        <v>12</v>
      </c>
    </row>
    <row r="12" spans="1:14" x14ac:dyDescent="0.35">
      <c r="C12" s="54" t="s">
        <v>13</v>
      </c>
      <c r="D12" s="55"/>
      <c r="E12" s="55"/>
      <c r="F12" s="55"/>
      <c r="G12" s="55"/>
      <c r="H12" s="56"/>
      <c r="I12" s="54" t="s">
        <v>14</v>
      </c>
      <c r="J12" s="55"/>
      <c r="K12" s="55"/>
      <c r="L12" s="55"/>
      <c r="M12" s="55"/>
      <c r="N12" s="56"/>
    </row>
    <row r="13" spans="1:14" x14ac:dyDescent="0.35">
      <c r="C13" s="22" t="s">
        <v>15</v>
      </c>
      <c r="D13" s="23" t="s">
        <v>16</v>
      </c>
      <c r="E13" s="23" t="s">
        <v>17</v>
      </c>
      <c r="F13" s="23" t="s">
        <v>18</v>
      </c>
      <c r="G13" s="23" t="s">
        <v>19</v>
      </c>
      <c r="H13" s="24" t="s">
        <v>20</v>
      </c>
      <c r="I13" s="3" t="s">
        <v>15</v>
      </c>
      <c r="J13" s="4" t="s">
        <v>16</v>
      </c>
      <c r="K13" s="4" t="s">
        <v>17</v>
      </c>
      <c r="L13" s="4" t="s">
        <v>18</v>
      </c>
      <c r="M13" s="4" t="s">
        <v>19</v>
      </c>
      <c r="N13" s="5" t="s">
        <v>20</v>
      </c>
    </row>
    <row r="14" spans="1:14" x14ac:dyDescent="0.35">
      <c r="A14" t="s">
        <v>178</v>
      </c>
      <c r="B14" t="s">
        <v>179</v>
      </c>
      <c r="C14" s="6">
        <v>21.337844</v>
      </c>
      <c r="D14" s="7">
        <v>0</v>
      </c>
      <c r="E14" s="7">
        <v>0</v>
      </c>
      <c r="F14" s="7">
        <v>0</v>
      </c>
      <c r="G14" s="7">
        <v>0</v>
      </c>
      <c r="H14" s="25">
        <v>0</v>
      </c>
      <c r="I14" s="8">
        <f>(C14*$C$6)/1000</f>
        <v>1.0668922000000001</v>
      </c>
      <c r="J14" s="9">
        <f t="shared" ref="J14:N31" si="0">(D14*$C$6)/1000</f>
        <v>0</v>
      </c>
      <c r="K14" s="9">
        <f t="shared" si="0"/>
        <v>0</v>
      </c>
      <c r="L14" s="9">
        <f t="shared" si="0"/>
        <v>0</v>
      </c>
      <c r="M14" s="9">
        <f t="shared" si="0"/>
        <v>0</v>
      </c>
      <c r="N14" s="10">
        <f t="shared" si="0"/>
        <v>0</v>
      </c>
    </row>
    <row r="15" spans="1:14" x14ac:dyDescent="0.35">
      <c r="A15" t="s">
        <v>180</v>
      </c>
      <c r="B15" t="s">
        <v>181</v>
      </c>
      <c r="C15" s="11">
        <v>15.922262</v>
      </c>
      <c r="D15" s="12">
        <v>0</v>
      </c>
      <c r="E15" s="12">
        <v>0</v>
      </c>
      <c r="F15" s="12">
        <v>0</v>
      </c>
      <c r="G15" s="12">
        <v>0</v>
      </c>
      <c r="H15" s="26">
        <v>0</v>
      </c>
      <c r="I15" s="8">
        <f t="shared" ref="I15:N32" si="1">(C15*$C$6)/1000</f>
        <v>0.79611310000000002</v>
      </c>
      <c r="J15" s="9">
        <f t="shared" si="0"/>
        <v>0</v>
      </c>
      <c r="K15" s="9">
        <f t="shared" si="0"/>
        <v>0</v>
      </c>
      <c r="L15" s="9">
        <f t="shared" si="0"/>
        <v>0</v>
      </c>
      <c r="M15" s="9">
        <f t="shared" si="0"/>
        <v>0</v>
      </c>
      <c r="N15" s="10">
        <f t="shared" si="0"/>
        <v>0</v>
      </c>
    </row>
    <row r="16" spans="1:14" x14ac:dyDescent="0.35">
      <c r="A16" t="s">
        <v>182</v>
      </c>
      <c r="B16" t="s">
        <v>183</v>
      </c>
      <c r="C16" s="11">
        <v>732.90043600000001</v>
      </c>
      <c r="D16" s="12">
        <v>0</v>
      </c>
      <c r="E16" s="12">
        <v>0</v>
      </c>
      <c r="F16" s="12">
        <v>0</v>
      </c>
      <c r="G16" s="12">
        <v>0</v>
      </c>
      <c r="H16" s="26">
        <v>0</v>
      </c>
      <c r="I16" s="13">
        <f t="shared" si="1"/>
        <v>36.645021800000002</v>
      </c>
      <c r="J16" s="14">
        <f t="shared" si="0"/>
        <v>0</v>
      </c>
      <c r="K16" s="14">
        <f t="shared" si="0"/>
        <v>0</v>
      </c>
      <c r="L16" s="14">
        <f t="shared" si="0"/>
        <v>0</v>
      </c>
      <c r="M16" s="14">
        <f t="shared" si="0"/>
        <v>0</v>
      </c>
      <c r="N16" s="15">
        <f t="shared" si="0"/>
        <v>0</v>
      </c>
    </row>
    <row r="17" spans="1:14" x14ac:dyDescent="0.35">
      <c r="A17" t="s">
        <v>184</v>
      </c>
      <c r="B17" t="s">
        <v>185</v>
      </c>
      <c r="C17" s="11">
        <v>0</v>
      </c>
      <c r="D17" s="12">
        <v>0</v>
      </c>
      <c r="E17" s="12">
        <v>0</v>
      </c>
      <c r="F17" s="12">
        <v>0</v>
      </c>
      <c r="G17" s="12">
        <v>0</v>
      </c>
      <c r="H17" s="26">
        <v>0</v>
      </c>
      <c r="I17" s="13">
        <f>(C17*$C$6)/1000</f>
        <v>0</v>
      </c>
      <c r="J17" s="14">
        <f t="shared" si="0"/>
        <v>0</v>
      </c>
      <c r="K17" s="14">
        <f t="shared" si="0"/>
        <v>0</v>
      </c>
      <c r="L17" s="14">
        <f t="shared" si="0"/>
        <v>0</v>
      </c>
      <c r="M17" s="14">
        <f t="shared" si="0"/>
        <v>0</v>
      </c>
      <c r="N17" s="15">
        <f t="shared" si="0"/>
        <v>0</v>
      </c>
    </row>
    <row r="18" spans="1:14" x14ac:dyDescent="0.35">
      <c r="A18" t="s">
        <v>186</v>
      </c>
      <c r="B18" t="s">
        <v>187</v>
      </c>
      <c r="C18" s="11">
        <v>137.695222</v>
      </c>
      <c r="D18" s="12">
        <v>0</v>
      </c>
      <c r="E18" s="12">
        <v>0</v>
      </c>
      <c r="F18" s="12">
        <v>0</v>
      </c>
      <c r="G18" s="12">
        <v>0</v>
      </c>
      <c r="H18" s="26">
        <v>0</v>
      </c>
      <c r="I18" s="13">
        <f t="shared" si="1"/>
        <v>6.8847610999999995</v>
      </c>
      <c r="J18" s="14">
        <f t="shared" si="0"/>
        <v>0</v>
      </c>
      <c r="K18" s="14">
        <f t="shared" si="0"/>
        <v>0</v>
      </c>
      <c r="L18" s="14">
        <f t="shared" si="0"/>
        <v>0</v>
      </c>
      <c r="M18" s="14">
        <f t="shared" si="0"/>
        <v>0</v>
      </c>
      <c r="N18" s="15">
        <f t="shared" si="0"/>
        <v>0</v>
      </c>
    </row>
    <row r="19" spans="1:14" x14ac:dyDescent="0.35">
      <c r="A19" t="s">
        <v>188</v>
      </c>
      <c r="B19" t="s">
        <v>189</v>
      </c>
      <c r="C19" s="11">
        <v>59.745415000000001</v>
      </c>
      <c r="D19" s="12">
        <v>0</v>
      </c>
      <c r="E19" s="12">
        <v>0</v>
      </c>
      <c r="F19" s="12">
        <v>0</v>
      </c>
      <c r="G19" s="12">
        <v>0</v>
      </c>
      <c r="H19" s="26">
        <v>0</v>
      </c>
      <c r="I19" s="13">
        <f t="shared" si="1"/>
        <v>2.98727075</v>
      </c>
      <c r="J19" s="14">
        <f t="shared" si="0"/>
        <v>0</v>
      </c>
      <c r="K19" s="14">
        <f t="shared" si="0"/>
        <v>0</v>
      </c>
      <c r="L19" s="14">
        <f t="shared" si="0"/>
        <v>0</v>
      </c>
      <c r="M19" s="14">
        <f t="shared" si="0"/>
        <v>0</v>
      </c>
      <c r="N19" s="15">
        <f t="shared" si="0"/>
        <v>0</v>
      </c>
    </row>
    <row r="20" spans="1:14" x14ac:dyDescent="0.35">
      <c r="A20" t="s">
        <v>190</v>
      </c>
      <c r="B20" t="s">
        <v>191</v>
      </c>
      <c r="C20" s="11">
        <v>353.583258</v>
      </c>
      <c r="D20" s="12">
        <v>0</v>
      </c>
      <c r="E20" s="12">
        <v>0</v>
      </c>
      <c r="F20" s="12">
        <v>0</v>
      </c>
      <c r="G20" s="12">
        <v>0</v>
      </c>
      <c r="H20" s="26">
        <v>0</v>
      </c>
      <c r="I20" s="13">
        <f t="shared" si="1"/>
        <v>17.679162899999998</v>
      </c>
      <c r="J20" s="14">
        <f t="shared" si="0"/>
        <v>0</v>
      </c>
      <c r="K20" s="14">
        <f t="shared" si="0"/>
        <v>0</v>
      </c>
      <c r="L20" s="14">
        <f t="shared" si="0"/>
        <v>0</v>
      </c>
      <c r="M20" s="14">
        <f t="shared" si="0"/>
        <v>0</v>
      </c>
      <c r="N20" s="15">
        <f t="shared" si="0"/>
        <v>0</v>
      </c>
    </row>
    <row r="21" spans="1:14" x14ac:dyDescent="0.35">
      <c r="A21" t="s">
        <v>192</v>
      </c>
      <c r="B21" t="s">
        <v>193</v>
      </c>
      <c r="C21" s="11">
        <v>171.58911900000001</v>
      </c>
      <c r="D21" s="12">
        <v>0</v>
      </c>
      <c r="E21" s="12">
        <v>0</v>
      </c>
      <c r="F21" s="12">
        <v>0</v>
      </c>
      <c r="G21" s="12">
        <v>0</v>
      </c>
      <c r="H21" s="26">
        <v>0</v>
      </c>
      <c r="I21" s="13">
        <f t="shared" si="1"/>
        <v>8.5794559500000016</v>
      </c>
      <c r="J21" s="14">
        <f t="shared" si="0"/>
        <v>0</v>
      </c>
      <c r="K21" s="14">
        <f t="shared" si="0"/>
        <v>0</v>
      </c>
      <c r="L21" s="14">
        <f t="shared" si="0"/>
        <v>0</v>
      </c>
      <c r="M21" s="14">
        <f t="shared" si="0"/>
        <v>0</v>
      </c>
      <c r="N21" s="15">
        <f t="shared" si="0"/>
        <v>0</v>
      </c>
    </row>
    <row r="22" spans="1:14" x14ac:dyDescent="0.35">
      <c r="A22" t="s">
        <v>194</v>
      </c>
      <c r="B22" t="s">
        <v>195</v>
      </c>
      <c r="C22" s="11">
        <v>0</v>
      </c>
      <c r="D22" s="12">
        <v>0</v>
      </c>
      <c r="E22" s="12">
        <v>0</v>
      </c>
      <c r="F22" s="12">
        <v>0</v>
      </c>
      <c r="G22" s="12">
        <v>0</v>
      </c>
      <c r="H22" s="26">
        <v>0</v>
      </c>
      <c r="I22" s="13">
        <f t="shared" si="1"/>
        <v>0</v>
      </c>
      <c r="J22" s="14">
        <f t="shared" si="0"/>
        <v>0</v>
      </c>
      <c r="K22" s="14">
        <f t="shared" si="0"/>
        <v>0</v>
      </c>
      <c r="L22" s="14">
        <f t="shared" si="0"/>
        <v>0</v>
      </c>
      <c r="M22" s="14">
        <f t="shared" si="0"/>
        <v>0</v>
      </c>
      <c r="N22" s="15">
        <f t="shared" si="0"/>
        <v>0</v>
      </c>
    </row>
    <row r="23" spans="1:14" x14ac:dyDescent="0.35">
      <c r="A23" t="s">
        <v>196</v>
      </c>
      <c r="B23" t="s">
        <v>197</v>
      </c>
      <c r="C23" s="11">
        <v>22.192592999999999</v>
      </c>
      <c r="D23" s="12">
        <v>0</v>
      </c>
      <c r="E23" s="12">
        <v>0</v>
      </c>
      <c r="F23" s="12">
        <v>0</v>
      </c>
      <c r="G23" s="12">
        <v>0</v>
      </c>
      <c r="H23" s="26">
        <v>0</v>
      </c>
      <c r="I23" s="13">
        <f t="shared" si="1"/>
        <v>1.1096296499999998</v>
      </c>
      <c r="J23" s="14">
        <f t="shared" si="0"/>
        <v>0</v>
      </c>
      <c r="K23" s="14">
        <f t="shared" si="0"/>
        <v>0</v>
      </c>
      <c r="L23" s="14">
        <f t="shared" si="0"/>
        <v>0</v>
      </c>
      <c r="M23" s="14">
        <f t="shared" si="0"/>
        <v>0</v>
      </c>
      <c r="N23" s="15">
        <f t="shared" si="0"/>
        <v>0</v>
      </c>
    </row>
    <row r="24" spans="1:14" x14ac:dyDescent="0.35">
      <c r="A24" t="s">
        <v>198</v>
      </c>
      <c r="B24" t="s">
        <v>199</v>
      </c>
      <c r="C24" s="11">
        <v>0</v>
      </c>
      <c r="D24" s="12">
        <v>0</v>
      </c>
      <c r="E24" s="12">
        <v>0</v>
      </c>
      <c r="F24" s="12">
        <v>0</v>
      </c>
      <c r="G24" s="12">
        <v>0</v>
      </c>
      <c r="H24" s="26">
        <v>0</v>
      </c>
      <c r="I24" s="13">
        <f t="shared" si="1"/>
        <v>0</v>
      </c>
      <c r="J24" s="14">
        <f t="shared" si="0"/>
        <v>0</v>
      </c>
      <c r="K24" s="14">
        <f t="shared" si="0"/>
        <v>0</v>
      </c>
      <c r="L24" s="14">
        <f t="shared" si="0"/>
        <v>0</v>
      </c>
      <c r="M24" s="14">
        <f t="shared" si="0"/>
        <v>0</v>
      </c>
      <c r="N24" s="15">
        <f t="shared" si="0"/>
        <v>0</v>
      </c>
    </row>
    <row r="25" spans="1:14" x14ac:dyDescent="0.35">
      <c r="A25" t="s">
        <v>200</v>
      </c>
      <c r="B25" t="s">
        <v>201</v>
      </c>
      <c r="C25" s="11">
        <v>234.296997</v>
      </c>
      <c r="D25" s="12">
        <v>0</v>
      </c>
      <c r="E25" s="12">
        <v>0</v>
      </c>
      <c r="F25" s="12">
        <v>0</v>
      </c>
      <c r="G25" s="12">
        <v>0</v>
      </c>
      <c r="H25" s="26">
        <v>0</v>
      </c>
      <c r="I25" s="13">
        <f t="shared" si="1"/>
        <v>11.71484985</v>
      </c>
      <c r="J25" s="14">
        <f t="shared" si="0"/>
        <v>0</v>
      </c>
      <c r="K25" s="14">
        <f t="shared" si="0"/>
        <v>0</v>
      </c>
      <c r="L25" s="14">
        <f t="shared" si="0"/>
        <v>0</v>
      </c>
      <c r="M25" s="14">
        <f t="shared" si="0"/>
        <v>0</v>
      </c>
      <c r="N25" s="15">
        <f t="shared" si="0"/>
        <v>0</v>
      </c>
    </row>
    <row r="26" spans="1:14" x14ac:dyDescent="0.35">
      <c r="A26" t="s">
        <v>202</v>
      </c>
      <c r="B26" t="s">
        <v>203</v>
      </c>
      <c r="C26" s="11">
        <v>26.8856</v>
      </c>
      <c r="D26" s="12">
        <v>0</v>
      </c>
      <c r="E26" s="12">
        <v>0</v>
      </c>
      <c r="F26" s="12">
        <v>0</v>
      </c>
      <c r="G26" s="12">
        <v>0</v>
      </c>
      <c r="H26" s="26">
        <v>0</v>
      </c>
      <c r="I26" s="13">
        <f t="shared" si="1"/>
        <v>1.3442799999999999</v>
      </c>
      <c r="J26" s="14">
        <f t="shared" si="0"/>
        <v>0</v>
      </c>
      <c r="K26" s="14">
        <f t="shared" si="0"/>
        <v>0</v>
      </c>
      <c r="L26" s="14">
        <f t="shared" si="0"/>
        <v>0</v>
      </c>
      <c r="M26" s="14">
        <f t="shared" si="0"/>
        <v>0</v>
      </c>
      <c r="N26" s="15">
        <f t="shared" si="0"/>
        <v>0</v>
      </c>
    </row>
    <row r="27" spans="1:14" x14ac:dyDescent="0.35">
      <c r="A27" t="s">
        <v>204</v>
      </c>
      <c r="B27" t="s">
        <v>205</v>
      </c>
      <c r="C27" s="11">
        <v>229.15665899999999</v>
      </c>
      <c r="D27" s="12">
        <v>0</v>
      </c>
      <c r="E27" s="12">
        <v>0</v>
      </c>
      <c r="F27" s="12">
        <v>0</v>
      </c>
      <c r="G27" s="12">
        <v>0</v>
      </c>
      <c r="H27" s="26">
        <v>0</v>
      </c>
      <c r="I27" s="13">
        <f t="shared" si="1"/>
        <v>11.45783295</v>
      </c>
      <c r="J27" s="14">
        <f t="shared" si="0"/>
        <v>0</v>
      </c>
      <c r="K27" s="14">
        <f t="shared" si="0"/>
        <v>0</v>
      </c>
      <c r="L27" s="14">
        <f t="shared" si="0"/>
        <v>0</v>
      </c>
      <c r="M27" s="14">
        <f t="shared" si="0"/>
        <v>0</v>
      </c>
      <c r="N27" s="15">
        <f t="shared" si="0"/>
        <v>0</v>
      </c>
    </row>
    <row r="28" spans="1:14" x14ac:dyDescent="0.35">
      <c r="A28" t="s">
        <v>206</v>
      </c>
      <c r="B28" t="s">
        <v>207</v>
      </c>
      <c r="C28" s="11">
        <v>15.887715999999999</v>
      </c>
      <c r="D28" s="12">
        <v>0</v>
      </c>
      <c r="E28" s="12">
        <v>0</v>
      </c>
      <c r="F28" s="12">
        <v>0</v>
      </c>
      <c r="G28" s="12">
        <v>0</v>
      </c>
      <c r="H28" s="26">
        <v>0</v>
      </c>
      <c r="I28" s="13">
        <f t="shared" si="1"/>
        <v>0.79438580000000003</v>
      </c>
      <c r="J28" s="14">
        <f t="shared" si="0"/>
        <v>0</v>
      </c>
      <c r="K28" s="14">
        <f t="shared" si="0"/>
        <v>0</v>
      </c>
      <c r="L28" s="14">
        <f t="shared" si="0"/>
        <v>0</v>
      </c>
      <c r="M28" s="14">
        <f t="shared" si="0"/>
        <v>0</v>
      </c>
      <c r="N28" s="15">
        <f t="shared" si="0"/>
        <v>0</v>
      </c>
    </row>
    <row r="29" spans="1:14" x14ac:dyDescent="0.35">
      <c r="A29" t="s">
        <v>208</v>
      </c>
      <c r="B29" t="s">
        <v>209</v>
      </c>
      <c r="C29" s="11">
        <v>0</v>
      </c>
      <c r="D29" s="12">
        <v>0</v>
      </c>
      <c r="E29" s="12">
        <v>0</v>
      </c>
      <c r="F29" s="12">
        <v>0</v>
      </c>
      <c r="G29" s="12">
        <v>0</v>
      </c>
      <c r="H29" s="26">
        <v>0</v>
      </c>
      <c r="I29" s="13">
        <f t="shared" si="1"/>
        <v>0</v>
      </c>
      <c r="J29" s="14">
        <f t="shared" si="0"/>
        <v>0</v>
      </c>
      <c r="K29" s="14">
        <f t="shared" si="0"/>
        <v>0</v>
      </c>
      <c r="L29" s="14">
        <f t="shared" si="0"/>
        <v>0</v>
      </c>
      <c r="M29" s="14">
        <f t="shared" si="0"/>
        <v>0</v>
      </c>
      <c r="N29" s="15">
        <f t="shared" si="0"/>
        <v>0</v>
      </c>
    </row>
    <row r="30" spans="1:14" x14ac:dyDescent="0.35">
      <c r="A30" t="s">
        <v>210</v>
      </c>
      <c r="B30" t="s">
        <v>211</v>
      </c>
      <c r="C30" s="11">
        <v>77.891401000000002</v>
      </c>
      <c r="D30" s="12">
        <v>0</v>
      </c>
      <c r="E30" s="12">
        <v>0</v>
      </c>
      <c r="F30" s="12">
        <v>0</v>
      </c>
      <c r="G30" s="12">
        <v>0</v>
      </c>
      <c r="H30" s="26">
        <v>0</v>
      </c>
      <c r="I30" s="13">
        <f t="shared" si="1"/>
        <v>3.8945700500000004</v>
      </c>
      <c r="J30" s="14">
        <f t="shared" si="0"/>
        <v>0</v>
      </c>
      <c r="K30" s="14">
        <f t="shared" si="0"/>
        <v>0</v>
      </c>
      <c r="L30" s="14">
        <f t="shared" si="0"/>
        <v>0</v>
      </c>
      <c r="M30" s="14">
        <f t="shared" si="0"/>
        <v>0</v>
      </c>
      <c r="N30" s="15">
        <f t="shared" si="0"/>
        <v>0</v>
      </c>
    </row>
    <row r="31" spans="1:14" x14ac:dyDescent="0.35">
      <c r="A31" t="s">
        <v>212</v>
      </c>
      <c r="B31" t="s">
        <v>213</v>
      </c>
      <c r="C31" s="11">
        <v>152.36263700000001</v>
      </c>
      <c r="D31" s="12">
        <v>0</v>
      </c>
      <c r="E31" s="12">
        <v>0</v>
      </c>
      <c r="F31" s="12">
        <v>0</v>
      </c>
      <c r="G31" s="12">
        <v>0</v>
      </c>
      <c r="H31" s="26">
        <v>0</v>
      </c>
      <c r="I31" s="13">
        <f t="shared" si="1"/>
        <v>7.618131850000001</v>
      </c>
      <c r="J31" s="14">
        <f t="shared" si="0"/>
        <v>0</v>
      </c>
      <c r="K31" s="14">
        <f t="shared" si="0"/>
        <v>0</v>
      </c>
      <c r="L31" s="14">
        <f t="shared" si="0"/>
        <v>0</v>
      </c>
      <c r="M31" s="14">
        <f t="shared" si="0"/>
        <v>0</v>
      </c>
      <c r="N31" s="15">
        <f t="shared" si="0"/>
        <v>0</v>
      </c>
    </row>
    <row r="32" spans="1:14" x14ac:dyDescent="0.35">
      <c r="A32" t="s">
        <v>214</v>
      </c>
      <c r="B32" s="12" t="s">
        <v>215</v>
      </c>
      <c r="C32" s="11">
        <v>44.914104000000002</v>
      </c>
      <c r="D32" s="12">
        <v>0</v>
      </c>
      <c r="E32" s="12">
        <v>0</v>
      </c>
      <c r="F32" s="12">
        <v>0</v>
      </c>
      <c r="G32" s="12">
        <v>0</v>
      </c>
      <c r="H32" s="26">
        <v>0</v>
      </c>
      <c r="I32" s="13">
        <f t="shared" si="1"/>
        <v>2.2457051999999997</v>
      </c>
      <c r="J32" s="14">
        <f t="shared" si="1"/>
        <v>0</v>
      </c>
      <c r="K32" s="14">
        <f t="shared" si="1"/>
        <v>0</v>
      </c>
      <c r="L32" s="14">
        <f t="shared" si="1"/>
        <v>0</v>
      </c>
      <c r="M32" s="14">
        <f t="shared" si="1"/>
        <v>0</v>
      </c>
      <c r="N32" s="15">
        <f t="shared" si="1"/>
        <v>0</v>
      </c>
    </row>
    <row r="33" spans="1:14" x14ac:dyDescent="0.35">
      <c r="A33" t="s">
        <v>216</v>
      </c>
      <c r="B33" s="12" t="s">
        <v>217</v>
      </c>
      <c r="C33" s="11">
        <v>215.79902899999999</v>
      </c>
      <c r="D33" s="12">
        <v>0</v>
      </c>
      <c r="E33" s="12">
        <v>0</v>
      </c>
      <c r="F33" s="12">
        <v>0</v>
      </c>
      <c r="G33" s="12">
        <v>0</v>
      </c>
      <c r="H33" s="26">
        <v>0</v>
      </c>
      <c r="I33" s="13">
        <f t="shared" ref="I33:N34" si="2">(C33*$C$6)/1000</f>
        <v>10.789951449999998</v>
      </c>
      <c r="J33" s="14">
        <f t="shared" si="2"/>
        <v>0</v>
      </c>
      <c r="K33" s="14">
        <f t="shared" si="2"/>
        <v>0</v>
      </c>
      <c r="L33" s="14">
        <f t="shared" si="2"/>
        <v>0</v>
      </c>
      <c r="M33" s="14">
        <f t="shared" si="2"/>
        <v>0</v>
      </c>
      <c r="N33" s="15">
        <f t="shared" si="2"/>
        <v>0</v>
      </c>
    </row>
    <row r="34" spans="1:14" x14ac:dyDescent="0.35">
      <c r="A34" t="s">
        <v>218</v>
      </c>
      <c r="B34" s="12" t="s">
        <v>219</v>
      </c>
      <c r="C34" s="16">
        <v>248.58554100000001</v>
      </c>
      <c r="D34" s="17">
        <v>0</v>
      </c>
      <c r="E34" s="17">
        <v>0</v>
      </c>
      <c r="F34" s="17">
        <v>0</v>
      </c>
      <c r="G34" s="17">
        <v>0</v>
      </c>
      <c r="H34" s="21">
        <v>0</v>
      </c>
      <c r="I34" s="18">
        <f t="shared" si="2"/>
        <v>12.429277050000001</v>
      </c>
      <c r="J34" s="19">
        <f t="shared" si="2"/>
        <v>0</v>
      </c>
      <c r="K34" s="19">
        <f t="shared" si="2"/>
        <v>0</v>
      </c>
      <c r="L34" s="19">
        <f t="shared" si="2"/>
        <v>0</v>
      </c>
      <c r="M34" s="19">
        <f t="shared" si="2"/>
        <v>0</v>
      </c>
      <c r="N34" s="20">
        <f t="shared" si="2"/>
        <v>0</v>
      </c>
    </row>
    <row r="35" spans="1:14" x14ac:dyDescent="0.35">
      <c r="B35" s="12"/>
      <c r="C35" s="12"/>
      <c r="D35" s="12"/>
      <c r="E35" s="12"/>
      <c r="F35" s="12"/>
      <c r="G35" s="12"/>
      <c r="H35" s="12"/>
      <c r="I35" s="14"/>
      <c r="J35" s="14"/>
      <c r="K35" s="14"/>
      <c r="L35" s="14"/>
      <c r="M35" s="14"/>
      <c r="N35" s="14"/>
    </row>
    <row r="36" spans="1:14" x14ac:dyDescent="0.35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</row>
  </sheetData>
  <mergeCells count="2">
    <mergeCell ref="C12:H12"/>
    <mergeCell ref="I12:N12"/>
  </mergeCells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F9A192-6C1E-4C7D-98F1-F010F148F4F2}">
  <dimension ref="A2:B23"/>
  <sheetViews>
    <sheetView topLeftCell="A16" workbookViewId="0">
      <selection activeCell="B3" sqref="B3:B23"/>
    </sheetView>
  </sheetViews>
  <sheetFormatPr defaultRowHeight="14.5" x14ac:dyDescent="0.35"/>
  <cols>
    <col min="1" max="1" width="13.54296875" customWidth="1"/>
    <col min="2" max="2" width="24.36328125" customWidth="1"/>
  </cols>
  <sheetData>
    <row r="2" spans="1:2" x14ac:dyDescent="0.35">
      <c r="A2" s="53" t="s">
        <v>378</v>
      </c>
      <c r="B2" s="53" t="s">
        <v>383</v>
      </c>
    </row>
    <row r="3" spans="1:2" x14ac:dyDescent="0.35">
      <c r="A3" t="s">
        <v>350</v>
      </c>
      <c r="B3" t="s">
        <v>379</v>
      </c>
    </row>
    <row r="4" spans="1:2" x14ac:dyDescent="0.35">
      <c r="A4" t="s">
        <v>351</v>
      </c>
      <c r="B4" t="s">
        <v>379</v>
      </c>
    </row>
    <row r="5" spans="1:2" x14ac:dyDescent="0.35">
      <c r="A5" t="s">
        <v>352</v>
      </c>
      <c r="B5" t="s">
        <v>379</v>
      </c>
    </row>
    <row r="6" spans="1:2" x14ac:dyDescent="0.35">
      <c r="A6" t="s">
        <v>353</v>
      </c>
      <c r="B6" s="42" t="s">
        <v>374</v>
      </c>
    </row>
    <row r="7" spans="1:2" x14ac:dyDescent="0.35">
      <c r="A7" t="s">
        <v>354</v>
      </c>
      <c r="B7" s="42" t="s">
        <v>374</v>
      </c>
    </row>
    <row r="8" spans="1:2" x14ac:dyDescent="0.35">
      <c r="A8" t="s">
        <v>355</v>
      </c>
      <c r="B8" s="42" t="s">
        <v>374</v>
      </c>
    </row>
    <row r="9" spans="1:2" x14ac:dyDescent="0.35">
      <c r="A9" t="s">
        <v>356</v>
      </c>
      <c r="B9" s="42" t="s">
        <v>382</v>
      </c>
    </row>
    <row r="10" spans="1:2" x14ac:dyDescent="0.35">
      <c r="A10" t="s">
        <v>357</v>
      </c>
      <c r="B10" s="42" t="s">
        <v>382</v>
      </c>
    </row>
    <row r="11" spans="1:2" x14ac:dyDescent="0.35">
      <c r="A11" t="s">
        <v>358</v>
      </c>
      <c r="B11" s="42" t="s">
        <v>382</v>
      </c>
    </row>
    <row r="12" spans="1:2" x14ac:dyDescent="0.35">
      <c r="A12" t="s">
        <v>359</v>
      </c>
      <c r="B12" s="42" t="s">
        <v>380</v>
      </c>
    </row>
    <row r="13" spans="1:2" x14ac:dyDescent="0.35">
      <c r="A13" t="s">
        <v>360</v>
      </c>
      <c r="B13" s="42" t="s">
        <v>380</v>
      </c>
    </row>
    <row r="14" spans="1:2" x14ac:dyDescent="0.35">
      <c r="A14" t="s">
        <v>361</v>
      </c>
      <c r="B14" s="42" t="s">
        <v>380</v>
      </c>
    </row>
    <row r="15" spans="1:2" x14ac:dyDescent="0.35">
      <c r="A15" t="s">
        <v>362</v>
      </c>
      <c r="B15" s="42" t="s">
        <v>381</v>
      </c>
    </row>
    <row r="16" spans="1:2" x14ac:dyDescent="0.35">
      <c r="A16" t="s">
        <v>363</v>
      </c>
      <c r="B16" s="42" t="s">
        <v>381</v>
      </c>
    </row>
    <row r="17" spans="1:2" x14ac:dyDescent="0.35">
      <c r="A17" t="s">
        <v>364</v>
      </c>
      <c r="B17" s="42" t="s">
        <v>381</v>
      </c>
    </row>
    <row r="18" spans="1:2" x14ac:dyDescent="0.35">
      <c r="A18" t="s">
        <v>365</v>
      </c>
      <c r="B18" s="11" t="s">
        <v>384</v>
      </c>
    </row>
    <row r="19" spans="1:2" x14ac:dyDescent="0.35">
      <c r="A19" t="s">
        <v>366</v>
      </c>
      <c r="B19" s="11" t="s">
        <v>384</v>
      </c>
    </row>
    <row r="20" spans="1:2" x14ac:dyDescent="0.35">
      <c r="A20" t="s">
        <v>367</v>
      </c>
      <c r="B20" s="11" t="s">
        <v>384</v>
      </c>
    </row>
    <row r="21" spans="1:2" x14ac:dyDescent="0.35">
      <c r="A21" t="s">
        <v>368</v>
      </c>
    </row>
    <row r="22" spans="1:2" x14ac:dyDescent="0.35">
      <c r="A22" t="s">
        <v>369</v>
      </c>
    </row>
    <row r="23" spans="1:2" x14ac:dyDescent="0.35">
      <c r="A23" t="s">
        <v>370</v>
      </c>
    </row>
  </sheetData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800502-FC5F-437C-99F4-1E833868D6C7}">
  <dimension ref="A1:AF116"/>
  <sheetViews>
    <sheetView topLeftCell="H136" zoomScale="80" zoomScaleNormal="80" workbookViewId="0">
      <selection activeCell="B80" sqref="B80:B100"/>
    </sheetView>
  </sheetViews>
  <sheetFormatPr defaultRowHeight="14.5" x14ac:dyDescent="0.35"/>
  <cols>
    <col min="1" max="2" width="22.54296875" customWidth="1"/>
  </cols>
  <sheetData>
    <row r="1" spans="1:32" x14ac:dyDescent="0.35">
      <c r="A1" s="1" t="s">
        <v>0</v>
      </c>
      <c r="B1" s="1"/>
      <c r="C1">
        <v>100</v>
      </c>
      <c r="F1" s="2" t="s">
        <v>1</v>
      </c>
      <c r="G1" t="s">
        <v>2</v>
      </c>
    </row>
    <row r="2" spans="1:32" x14ac:dyDescent="0.35">
      <c r="A2" s="1" t="s">
        <v>3</v>
      </c>
      <c r="B2" s="1"/>
      <c r="C2">
        <v>0.25</v>
      </c>
    </row>
    <row r="3" spans="1:32" x14ac:dyDescent="0.35">
      <c r="A3" s="1" t="s">
        <v>4</v>
      </c>
      <c r="B3" s="1"/>
      <c r="C3">
        <v>0.05</v>
      </c>
      <c r="F3" t="s">
        <v>5</v>
      </c>
      <c r="G3" t="s">
        <v>6</v>
      </c>
    </row>
    <row r="4" spans="1:32" x14ac:dyDescent="0.35">
      <c r="A4" s="1" t="s">
        <v>7</v>
      </c>
      <c r="B4" s="1"/>
      <c r="C4">
        <f>((C1*C2)/(C3))</f>
        <v>500</v>
      </c>
      <c r="F4" t="s">
        <v>8</v>
      </c>
      <c r="G4" t="s">
        <v>9</v>
      </c>
    </row>
    <row r="5" spans="1:32" x14ac:dyDescent="0.35">
      <c r="A5" s="1" t="s">
        <v>10</v>
      </c>
      <c r="B5" s="1"/>
      <c r="C5">
        <v>50</v>
      </c>
      <c r="F5" t="s">
        <v>11</v>
      </c>
      <c r="G5" t="s">
        <v>12</v>
      </c>
    </row>
    <row r="6" spans="1:32" x14ac:dyDescent="0.35">
      <c r="A6" s="1" t="s">
        <v>372</v>
      </c>
      <c r="B6" s="1"/>
      <c r="C6">
        <v>5</v>
      </c>
    </row>
    <row r="7" spans="1:32" x14ac:dyDescent="0.35">
      <c r="A7" s="1" t="s">
        <v>373</v>
      </c>
      <c r="B7" s="1"/>
      <c r="C7">
        <f>(C4*C3)/C6</f>
        <v>5</v>
      </c>
    </row>
    <row r="8" spans="1:32" x14ac:dyDescent="0.35">
      <c r="A8" s="1" t="s">
        <v>347</v>
      </c>
      <c r="B8" s="1"/>
      <c r="C8">
        <f>C4*C3</f>
        <v>25</v>
      </c>
    </row>
    <row r="9" spans="1:32" x14ac:dyDescent="0.35">
      <c r="A9" s="37" t="s">
        <v>346</v>
      </c>
      <c r="B9" s="37"/>
    </row>
    <row r="10" spans="1:32" x14ac:dyDescent="0.35">
      <c r="C10" s="38" t="s">
        <v>272</v>
      </c>
      <c r="D10" s="38" t="s">
        <v>278</v>
      </c>
      <c r="E10" s="38" t="s">
        <v>284</v>
      </c>
      <c r="F10" s="38" t="s">
        <v>290</v>
      </c>
      <c r="G10" s="38" t="s">
        <v>340</v>
      </c>
      <c r="H10" s="4" t="s">
        <v>274</v>
      </c>
      <c r="I10" s="4" t="s">
        <v>280</v>
      </c>
      <c r="J10" s="4" t="s">
        <v>286</v>
      </c>
      <c r="K10" s="4" t="s">
        <v>292</v>
      </c>
      <c r="L10" s="4" t="s">
        <v>342</v>
      </c>
      <c r="M10" s="4" t="s">
        <v>275</v>
      </c>
      <c r="N10" s="4" t="s">
        <v>281</v>
      </c>
      <c r="O10" s="4" t="s">
        <v>287</v>
      </c>
      <c r="P10" s="4" t="s">
        <v>293</v>
      </c>
      <c r="Q10" s="4" t="s">
        <v>343</v>
      </c>
      <c r="R10" s="4" t="s">
        <v>276</v>
      </c>
      <c r="S10" s="4" t="s">
        <v>282</v>
      </c>
      <c r="T10" s="4" t="s">
        <v>288</v>
      </c>
      <c r="U10" s="4" t="s">
        <v>294</v>
      </c>
      <c r="V10" s="4" t="s">
        <v>344</v>
      </c>
      <c r="W10" s="4" t="s">
        <v>273</v>
      </c>
      <c r="X10" s="4" t="s">
        <v>279</v>
      </c>
      <c r="Y10" s="4" t="s">
        <v>285</v>
      </c>
      <c r="Z10" s="4" t="s">
        <v>291</v>
      </c>
      <c r="AA10" s="4" t="s">
        <v>341</v>
      </c>
      <c r="AB10" s="5" t="s">
        <v>277</v>
      </c>
      <c r="AC10" s="5" t="s">
        <v>283</v>
      </c>
      <c r="AD10" s="5" t="s">
        <v>289</v>
      </c>
      <c r="AE10" s="5" t="s">
        <v>295</v>
      </c>
      <c r="AF10" s="5" t="s">
        <v>345</v>
      </c>
    </row>
    <row r="11" spans="1:32" x14ac:dyDescent="0.35">
      <c r="A11" t="s">
        <v>350</v>
      </c>
      <c r="C11" s="39">
        <f>'Day 0'!I14</f>
        <v>544.45220940000002</v>
      </c>
      <c r="D11" s="39">
        <f>'Day 1'!I14</f>
        <v>489.89609404999999</v>
      </c>
      <c r="E11" s="39">
        <f>'Day 5'!I14</f>
        <v>366.93793049999999</v>
      </c>
      <c r="F11" s="39">
        <f>'Day 10'!I14</f>
        <v>568.55650509999998</v>
      </c>
      <c r="G11" s="39">
        <f>'Day 20'!I17</f>
        <v>340.43838829999999</v>
      </c>
      <c r="H11" s="36">
        <f>'Day 0'!K14</f>
        <v>532.22252355000001</v>
      </c>
      <c r="I11" s="36">
        <f>'Day 1'!K14</f>
        <v>272.3520863</v>
      </c>
      <c r="J11" s="36">
        <f>'Day 5'!K14</f>
        <v>42.172017399999994</v>
      </c>
      <c r="K11" s="36">
        <f>'Day 10'!K14</f>
        <v>13.6403006</v>
      </c>
      <c r="L11" s="36">
        <f>'Day 20'!K17</f>
        <v>9.5044217499999988</v>
      </c>
      <c r="M11" s="36">
        <f>'Day 0'!L14</f>
        <v>502.88741879999998</v>
      </c>
      <c r="N11" s="36">
        <f>'Day 1'!L14</f>
        <v>165.76117160000001</v>
      </c>
      <c r="O11" s="36">
        <f>'Day 5'!L14</f>
        <v>2.9784291499999997</v>
      </c>
      <c r="P11" s="36">
        <f>'Day 10'!L14</f>
        <v>0.14373185000000002</v>
      </c>
      <c r="Q11" s="36">
        <f>'Day 20'!L17</f>
        <v>0.24037065000000002</v>
      </c>
      <c r="R11" s="36">
        <f>'Day 0'!M14</f>
        <v>467.95362720000003</v>
      </c>
      <c r="S11" s="36">
        <f>'Day 1'!M14</f>
        <v>131.37247174999999</v>
      </c>
      <c r="T11" s="36">
        <f>'Day 5'!M14</f>
        <v>0</v>
      </c>
      <c r="U11" s="36">
        <f>'Day 10'!M14</f>
        <v>0</v>
      </c>
      <c r="V11" s="36">
        <f>'Day 20'!M17</f>
        <v>0</v>
      </c>
      <c r="W11" s="36">
        <f>'Day 0'!J14</f>
        <v>485.22805784999997</v>
      </c>
      <c r="X11" s="36">
        <f>'Day 1'!J14</f>
        <v>232.24907865</v>
      </c>
      <c r="Y11" s="36">
        <f>'Day 5'!J14</f>
        <v>32.254523399999997</v>
      </c>
      <c r="Z11" s="36">
        <f>'Day 10'!J14</f>
        <v>9.6425918499999987</v>
      </c>
      <c r="AA11" s="36">
        <f>'Day 20'!J17</f>
        <v>9.4848044500000004</v>
      </c>
      <c r="AB11" s="36">
        <f>'Day 0'!N14</f>
        <v>546.14103360000001</v>
      </c>
      <c r="AC11" s="36">
        <f>'Day 1'!N14</f>
        <v>131.30275895</v>
      </c>
      <c r="AD11" s="36">
        <f>'Day 5'!N14</f>
        <v>0</v>
      </c>
      <c r="AE11" s="36">
        <f>'Day 10'!N14</f>
        <v>0</v>
      </c>
      <c r="AF11" s="36">
        <f>'Day 20'!N17</f>
        <v>0</v>
      </c>
    </row>
    <row r="12" spans="1:32" x14ac:dyDescent="0.35">
      <c r="A12" t="s">
        <v>351</v>
      </c>
      <c r="C12" s="39">
        <f>'Day 0'!I15</f>
        <v>573.56029000000001</v>
      </c>
      <c r="D12" s="39">
        <f>'Day 1'!I15</f>
        <v>470.95678685000001</v>
      </c>
      <c r="E12" s="39">
        <f>'Day 5'!I15</f>
        <v>363.95582035000001</v>
      </c>
      <c r="F12" s="39">
        <f>'Day 10'!I15</f>
        <v>696.84632625000006</v>
      </c>
      <c r="G12" s="39">
        <f>'Day 20'!I18</f>
        <v>377.44585609999996</v>
      </c>
      <c r="H12" s="36">
        <f>'Day 0'!K15</f>
        <v>560.85902729999998</v>
      </c>
      <c r="I12" s="36">
        <f>'Day 1'!K15</f>
        <v>237.90388514999998</v>
      </c>
      <c r="J12" s="36">
        <f>'Day 5'!K15</f>
        <v>19.626677600000001</v>
      </c>
      <c r="K12" s="36">
        <f>'Day 10'!K15</f>
        <v>9.5748782000000006</v>
      </c>
      <c r="L12" s="36">
        <f>'Day 20'!K18</f>
        <v>8.0750164499999997</v>
      </c>
      <c r="M12" s="36">
        <f>'Day 0'!L15</f>
        <v>552.83496845000002</v>
      </c>
      <c r="N12" s="36">
        <f>'Day 1'!L15</f>
        <v>143.74469245</v>
      </c>
      <c r="O12" s="36">
        <f>'Day 5'!L15</f>
        <v>1.6676667999999999</v>
      </c>
      <c r="P12" s="36">
        <f>'Day 10'!L15</f>
        <v>0.33384195</v>
      </c>
      <c r="Q12" s="36">
        <f>'Day 20'!L18</f>
        <v>0.20069534999999999</v>
      </c>
      <c r="R12" s="36">
        <f>'Day 0'!M15</f>
        <v>525.34354670000005</v>
      </c>
      <c r="S12" s="36">
        <f>'Day 1'!M15</f>
        <v>118.89997880000001</v>
      </c>
      <c r="T12" s="36">
        <f>'Day 5'!M15</f>
        <v>0</v>
      </c>
      <c r="U12" s="36">
        <f>'Day 10'!M15</f>
        <v>0</v>
      </c>
      <c r="V12" s="36">
        <f>'Day 20'!M18</f>
        <v>0</v>
      </c>
      <c r="W12" s="36">
        <f>'Day 0'!J15</f>
        <v>494.75715865000001</v>
      </c>
      <c r="X12" s="36">
        <f>'Day 1'!J15</f>
        <v>196.08564869999998</v>
      </c>
      <c r="Y12" s="36">
        <f>'Day 5'!J15</f>
        <v>17.118233849999996</v>
      </c>
      <c r="Z12" s="36">
        <f>'Day 10'!J15</f>
        <v>6.0825257999999991</v>
      </c>
      <c r="AA12" s="36">
        <f>'Day 20'!J18</f>
        <v>8.5369729999999997</v>
      </c>
      <c r="AB12" s="36">
        <f>'Day 0'!N15</f>
        <v>657.78755515</v>
      </c>
      <c r="AC12" s="36">
        <f>'Day 1'!N15</f>
        <v>115.87237454999999</v>
      </c>
      <c r="AD12" s="36">
        <f>'Day 5'!N15</f>
        <v>0</v>
      </c>
      <c r="AE12" s="36">
        <f>'Day 10'!N15</f>
        <v>0</v>
      </c>
      <c r="AF12" s="36">
        <f>'Day 20'!N18</f>
        <v>0</v>
      </c>
    </row>
    <row r="13" spans="1:32" x14ac:dyDescent="0.35">
      <c r="A13" t="s">
        <v>352</v>
      </c>
      <c r="C13" s="39">
        <f>'Day 0'!I16</f>
        <v>828.95303735000005</v>
      </c>
      <c r="D13" s="39">
        <f>'Day 1'!I16</f>
        <v>480.53827824999996</v>
      </c>
      <c r="E13" s="39">
        <f>'Day 5'!I16</f>
        <v>315.75759535000003</v>
      </c>
      <c r="F13" s="39">
        <f>'Day 10'!I16</f>
        <v>405.39061040000001</v>
      </c>
      <c r="G13" s="39">
        <f>'Day 20'!I19</f>
        <v>377.43504430000002</v>
      </c>
      <c r="H13" s="36">
        <f>'Day 0'!K16</f>
        <v>789.08315664999998</v>
      </c>
      <c r="I13" s="36">
        <f>'Day 1'!K16</f>
        <v>384.92784019999999</v>
      </c>
      <c r="J13" s="36">
        <f>'Day 5'!K16</f>
        <v>68.924838550000004</v>
      </c>
      <c r="K13" s="36">
        <f>'Day 10'!K16</f>
        <v>6.8389541500000002</v>
      </c>
      <c r="L13" s="36">
        <f>'Day 20'!K19</f>
        <v>5.4211962999999992</v>
      </c>
      <c r="M13" s="36">
        <f>'Day 0'!L16</f>
        <v>743.01618834999999</v>
      </c>
      <c r="N13" s="36">
        <f>'Day 1'!L16</f>
        <v>363.06169625000001</v>
      </c>
      <c r="O13" s="36">
        <f>'Day 5'!L16</f>
        <v>41.838830050000006</v>
      </c>
      <c r="P13" s="36">
        <f>'Day 10'!L16</f>
        <v>0</v>
      </c>
      <c r="Q13" s="36">
        <f>'Day 20'!L19</f>
        <v>0.1394611</v>
      </c>
      <c r="R13" s="36">
        <f>'Day 0'!M16</f>
        <v>676.54874910000001</v>
      </c>
      <c r="S13" s="36">
        <f>'Day 1'!M16</f>
        <v>317.22640964999999</v>
      </c>
      <c r="T13" s="36">
        <f>'Day 5'!M16</f>
        <v>39.353903599999995</v>
      </c>
      <c r="U13" s="36">
        <f>'Day 10'!M16</f>
        <v>0</v>
      </c>
      <c r="V13" s="36">
        <f>'Day 20'!M19</f>
        <v>0</v>
      </c>
      <c r="W13" s="36">
        <f>'Day 0'!J16</f>
        <v>834.76986905000001</v>
      </c>
      <c r="X13" s="36">
        <f>'Day 1'!J16</f>
        <v>362.16281399999997</v>
      </c>
      <c r="Y13" s="36">
        <f>'Day 5'!J16</f>
        <v>56.458987749999991</v>
      </c>
      <c r="Z13" s="36">
        <f>'Day 10'!J16</f>
        <v>2.5685273999999998</v>
      </c>
      <c r="AA13" s="36">
        <f>'Day 20'!J19</f>
        <v>5.3326682999999999</v>
      </c>
      <c r="AB13" s="36">
        <f>'Day 0'!N16</f>
        <v>819.74142004999999</v>
      </c>
      <c r="AC13" s="36">
        <f>'Day 1'!N16</f>
        <v>420.66404224999997</v>
      </c>
      <c r="AD13" s="36">
        <f>'Day 5'!N16</f>
        <v>39.564222000000001</v>
      </c>
      <c r="AE13" s="36">
        <f>'Day 10'!N16</f>
        <v>0</v>
      </c>
      <c r="AF13" s="36">
        <f>'Day 20'!N19</f>
        <v>0</v>
      </c>
    </row>
    <row r="14" spans="1:32" x14ac:dyDescent="0.35">
      <c r="A14" t="s">
        <v>353</v>
      </c>
      <c r="C14" s="39">
        <f>'Day 0'!I17</f>
        <v>836.03564344999995</v>
      </c>
      <c r="D14" s="39">
        <f>'Day 1'!I17</f>
        <v>583.85124959999996</v>
      </c>
      <c r="E14" s="39">
        <f>'Day 5'!I17</f>
        <v>615.37128800000005</v>
      </c>
      <c r="F14" s="39">
        <f>'Day 10'!I17</f>
        <v>866.67903160000014</v>
      </c>
      <c r="G14" s="39">
        <f>'Day 20'!I20</f>
        <v>669.21921505</v>
      </c>
      <c r="H14" s="36">
        <f>'Day 0'!K17</f>
        <v>761.54103674999999</v>
      </c>
      <c r="I14" s="36">
        <f>'Day 1'!K17</f>
        <v>511.94028559999992</v>
      </c>
      <c r="J14" s="36">
        <f>'Day 5'!K17</f>
        <v>546.41134024999997</v>
      </c>
      <c r="K14" s="36">
        <f>'Day 10'!K17</f>
        <v>466.60562190000002</v>
      </c>
      <c r="L14" s="36">
        <f>'Day 20'!K20</f>
        <v>531.52893440000003</v>
      </c>
      <c r="M14" s="36">
        <f>'Day 0'!L17</f>
        <v>694.45858045</v>
      </c>
      <c r="N14" s="36">
        <f>'Day 1'!L17</f>
        <v>372.70655055000003</v>
      </c>
      <c r="O14" s="36">
        <f>'Day 5'!L17</f>
        <v>379.92234179999997</v>
      </c>
      <c r="P14" s="36">
        <f>'Day 10'!L17</f>
        <v>369.55752084999995</v>
      </c>
      <c r="Q14" s="36">
        <f>'Day 20'!L20</f>
        <v>409.49440175000001</v>
      </c>
      <c r="R14" s="36">
        <f>'Day 0'!M17</f>
        <v>675.05186635000007</v>
      </c>
      <c r="S14" s="36">
        <f>'Day 1'!M17</f>
        <v>245.21356850000004</v>
      </c>
      <c r="T14" s="36">
        <f>'Day 5'!M17</f>
        <v>156.37889765</v>
      </c>
      <c r="U14" s="36">
        <f>'Day 10'!M17</f>
        <v>163.21127169999997</v>
      </c>
      <c r="V14" s="36">
        <f>'Day 20'!M20</f>
        <v>156.33682300000001</v>
      </c>
      <c r="W14" s="36">
        <f>'Day 0'!J17</f>
        <v>698.18814884999995</v>
      </c>
      <c r="X14" s="36">
        <f>'Day 1'!J17</f>
        <v>482.50396714999999</v>
      </c>
      <c r="Y14" s="36">
        <f>'Day 5'!J17</f>
        <v>498.39195240000004</v>
      </c>
      <c r="Z14" s="36">
        <f>'Day 10'!J17</f>
        <v>551.41386640000007</v>
      </c>
      <c r="AA14" s="36">
        <f>'Day 20'!J20</f>
        <v>584.4340072</v>
      </c>
      <c r="AB14" s="36">
        <f>'Day 0'!N17</f>
        <v>770.09468715000003</v>
      </c>
      <c r="AC14" s="36">
        <f>'Day 1'!N17</f>
        <v>284.88122010000001</v>
      </c>
      <c r="AD14" s="36">
        <f>'Day 5'!N17</f>
        <v>149.00868025</v>
      </c>
      <c r="AE14" s="36">
        <f>'Day 10'!N17</f>
        <v>127.77734925</v>
      </c>
      <c r="AF14" s="36">
        <f>'Day 20'!N20</f>
        <v>98.371910499999998</v>
      </c>
    </row>
    <row r="15" spans="1:32" x14ac:dyDescent="0.35">
      <c r="A15" t="s">
        <v>354</v>
      </c>
      <c r="C15" s="39">
        <f>'Day 0'!I18</f>
        <v>665.71062694999989</v>
      </c>
      <c r="D15" s="39">
        <f>'Day 1'!I18</f>
        <v>568.86227220000001</v>
      </c>
      <c r="E15" s="39">
        <f>'Day 5'!I18</f>
        <v>633.23326290000011</v>
      </c>
      <c r="F15" s="39">
        <f>'Day 10'!I18</f>
        <v>716.53446099999996</v>
      </c>
      <c r="G15" s="39">
        <f>'Day 20'!I21</f>
        <v>643.34223785000006</v>
      </c>
      <c r="H15" s="36">
        <f>'Day 0'!K18</f>
        <v>651.61783394999998</v>
      </c>
      <c r="I15" s="36">
        <f>'Day 1'!K18</f>
        <v>547.83999009999991</v>
      </c>
      <c r="J15" s="36">
        <f>'Day 5'!K18</f>
        <v>543.28117410000004</v>
      </c>
      <c r="K15" s="36">
        <f>'Day 10'!K18</f>
        <v>495.92813955000003</v>
      </c>
      <c r="L15" s="36">
        <f>'Day 20'!K21</f>
        <v>539.43651120000004</v>
      </c>
      <c r="M15" s="36">
        <f>'Day 0'!L18</f>
        <v>627.01446974999988</v>
      </c>
      <c r="N15" s="36">
        <f>'Day 1'!L18</f>
        <v>380.78499274999996</v>
      </c>
      <c r="O15" s="36">
        <f>'Day 5'!L18</f>
        <v>438.10305420000003</v>
      </c>
      <c r="P15" s="36">
        <f>'Day 10'!L18</f>
        <v>411.66218385000002</v>
      </c>
      <c r="Q15" s="36">
        <f>'Day 20'!L21</f>
        <v>440.71605299999999</v>
      </c>
      <c r="R15" s="36">
        <f>'Day 0'!M18</f>
        <v>569.29049155000007</v>
      </c>
      <c r="S15" s="36">
        <f>'Day 1'!M18</f>
        <v>199.67284069999999</v>
      </c>
      <c r="T15" s="36">
        <f>'Day 5'!M18</f>
        <v>250.69344795000004</v>
      </c>
      <c r="U15" s="36">
        <f>'Day 10'!M18</f>
        <v>204.75045755000002</v>
      </c>
      <c r="V15" s="36">
        <f>'Day 20'!M21</f>
        <v>249.00474270000001</v>
      </c>
      <c r="W15" s="36">
        <f>'Day 0'!J18</f>
        <v>543.84049959999993</v>
      </c>
      <c r="X15" s="36">
        <f>'Day 1'!J18</f>
        <v>490.89145230000008</v>
      </c>
      <c r="Y15" s="36">
        <f>'Day 5'!J18</f>
        <v>565.67474725</v>
      </c>
      <c r="Z15" s="36">
        <f>'Day 10'!J18</f>
        <v>512.52262335</v>
      </c>
      <c r="AA15" s="36">
        <f>'Day 20'!J21</f>
        <v>579.08242099999995</v>
      </c>
      <c r="AB15" s="36">
        <f>'Day 0'!N18</f>
        <v>744.19653979999998</v>
      </c>
      <c r="AC15" s="36">
        <f>'Day 1'!N18</f>
        <v>173.928102</v>
      </c>
      <c r="AD15" s="36">
        <f>'Day 5'!N18</f>
        <v>270.91093795</v>
      </c>
      <c r="AE15" s="36">
        <f>'Day 10'!N18</f>
        <v>143.92793689999999</v>
      </c>
      <c r="AF15" s="36">
        <f>'Day 20'!N21</f>
        <v>138.39820585000001</v>
      </c>
    </row>
    <row r="16" spans="1:32" x14ac:dyDescent="0.35">
      <c r="A16" t="s">
        <v>355</v>
      </c>
      <c r="C16" s="39">
        <f>'Day 0'!I19</f>
        <v>598.24969139999996</v>
      </c>
      <c r="D16" s="39">
        <f>'Day 1'!I19</f>
        <v>629.56470109999998</v>
      </c>
      <c r="E16" s="39">
        <f>'Day 5'!I19</f>
        <v>598.87727150000001</v>
      </c>
      <c r="F16" s="39">
        <f>'Day 10'!I19</f>
        <v>768.28897165000001</v>
      </c>
      <c r="G16" s="39">
        <f>'Day 20'!I22</f>
        <v>626.70549670000003</v>
      </c>
      <c r="H16" s="36">
        <f>'Day 0'!K19</f>
        <v>549.1130655500001</v>
      </c>
      <c r="I16" s="36">
        <f>'Day 1'!K19</f>
        <v>594.73440479999999</v>
      </c>
      <c r="J16" s="36">
        <f>'Day 5'!K19</f>
        <v>506.33406489999999</v>
      </c>
      <c r="K16" s="36">
        <f>'Day 10'!K19</f>
        <v>481.19120595000004</v>
      </c>
      <c r="L16" s="36">
        <f>'Day 20'!K22</f>
        <v>583.69662859999994</v>
      </c>
      <c r="M16" s="36">
        <f>'Day 0'!L19</f>
        <v>509.81842895</v>
      </c>
      <c r="N16" s="36">
        <f>'Day 1'!L19</f>
        <v>448.27373600000004</v>
      </c>
      <c r="O16" s="36">
        <f>'Day 5'!L19</f>
        <v>299.6229538</v>
      </c>
      <c r="P16" s="36">
        <f>'Day 10'!L19</f>
        <v>304.29193559999999</v>
      </c>
      <c r="Q16" s="36">
        <f>'Day 20'!L22</f>
        <v>306.00739859999999</v>
      </c>
      <c r="R16" s="36">
        <f>'Day 0'!M19</f>
        <v>464.97551069999997</v>
      </c>
      <c r="S16" s="36">
        <f>'Day 1'!M19</f>
        <v>267.76785475000003</v>
      </c>
      <c r="T16" s="36">
        <f>'Day 5'!M19</f>
        <v>142.73705429999998</v>
      </c>
      <c r="U16" s="36">
        <f>'Day 10'!M19</f>
        <v>115.94817820000002</v>
      </c>
      <c r="V16" s="36">
        <f>'Day 20'!M22</f>
        <v>105.43578339999999</v>
      </c>
      <c r="W16" s="36">
        <f>'Day 0'!J19</f>
        <v>513.33857294999996</v>
      </c>
      <c r="X16" s="36">
        <f>'Day 1'!J19</f>
        <v>525.13244944999997</v>
      </c>
      <c r="Y16" s="36">
        <f>'Day 5'!J19</f>
        <v>480.83833009999995</v>
      </c>
      <c r="Z16" s="36">
        <f>'Day 10'!J19</f>
        <v>510.98368545000005</v>
      </c>
      <c r="AA16" s="36">
        <f>'Day 20'!J22</f>
        <v>674.68893839999998</v>
      </c>
      <c r="AB16" s="36">
        <f>'Day 0'!N19</f>
        <v>510.31901690000007</v>
      </c>
      <c r="AC16" s="36">
        <f>'Day 1'!N19</f>
        <v>271.38862760000001</v>
      </c>
      <c r="AD16" s="36">
        <f>'Day 5'!N19</f>
        <v>132.81667160000001</v>
      </c>
      <c r="AE16" s="36">
        <f>'Day 10'!N19</f>
        <v>59.392915700000003</v>
      </c>
      <c r="AF16" s="36">
        <f>'Day 20'!N22</f>
        <v>72.419543099999999</v>
      </c>
    </row>
    <row r="17" spans="1:32" x14ac:dyDescent="0.35">
      <c r="A17" t="s">
        <v>356</v>
      </c>
      <c r="C17" s="39">
        <f>'Day 0'!I20</f>
        <v>585.83954159999996</v>
      </c>
      <c r="D17" s="39">
        <f>'Day 1'!I20</f>
        <v>570.36240995000003</v>
      </c>
      <c r="E17" s="39">
        <f>'Day 5'!I20</f>
        <v>594.01320770000007</v>
      </c>
      <c r="F17" s="39">
        <f>'Day 10'!I20</f>
        <v>801.71787885000003</v>
      </c>
      <c r="G17" s="39">
        <f>'Day 20'!I23</f>
        <v>609.81318885000007</v>
      </c>
      <c r="H17" s="36">
        <f>'Day 0'!K20</f>
        <v>550.94570164999993</v>
      </c>
      <c r="I17" s="36">
        <f>'Day 1'!K20</f>
        <v>542.60710404999998</v>
      </c>
      <c r="J17" s="36">
        <f>'Day 5'!K20</f>
        <v>527.1730493</v>
      </c>
      <c r="K17" s="36">
        <f>'Day 10'!K20</f>
        <v>514.18336010000007</v>
      </c>
      <c r="L17" s="36">
        <f>'Day 20'!K23</f>
        <v>564.36388280000006</v>
      </c>
      <c r="M17" s="36">
        <f>'Day 0'!L20</f>
        <v>559.55250169999999</v>
      </c>
      <c r="N17" s="36">
        <f>'Day 1'!L20</f>
        <v>486.49947814999996</v>
      </c>
      <c r="O17" s="36">
        <f>'Day 5'!L20</f>
        <v>479.61273234999999</v>
      </c>
      <c r="P17" s="36">
        <f>'Day 10'!L20</f>
        <v>499.87543219999998</v>
      </c>
      <c r="Q17" s="36">
        <f>'Day 20'!L23</f>
        <v>527.01375600000006</v>
      </c>
      <c r="R17" s="36">
        <f>'Day 0'!M20</f>
        <v>511.51408565000003</v>
      </c>
      <c r="S17" s="36">
        <f>'Day 1'!M20</f>
        <v>428.66521949999992</v>
      </c>
      <c r="T17" s="36">
        <f>'Day 5'!M20</f>
        <v>469.64760180000002</v>
      </c>
      <c r="U17" s="36">
        <f>'Day 10'!M20</f>
        <v>434.1563481</v>
      </c>
      <c r="V17" s="36">
        <f>'Day 20'!M23</f>
        <v>476.85507344999996</v>
      </c>
      <c r="W17" s="36">
        <f>'Day 0'!J20</f>
        <v>561.86112354999989</v>
      </c>
      <c r="X17" s="36">
        <f>'Day 1'!J20</f>
        <v>496.18627690000005</v>
      </c>
      <c r="Y17" s="36">
        <f>'Day 5'!J20</f>
        <v>507.47294325000001</v>
      </c>
      <c r="Z17" s="36">
        <f>'Day 10'!J20</f>
        <v>480.43185190000003</v>
      </c>
      <c r="AA17" s="36">
        <f>'Day 20'!J23</f>
        <v>590.84052810000003</v>
      </c>
      <c r="AB17" s="36">
        <f>'Day 0'!N20</f>
        <v>556.124683</v>
      </c>
      <c r="AC17" s="36">
        <f>'Day 1'!N20</f>
        <v>532.82792280000001</v>
      </c>
      <c r="AD17" s="36">
        <f>'Day 5'!N20</f>
        <v>548.18949860000009</v>
      </c>
      <c r="AE17" s="36">
        <f>'Day 10'!N20</f>
        <v>509.12254025000004</v>
      </c>
      <c r="AF17" s="36">
        <f>'Day 20'!N23</f>
        <v>553.65503345000002</v>
      </c>
    </row>
    <row r="18" spans="1:32" x14ac:dyDescent="0.35">
      <c r="A18" t="s">
        <v>357</v>
      </c>
      <c r="C18" s="39">
        <f>'Day 0'!I21</f>
        <v>639.05223450000005</v>
      </c>
      <c r="D18" s="39">
        <f>'Day 1'!I21</f>
        <v>599.08710350000001</v>
      </c>
      <c r="E18" s="39">
        <f>'Day 5'!I21</f>
        <v>608.10046840000007</v>
      </c>
      <c r="F18" s="39">
        <f>'Day 10'!I21</f>
        <v>761.75968469999998</v>
      </c>
      <c r="G18" s="39">
        <f>'Day 20'!I24</f>
        <v>654.90570004999995</v>
      </c>
      <c r="H18" s="36">
        <f>'Day 0'!K21</f>
        <v>604.44701615000008</v>
      </c>
      <c r="I18" s="36">
        <f>'Day 1'!K21</f>
        <v>571.73779939999997</v>
      </c>
      <c r="J18" s="36">
        <f>'Day 5'!K21</f>
        <v>555.58811715000002</v>
      </c>
      <c r="K18" s="36">
        <f>'Day 10'!K21</f>
        <v>470.81990360000003</v>
      </c>
      <c r="L18" s="36">
        <f>'Day 20'!K24</f>
        <v>578.92983849999996</v>
      </c>
      <c r="M18" s="36">
        <f>'Day 0'!L21</f>
        <v>598.66931555000008</v>
      </c>
      <c r="N18" s="36">
        <f>'Day 1'!L21</f>
        <v>530.38914725000006</v>
      </c>
      <c r="O18" s="36">
        <f>'Day 5'!L21</f>
        <v>512.92728260000001</v>
      </c>
      <c r="P18" s="36">
        <f>'Day 10'!L21</f>
        <v>517.62466215000006</v>
      </c>
      <c r="Q18" s="36">
        <f>'Day 20'!L24</f>
        <v>534.21651420000001</v>
      </c>
      <c r="R18" s="36">
        <f>'Day 0'!M21</f>
        <v>569.2787423499999</v>
      </c>
      <c r="S18" s="36">
        <f>'Day 1'!M21</f>
        <v>484.80445255000006</v>
      </c>
      <c r="T18" s="36">
        <f>'Day 5'!M21</f>
        <v>441.61096225</v>
      </c>
      <c r="U18" s="36">
        <f>'Day 10'!M21</f>
        <v>493.34247199999999</v>
      </c>
      <c r="V18" s="36">
        <f>'Day 20'!M24</f>
        <v>513.48856660000001</v>
      </c>
      <c r="W18" s="36">
        <f>'Day 0'!J21</f>
        <v>546.11648904999993</v>
      </c>
      <c r="X18" s="36">
        <f>'Day 1'!J21</f>
        <v>540.21962569999994</v>
      </c>
      <c r="Y18" s="36">
        <f>'Day 5'!J21</f>
        <v>519.23307199999999</v>
      </c>
      <c r="Z18" s="36">
        <f>'Day 10'!J21</f>
        <v>510.87314265000003</v>
      </c>
      <c r="AA18" s="36">
        <f>'Day 20'!J24</f>
        <v>575.43872644999999</v>
      </c>
      <c r="AB18" s="36">
        <f>'Day 0'!N21</f>
        <v>655.74655414999995</v>
      </c>
      <c r="AC18" s="36">
        <f>'Day 1'!N21</f>
        <v>570.78189610000004</v>
      </c>
      <c r="AD18" s="36">
        <f>'Day 5'!N21</f>
        <v>499.89478324999999</v>
      </c>
      <c r="AE18" s="36">
        <f>'Day 10'!N21</f>
        <v>620.30596214999991</v>
      </c>
      <c r="AF18" s="36">
        <f>'Day 20'!N24</f>
        <v>574.58661995</v>
      </c>
    </row>
    <row r="19" spans="1:32" x14ac:dyDescent="0.35">
      <c r="A19" t="s">
        <v>358</v>
      </c>
      <c r="C19" s="39">
        <f>'Day 0'!I22</f>
        <v>580.61709470000005</v>
      </c>
      <c r="D19" s="39">
        <f>'Day 1'!I22</f>
        <v>586.33036449999997</v>
      </c>
      <c r="E19" s="39">
        <f>'Day 5'!I22</f>
        <v>593.67127650000009</v>
      </c>
      <c r="F19" s="39">
        <f>'Day 10'!I22</f>
        <v>632.92106050000007</v>
      </c>
      <c r="G19" s="39">
        <f>'Day 20'!I25</f>
        <v>609.89421259999995</v>
      </c>
      <c r="H19" s="36">
        <f>'Day 0'!K22</f>
        <v>572.65053790000002</v>
      </c>
      <c r="I19" s="36">
        <f>'Day 1'!K22</f>
        <v>522.25346485</v>
      </c>
      <c r="J19" s="36">
        <f>'Day 5'!K22</f>
        <v>526.30499665000002</v>
      </c>
      <c r="K19" s="36">
        <f>'Day 10'!K22</f>
        <v>468.07899015000004</v>
      </c>
      <c r="L19" s="36">
        <f>'Day 20'!K25</f>
        <v>539.92757099999994</v>
      </c>
      <c r="M19" s="36">
        <f>'Day 0'!L22</f>
        <v>543.18518725000013</v>
      </c>
      <c r="N19" s="36">
        <f>'Day 1'!L22</f>
        <v>471.52798810000002</v>
      </c>
      <c r="O19" s="36">
        <f>'Day 5'!L22</f>
        <v>488.69416565000006</v>
      </c>
      <c r="P19" s="36">
        <f>'Day 10'!L22</f>
        <v>476.34868714999999</v>
      </c>
      <c r="Q19" s="36">
        <f>'Day 20'!L25</f>
        <v>544.69271379999998</v>
      </c>
      <c r="R19" s="36">
        <f>'Day 0'!M22</f>
        <v>498.47811860000007</v>
      </c>
      <c r="S19" s="36">
        <f>'Day 1'!M22</f>
        <v>474.30470740000004</v>
      </c>
      <c r="T19" s="36">
        <f>'Day 5'!M22</f>
        <v>405.98563445000002</v>
      </c>
      <c r="U19" s="36">
        <f>'Day 10'!M22</f>
        <v>448.18290175000004</v>
      </c>
      <c r="V19" s="36">
        <f>'Day 20'!M25</f>
        <v>516.61259565</v>
      </c>
      <c r="W19" s="36">
        <f>'Day 0'!J22</f>
        <v>554.92227229999992</v>
      </c>
      <c r="X19" s="36">
        <f>'Day 1'!J22</f>
        <v>484.18659914999995</v>
      </c>
      <c r="Y19" s="36">
        <f>'Day 5'!J22</f>
        <v>540.75798520000001</v>
      </c>
      <c r="Z19" s="36">
        <f>'Day 10'!J22</f>
        <v>493.19689900000003</v>
      </c>
      <c r="AA19" s="36">
        <f>'Day 20'!J25</f>
        <v>575.78953424999997</v>
      </c>
      <c r="AB19" s="36">
        <f>'Day 0'!N22</f>
        <v>536.33949805000009</v>
      </c>
      <c r="AC19" s="36">
        <f>'Day 1'!N22</f>
        <v>508.70271064999997</v>
      </c>
      <c r="AD19" s="36">
        <f>'Day 5'!N22</f>
        <v>596.05714175000003</v>
      </c>
      <c r="AE19" s="36">
        <f>'Day 10'!N22</f>
        <v>544.35783655</v>
      </c>
      <c r="AF19" s="36">
        <f>'Day 20'!N25</f>
        <v>573.30787800000007</v>
      </c>
    </row>
    <row r="20" spans="1:32" x14ac:dyDescent="0.35">
      <c r="A20" t="s">
        <v>359</v>
      </c>
      <c r="C20" s="39">
        <f>'Day 0'!I23</f>
        <v>773.87276919999999</v>
      </c>
      <c r="D20" s="39">
        <f>'Day 1'!I23</f>
        <v>569.69068864999997</v>
      </c>
      <c r="E20" s="39">
        <f>'Day 5'!I23</f>
        <v>592.22477895000009</v>
      </c>
      <c r="F20" s="39">
        <f>'Day 10'!I23</f>
        <v>729.42239089999998</v>
      </c>
      <c r="G20" s="39">
        <f>'Day 20'!I26</f>
        <v>688.0143498000001</v>
      </c>
      <c r="H20" s="36">
        <f>'Day 0'!K23</f>
        <v>736.69622279999999</v>
      </c>
      <c r="I20" s="36">
        <f>'Day 1'!K23</f>
        <v>314.51673394999995</v>
      </c>
      <c r="J20" s="36">
        <f>'Day 5'!K23</f>
        <v>235.26517180000002</v>
      </c>
      <c r="K20" s="36">
        <f>'Day 10'!K23</f>
        <v>228.52575475</v>
      </c>
      <c r="L20" s="36">
        <f>'Day 20'!K26</f>
        <v>355.95898830000004</v>
      </c>
      <c r="M20" s="36">
        <f>'Day 0'!L23</f>
        <v>708.95125580000001</v>
      </c>
      <c r="N20" s="36">
        <f>'Day 1'!L23</f>
        <v>141.77827249999999</v>
      </c>
      <c r="O20" s="36">
        <f>'Day 5'!L23</f>
        <v>16.258650299999999</v>
      </c>
      <c r="P20" s="36">
        <f>'Day 10'!L23</f>
        <v>14.218658049999998</v>
      </c>
      <c r="Q20" s="36">
        <f>'Day 20'!L26</f>
        <v>11.1756733</v>
      </c>
      <c r="R20" s="36">
        <f>'Day 0'!M23</f>
        <v>658.09214250000002</v>
      </c>
      <c r="S20" s="36">
        <f>'Day 1'!M23</f>
        <v>81.572021250000006</v>
      </c>
      <c r="T20" s="36">
        <f>'Day 5'!M23</f>
        <v>16.529423999999999</v>
      </c>
      <c r="U20" s="36">
        <f>'Day 10'!M23</f>
        <v>24.07739535</v>
      </c>
      <c r="V20" s="36">
        <f>'Day 20'!M26</f>
        <v>8.7824141000000004</v>
      </c>
      <c r="W20" s="36">
        <f>'Day 0'!J23</f>
        <v>693.80231819999995</v>
      </c>
      <c r="X20" s="36">
        <f>'Day 1'!J23</f>
        <v>294.40145689999997</v>
      </c>
      <c r="Y20" s="36">
        <f>'Day 5'!J23</f>
        <v>238.15905984999998</v>
      </c>
      <c r="Z20" s="36">
        <f>'Day 10'!J23</f>
        <v>238.78181330000001</v>
      </c>
      <c r="AA20" s="36">
        <f>'Day 20'!J26</f>
        <v>379.53121944999998</v>
      </c>
      <c r="AB20" s="36">
        <f>'Day 0'!N23</f>
        <v>720.85473460000003</v>
      </c>
      <c r="AC20" s="36">
        <f>'Day 1'!N23</f>
        <v>68.626064</v>
      </c>
      <c r="AD20" s="36">
        <f>'Day 5'!N23</f>
        <v>45.148621850000005</v>
      </c>
      <c r="AE20" s="36">
        <f>'Day 10'!N23</f>
        <v>50.561156499999996</v>
      </c>
      <c r="AF20" s="36">
        <f>'Day 20'!N26</f>
        <v>60.593192250000008</v>
      </c>
    </row>
    <row r="21" spans="1:32" x14ac:dyDescent="0.35">
      <c r="A21" t="s">
        <v>360</v>
      </c>
      <c r="C21" s="39">
        <f>'Day 0'!I24</f>
        <v>601.41054039999995</v>
      </c>
      <c r="D21" s="39">
        <f>'Day 1'!I24</f>
        <v>508.78100855000002</v>
      </c>
      <c r="E21" s="39">
        <f>'Day 5'!I24</f>
        <v>540.53761249999991</v>
      </c>
      <c r="F21" s="39">
        <f>'Day 10'!I24</f>
        <v>677.33475965000002</v>
      </c>
      <c r="G21" s="39">
        <f>'Day 20'!I27</f>
        <v>670.18384464999997</v>
      </c>
      <c r="H21" s="36">
        <f>'Day 0'!K24</f>
        <v>561.59246770000004</v>
      </c>
      <c r="I21" s="36">
        <f>'Day 1'!K24</f>
        <v>249.31472979999998</v>
      </c>
      <c r="J21" s="36">
        <f>'Day 5'!K24</f>
        <v>207.37582349999997</v>
      </c>
      <c r="K21" s="36">
        <f>'Day 10'!K24</f>
        <v>215.68051775000001</v>
      </c>
      <c r="L21" s="36">
        <f>'Day 20'!K27</f>
        <v>253.87270409999999</v>
      </c>
      <c r="M21" s="36">
        <f>'Day 0'!L24</f>
        <v>584.67400190000001</v>
      </c>
      <c r="N21" s="36">
        <f>'Day 1'!L24</f>
        <v>103.52649009999999</v>
      </c>
      <c r="O21" s="36">
        <f>'Day 5'!L24</f>
        <v>8.569499050000001</v>
      </c>
      <c r="P21" s="36">
        <f>'Day 10'!L24</f>
        <v>5.2824025499999996</v>
      </c>
      <c r="Q21" s="36">
        <f>'Day 20'!L27</f>
        <v>6.5966914500000007</v>
      </c>
      <c r="R21" s="36">
        <f>'Day 0'!M24</f>
        <v>564.44919090000008</v>
      </c>
      <c r="S21" s="36">
        <f>'Day 1'!M24</f>
        <v>56.852553499999999</v>
      </c>
      <c r="T21" s="36">
        <f>'Day 5'!M24</f>
        <v>9.9479521999999996</v>
      </c>
      <c r="U21" s="36">
        <f>'Day 10'!M24</f>
        <v>6.0329718999999997</v>
      </c>
      <c r="V21" s="36">
        <f>'Day 20'!M27</f>
        <v>6.1587377999999999</v>
      </c>
      <c r="W21" s="36">
        <f>'Day 0'!J24</f>
        <v>547.54387274999999</v>
      </c>
      <c r="X21" s="36">
        <f>'Day 1'!J24</f>
        <v>209.73181420000003</v>
      </c>
      <c r="Y21" s="36">
        <f>'Day 5'!J24</f>
        <v>245.60570280000002</v>
      </c>
      <c r="Z21" s="36">
        <f>'Day 10'!J24</f>
        <v>220.79928415000001</v>
      </c>
      <c r="AA21" s="36">
        <f>'Day 20'!J27</f>
        <v>281.87370234999997</v>
      </c>
      <c r="AB21" s="36">
        <f>'Day 0'!N24</f>
        <v>656.92600140000002</v>
      </c>
      <c r="AC21" s="36">
        <f>'Day 1'!N24</f>
        <v>45.697896500000006</v>
      </c>
      <c r="AD21" s="36">
        <f>'Day 5'!N24</f>
        <v>37.250298900000004</v>
      </c>
      <c r="AE21" s="36">
        <f>'Day 10'!N24</f>
        <v>43.714499199999999</v>
      </c>
      <c r="AF21" s="36">
        <f>'Day 20'!N27</f>
        <v>39.934748749999997</v>
      </c>
    </row>
    <row r="22" spans="1:32" x14ac:dyDescent="0.35">
      <c r="A22" t="s">
        <v>361</v>
      </c>
      <c r="C22" s="39">
        <f>'Day 0'!I25</f>
        <v>571.55737775</v>
      </c>
      <c r="D22" s="39">
        <f>'Day 1'!I25</f>
        <v>558.86091319999991</v>
      </c>
      <c r="E22" s="39">
        <f>'Day 5'!I25</f>
        <v>607.53466359999993</v>
      </c>
      <c r="F22" s="39">
        <f>'Day 10'!I25</f>
        <v>722.80942775000005</v>
      </c>
      <c r="G22" s="39">
        <f>'Day 20'!I28</f>
        <v>569.66607605000002</v>
      </c>
      <c r="H22" s="36">
        <f>'Day 0'!K25</f>
        <v>549.89226415000007</v>
      </c>
      <c r="I22" s="36">
        <f>'Day 1'!K25</f>
        <v>367.11833455000004</v>
      </c>
      <c r="J22" s="36">
        <f>'Day 5'!K25</f>
        <v>381.11700665000001</v>
      </c>
      <c r="K22" s="36">
        <f>'Day 10'!K25</f>
        <v>383.08995855000001</v>
      </c>
      <c r="L22" s="36">
        <f>'Day 20'!K28</f>
        <v>399.70610274999996</v>
      </c>
      <c r="M22" s="36">
        <f>'Day 0'!L25</f>
        <v>589.81270834999998</v>
      </c>
      <c r="N22" s="36">
        <f>'Day 1'!L25</f>
        <v>192.83953995000002</v>
      </c>
      <c r="O22" s="36">
        <f>'Day 5'!L25</f>
        <v>78.709482850000001</v>
      </c>
      <c r="P22" s="36">
        <f>'Day 10'!L25</f>
        <v>40.2078913</v>
      </c>
      <c r="Q22" s="36">
        <f>'Day 20'!L28</f>
        <v>56.746945400000001</v>
      </c>
      <c r="R22" s="36">
        <f>'Day 0'!M25</f>
        <v>560.40164200000004</v>
      </c>
      <c r="S22" s="36">
        <f>'Day 1'!M25</f>
        <v>84.599285800000004</v>
      </c>
      <c r="T22" s="36">
        <f>'Day 5'!M25</f>
        <v>57.603316749999998</v>
      </c>
      <c r="U22" s="36">
        <f>'Day 10'!M25</f>
        <v>37.535460499999999</v>
      </c>
      <c r="V22" s="36">
        <f>'Day 20'!M28</f>
        <v>92.401865200000003</v>
      </c>
      <c r="W22" s="36">
        <f>'Day 0'!J25</f>
        <v>547.11090085000001</v>
      </c>
      <c r="X22" s="36">
        <f>'Day 1'!J25</f>
        <v>366.94757604999995</v>
      </c>
      <c r="Y22" s="36">
        <f>'Day 5'!J25</f>
        <v>383.25571064999997</v>
      </c>
      <c r="Z22" s="36">
        <f>'Day 10'!J25</f>
        <v>400.63712430000004</v>
      </c>
      <c r="AA22" s="36">
        <f>'Day 20'!J28</f>
        <v>422.03699070000005</v>
      </c>
      <c r="AB22" s="36">
        <f>'Day 0'!N25</f>
        <v>637.49885995000011</v>
      </c>
      <c r="AC22" s="36">
        <f>'Day 1'!N25</f>
        <v>53.2674764</v>
      </c>
      <c r="AD22" s="36">
        <f>'Day 5'!N25</f>
        <v>78.473891300000005</v>
      </c>
      <c r="AE22" s="36">
        <f>'Day 10'!N25</f>
        <v>74.882107699999992</v>
      </c>
      <c r="AF22" s="36">
        <f>'Day 20'!N28</f>
        <v>278.38236705000003</v>
      </c>
    </row>
    <row r="23" spans="1:32" x14ac:dyDescent="0.35">
      <c r="A23" t="s">
        <v>362</v>
      </c>
      <c r="C23" s="39">
        <f>'Day 0'!I26</f>
        <v>571.15877614999999</v>
      </c>
      <c r="D23" s="39">
        <f>'Day 1'!I26</f>
        <v>571.68209219999994</v>
      </c>
      <c r="E23" s="39">
        <f>'Day 5'!I26</f>
        <v>581.78233009999997</v>
      </c>
      <c r="F23" s="39">
        <f>'Day 10'!I26</f>
        <v>661.75106860000005</v>
      </c>
      <c r="G23" s="39">
        <f>'Day 20'!I29</f>
        <v>554.75479919999998</v>
      </c>
      <c r="H23" s="36">
        <f>'Day 0'!K26</f>
        <v>575.86666345000003</v>
      </c>
      <c r="I23" s="36">
        <f>'Day 1'!K26</f>
        <v>443.51073279999997</v>
      </c>
      <c r="J23" s="36">
        <f>'Day 5'!K26</f>
        <v>352.23195600000003</v>
      </c>
      <c r="K23" s="36">
        <f>'Day 10'!K26</f>
        <v>249.59188410000002</v>
      </c>
      <c r="L23" s="36">
        <f>'Day 20'!K29</f>
        <v>218.67976099999998</v>
      </c>
      <c r="M23" s="36">
        <f>'Day 0'!L26</f>
        <v>529.45584699999995</v>
      </c>
      <c r="N23" s="36">
        <f>'Day 1'!L26</f>
        <v>270.35772029999998</v>
      </c>
      <c r="O23" s="36">
        <f>'Day 5'!L26</f>
        <v>51.319522249999999</v>
      </c>
      <c r="P23" s="36">
        <f>'Day 10'!L26</f>
        <v>22.695994200000001</v>
      </c>
      <c r="Q23" s="36">
        <f>'Day 20'!L29</f>
        <v>11.0659946</v>
      </c>
      <c r="R23" s="36">
        <f>'Day 0'!M26</f>
        <v>541.69034405000002</v>
      </c>
      <c r="S23" s="36">
        <f>'Day 1'!M26</f>
        <v>133.18781054999999</v>
      </c>
      <c r="T23" s="36">
        <f>'Day 5'!M26</f>
        <v>6.9045438000000008</v>
      </c>
      <c r="U23" s="36">
        <f>'Day 10'!M26</f>
        <v>1.8890834999999999</v>
      </c>
      <c r="V23" s="36">
        <f>'Day 20'!M29</f>
        <v>0</v>
      </c>
      <c r="W23" s="36">
        <f>'Day 0'!J26</f>
        <v>508.41725550000001</v>
      </c>
      <c r="X23" s="36">
        <f>'Day 1'!J26</f>
        <v>379.00754125000003</v>
      </c>
      <c r="Y23" s="36">
        <f>'Day 5'!J26</f>
        <v>145.65625595</v>
      </c>
      <c r="Z23" s="36">
        <f>'Day 10'!J26</f>
        <v>78.022733700000003</v>
      </c>
      <c r="AA23" s="36">
        <f>'Day 20'!J29</f>
        <v>45.078036900000001</v>
      </c>
      <c r="AB23" s="36">
        <f>'Day 0'!N26</f>
        <v>569.85204164999993</v>
      </c>
      <c r="AC23" s="36">
        <f>'Day 1'!N26</f>
        <v>36.980544250000008</v>
      </c>
      <c r="AD23" s="36">
        <f>'Day 5'!N26</f>
        <v>2.5059521500000002</v>
      </c>
      <c r="AE23" s="36">
        <f>'Day 10'!N26</f>
        <v>9.9121226500000006</v>
      </c>
      <c r="AF23" s="36">
        <f>'Day 20'!N29</f>
        <v>15.871870799999998</v>
      </c>
    </row>
    <row r="24" spans="1:32" x14ac:dyDescent="0.35">
      <c r="A24" t="s">
        <v>363</v>
      </c>
      <c r="C24" s="39">
        <f>'Day 0'!I27</f>
        <v>622.20598600000005</v>
      </c>
      <c r="D24" s="39">
        <f>'Day 1'!I27</f>
        <v>532.12751600000001</v>
      </c>
      <c r="E24" s="39">
        <f>'Day 5'!I27</f>
        <v>546.36203320000004</v>
      </c>
      <c r="F24" s="39">
        <f>'Day 10'!I27</f>
        <v>765.68508244999998</v>
      </c>
      <c r="G24" s="39">
        <f>'Day 20'!I30</f>
        <v>547.53926119999994</v>
      </c>
      <c r="H24" s="36">
        <f>'Day 0'!K27</f>
        <v>555.25069775000009</v>
      </c>
      <c r="I24" s="36">
        <f>'Day 1'!K27</f>
        <v>430.31340069999993</v>
      </c>
      <c r="J24" s="36">
        <f>'Day 5'!K27</f>
        <v>376.47042645000005</v>
      </c>
      <c r="K24" s="36">
        <f>'Day 10'!K27</f>
        <v>292.5515484</v>
      </c>
      <c r="L24" s="36">
        <f>'Day 20'!K30</f>
        <v>206.91748969999998</v>
      </c>
      <c r="M24" s="36">
        <f>'Day 0'!L27</f>
        <v>548.15169944999991</v>
      </c>
      <c r="N24" s="36">
        <f>'Day 1'!L27</f>
        <v>275.68111174999996</v>
      </c>
      <c r="O24" s="36">
        <f>'Day 5'!L27</f>
        <v>62.672049149999999</v>
      </c>
      <c r="P24" s="36">
        <f>'Day 10'!L27</f>
        <v>20.048202499999999</v>
      </c>
      <c r="Q24" s="36">
        <f>'Day 20'!L30</f>
        <v>13.1047178</v>
      </c>
      <c r="R24" s="36">
        <f>'Day 0'!M27</f>
        <v>497.35036639999998</v>
      </c>
      <c r="S24" s="36">
        <f>'Day 1'!M27</f>
        <v>150.53830335000001</v>
      </c>
      <c r="T24" s="36">
        <f>'Day 5'!M27</f>
        <v>10.69642325</v>
      </c>
      <c r="U24" s="36">
        <f>'Day 10'!M27</f>
        <v>1.2234559999999999</v>
      </c>
      <c r="V24" s="36">
        <f>'Day 20'!M30</f>
        <v>0.58195324999999998</v>
      </c>
      <c r="W24" s="36">
        <f>'Day 0'!J27</f>
        <v>516.17784855000002</v>
      </c>
      <c r="X24" s="36">
        <f>'Day 1'!J27</f>
        <v>363.94055900000001</v>
      </c>
      <c r="Y24" s="36">
        <f>'Day 5'!J27</f>
        <v>188.90154705</v>
      </c>
      <c r="Z24" s="36">
        <f>'Day 10'!J27</f>
        <v>76.458636400000003</v>
      </c>
      <c r="AA24" s="36">
        <f>'Day 20'!J30</f>
        <v>43.576492599999995</v>
      </c>
      <c r="AB24" s="36">
        <f>'Day 0'!N27</f>
        <v>565.59947890000001</v>
      </c>
      <c r="AC24" s="36">
        <f>'Day 1'!N27</f>
        <v>88.258271500000006</v>
      </c>
      <c r="AD24" s="36">
        <f>'Day 5'!N27</f>
        <v>2.1482536499999996</v>
      </c>
      <c r="AE24" s="36">
        <f>'Day 10'!N27</f>
        <v>0</v>
      </c>
      <c r="AF24" s="36">
        <f>'Day 20'!N30</f>
        <v>8.9480193000000003</v>
      </c>
    </row>
    <row r="25" spans="1:32" x14ac:dyDescent="0.35">
      <c r="A25" t="s">
        <v>364</v>
      </c>
      <c r="C25" s="39">
        <f>'Day 0'!I28</f>
        <v>571.66315680000002</v>
      </c>
      <c r="D25" s="39">
        <f>'Day 1'!I28</f>
        <v>467.60446300000007</v>
      </c>
      <c r="E25" s="39">
        <f>'Day 5'!I28</f>
        <v>564.73749814999996</v>
      </c>
      <c r="F25" s="39">
        <f>'Day 10'!I28</f>
        <v>713.66126870000005</v>
      </c>
      <c r="G25" s="39">
        <f>'Day 20'!I31</f>
        <v>523.67168534999996</v>
      </c>
      <c r="H25" s="36">
        <f>'Day 0'!K28</f>
        <v>536.54804489999992</v>
      </c>
      <c r="I25" s="36">
        <f>'Day 1'!K28</f>
        <v>368.86053765000003</v>
      </c>
      <c r="J25" s="36">
        <f>'Day 5'!K28</f>
        <v>402.79162565000001</v>
      </c>
      <c r="K25" s="36">
        <f>'Day 10'!K28</f>
        <v>334.41451919999997</v>
      </c>
      <c r="L25" s="36">
        <f>'Day 20'!K31</f>
        <v>240.8632044</v>
      </c>
      <c r="M25" s="36">
        <f>'Day 0'!L28</f>
        <v>554.97976329999995</v>
      </c>
      <c r="N25" s="36">
        <f>'Day 1'!L28</f>
        <v>253.74241075</v>
      </c>
      <c r="O25" s="36">
        <f>'Day 5'!L28</f>
        <v>126.4782811</v>
      </c>
      <c r="P25" s="36">
        <f>'Day 10'!L28</f>
        <v>33.591696649999996</v>
      </c>
      <c r="Q25" s="36">
        <f>'Day 20'!L31</f>
        <v>18.6188398</v>
      </c>
      <c r="R25" s="36">
        <f>'Day 0'!M28</f>
        <v>518.76218734999998</v>
      </c>
      <c r="S25" s="36">
        <f>'Day 1'!M28</f>
        <v>158.53497859999999</v>
      </c>
      <c r="T25" s="36">
        <f>'Day 5'!M28</f>
        <v>38.958401600000002</v>
      </c>
      <c r="U25" s="36">
        <f>'Day 10'!M28</f>
        <v>3.0959873000000004</v>
      </c>
      <c r="V25" s="36">
        <f>'Day 20'!M31</f>
        <v>0.99097824999999995</v>
      </c>
      <c r="W25" s="36">
        <f>'Day 0'!J28</f>
        <v>478.65374120000001</v>
      </c>
      <c r="X25" s="36">
        <f>'Day 1'!J28</f>
        <v>332.49892290000003</v>
      </c>
      <c r="Y25" s="36">
        <f>'Day 5'!J28</f>
        <v>287.86570404999998</v>
      </c>
      <c r="Z25" s="36">
        <f>'Day 10'!J28</f>
        <v>106.06385955</v>
      </c>
      <c r="AA25" s="36">
        <f>'Day 20'!J31</f>
        <v>68.871768950000003</v>
      </c>
      <c r="AB25" s="36">
        <f>'Day 0'!N28</f>
        <v>538.05921260000002</v>
      </c>
      <c r="AC25" s="36">
        <f>'Day 1'!N28</f>
        <v>69.353704399999998</v>
      </c>
      <c r="AD25" s="36">
        <f>'Day 5'!N28</f>
        <v>13.53175585</v>
      </c>
      <c r="AE25" s="36">
        <f>'Day 10'!N28</f>
        <v>0</v>
      </c>
      <c r="AF25" s="36">
        <f>'Day 20'!N31</f>
        <v>2.8040457000000001</v>
      </c>
    </row>
    <row r="26" spans="1:32" x14ac:dyDescent="0.35">
      <c r="A26" t="s">
        <v>365</v>
      </c>
      <c r="C26" s="39">
        <f>'Day 0'!I29</f>
        <v>620.44572579999999</v>
      </c>
      <c r="D26" s="39">
        <f>'Day 1'!I29</f>
        <v>584.94347805000007</v>
      </c>
      <c r="E26" s="39">
        <f>'Day 5'!I29</f>
        <v>637.89195380000001</v>
      </c>
      <c r="F26" s="39">
        <f>'Day 10'!I29</f>
        <v>745.02803414999994</v>
      </c>
      <c r="G26" s="39">
        <f>'Day 20'!I32</f>
        <v>583.84705495000003</v>
      </c>
      <c r="H26" s="36">
        <f>'Day 0'!K29</f>
        <v>577.58941295</v>
      </c>
      <c r="I26" s="36">
        <f>'Day 1'!K29</f>
        <v>540.83418660000007</v>
      </c>
      <c r="J26" s="36">
        <f>'Day 5'!K29</f>
        <v>590.42886609999994</v>
      </c>
      <c r="K26" s="36">
        <f>'Day 10'!K29</f>
        <v>506.54349254999994</v>
      </c>
      <c r="L26" s="36">
        <f>'Day 20'!K32</f>
        <v>535.32355304999999</v>
      </c>
      <c r="M26" s="36">
        <f>'Day 0'!L29</f>
        <v>542.92748560000007</v>
      </c>
      <c r="N26" s="36">
        <f>'Day 1'!L29</f>
        <v>510.44251135000002</v>
      </c>
      <c r="O26" s="36">
        <f>'Day 5'!L29</f>
        <v>513.62572914999998</v>
      </c>
      <c r="P26" s="36">
        <f>'Day 10'!L29</f>
        <v>558.17141284999991</v>
      </c>
      <c r="Q26" s="36">
        <f>'Day 20'!L32</f>
        <v>485.02551094999995</v>
      </c>
      <c r="R26" s="36">
        <f>'Day 0'!M29</f>
        <v>545.06062205000001</v>
      </c>
      <c r="S26" s="36">
        <f>'Day 1'!M29</f>
        <v>485.38081974999994</v>
      </c>
      <c r="T26" s="36">
        <f>'Day 5'!M29</f>
        <v>433.43921829999999</v>
      </c>
      <c r="U26" s="36">
        <f>'Day 10'!M29</f>
        <v>552.78940869999997</v>
      </c>
      <c r="V26" s="36">
        <f>'Day 20'!M32</f>
        <v>471.79581359999997</v>
      </c>
      <c r="W26" s="36">
        <f>'Day 0'!J29</f>
        <v>531.81777485000009</v>
      </c>
      <c r="X26" s="36">
        <f>'Day 1'!J29</f>
        <v>531.99773475000006</v>
      </c>
      <c r="Y26" s="36">
        <f>'Day 5'!J29</f>
        <v>519.85267669999996</v>
      </c>
      <c r="Z26" s="36">
        <f>'Day 10'!J29</f>
        <v>541.28933610000013</v>
      </c>
      <c r="AA26" s="36">
        <f>'Day 20'!J32</f>
        <v>548.86841240000001</v>
      </c>
      <c r="AB26" s="36">
        <f>'Day 0'!N29</f>
        <v>667.61730534999992</v>
      </c>
      <c r="AC26" s="36">
        <f>'Day 1'!N29</f>
        <v>536.2230429</v>
      </c>
      <c r="AD26" s="36">
        <f>'Day 5'!N29</f>
        <v>527.38556184999993</v>
      </c>
      <c r="AE26" s="36">
        <f>'Day 10'!N29</f>
        <v>476.6006711</v>
      </c>
      <c r="AF26" s="36">
        <f>'Day 20'!N32</f>
        <v>519.95026755000004</v>
      </c>
    </row>
    <row r="27" spans="1:32" x14ac:dyDescent="0.35">
      <c r="A27" t="s">
        <v>366</v>
      </c>
      <c r="C27" s="39">
        <f>'Day 0'!I30</f>
        <v>562.03599795000002</v>
      </c>
      <c r="D27" s="39">
        <f>'Day 1'!I30</f>
        <v>552.14966119999997</v>
      </c>
      <c r="E27" s="39">
        <f>'Day 5'!I30</f>
        <v>606.42360819999999</v>
      </c>
      <c r="F27" s="39">
        <f>'Day 10'!I30</f>
        <v>709.46883115000003</v>
      </c>
      <c r="G27" s="39">
        <f>'Day 20'!I33</f>
        <v>609.53217949999998</v>
      </c>
      <c r="H27" s="36">
        <f>'Day 0'!K30</f>
        <v>540.33005945000002</v>
      </c>
      <c r="I27" s="36">
        <f>'Day 1'!K30</f>
        <v>484.28045524999999</v>
      </c>
      <c r="J27" s="36">
        <f>'Day 5'!K30</f>
        <v>521.20506420000004</v>
      </c>
      <c r="K27" s="36">
        <f>'Day 10'!K30</f>
        <v>521.66137255000001</v>
      </c>
      <c r="L27" s="36">
        <f>'Day 20'!K33</f>
        <v>522.17936815000007</v>
      </c>
      <c r="M27" s="36">
        <f>'Day 0'!L30</f>
        <v>595.07032490000006</v>
      </c>
      <c r="N27" s="36">
        <f>'Day 1'!L30</f>
        <v>503.77475219999997</v>
      </c>
      <c r="O27" s="36">
        <f>'Day 5'!L30</f>
        <v>488.70891330000001</v>
      </c>
      <c r="P27" s="36">
        <f>'Day 10'!L30</f>
        <v>521.14409159999991</v>
      </c>
      <c r="Q27" s="36">
        <f>'Day 20'!L33</f>
        <v>540.16926469999999</v>
      </c>
      <c r="R27" s="36">
        <f>'Day 0'!M30</f>
        <v>549.07296989999998</v>
      </c>
      <c r="S27" s="36">
        <f>'Day 1'!M30</f>
        <v>485.91808540000005</v>
      </c>
      <c r="T27" s="36">
        <f>'Day 5'!M30</f>
        <v>467.42546300000004</v>
      </c>
      <c r="U27" s="36">
        <f>'Day 10'!M30</f>
        <v>517.29999905</v>
      </c>
      <c r="V27" s="36">
        <f>'Day 20'!M33</f>
        <v>428.06858015</v>
      </c>
      <c r="W27" s="36">
        <f>'Day 0'!J30</f>
        <v>522.73185269999999</v>
      </c>
      <c r="X27" s="36">
        <f>'Day 1'!J30</f>
        <v>473.17519874999999</v>
      </c>
      <c r="Y27" s="36">
        <f>'Day 5'!J30</f>
        <v>499.25764714999997</v>
      </c>
      <c r="Z27" s="36">
        <f>'Day 10'!J30</f>
        <v>509.50142699999998</v>
      </c>
      <c r="AA27" s="36">
        <f>'Day 20'!J33</f>
        <v>549.68195945000002</v>
      </c>
      <c r="AB27" s="36">
        <f>'Day 0'!N30</f>
        <v>645.91453689999992</v>
      </c>
      <c r="AC27" s="36">
        <f>'Day 1'!N30</f>
        <v>455.22130450000003</v>
      </c>
      <c r="AD27" s="36">
        <f>'Day 5'!N30</f>
        <v>508.82181125</v>
      </c>
      <c r="AE27" s="36">
        <f>'Day 10'!N30</f>
        <v>555.29856595000001</v>
      </c>
      <c r="AF27" s="36">
        <f>'Day 20'!N33</f>
        <v>514.79649219999999</v>
      </c>
    </row>
    <row r="28" spans="1:32" x14ac:dyDescent="0.35">
      <c r="A28" t="s">
        <v>367</v>
      </c>
      <c r="C28" s="39">
        <f>'Day 0'!I31</f>
        <v>631.49290250000013</v>
      </c>
      <c r="D28" s="39">
        <f>'Day 1'!I31</f>
        <v>656.01320135000003</v>
      </c>
      <c r="E28" s="39">
        <f>'Day 5'!I31</f>
        <v>584.07676970000011</v>
      </c>
      <c r="F28" s="39">
        <f>'Day 10'!I31</f>
        <v>715.26267504999998</v>
      </c>
      <c r="G28" s="39">
        <f>'Day 20'!I34</f>
        <v>590.24455310000008</v>
      </c>
      <c r="H28" s="36">
        <f>'Day 0'!K31</f>
        <v>594.59184164999999</v>
      </c>
      <c r="I28" s="36">
        <f>'Day 1'!K31</f>
        <v>573.92811474999996</v>
      </c>
      <c r="J28" s="36">
        <f>'Day 5'!K31</f>
        <v>550.43224895000003</v>
      </c>
      <c r="K28" s="36">
        <f>'Day 10'!K31</f>
        <v>531.88560740000003</v>
      </c>
      <c r="L28" s="36">
        <f>'Day 20'!K34</f>
        <v>544.92149929999994</v>
      </c>
      <c r="M28" s="36">
        <f>'Day 0'!L31</f>
        <v>580.09809689999997</v>
      </c>
      <c r="N28" s="36">
        <f>'Day 1'!L31</f>
        <v>562.20817645</v>
      </c>
      <c r="O28" s="36">
        <f>'Day 5'!L31</f>
        <v>507.4548054</v>
      </c>
      <c r="P28" s="36">
        <f>'Day 10'!L31</f>
        <v>531.16032929999994</v>
      </c>
      <c r="Q28" s="36">
        <f>'Day 20'!L34</f>
        <v>469.38597554999996</v>
      </c>
      <c r="R28" s="36">
        <f>'Day 0'!M31</f>
        <v>567.21567794999999</v>
      </c>
      <c r="S28" s="36">
        <f>'Day 1'!M31</f>
        <v>491.21941884999995</v>
      </c>
      <c r="T28" s="36">
        <f>'Day 5'!M31</f>
        <v>439.89381075</v>
      </c>
      <c r="U28" s="36">
        <f>'Day 10'!M31</f>
        <v>520.37267224999994</v>
      </c>
      <c r="V28" s="36">
        <f>'Day 20'!M34</f>
        <v>434.16905219999995</v>
      </c>
      <c r="W28" s="36">
        <f>'Day 0'!J31</f>
        <v>543.38290329999995</v>
      </c>
      <c r="X28" s="36">
        <f>'Day 1'!J31</f>
        <v>544.80419604999997</v>
      </c>
      <c r="Y28" s="36">
        <f>'Day 5'!J31</f>
        <v>483.62998120000003</v>
      </c>
      <c r="Z28" s="36">
        <f>'Day 10'!J31</f>
        <v>494.98690084999998</v>
      </c>
      <c r="AA28" s="36">
        <f>'Day 20'!J34</f>
        <v>521.18214190000003</v>
      </c>
      <c r="AB28" s="36">
        <f>'Day 0'!N31</f>
        <v>653.9225434</v>
      </c>
      <c r="AC28" s="36">
        <f>'Day 1'!N31</f>
        <v>508.31659765000001</v>
      </c>
      <c r="AD28" s="36">
        <f>'Day 5'!N31</f>
        <v>467.27268620000007</v>
      </c>
      <c r="AE28" s="36">
        <f>'Day 10'!N31</f>
        <v>512.85892764999994</v>
      </c>
      <c r="AF28" s="36">
        <f>'Day 20'!N34</f>
        <v>598.09430149999991</v>
      </c>
    </row>
    <row r="29" spans="1:32" x14ac:dyDescent="0.35">
      <c r="A29" t="s">
        <v>368</v>
      </c>
      <c r="C29" s="39">
        <f>'Day 0'!I32</f>
        <v>627.66158335</v>
      </c>
      <c r="D29" s="39">
        <f>'Day 1'!I32</f>
        <v>0</v>
      </c>
      <c r="E29" s="39">
        <f>'Day 5'!I32</f>
        <v>0</v>
      </c>
      <c r="F29" s="39">
        <f>'Day 10'!I32</f>
        <v>679.12627625000005</v>
      </c>
      <c r="G29" s="39">
        <f>'Day 20'!I35</f>
        <v>589.91819365000003</v>
      </c>
      <c r="H29" s="36">
        <f>'Day 0'!K32</f>
        <v>620.04702480000003</v>
      </c>
      <c r="I29" s="36">
        <f>'Day 1'!K32</f>
        <v>0</v>
      </c>
      <c r="J29" s="36">
        <f>'Day 5'!K32</f>
        <v>0</v>
      </c>
      <c r="K29" s="36">
        <f>'Day 10'!K32</f>
        <v>419.93093540000001</v>
      </c>
      <c r="L29" s="36">
        <f>'Day 20'!K35</f>
        <v>517.8350643</v>
      </c>
      <c r="M29" s="36">
        <f>'Day 0'!L32</f>
        <v>597.26227019999988</v>
      </c>
      <c r="N29" s="36">
        <f>'Day 1'!L32</f>
        <v>0</v>
      </c>
      <c r="O29" s="36">
        <f>'Day 5'!L32</f>
        <v>0</v>
      </c>
      <c r="P29" s="36">
        <f>'Day 10'!L32</f>
        <v>466.98955465</v>
      </c>
      <c r="Q29" s="36">
        <f>'Day 20'!L35</f>
        <v>444.79375639999995</v>
      </c>
      <c r="R29" s="36">
        <f>'Day 0'!M32</f>
        <v>565.85050234999994</v>
      </c>
      <c r="S29" s="36">
        <f>'Day 1'!M32</f>
        <v>0</v>
      </c>
      <c r="T29" s="36">
        <f>'Day 5'!M32</f>
        <v>0</v>
      </c>
      <c r="U29" s="36">
        <f>'Day 10'!M32</f>
        <v>431.73754439999999</v>
      </c>
      <c r="V29" s="36">
        <f>'Day 20'!M35</f>
        <v>444.88958075000005</v>
      </c>
      <c r="W29" s="36">
        <f>'Day 0'!J32</f>
        <v>558.73746920000008</v>
      </c>
      <c r="X29" s="36">
        <f>'Day 1'!J32</f>
        <v>0</v>
      </c>
      <c r="Y29" s="36">
        <f>'Day 5'!J32</f>
        <v>0</v>
      </c>
      <c r="Z29" s="36">
        <f>'Day 10'!J32</f>
        <v>455.72330284999998</v>
      </c>
      <c r="AA29" s="36">
        <f>'Day 20'!J35</f>
        <v>550.52707055000008</v>
      </c>
      <c r="AB29" s="36">
        <f>'Day 0'!N32</f>
        <v>624.48879505000002</v>
      </c>
      <c r="AC29" s="36">
        <f>'Day 1'!N32</f>
        <v>0</v>
      </c>
      <c r="AD29" s="36">
        <f>'Day 5'!N32</f>
        <v>0</v>
      </c>
      <c r="AE29" s="36">
        <f>'Day 10'!N32</f>
        <v>531.53191544999993</v>
      </c>
      <c r="AF29" s="36">
        <f>'Day 20'!N35</f>
        <v>526.0631967999999</v>
      </c>
    </row>
    <row r="30" spans="1:32" x14ac:dyDescent="0.35">
      <c r="A30" t="s">
        <v>369</v>
      </c>
      <c r="C30" s="39">
        <f>'Day 0'!I33</f>
        <v>593.0469137</v>
      </c>
      <c r="D30" s="39">
        <f>'Day 1'!I33</f>
        <v>0</v>
      </c>
      <c r="E30" s="39">
        <f>'Day 5'!I33</f>
        <v>0</v>
      </c>
      <c r="F30" s="39">
        <f>'Day 10'!I33</f>
        <v>728.33424029999992</v>
      </c>
      <c r="G30" s="39">
        <f>'Day 20'!I36</f>
        <v>647.2757957</v>
      </c>
      <c r="H30" s="36">
        <f>'Day 0'!K33</f>
        <v>642.69708209999999</v>
      </c>
      <c r="I30" s="36">
        <f>'Day 1'!K33</f>
        <v>0</v>
      </c>
      <c r="J30" s="36">
        <f>'Day 5'!K33</f>
        <v>0</v>
      </c>
      <c r="K30" s="36">
        <f>'Day 10'!K33</f>
        <v>499.42419485000005</v>
      </c>
      <c r="L30" s="36">
        <f>'Day 20'!K36</f>
        <v>527.07177624999997</v>
      </c>
      <c r="M30" s="36">
        <f>'Day 0'!L33</f>
        <v>557.89214705000006</v>
      </c>
      <c r="N30" s="36">
        <f>'Day 1'!L33</f>
        <v>0</v>
      </c>
      <c r="O30" s="36">
        <f>'Day 5'!L33</f>
        <v>0</v>
      </c>
      <c r="P30" s="36">
        <f>'Day 10'!L33</f>
        <v>536.67923389999999</v>
      </c>
      <c r="Q30" s="36">
        <f>'Day 20'!L36</f>
        <v>517.11895955</v>
      </c>
      <c r="R30" s="36">
        <f>'Day 0'!M33</f>
        <v>510.58105155000004</v>
      </c>
      <c r="S30" s="36">
        <f>'Day 1'!M33</f>
        <v>0</v>
      </c>
      <c r="T30" s="36">
        <f>'Day 5'!M33</f>
        <v>0</v>
      </c>
      <c r="U30" s="36">
        <f>'Day 10'!M33</f>
        <v>473.75364010000004</v>
      </c>
      <c r="V30" s="36">
        <f>'Day 20'!M36</f>
        <v>489.98194369999999</v>
      </c>
      <c r="W30" s="36">
        <f>'Day 0'!J33</f>
        <v>550.32526875000008</v>
      </c>
      <c r="X30" s="36">
        <f>'Day 1'!J33</f>
        <v>0</v>
      </c>
      <c r="Y30" s="36">
        <f>'Day 5'!J33</f>
        <v>0</v>
      </c>
      <c r="Z30" s="36">
        <f>'Day 10'!J33</f>
        <v>495.57003189999995</v>
      </c>
      <c r="AA30" s="36">
        <f>'Day 20'!J36</f>
        <v>591.08088384999996</v>
      </c>
      <c r="AB30" s="36">
        <f>'Day 0'!N33</f>
        <v>573.78103014999999</v>
      </c>
      <c r="AC30" s="36">
        <f>'Day 1'!N33</f>
        <v>0</v>
      </c>
      <c r="AD30" s="36">
        <f>'Day 5'!N33</f>
        <v>0</v>
      </c>
      <c r="AE30" s="36">
        <f>'Day 10'!N33</f>
        <v>486.61303985000006</v>
      </c>
      <c r="AF30" s="36">
        <f>'Day 20'!N36</f>
        <v>611.65919295000003</v>
      </c>
    </row>
    <row r="31" spans="1:32" x14ac:dyDescent="0.35">
      <c r="A31" t="s">
        <v>370</v>
      </c>
      <c r="C31" s="39">
        <f>'Day 0'!I34</f>
        <v>942.42196945000001</v>
      </c>
      <c r="D31" s="39">
        <f>'Day 1'!I34</f>
        <v>0</v>
      </c>
      <c r="E31" s="39">
        <f>'Day 5'!I34</f>
        <v>0</v>
      </c>
      <c r="F31" s="39">
        <f>'Day 10'!I34</f>
        <v>738.75952474999997</v>
      </c>
      <c r="G31" s="39">
        <f>'Day 20'!I37</f>
        <v>683.78311904999998</v>
      </c>
      <c r="H31" s="36">
        <f>'Day 0'!K34</f>
        <v>877.48806014999991</v>
      </c>
      <c r="I31" s="36">
        <f>'Day 1'!K34</f>
        <v>0</v>
      </c>
      <c r="J31" s="36">
        <f>'Day 5'!K34</f>
        <v>0</v>
      </c>
      <c r="K31" s="36">
        <f>'Day 10'!K34</f>
        <v>518.61745729999996</v>
      </c>
      <c r="L31" s="36">
        <f>'Day 20'!K37</f>
        <v>635.4004980499999</v>
      </c>
      <c r="M31" s="36">
        <f>'Day 0'!L34</f>
        <v>912.83360095000012</v>
      </c>
      <c r="N31" s="36">
        <f>'Day 1'!L34</f>
        <v>0</v>
      </c>
      <c r="O31" s="36">
        <f>'Day 5'!L34</f>
        <v>0</v>
      </c>
      <c r="P31" s="36">
        <f>'Day 10'!L34</f>
        <v>554.08567310000001</v>
      </c>
      <c r="Q31" s="36">
        <f>'Day 20'!L37</f>
        <v>572.34737595000001</v>
      </c>
      <c r="R31" s="36">
        <f>'Day 0'!M34</f>
        <v>786.83006464999994</v>
      </c>
      <c r="S31" s="36">
        <f>'Day 1'!M34</f>
        <v>0</v>
      </c>
      <c r="T31" s="36">
        <f>'Day 5'!M34</f>
        <v>0</v>
      </c>
      <c r="U31" s="36">
        <f>'Day 10'!M34</f>
        <v>504.29893824999999</v>
      </c>
      <c r="V31" s="36">
        <f>'Day 20'!M37</f>
        <v>494.50638275</v>
      </c>
      <c r="W31" s="36">
        <f>'Day 0'!J34</f>
        <v>811.43703349999987</v>
      </c>
      <c r="X31" s="36">
        <f>'Day 1'!J34</f>
        <v>0</v>
      </c>
      <c r="Y31" s="36">
        <f>'Day 5'!J34</f>
        <v>0</v>
      </c>
      <c r="Z31" s="36">
        <f>'Day 10'!J34</f>
        <v>486.00644005000004</v>
      </c>
      <c r="AA31" s="36">
        <f>'Day 20'!J37</f>
        <v>587.54032719999998</v>
      </c>
      <c r="AB31" s="36">
        <f>'Day 0'!N34</f>
        <v>898.14109480000013</v>
      </c>
      <c r="AC31" s="36">
        <f>'Day 1'!N34</f>
        <v>0</v>
      </c>
      <c r="AD31" s="36">
        <f>'Day 5'!N34</f>
        <v>0</v>
      </c>
      <c r="AE31" s="36">
        <f>'Day 10'!N34</f>
        <v>593.18068010000002</v>
      </c>
      <c r="AF31" s="36">
        <f>'Day 20'!N37</f>
        <v>619.24664489999998</v>
      </c>
    </row>
    <row r="33" spans="1:32" x14ac:dyDescent="0.35">
      <c r="A33" s="41" t="s">
        <v>349</v>
      </c>
      <c r="B33" s="41"/>
      <c r="C33" s="38" t="s">
        <v>272</v>
      </c>
      <c r="D33" s="38" t="s">
        <v>278</v>
      </c>
      <c r="E33" s="38" t="s">
        <v>284</v>
      </c>
      <c r="F33" s="38" t="s">
        <v>290</v>
      </c>
      <c r="G33" s="38" t="s">
        <v>340</v>
      </c>
      <c r="H33" s="4" t="s">
        <v>274</v>
      </c>
      <c r="I33" s="4" t="s">
        <v>280</v>
      </c>
      <c r="J33" s="4" t="s">
        <v>286</v>
      </c>
      <c r="K33" s="4" t="s">
        <v>292</v>
      </c>
      <c r="L33" s="4" t="s">
        <v>342</v>
      </c>
      <c r="M33" s="4" t="s">
        <v>275</v>
      </c>
      <c r="N33" s="4" t="s">
        <v>281</v>
      </c>
      <c r="O33" s="4" t="s">
        <v>287</v>
      </c>
      <c r="P33" s="4" t="s">
        <v>293</v>
      </c>
      <c r="Q33" s="4" t="s">
        <v>343</v>
      </c>
      <c r="R33" s="4" t="s">
        <v>276</v>
      </c>
      <c r="S33" s="4" t="s">
        <v>282</v>
      </c>
      <c r="T33" s="4" t="s">
        <v>288</v>
      </c>
      <c r="U33" s="4" t="s">
        <v>294</v>
      </c>
      <c r="V33" s="4" t="s">
        <v>344</v>
      </c>
      <c r="W33" s="4" t="s">
        <v>273</v>
      </c>
      <c r="X33" s="4" t="s">
        <v>279</v>
      </c>
      <c r="Y33" s="4" t="s">
        <v>285</v>
      </c>
      <c r="Z33" s="4" t="s">
        <v>291</v>
      </c>
      <c r="AA33" s="4" t="s">
        <v>341</v>
      </c>
      <c r="AB33" s="5" t="s">
        <v>277</v>
      </c>
      <c r="AC33" s="5" t="s">
        <v>283</v>
      </c>
      <c r="AD33" s="5" t="s">
        <v>289</v>
      </c>
      <c r="AE33" s="5" t="s">
        <v>295</v>
      </c>
      <c r="AF33" s="5" t="s">
        <v>345</v>
      </c>
    </row>
    <row r="34" spans="1:32" x14ac:dyDescent="0.35">
      <c r="A34" t="s">
        <v>350</v>
      </c>
      <c r="C34" s="40">
        <f>(C11*$C$3)</f>
        <v>27.222610470000003</v>
      </c>
      <c r="D34" s="40">
        <f t="shared" ref="D34:AF34" si="0">(D11*$C$3)</f>
        <v>24.494804702500002</v>
      </c>
      <c r="E34" s="40">
        <f t="shared" si="0"/>
        <v>18.346896525000002</v>
      </c>
      <c r="F34" s="40">
        <f t="shared" si="0"/>
        <v>28.427825255000002</v>
      </c>
      <c r="G34" s="40">
        <f t="shared" si="0"/>
        <v>17.021919414999999</v>
      </c>
      <c r="H34" s="40">
        <f t="shared" si="0"/>
        <v>26.611126177500001</v>
      </c>
      <c r="I34" s="40">
        <f t="shared" si="0"/>
        <v>13.617604315000001</v>
      </c>
      <c r="J34" s="40">
        <f t="shared" si="0"/>
        <v>2.1086008699999996</v>
      </c>
      <c r="K34" s="40">
        <f t="shared" si="0"/>
        <v>0.68201503000000008</v>
      </c>
      <c r="L34" s="40">
        <f t="shared" si="0"/>
        <v>0.47522108749999997</v>
      </c>
      <c r="M34" s="40">
        <f t="shared" si="0"/>
        <v>25.144370940000002</v>
      </c>
      <c r="N34" s="40">
        <f t="shared" si="0"/>
        <v>8.2880585800000013</v>
      </c>
      <c r="O34" s="40">
        <f t="shared" si="0"/>
        <v>0.14892145749999999</v>
      </c>
      <c r="P34" s="40">
        <f t="shared" si="0"/>
        <v>7.1865925000000018E-3</v>
      </c>
      <c r="Q34" s="40">
        <f t="shared" si="0"/>
        <v>1.2018532500000002E-2</v>
      </c>
      <c r="R34" s="40">
        <f t="shared" si="0"/>
        <v>23.397681360000004</v>
      </c>
      <c r="S34" s="40">
        <f t="shared" si="0"/>
        <v>6.5686235874999994</v>
      </c>
      <c r="T34" s="40">
        <f t="shared" si="0"/>
        <v>0</v>
      </c>
      <c r="U34" s="40">
        <f t="shared" si="0"/>
        <v>0</v>
      </c>
      <c r="V34" s="40">
        <f t="shared" si="0"/>
        <v>0</v>
      </c>
      <c r="W34" s="40">
        <f t="shared" si="0"/>
        <v>24.261402892500001</v>
      </c>
      <c r="X34" s="40">
        <f t="shared" si="0"/>
        <v>11.612453932500001</v>
      </c>
      <c r="Y34" s="40">
        <f t="shared" si="0"/>
        <v>1.61272617</v>
      </c>
      <c r="Z34" s="40">
        <f t="shared" si="0"/>
        <v>0.48212959249999998</v>
      </c>
      <c r="AA34" s="40">
        <f t="shared" si="0"/>
        <v>0.47424022250000003</v>
      </c>
      <c r="AB34" s="40">
        <f t="shared" si="0"/>
        <v>27.307051680000001</v>
      </c>
      <c r="AC34" s="40">
        <f t="shared" si="0"/>
        <v>6.5651379475000002</v>
      </c>
      <c r="AD34" s="40">
        <f t="shared" si="0"/>
        <v>0</v>
      </c>
      <c r="AE34" s="40">
        <f t="shared" si="0"/>
        <v>0</v>
      </c>
      <c r="AF34" s="40">
        <f t="shared" si="0"/>
        <v>0</v>
      </c>
    </row>
    <row r="35" spans="1:32" x14ac:dyDescent="0.35">
      <c r="A35" t="s">
        <v>351</v>
      </c>
      <c r="C35" s="40">
        <f t="shared" ref="C35:AF35" si="1">(C12*$C$3)</f>
        <v>28.678014500000003</v>
      </c>
      <c r="D35" s="40">
        <f t="shared" si="1"/>
        <v>23.547839342500001</v>
      </c>
      <c r="E35" s="40">
        <f t="shared" si="1"/>
        <v>18.197791017500002</v>
      </c>
      <c r="F35" s="40">
        <f t="shared" si="1"/>
        <v>34.842316312500003</v>
      </c>
      <c r="G35" s="40">
        <f t="shared" si="1"/>
        <v>18.872292804999997</v>
      </c>
      <c r="H35" s="40">
        <f t="shared" si="1"/>
        <v>28.042951365</v>
      </c>
      <c r="I35" s="40">
        <f t="shared" si="1"/>
        <v>11.8951942575</v>
      </c>
      <c r="J35" s="40">
        <f t="shared" si="1"/>
        <v>0.9813338800000001</v>
      </c>
      <c r="K35" s="40">
        <f t="shared" si="1"/>
        <v>0.47874391000000005</v>
      </c>
      <c r="L35" s="40">
        <f t="shared" si="1"/>
        <v>0.4037508225</v>
      </c>
      <c r="M35" s="40">
        <f t="shared" si="1"/>
        <v>27.641748422500001</v>
      </c>
      <c r="N35" s="40">
        <f t="shared" si="1"/>
        <v>7.1872346225000001</v>
      </c>
      <c r="O35" s="40">
        <f t="shared" si="1"/>
        <v>8.338334E-2</v>
      </c>
      <c r="P35" s="40">
        <f t="shared" si="1"/>
        <v>1.6692097499999999E-2</v>
      </c>
      <c r="Q35" s="40">
        <f t="shared" si="1"/>
        <v>1.00347675E-2</v>
      </c>
      <c r="R35" s="40">
        <f t="shared" si="1"/>
        <v>26.267177335000003</v>
      </c>
      <c r="S35" s="40">
        <f t="shared" si="1"/>
        <v>5.9449989400000014</v>
      </c>
      <c r="T35" s="40">
        <f t="shared" si="1"/>
        <v>0</v>
      </c>
      <c r="U35" s="40">
        <f t="shared" si="1"/>
        <v>0</v>
      </c>
      <c r="V35" s="40">
        <f t="shared" si="1"/>
        <v>0</v>
      </c>
      <c r="W35" s="40">
        <f t="shared" si="1"/>
        <v>24.737857932500003</v>
      </c>
      <c r="X35" s="40">
        <f t="shared" si="1"/>
        <v>9.8042824349999993</v>
      </c>
      <c r="Y35" s="40">
        <f t="shared" si="1"/>
        <v>0.85591169249999988</v>
      </c>
      <c r="Z35" s="40">
        <f t="shared" si="1"/>
        <v>0.30412628999999997</v>
      </c>
      <c r="AA35" s="40">
        <f t="shared" si="1"/>
        <v>0.42684865</v>
      </c>
      <c r="AB35" s="40">
        <f t="shared" si="1"/>
        <v>32.8893777575</v>
      </c>
      <c r="AC35" s="40">
        <f t="shared" si="1"/>
        <v>5.7936187275000002</v>
      </c>
      <c r="AD35" s="40">
        <f t="shared" si="1"/>
        <v>0</v>
      </c>
      <c r="AE35" s="40">
        <f t="shared" si="1"/>
        <v>0</v>
      </c>
      <c r="AF35" s="40">
        <f t="shared" si="1"/>
        <v>0</v>
      </c>
    </row>
    <row r="36" spans="1:32" x14ac:dyDescent="0.35">
      <c r="A36" t="s">
        <v>352</v>
      </c>
      <c r="C36" s="40">
        <f t="shared" ref="C36:AF36" si="2">(C13*$C$3)</f>
        <v>41.447651867500007</v>
      </c>
      <c r="D36" s="40">
        <f t="shared" si="2"/>
        <v>24.0269139125</v>
      </c>
      <c r="E36" s="40">
        <f t="shared" si="2"/>
        <v>15.787879767500002</v>
      </c>
      <c r="F36" s="40">
        <f t="shared" si="2"/>
        <v>20.269530520000004</v>
      </c>
      <c r="G36" s="40">
        <f t="shared" si="2"/>
        <v>18.871752215000001</v>
      </c>
      <c r="H36" s="40">
        <f t="shared" si="2"/>
        <v>39.454157832500002</v>
      </c>
      <c r="I36" s="40">
        <f t="shared" si="2"/>
        <v>19.246392010000001</v>
      </c>
      <c r="J36" s="40">
        <f t="shared" si="2"/>
        <v>3.4462419275000005</v>
      </c>
      <c r="K36" s="40">
        <f t="shared" si="2"/>
        <v>0.34194770750000003</v>
      </c>
      <c r="L36" s="40">
        <f t="shared" si="2"/>
        <v>0.27105981499999998</v>
      </c>
      <c r="M36" s="40">
        <f t="shared" si="2"/>
        <v>37.1508094175</v>
      </c>
      <c r="N36" s="40">
        <f t="shared" si="2"/>
        <v>18.153084812500001</v>
      </c>
      <c r="O36" s="40">
        <f t="shared" si="2"/>
        <v>2.0919415025000005</v>
      </c>
      <c r="P36" s="40">
        <f t="shared" si="2"/>
        <v>0</v>
      </c>
      <c r="Q36" s="40">
        <f t="shared" si="2"/>
        <v>6.9730550000000006E-3</v>
      </c>
      <c r="R36" s="40">
        <f t="shared" si="2"/>
        <v>33.827437455000002</v>
      </c>
      <c r="S36" s="40">
        <f t="shared" si="2"/>
        <v>15.8613204825</v>
      </c>
      <c r="T36" s="40">
        <f t="shared" si="2"/>
        <v>1.9676951799999998</v>
      </c>
      <c r="U36" s="40">
        <f t="shared" si="2"/>
        <v>0</v>
      </c>
      <c r="V36" s="40">
        <f t="shared" si="2"/>
        <v>0</v>
      </c>
      <c r="W36" s="40">
        <f t="shared" si="2"/>
        <v>41.738493452500002</v>
      </c>
      <c r="X36" s="40">
        <f t="shared" si="2"/>
        <v>18.1081407</v>
      </c>
      <c r="Y36" s="40">
        <f t="shared" si="2"/>
        <v>2.8229493874999996</v>
      </c>
      <c r="Z36" s="40">
        <f t="shared" si="2"/>
        <v>0.12842636999999998</v>
      </c>
      <c r="AA36" s="40">
        <f t="shared" si="2"/>
        <v>0.26663341499999998</v>
      </c>
      <c r="AB36" s="40">
        <f t="shared" si="2"/>
        <v>40.987071002500002</v>
      </c>
      <c r="AC36" s="40">
        <f t="shared" si="2"/>
        <v>21.0332021125</v>
      </c>
      <c r="AD36" s="40">
        <f t="shared" si="2"/>
        <v>1.9782111000000002</v>
      </c>
      <c r="AE36" s="40">
        <f t="shared" si="2"/>
        <v>0</v>
      </c>
      <c r="AF36" s="40">
        <f t="shared" si="2"/>
        <v>0</v>
      </c>
    </row>
    <row r="37" spans="1:32" x14ac:dyDescent="0.35">
      <c r="A37" t="s">
        <v>353</v>
      </c>
      <c r="C37" s="40">
        <f t="shared" ref="C37:AF37" si="3">(C14*$C$3)</f>
        <v>41.801782172499998</v>
      </c>
      <c r="D37" s="40">
        <f t="shared" si="3"/>
        <v>29.192562479999999</v>
      </c>
      <c r="E37" s="40">
        <f t="shared" si="3"/>
        <v>30.768564400000002</v>
      </c>
      <c r="F37" s="40">
        <f t="shared" si="3"/>
        <v>43.333951580000011</v>
      </c>
      <c r="G37" s="40">
        <f t="shared" si="3"/>
        <v>33.4609607525</v>
      </c>
      <c r="H37" s="40">
        <f t="shared" si="3"/>
        <v>38.077051837500001</v>
      </c>
      <c r="I37" s="40">
        <f t="shared" si="3"/>
        <v>25.597014279999996</v>
      </c>
      <c r="J37" s="40">
        <f t="shared" si="3"/>
        <v>27.3205670125</v>
      </c>
      <c r="K37" s="40">
        <f t="shared" si="3"/>
        <v>23.330281095000004</v>
      </c>
      <c r="L37" s="40">
        <f t="shared" si="3"/>
        <v>26.576446720000003</v>
      </c>
      <c r="M37" s="40">
        <f t="shared" si="3"/>
        <v>34.722929022500004</v>
      </c>
      <c r="N37" s="40">
        <f t="shared" si="3"/>
        <v>18.635327527500003</v>
      </c>
      <c r="O37" s="40">
        <f t="shared" si="3"/>
        <v>18.996117089999998</v>
      </c>
      <c r="P37" s="40">
        <f t="shared" si="3"/>
        <v>18.477876042499997</v>
      </c>
      <c r="Q37" s="40">
        <f t="shared" si="3"/>
        <v>20.474720087500003</v>
      </c>
      <c r="R37" s="40">
        <f t="shared" si="3"/>
        <v>33.752593317500008</v>
      </c>
      <c r="S37" s="40">
        <f t="shared" si="3"/>
        <v>12.260678425000002</v>
      </c>
      <c r="T37" s="40">
        <f t="shared" si="3"/>
        <v>7.8189448825000003</v>
      </c>
      <c r="U37" s="40">
        <f t="shared" si="3"/>
        <v>8.1605635849999985</v>
      </c>
      <c r="V37" s="40">
        <f t="shared" si="3"/>
        <v>7.816841150000001</v>
      </c>
      <c r="W37" s="40">
        <f t="shared" si="3"/>
        <v>34.909407442499997</v>
      </c>
      <c r="X37" s="40">
        <f t="shared" si="3"/>
        <v>24.1251983575</v>
      </c>
      <c r="Y37" s="40">
        <f t="shared" si="3"/>
        <v>24.919597620000005</v>
      </c>
      <c r="Z37" s="40">
        <f t="shared" si="3"/>
        <v>27.570693320000004</v>
      </c>
      <c r="AA37" s="40">
        <f t="shared" si="3"/>
        <v>29.22170036</v>
      </c>
      <c r="AB37" s="40">
        <f t="shared" si="3"/>
        <v>38.504734357500006</v>
      </c>
      <c r="AC37" s="40">
        <f t="shared" si="3"/>
        <v>14.244061005000001</v>
      </c>
      <c r="AD37" s="40">
        <f t="shared" si="3"/>
        <v>7.4504340125000006</v>
      </c>
      <c r="AE37" s="40">
        <f t="shared" si="3"/>
        <v>6.3888674625000004</v>
      </c>
      <c r="AF37" s="40">
        <f t="shared" si="3"/>
        <v>4.9185955250000006</v>
      </c>
    </row>
    <row r="38" spans="1:32" x14ac:dyDescent="0.35">
      <c r="A38" t="s">
        <v>354</v>
      </c>
      <c r="C38" s="40">
        <f t="shared" ref="C38:AF38" si="4">(C15*$C$3)</f>
        <v>33.285531347499997</v>
      </c>
      <c r="D38" s="40">
        <f t="shared" si="4"/>
        <v>28.443113610000001</v>
      </c>
      <c r="E38" s="40">
        <f t="shared" si="4"/>
        <v>31.661663145000006</v>
      </c>
      <c r="F38" s="40">
        <f t="shared" si="4"/>
        <v>35.826723049999998</v>
      </c>
      <c r="G38" s="40">
        <f t="shared" si="4"/>
        <v>32.167111892500003</v>
      </c>
      <c r="H38" s="40">
        <f t="shared" si="4"/>
        <v>32.5808916975</v>
      </c>
      <c r="I38" s="40">
        <f t="shared" si="4"/>
        <v>27.391999504999998</v>
      </c>
      <c r="J38" s="40">
        <f t="shared" si="4"/>
        <v>27.164058705000002</v>
      </c>
      <c r="K38" s="40">
        <f t="shared" si="4"/>
        <v>24.796406977500002</v>
      </c>
      <c r="L38" s="40">
        <f t="shared" si="4"/>
        <v>26.971825560000003</v>
      </c>
      <c r="M38" s="40">
        <f t="shared" si="4"/>
        <v>31.350723487499994</v>
      </c>
      <c r="N38" s="40">
        <f t="shared" si="4"/>
        <v>19.039249637499999</v>
      </c>
      <c r="O38" s="40">
        <f t="shared" si="4"/>
        <v>21.905152710000003</v>
      </c>
      <c r="P38" s="40">
        <f t="shared" si="4"/>
        <v>20.583109192500004</v>
      </c>
      <c r="Q38" s="40">
        <f t="shared" si="4"/>
        <v>22.035802650000001</v>
      </c>
      <c r="R38" s="40">
        <f t="shared" si="4"/>
        <v>28.464524577500004</v>
      </c>
      <c r="S38" s="40">
        <f t="shared" si="4"/>
        <v>9.9836420350000008</v>
      </c>
      <c r="T38" s="40">
        <f t="shared" si="4"/>
        <v>12.534672397500003</v>
      </c>
      <c r="U38" s="40">
        <f t="shared" si="4"/>
        <v>10.237522877500002</v>
      </c>
      <c r="V38" s="40">
        <f t="shared" si="4"/>
        <v>12.450237135000002</v>
      </c>
      <c r="W38" s="40">
        <f t="shared" si="4"/>
        <v>27.192024979999999</v>
      </c>
      <c r="X38" s="40">
        <f t="shared" si="4"/>
        <v>24.544572615000007</v>
      </c>
      <c r="Y38" s="40">
        <f t="shared" si="4"/>
        <v>28.283737362500002</v>
      </c>
      <c r="Z38" s="40">
        <f t="shared" si="4"/>
        <v>25.626131167500002</v>
      </c>
      <c r="AA38" s="40">
        <f t="shared" si="4"/>
        <v>28.954121049999998</v>
      </c>
      <c r="AB38" s="40">
        <f t="shared" si="4"/>
        <v>37.209826990000003</v>
      </c>
      <c r="AC38" s="40">
        <f t="shared" si="4"/>
        <v>8.6964050999999998</v>
      </c>
      <c r="AD38" s="40">
        <f t="shared" si="4"/>
        <v>13.545546897500001</v>
      </c>
      <c r="AE38" s="40">
        <f t="shared" si="4"/>
        <v>7.1963968449999998</v>
      </c>
      <c r="AF38" s="40">
        <f t="shared" si="4"/>
        <v>6.9199102925000009</v>
      </c>
    </row>
    <row r="39" spans="1:32" x14ac:dyDescent="0.35">
      <c r="A39" t="s">
        <v>355</v>
      </c>
      <c r="C39" s="40">
        <f t="shared" ref="C39:AF39" si="5">(C16*$C$3)</f>
        <v>29.91248457</v>
      </c>
      <c r="D39" s="40">
        <f t="shared" si="5"/>
        <v>31.478235054999999</v>
      </c>
      <c r="E39" s="40">
        <f t="shared" si="5"/>
        <v>29.943863575000002</v>
      </c>
      <c r="F39" s="40">
        <f t="shared" si="5"/>
        <v>38.4144485825</v>
      </c>
      <c r="G39" s="40">
        <f t="shared" si="5"/>
        <v>31.335274835000003</v>
      </c>
      <c r="H39" s="40">
        <f t="shared" si="5"/>
        <v>27.455653277500005</v>
      </c>
      <c r="I39" s="40">
        <f t="shared" si="5"/>
        <v>29.73672024</v>
      </c>
      <c r="J39" s="40">
        <f t="shared" si="5"/>
        <v>25.316703244999999</v>
      </c>
      <c r="K39" s="40">
        <f t="shared" si="5"/>
        <v>24.059560297500003</v>
      </c>
      <c r="L39" s="40">
        <f t="shared" si="5"/>
        <v>29.184831429999999</v>
      </c>
      <c r="M39" s="40">
        <f t="shared" si="5"/>
        <v>25.4909214475</v>
      </c>
      <c r="N39" s="40">
        <f t="shared" si="5"/>
        <v>22.413686800000004</v>
      </c>
      <c r="O39" s="40">
        <f t="shared" si="5"/>
        <v>14.98114769</v>
      </c>
      <c r="P39" s="40">
        <f t="shared" si="5"/>
        <v>15.214596780000001</v>
      </c>
      <c r="Q39" s="40">
        <f t="shared" si="5"/>
        <v>15.30036993</v>
      </c>
      <c r="R39" s="40">
        <f t="shared" si="5"/>
        <v>23.248775535</v>
      </c>
      <c r="S39" s="40">
        <f t="shared" si="5"/>
        <v>13.388392737500002</v>
      </c>
      <c r="T39" s="40">
        <f t="shared" si="5"/>
        <v>7.1368527149999998</v>
      </c>
      <c r="U39" s="40">
        <f t="shared" si="5"/>
        <v>5.7974089100000015</v>
      </c>
      <c r="V39" s="40">
        <f t="shared" si="5"/>
        <v>5.2717891699999999</v>
      </c>
      <c r="W39" s="40">
        <f t="shared" si="5"/>
        <v>25.666928647500001</v>
      </c>
      <c r="X39" s="40">
        <f t="shared" si="5"/>
        <v>26.256622472499998</v>
      </c>
      <c r="Y39" s="40">
        <f t="shared" si="5"/>
        <v>24.041916505</v>
      </c>
      <c r="Z39" s="40">
        <f t="shared" si="5"/>
        <v>25.549184272500003</v>
      </c>
      <c r="AA39" s="40">
        <f t="shared" si="5"/>
        <v>33.734446920000003</v>
      </c>
      <c r="AB39" s="40">
        <f t="shared" si="5"/>
        <v>25.515950845000006</v>
      </c>
      <c r="AC39" s="40">
        <f t="shared" si="5"/>
        <v>13.569431380000001</v>
      </c>
      <c r="AD39" s="40">
        <f t="shared" si="5"/>
        <v>6.6408335800000007</v>
      </c>
      <c r="AE39" s="40">
        <f t="shared" si="5"/>
        <v>2.9696457850000004</v>
      </c>
      <c r="AF39" s="40">
        <f t="shared" si="5"/>
        <v>3.6209771550000003</v>
      </c>
    </row>
    <row r="40" spans="1:32" x14ac:dyDescent="0.35">
      <c r="A40" t="s">
        <v>356</v>
      </c>
      <c r="C40" s="40">
        <f t="shared" ref="C40:AF40" si="6">(C17*$C$3)</f>
        <v>29.291977079999999</v>
      </c>
      <c r="D40" s="40">
        <f t="shared" si="6"/>
        <v>28.518120497500004</v>
      </c>
      <c r="E40" s="40">
        <f t="shared" si="6"/>
        <v>29.700660385000006</v>
      </c>
      <c r="F40" s="40">
        <f t="shared" si="6"/>
        <v>40.085893942500007</v>
      </c>
      <c r="G40" s="40">
        <f t="shared" si="6"/>
        <v>30.490659442500004</v>
      </c>
      <c r="H40" s="40">
        <f t="shared" si="6"/>
        <v>27.547285082499997</v>
      </c>
      <c r="I40" s="40">
        <f t="shared" si="6"/>
        <v>27.130355202499999</v>
      </c>
      <c r="J40" s="40">
        <f t="shared" si="6"/>
        <v>26.358652465000002</v>
      </c>
      <c r="K40" s="40">
        <f t="shared" si="6"/>
        <v>25.709168005000006</v>
      </c>
      <c r="L40" s="40">
        <f t="shared" si="6"/>
        <v>28.218194140000005</v>
      </c>
      <c r="M40" s="40">
        <f t="shared" si="6"/>
        <v>27.977625085</v>
      </c>
      <c r="N40" s="40">
        <f t="shared" si="6"/>
        <v>24.324973907499999</v>
      </c>
      <c r="O40" s="40">
        <f t="shared" si="6"/>
        <v>23.9806366175</v>
      </c>
      <c r="P40" s="40">
        <f t="shared" si="6"/>
        <v>24.99377161</v>
      </c>
      <c r="Q40" s="40">
        <f t="shared" si="6"/>
        <v>26.350687800000003</v>
      </c>
      <c r="R40" s="40">
        <f t="shared" si="6"/>
        <v>25.575704282500002</v>
      </c>
      <c r="S40" s="40">
        <f t="shared" si="6"/>
        <v>21.433260974999996</v>
      </c>
      <c r="T40" s="40">
        <f t="shared" si="6"/>
        <v>23.482380090000003</v>
      </c>
      <c r="U40" s="40">
        <f t="shared" si="6"/>
        <v>21.707817405</v>
      </c>
      <c r="V40" s="40">
        <f t="shared" si="6"/>
        <v>23.842753672499999</v>
      </c>
      <c r="W40" s="40">
        <f t="shared" si="6"/>
        <v>28.093056177499996</v>
      </c>
      <c r="X40" s="40">
        <f t="shared" si="6"/>
        <v>24.809313845000005</v>
      </c>
      <c r="Y40" s="40">
        <f t="shared" si="6"/>
        <v>25.373647162500003</v>
      </c>
      <c r="Z40" s="40">
        <f t="shared" si="6"/>
        <v>24.021592595000001</v>
      </c>
      <c r="AA40" s="40">
        <f t="shared" si="6"/>
        <v>29.542026405000001</v>
      </c>
      <c r="AB40" s="40">
        <f t="shared" si="6"/>
        <v>27.806234150000002</v>
      </c>
      <c r="AC40" s="40">
        <f t="shared" si="6"/>
        <v>26.641396140000001</v>
      </c>
      <c r="AD40" s="40">
        <f t="shared" si="6"/>
        <v>27.409474930000005</v>
      </c>
      <c r="AE40" s="40">
        <f t="shared" si="6"/>
        <v>25.456127012500005</v>
      </c>
      <c r="AF40" s="40">
        <f t="shared" si="6"/>
        <v>27.682751672500004</v>
      </c>
    </row>
    <row r="41" spans="1:32" x14ac:dyDescent="0.35">
      <c r="A41" t="s">
        <v>357</v>
      </c>
      <c r="C41" s="40">
        <f t="shared" ref="C41:AF41" si="7">(C18*$C$3)</f>
        <v>31.952611725000004</v>
      </c>
      <c r="D41" s="40">
        <f t="shared" si="7"/>
        <v>29.954355175000003</v>
      </c>
      <c r="E41" s="40">
        <f t="shared" si="7"/>
        <v>30.405023420000006</v>
      </c>
      <c r="F41" s="40">
        <f t="shared" si="7"/>
        <v>38.087984235</v>
      </c>
      <c r="G41" s="40">
        <f t="shared" si="7"/>
        <v>32.745285002499998</v>
      </c>
      <c r="H41" s="40">
        <f t="shared" si="7"/>
        <v>30.222350807500007</v>
      </c>
      <c r="I41" s="40">
        <f t="shared" si="7"/>
        <v>28.586889970000001</v>
      </c>
      <c r="J41" s="40">
        <f t="shared" si="7"/>
        <v>27.779405857500002</v>
      </c>
      <c r="K41" s="40">
        <f t="shared" si="7"/>
        <v>23.540995180000003</v>
      </c>
      <c r="L41" s="40">
        <f t="shared" si="7"/>
        <v>28.946491925</v>
      </c>
      <c r="M41" s="40">
        <f t="shared" si="7"/>
        <v>29.933465777500004</v>
      </c>
      <c r="N41" s="40">
        <f t="shared" si="7"/>
        <v>26.519457362500006</v>
      </c>
      <c r="O41" s="40">
        <f t="shared" si="7"/>
        <v>25.646364130000002</v>
      </c>
      <c r="P41" s="40">
        <f t="shared" si="7"/>
        <v>25.881233107500005</v>
      </c>
      <c r="Q41" s="40">
        <f t="shared" si="7"/>
        <v>26.710825710000002</v>
      </c>
      <c r="R41" s="40">
        <f t="shared" si="7"/>
        <v>28.463937117499995</v>
      </c>
      <c r="S41" s="40">
        <f t="shared" si="7"/>
        <v>24.240222627500003</v>
      </c>
      <c r="T41" s="40">
        <f t="shared" si="7"/>
        <v>22.080548112500001</v>
      </c>
      <c r="U41" s="40">
        <f t="shared" si="7"/>
        <v>24.6671236</v>
      </c>
      <c r="V41" s="40">
        <f t="shared" si="7"/>
        <v>25.674428330000001</v>
      </c>
      <c r="W41" s="40">
        <f t="shared" si="7"/>
        <v>27.305824452499998</v>
      </c>
      <c r="X41" s="40">
        <f t="shared" si="7"/>
        <v>27.010981285</v>
      </c>
      <c r="Y41" s="40">
        <f t="shared" si="7"/>
        <v>25.961653600000002</v>
      </c>
      <c r="Z41" s="40">
        <f t="shared" si="7"/>
        <v>25.543657132500002</v>
      </c>
      <c r="AA41" s="40">
        <f t="shared" si="7"/>
        <v>28.7719363225</v>
      </c>
      <c r="AB41" s="40">
        <f t="shared" si="7"/>
        <v>32.787327707499998</v>
      </c>
      <c r="AC41" s="40">
        <f t="shared" si="7"/>
        <v>28.539094805000005</v>
      </c>
      <c r="AD41" s="40">
        <f t="shared" si="7"/>
        <v>24.9947391625</v>
      </c>
      <c r="AE41" s="40">
        <f t="shared" si="7"/>
        <v>31.015298107499998</v>
      </c>
      <c r="AF41" s="40">
        <f t="shared" si="7"/>
        <v>28.7293309975</v>
      </c>
    </row>
    <row r="42" spans="1:32" x14ac:dyDescent="0.35">
      <c r="A42" t="s">
        <v>358</v>
      </c>
      <c r="C42" s="40">
        <f t="shared" ref="C42:AF42" si="8">(C19*$C$3)</f>
        <v>29.030854735000005</v>
      </c>
      <c r="D42" s="40">
        <f t="shared" si="8"/>
        <v>29.316518224999999</v>
      </c>
      <c r="E42" s="40">
        <f t="shared" si="8"/>
        <v>29.683563825000007</v>
      </c>
      <c r="F42" s="40">
        <f t="shared" si="8"/>
        <v>31.646053025000004</v>
      </c>
      <c r="G42" s="40">
        <f t="shared" si="8"/>
        <v>30.49471063</v>
      </c>
      <c r="H42" s="40">
        <f t="shared" si="8"/>
        <v>28.632526895000002</v>
      </c>
      <c r="I42" s="40">
        <f t="shared" si="8"/>
        <v>26.112673242500001</v>
      </c>
      <c r="J42" s="40">
        <f t="shared" si="8"/>
        <v>26.315249832500001</v>
      </c>
      <c r="K42" s="40">
        <f t="shared" si="8"/>
        <v>23.403949507500002</v>
      </c>
      <c r="L42" s="40">
        <f t="shared" si="8"/>
        <v>26.996378549999999</v>
      </c>
      <c r="M42" s="40">
        <f t="shared" si="8"/>
        <v>27.159259362500009</v>
      </c>
      <c r="N42" s="40">
        <f t="shared" si="8"/>
        <v>23.576399405000004</v>
      </c>
      <c r="O42" s="40">
        <f t="shared" si="8"/>
        <v>24.434708282500004</v>
      </c>
      <c r="P42" s="40">
        <f t="shared" si="8"/>
        <v>23.817434357500002</v>
      </c>
      <c r="Q42" s="40">
        <f t="shared" si="8"/>
        <v>27.234635690000001</v>
      </c>
      <c r="R42" s="40">
        <f t="shared" si="8"/>
        <v>24.923905930000004</v>
      </c>
      <c r="S42" s="40">
        <f t="shared" si="8"/>
        <v>23.715235370000002</v>
      </c>
      <c r="T42" s="40">
        <f t="shared" si="8"/>
        <v>20.299281722500002</v>
      </c>
      <c r="U42" s="40">
        <f t="shared" si="8"/>
        <v>22.409145087500004</v>
      </c>
      <c r="V42" s="40">
        <f t="shared" si="8"/>
        <v>25.830629782500001</v>
      </c>
      <c r="W42" s="40">
        <f t="shared" si="8"/>
        <v>27.746113614999999</v>
      </c>
      <c r="X42" s="40">
        <f t="shared" si="8"/>
        <v>24.2093299575</v>
      </c>
      <c r="Y42" s="40">
        <f t="shared" si="8"/>
        <v>27.037899260000003</v>
      </c>
      <c r="Z42" s="40">
        <f t="shared" si="8"/>
        <v>24.659844950000004</v>
      </c>
      <c r="AA42" s="40">
        <f t="shared" si="8"/>
        <v>28.789476712500001</v>
      </c>
      <c r="AB42" s="40">
        <f t="shared" si="8"/>
        <v>26.816974902500007</v>
      </c>
      <c r="AC42" s="40">
        <f t="shared" si="8"/>
        <v>25.435135532499999</v>
      </c>
      <c r="AD42" s="40">
        <f t="shared" si="8"/>
        <v>29.802857087500001</v>
      </c>
      <c r="AE42" s="40">
        <f t="shared" si="8"/>
        <v>27.217891827500001</v>
      </c>
      <c r="AF42" s="40">
        <f t="shared" si="8"/>
        <v>28.665393900000005</v>
      </c>
    </row>
    <row r="43" spans="1:32" x14ac:dyDescent="0.35">
      <c r="A43" t="s">
        <v>359</v>
      </c>
      <c r="C43" s="40">
        <f t="shared" ref="C43:AF43" si="9">(C20*$C$3)</f>
        <v>38.693638460000003</v>
      </c>
      <c r="D43" s="40">
        <f t="shared" si="9"/>
        <v>28.484534432499999</v>
      </c>
      <c r="E43" s="40">
        <f t="shared" si="9"/>
        <v>29.611238947500006</v>
      </c>
      <c r="F43" s="40">
        <f t="shared" si="9"/>
        <v>36.471119545000001</v>
      </c>
      <c r="G43" s="40">
        <f t="shared" si="9"/>
        <v>34.400717490000005</v>
      </c>
      <c r="H43" s="40">
        <f t="shared" si="9"/>
        <v>36.834811139999999</v>
      </c>
      <c r="I43" s="40">
        <f t="shared" si="9"/>
        <v>15.725836697499998</v>
      </c>
      <c r="J43" s="40">
        <f t="shared" si="9"/>
        <v>11.763258590000001</v>
      </c>
      <c r="K43" s="40">
        <f t="shared" si="9"/>
        <v>11.426287737500001</v>
      </c>
      <c r="L43" s="40">
        <f t="shared" si="9"/>
        <v>17.797949415000001</v>
      </c>
      <c r="M43" s="40">
        <f t="shared" si="9"/>
        <v>35.447562789999999</v>
      </c>
      <c r="N43" s="40">
        <f t="shared" si="9"/>
        <v>7.088913625</v>
      </c>
      <c r="O43" s="40">
        <f t="shared" si="9"/>
        <v>0.81293251499999997</v>
      </c>
      <c r="P43" s="40">
        <f t="shared" si="9"/>
        <v>0.71093290249999996</v>
      </c>
      <c r="Q43" s="40">
        <f t="shared" si="9"/>
        <v>0.55878366499999998</v>
      </c>
      <c r="R43" s="40">
        <f t="shared" si="9"/>
        <v>32.904607125000005</v>
      </c>
      <c r="S43" s="40">
        <f t="shared" si="9"/>
        <v>4.0786010625000007</v>
      </c>
      <c r="T43" s="40">
        <f t="shared" si="9"/>
        <v>0.82647119999999996</v>
      </c>
      <c r="U43" s="40">
        <f t="shared" si="9"/>
        <v>1.2038697675000001</v>
      </c>
      <c r="V43" s="40">
        <f t="shared" si="9"/>
        <v>0.43912070500000006</v>
      </c>
      <c r="W43" s="40">
        <f t="shared" si="9"/>
        <v>34.690115909999996</v>
      </c>
      <c r="X43" s="40">
        <f t="shared" si="9"/>
        <v>14.720072844999999</v>
      </c>
      <c r="Y43" s="40">
        <f t="shared" si="9"/>
        <v>11.9079529925</v>
      </c>
      <c r="Z43" s="40">
        <f t="shared" si="9"/>
        <v>11.939090665000002</v>
      </c>
      <c r="AA43" s="40">
        <f t="shared" si="9"/>
        <v>18.9765609725</v>
      </c>
      <c r="AB43" s="40">
        <f t="shared" si="9"/>
        <v>36.042736730000001</v>
      </c>
      <c r="AC43" s="40">
        <f t="shared" si="9"/>
        <v>3.4313032000000003</v>
      </c>
      <c r="AD43" s="40">
        <f t="shared" si="9"/>
        <v>2.2574310925000005</v>
      </c>
      <c r="AE43" s="40">
        <f t="shared" si="9"/>
        <v>2.5280578249999999</v>
      </c>
      <c r="AF43" s="40">
        <f t="shared" si="9"/>
        <v>3.0296596125000006</v>
      </c>
    </row>
    <row r="44" spans="1:32" x14ac:dyDescent="0.35">
      <c r="A44" t="s">
        <v>360</v>
      </c>
      <c r="C44" s="40">
        <f t="shared" ref="C44:AF44" si="10">(C21*$C$3)</f>
        <v>30.07052702</v>
      </c>
      <c r="D44" s="40">
        <f t="shared" si="10"/>
        <v>25.439050427500003</v>
      </c>
      <c r="E44" s="40">
        <f t="shared" si="10"/>
        <v>27.026880624999997</v>
      </c>
      <c r="F44" s="40">
        <f t="shared" si="10"/>
        <v>33.866737982500005</v>
      </c>
      <c r="G44" s="40">
        <f t="shared" si="10"/>
        <v>33.509192232499998</v>
      </c>
      <c r="H44" s="40">
        <f t="shared" si="10"/>
        <v>28.079623385000005</v>
      </c>
      <c r="I44" s="40">
        <f t="shared" si="10"/>
        <v>12.465736489999999</v>
      </c>
      <c r="J44" s="40">
        <f t="shared" si="10"/>
        <v>10.368791174999998</v>
      </c>
      <c r="K44" s="40">
        <f t="shared" si="10"/>
        <v>10.7840258875</v>
      </c>
      <c r="L44" s="40">
        <f t="shared" si="10"/>
        <v>12.693635205</v>
      </c>
      <c r="M44" s="40">
        <f t="shared" si="10"/>
        <v>29.233700095000003</v>
      </c>
      <c r="N44" s="40">
        <f t="shared" si="10"/>
        <v>5.1763245050000002</v>
      </c>
      <c r="O44" s="40">
        <f t="shared" si="10"/>
        <v>0.42847495250000006</v>
      </c>
      <c r="P44" s="40">
        <f t="shared" si="10"/>
        <v>0.26412012749999997</v>
      </c>
      <c r="Q44" s="40">
        <f t="shared" si="10"/>
        <v>0.32983457250000003</v>
      </c>
      <c r="R44" s="40">
        <f t="shared" si="10"/>
        <v>28.222459545000007</v>
      </c>
      <c r="S44" s="40">
        <f t="shared" si="10"/>
        <v>2.8426276750000001</v>
      </c>
      <c r="T44" s="40">
        <f t="shared" si="10"/>
        <v>0.49739760999999999</v>
      </c>
      <c r="U44" s="40">
        <f t="shared" si="10"/>
        <v>0.30164859500000002</v>
      </c>
      <c r="V44" s="40">
        <f t="shared" si="10"/>
        <v>0.30793689000000002</v>
      </c>
      <c r="W44" s="40">
        <f t="shared" si="10"/>
        <v>27.3771936375</v>
      </c>
      <c r="X44" s="40">
        <f t="shared" si="10"/>
        <v>10.486590710000002</v>
      </c>
      <c r="Y44" s="40">
        <f t="shared" si="10"/>
        <v>12.280285140000002</v>
      </c>
      <c r="Z44" s="40">
        <f t="shared" si="10"/>
        <v>11.039964207500001</v>
      </c>
      <c r="AA44" s="40">
        <f t="shared" si="10"/>
        <v>14.0936851175</v>
      </c>
      <c r="AB44" s="40">
        <f t="shared" si="10"/>
        <v>32.846300070000005</v>
      </c>
      <c r="AC44" s="40">
        <f t="shared" si="10"/>
        <v>2.2848948250000003</v>
      </c>
      <c r="AD44" s="40">
        <f t="shared" si="10"/>
        <v>1.8625149450000003</v>
      </c>
      <c r="AE44" s="40">
        <f t="shared" si="10"/>
        <v>2.1857249599999999</v>
      </c>
      <c r="AF44" s="40">
        <f t="shared" si="10"/>
        <v>1.9967374375</v>
      </c>
    </row>
    <row r="45" spans="1:32" x14ac:dyDescent="0.35">
      <c r="A45" t="s">
        <v>361</v>
      </c>
      <c r="C45" s="40">
        <f t="shared" ref="C45:AF45" si="11">(C22*$C$3)</f>
        <v>28.577868887500003</v>
      </c>
      <c r="D45" s="40">
        <f t="shared" si="11"/>
        <v>27.943045659999996</v>
      </c>
      <c r="E45" s="40">
        <f t="shared" si="11"/>
        <v>30.376733179999999</v>
      </c>
      <c r="F45" s="40">
        <f t="shared" si="11"/>
        <v>36.140471387500007</v>
      </c>
      <c r="G45" s="40">
        <f t="shared" si="11"/>
        <v>28.483303802500004</v>
      </c>
      <c r="H45" s="40">
        <f t="shared" si="11"/>
        <v>27.494613207500006</v>
      </c>
      <c r="I45" s="40">
        <f t="shared" si="11"/>
        <v>18.355916727500002</v>
      </c>
      <c r="J45" s="40">
        <f t="shared" si="11"/>
        <v>19.0558503325</v>
      </c>
      <c r="K45" s="40">
        <f t="shared" si="11"/>
        <v>19.1544979275</v>
      </c>
      <c r="L45" s="40">
        <f t="shared" si="11"/>
        <v>19.985305137499999</v>
      </c>
      <c r="M45" s="40">
        <f t="shared" si="11"/>
        <v>29.490635417500002</v>
      </c>
      <c r="N45" s="40">
        <f t="shared" si="11"/>
        <v>9.6419769975000023</v>
      </c>
      <c r="O45" s="40">
        <f t="shared" si="11"/>
        <v>3.9354741425000004</v>
      </c>
      <c r="P45" s="40">
        <f t="shared" si="11"/>
        <v>2.0103945649999999</v>
      </c>
      <c r="Q45" s="40">
        <f t="shared" si="11"/>
        <v>2.8373472700000004</v>
      </c>
      <c r="R45" s="40">
        <f t="shared" si="11"/>
        <v>28.020082100000003</v>
      </c>
      <c r="S45" s="40">
        <f t="shared" si="11"/>
        <v>4.2299642900000007</v>
      </c>
      <c r="T45" s="40">
        <f t="shared" si="11"/>
        <v>2.8801658374999999</v>
      </c>
      <c r="U45" s="40">
        <f t="shared" si="11"/>
        <v>1.8767730250000001</v>
      </c>
      <c r="V45" s="40">
        <f t="shared" si="11"/>
        <v>4.62009326</v>
      </c>
      <c r="W45" s="40">
        <f t="shared" si="11"/>
        <v>27.355545042500001</v>
      </c>
      <c r="X45" s="40">
        <f t="shared" si="11"/>
        <v>18.3473788025</v>
      </c>
      <c r="Y45" s="40">
        <f t="shared" si="11"/>
        <v>19.162785532499999</v>
      </c>
      <c r="Z45" s="40">
        <f t="shared" si="11"/>
        <v>20.031856215000005</v>
      </c>
      <c r="AA45" s="40">
        <f t="shared" si="11"/>
        <v>21.101849535000003</v>
      </c>
      <c r="AB45" s="40">
        <f t="shared" si="11"/>
        <v>31.874942997500007</v>
      </c>
      <c r="AC45" s="40">
        <f t="shared" si="11"/>
        <v>2.6633738200000003</v>
      </c>
      <c r="AD45" s="40">
        <f t="shared" si="11"/>
        <v>3.9236945650000004</v>
      </c>
      <c r="AE45" s="40">
        <f t="shared" si="11"/>
        <v>3.7441053849999997</v>
      </c>
      <c r="AF45" s="40">
        <f t="shared" si="11"/>
        <v>13.919118352500002</v>
      </c>
    </row>
    <row r="46" spans="1:32" x14ac:dyDescent="0.35">
      <c r="A46" t="s">
        <v>362</v>
      </c>
      <c r="C46" s="40">
        <f t="shared" ref="C46:AF46" si="12">(C23*$C$3)</f>
        <v>28.557938807500001</v>
      </c>
      <c r="D46" s="40">
        <f t="shared" si="12"/>
        <v>28.584104609999997</v>
      </c>
      <c r="E46" s="40">
        <f t="shared" si="12"/>
        <v>29.089116505</v>
      </c>
      <c r="F46" s="40">
        <f t="shared" si="12"/>
        <v>33.087553430000007</v>
      </c>
      <c r="G46" s="40">
        <f t="shared" si="12"/>
        <v>27.737739959999999</v>
      </c>
      <c r="H46" s="40">
        <f t="shared" si="12"/>
        <v>28.793333172500002</v>
      </c>
      <c r="I46" s="40">
        <f t="shared" si="12"/>
        <v>22.175536640000001</v>
      </c>
      <c r="J46" s="40">
        <f t="shared" si="12"/>
        <v>17.611597800000002</v>
      </c>
      <c r="K46" s="40">
        <f t="shared" si="12"/>
        <v>12.479594205000001</v>
      </c>
      <c r="L46" s="40">
        <f t="shared" si="12"/>
        <v>10.93398805</v>
      </c>
      <c r="M46" s="40">
        <f t="shared" si="12"/>
        <v>26.472792349999999</v>
      </c>
      <c r="N46" s="40">
        <f t="shared" si="12"/>
        <v>13.517886015</v>
      </c>
      <c r="O46" s="40">
        <f t="shared" si="12"/>
        <v>2.5659761125</v>
      </c>
      <c r="P46" s="40">
        <f t="shared" si="12"/>
        <v>1.13479971</v>
      </c>
      <c r="Q46" s="40">
        <f t="shared" si="12"/>
        <v>0.55329972999999999</v>
      </c>
      <c r="R46" s="40">
        <f t="shared" si="12"/>
        <v>27.084517202500002</v>
      </c>
      <c r="S46" s="40">
        <f t="shared" si="12"/>
        <v>6.6593905275000003</v>
      </c>
      <c r="T46" s="40">
        <f t="shared" si="12"/>
        <v>0.34522719000000007</v>
      </c>
      <c r="U46" s="40">
        <f t="shared" si="12"/>
        <v>9.4454175000000001E-2</v>
      </c>
      <c r="V46" s="40">
        <f t="shared" si="12"/>
        <v>0</v>
      </c>
      <c r="W46" s="40">
        <f t="shared" si="12"/>
        <v>25.420862775000003</v>
      </c>
      <c r="X46" s="40">
        <f t="shared" si="12"/>
        <v>18.950377062500003</v>
      </c>
      <c r="Y46" s="40">
        <f t="shared" si="12"/>
        <v>7.2828127975000001</v>
      </c>
      <c r="Z46" s="40">
        <f t="shared" si="12"/>
        <v>3.9011366850000004</v>
      </c>
      <c r="AA46" s="40">
        <f t="shared" si="12"/>
        <v>2.2539018450000001</v>
      </c>
      <c r="AB46" s="40">
        <f t="shared" si="12"/>
        <v>28.492602082499999</v>
      </c>
      <c r="AC46" s="40">
        <f t="shared" si="12"/>
        <v>1.8490272125000005</v>
      </c>
      <c r="AD46" s="40">
        <f t="shared" si="12"/>
        <v>0.12529760750000002</v>
      </c>
      <c r="AE46" s="40">
        <f t="shared" si="12"/>
        <v>0.49560613250000007</v>
      </c>
      <c r="AF46" s="40">
        <f t="shared" si="12"/>
        <v>0.79359353999999993</v>
      </c>
    </row>
    <row r="47" spans="1:32" x14ac:dyDescent="0.35">
      <c r="A47" t="s">
        <v>363</v>
      </c>
      <c r="C47" s="40">
        <f t="shared" ref="C47:AF47" si="13">(C24*$C$3)</f>
        <v>31.110299300000005</v>
      </c>
      <c r="D47" s="40">
        <f t="shared" si="13"/>
        <v>26.606375800000002</v>
      </c>
      <c r="E47" s="40">
        <f t="shared" si="13"/>
        <v>27.318101660000004</v>
      </c>
      <c r="F47" s="40">
        <f t="shared" si="13"/>
        <v>38.284254122500002</v>
      </c>
      <c r="G47" s="40">
        <f t="shared" si="13"/>
        <v>27.376963059999998</v>
      </c>
      <c r="H47" s="40">
        <f t="shared" si="13"/>
        <v>27.762534887500006</v>
      </c>
      <c r="I47" s="40">
        <f t="shared" si="13"/>
        <v>21.515670034999999</v>
      </c>
      <c r="J47" s="40">
        <f t="shared" si="13"/>
        <v>18.823521322500003</v>
      </c>
      <c r="K47" s="40">
        <f t="shared" si="13"/>
        <v>14.627577420000001</v>
      </c>
      <c r="L47" s="40">
        <f t="shared" si="13"/>
        <v>10.345874485</v>
      </c>
      <c r="M47" s="40">
        <f t="shared" si="13"/>
        <v>27.407584972499997</v>
      </c>
      <c r="N47" s="40">
        <f t="shared" si="13"/>
        <v>13.784055587499999</v>
      </c>
      <c r="O47" s="40">
        <f t="shared" si="13"/>
        <v>3.1336024575000003</v>
      </c>
      <c r="P47" s="40">
        <f t="shared" si="13"/>
        <v>1.0024101249999999</v>
      </c>
      <c r="Q47" s="40">
        <f t="shared" si="13"/>
        <v>0.65523589000000004</v>
      </c>
      <c r="R47" s="40">
        <f t="shared" si="13"/>
        <v>24.867518320000002</v>
      </c>
      <c r="S47" s="40">
        <f t="shared" si="13"/>
        <v>7.5269151675000003</v>
      </c>
      <c r="T47" s="40">
        <f t="shared" si="13"/>
        <v>0.5348211625</v>
      </c>
      <c r="U47" s="40">
        <f t="shared" si="13"/>
        <v>6.1172799999999999E-2</v>
      </c>
      <c r="V47" s="40">
        <f t="shared" si="13"/>
        <v>2.90976625E-2</v>
      </c>
      <c r="W47" s="40">
        <f t="shared" si="13"/>
        <v>25.808892427500002</v>
      </c>
      <c r="X47" s="40">
        <f t="shared" si="13"/>
        <v>18.197027950000003</v>
      </c>
      <c r="Y47" s="40">
        <f t="shared" si="13"/>
        <v>9.4450773525000002</v>
      </c>
      <c r="Z47" s="40">
        <f t="shared" si="13"/>
        <v>3.8229318200000004</v>
      </c>
      <c r="AA47" s="40">
        <f t="shared" si="13"/>
        <v>2.1788246299999998</v>
      </c>
      <c r="AB47" s="40">
        <f t="shared" si="13"/>
        <v>28.279973945000002</v>
      </c>
      <c r="AC47" s="40">
        <f t="shared" si="13"/>
        <v>4.4129135750000001</v>
      </c>
      <c r="AD47" s="40">
        <f t="shared" si="13"/>
        <v>0.10741268249999998</v>
      </c>
      <c r="AE47" s="40">
        <f t="shared" si="13"/>
        <v>0</v>
      </c>
      <c r="AF47" s="40">
        <f t="shared" si="13"/>
        <v>0.44740096500000004</v>
      </c>
    </row>
    <row r="48" spans="1:32" x14ac:dyDescent="0.35">
      <c r="A48" t="s">
        <v>364</v>
      </c>
      <c r="C48" s="40">
        <f t="shared" ref="C48:AF48" si="14">(C25*$C$3)</f>
        <v>28.583157840000002</v>
      </c>
      <c r="D48" s="40">
        <f t="shared" si="14"/>
        <v>23.380223150000006</v>
      </c>
      <c r="E48" s="40">
        <f t="shared" si="14"/>
        <v>28.236874907499999</v>
      </c>
      <c r="F48" s="40">
        <f t="shared" si="14"/>
        <v>35.683063435000001</v>
      </c>
      <c r="G48" s="40">
        <f t="shared" si="14"/>
        <v>26.183584267499999</v>
      </c>
      <c r="H48" s="40">
        <f t="shared" si="14"/>
        <v>26.827402244999998</v>
      </c>
      <c r="I48" s="40">
        <f t="shared" si="14"/>
        <v>18.443026882500003</v>
      </c>
      <c r="J48" s="40">
        <f t="shared" si="14"/>
        <v>20.139581282500004</v>
      </c>
      <c r="K48" s="40">
        <f t="shared" si="14"/>
        <v>16.720725959999999</v>
      </c>
      <c r="L48" s="40">
        <f t="shared" si="14"/>
        <v>12.043160220000001</v>
      </c>
      <c r="M48" s="40">
        <f t="shared" si="14"/>
        <v>27.748988165</v>
      </c>
      <c r="N48" s="40">
        <f t="shared" si="14"/>
        <v>12.6871205375</v>
      </c>
      <c r="O48" s="40">
        <f t="shared" si="14"/>
        <v>6.3239140550000004</v>
      </c>
      <c r="P48" s="40">
        <f t="shared" si="14"/>
        <v>1.6795848324999998</v>
      </c>
      <c r="Q48" s="40">
        <f t="shared" si="14"/>
        <v>0.93094199</v>
      </c>
      <c r="R48" s="40">
        <f t="shared" si="14"/>
        <v>25.938109367500001</v>
      </c>
      <c r="S48" s="40">
        <f t="shared" si="14"/>
        <v>7.9267489299999996</v>
      </c>
      <c r="T48" s="40">
        <f t="shared" si="14"/>
        <v>1.9479200800000003</v>
      </c>
      <c r="U48" s="40">
        <f t="shared" si="14"/>
        <v>0.15479936500000002</v>
      </c>
      <c r="V48" s="40">
        <f t="shared" si="14"/>
        <v>4.95489125E-2</v>
      </c>
      <c r="W48" s="40">
        <f t="shared" si="14"/>
        <v>23.932687060000003</v>
      </c>
      <c r="X48" s="40">
        <f t="shared" si="14"/>
        <v>16.624946145000003</v>
      </c>
      <c r="Y48" s="40">
        <f t="shared" si="14"/>
        <v>14.3932852025</v>
      </c>
      <c r="Z48" s="40">
        <f t="shared" si="14"/>
        <v>5.3031929775000002</v>
      </c>
      <c r="AA48" s="40">
        <f t="shared" si="14"/>
        <v>3.4435884475000003</v>
      </c>
      <c r="AB48" s="40">
        <f t="shared" si="14"/>
        <v>26.902960630000003</v>
      </c>
      <c r="AC48" s="40">
        <f t="shared" si="14"/>
        <v>3.4676852199999999</v>
      </c>
      <c r="AD48" s="40">
        <f t="shared" si="14"/>
        <v>0.67658779250000001</v>
      </c>
      <c r="AE48" s="40">
        <f t="shared" si="14"/>
        <v>0</v>
      </c>
      <c r="AF48" s="40">
        <f t="shared" si="14"/>
        <v>0.14020228500000001</v>
      </c>
    </row>
    <row r="49" spans="1:32" x14ac:dyDescent="0.35">
      <c r="A49" t="s">
        <v>365</v>
      </c>
      <c r="C49" s="40">
        <f t="shared" ref="C49:AF49" si="15">(C26*$C$3)</f>
        <v>31.02228629</v>
      </c>
      <c r="D49" s="40">
        <f t="shared" si="15"/>
        <v>29.247173902500005</v>
      </c>
      <c r="E49" s="40">
        <f t="shared" si="15"/>
        <v>31.894597690000001</v>
      </c>
      <c r="F49" s="40">
        <f t="shared" si="15"/>
        <v>37.251401707500001</v>
      </c>
      <c r="G49" s="40">
        <f t="shared" si="15"/>
        <v>29.192352747500003</v>
      </c>
      <c r="H49" s="40">
        <f t="shared" si="15"/>
        <v>28.8794706475</v>
      </c>
      <c r="I49" s="40">
        <f t="shared" si="15"/>
        <v>27.041709330000003</v>
      </c>
      <c r="J49" s="40">
        <f t="shared" si="15"/>
        <v>29.521443304999998</v>
      </c>
      <c r="K49" s="40">
        <f t="shared" si="15"/>
        <v>25.3271746275</v>
      </c>
      <c r="L49" s="40">
        <f t="shared" si="15"/>
        <v>26.766177652500001</v>
      </c>
      <c r="M49" s="40">
        <f t="shared" si="15"/>
        <v>27.146374280000003</v>
      </c>
      <c r="N49" s="40">
        <f t="shared" si="15"/>
        <v>25.522125567500002</v>
      </c>
      <c r="O49" s="40">
        <f t="shared" si="15"/>
        <v>25.681286457500001</v>
      </c>
      <c r="P49" s="40">
        <f t="shared" si="15"/>
        <v>27.908570642499996</v>
      </c>
      <c r="Q49" s="40">
        <f t="shared" si="15"/>
        <v>24.251275547500001</v>
      </c>
      <c r="R49" s="40">
        <f t="shared" si="15"/>
        <v>27.253031102500003</v>
      </c>
      <c r="S49" s="40">
        <f t="shared" si="15"/>
        <v>24.269040987499999</v>
      </c>
      <c r="T49" s="40">
        <f t="shared" si="15"/>
        <v>21.671960915</v>
      </c>
      <c r="U49" s="40">
        <f t="shared" si="15"/>
        <v>27.639470435</v>
      </c>
      <c r="V49" s="40">
        <f t="shared" si="15"/>
        <v>23.58979068</v>
      </c>
      <c r="W49" s="40">
        <f t="shared" si="15"/>
        <v>26.590888742500006</v>
      </c>
      <c r="X49" s="40">
        <f t="shared" si="15"/>
        <v>26.599886737500004</v>
      </c>
      <c r="Y49" s="40">
        <f t="shared" si="15"/>
        <v>25.992633834999999</v>
      </c>
      <c r="Z49" s="40">
        <f t="shared" si="15"/>
        <v>27.064466805000009</v>
      </c>
      <c r="AA49" s="40">
        <f t="shared" si="15"/>
        <v>27.443420620000001</v>
      </c>
      <c r="AB49" s="40">
        <f t="shared" si="15"/>
        <v>33.380865267499999</v>
      </c>
      <c r="AC49" s="40">
        <f t="shared" si="15"/>
        <v>26.811152145000001</v>
      </c>
      <c r="AD49" s="40">
        <f t="shared" si="15"/>
        <v>26.369278092499997</v>
      </c>
      <c r="AE49" s="40">
        <f t="shared" si="15"/>
        <v>23.830033555</v>
      </c>
      <c r="AF49" s="40">
        <f t="shared" si="15"/>
        <v>25.997513377500002</v>
      </c>
    </row>
    <row r="50" spans="1:32" x14ac:dyDescent="0.35">
      <c r="A50" t="s">
        <v>366</v>
      </c>
      <c r="C50" s="40">
        <f t="shared" ref="C50:AF50" si="16">(C27*$C$3)</f>
        <v>28.101799897500001</v>
      </c>
      <c r="D50" s="40">
        <f t="shared" si="16"/>
        <v>27.60748306</v>
      </c>
      <c r="E50" s="40">
        <f t="shared" si="16"/>
        <v>30.32118041</v>
      </c>
      <c r="F50" s="40">
        <f t="shared" si="16"/>
        <v>35.473441557500003</v>
      </c>
      <c r="G50" s="40">
        <f t="shared" si="16"/>
        <v>30.476608975000001</v>
      </c>
      <c r="H50" s="40">
        <f t="shared" si="16"/>
        <v>27.016502972500003</v>
      </c>
      <c r="I50" s="40">
        <f t="shared" si="16"/>
        <v>24.214022762500001</v>
      </c>
      <c r="J50" s="40">
        <f t="shared" si="16"/>
        <v>26.060253210000003</v>
      </c>
      <c r="K50" s="40">
        <f t="shared" si="16"/>
        <v>26.083068627500001</v>
      </c>
      <c r="L50" s="40">
        <f t="shared" si="16"/>
        <v>26.108968407500004</v>
      </c>
      <c r="M50" s="40">
        <f t="shared" si="16"/>
        <v>29.753516245000004</v>
      </c>
      <c r="N50" s="40">
        <f t="shared" si="16"/>
        <v>25.18873761</v>
      </c>
      <c r="O50" s="40">
        <f t="shared" si="16"/>
        <v>24.435445665000003</v>
      </c>
      <c r="P50" s="40">
        <f t="shared" si="16"/>
        <v>26.057204579999997</v>
      </c>
      <c r="Q50" s="40">
        <f t="shared" si="16"/>
        <v>27.008463235000001</v>
      </c>
      <c r="R50" s="40">
        <f t="shared" si="16"/>
        <v>27.453648494999999</v>
      </c>
      <c r="S50" s="40">
        <f t="shared" si="16"/>
        <v>24.295904270000005</v>
      </c>
      <c r="T50" s="40">
        <f t="shared" si="16"/>
        <v>23.371273150000004</v>
      </c>
      <c r="U50" s="40">
        <f t="shared" si="16"/>
        <v>25.8649999525</v>
      </c>
      <c r="V50" s="40">
        <f t="shared" si="16"/>
        <v>21.403429007500002</v>
      </c>
      <c r="W50" s="40">
        <f t="shared" si="16"/>
        <v>26.136592635</v>
      </c>
      <c r="X50" s="40">
        <f t="shared" si="16"/>
        <v>23.658759937500001</v>
      </c>
      <c r="Y50" s="40">
        <f t="shared" si="16"/>
        <v>24.9628823575</v>
      </c>
      <c r="Z50" s="40">
        <f t="shared" si="16"/>
        <v>25.47507135</v>
      </c>
      <c r="AA50" s="40">
        <f t="shared" si="16"/>
        <v>27.484097972500003</v>
      </c>
      <c r="AB50" s="40">
        <f t="shared" si="16"/>
        <v>32.295726844999997</v>
      </c>
      <c r="AC50" s="40">
        <f t="shared" si="16"/>
        <v>22.761065225000003</v>
      </c>
      <c r="AD50" s="40">
        <f t="shared" si="16"/>
        <v>25.441090562500001</v>
      </c>
      <c r="AE50" s="40">
        <f t="shared" si="16"/>
        <v>27.764928297500003</v>
      </c>
      <c r="AF50" s="40">
        <f t="shared" si="16"/>
        <v>25.739824609999999</v>
      </c>
    </row>
    <row r="51" spans="1:32" x14ac:dyDescent="0.35">
      <c r="A51" t="s">
        <v>367</v>
      </c>
      <c r="C51" s="40">
        <f t="shared" ref="C51:AF51" si="17">(C28*$C$3)</f>
        <v>31.574645125000007</v>
      </c>
      <c r="D51" s="40">
        <f t="shared" si="17"/>
        <v>32.800660067500004</v>
      </c>
      <c r="E51" s="40">
        <f t="shared" si="17"/>
        <v>29.203838485000006</v>
      </c>
      <c r="F51" s="40">
        <f t="shared" si="17"/>
        <v>35.763133752500003</v>
      </c>
      <c r="G51" s="40">
        <f t="shared" si="17"/>
        <v>29.512227655000004</v>
      </c>
      <c r="H51" s="40">
        <f t="shared" si="17"/>
        <v>29.729592082500002</v>
      </c>
      <c r="I51" s="40">
        <f t="shared" si="17"/>
        <v>28.696405737500001</v>
      </c>
      <c r="J51" s="40">
        <f t="shared" si="17"/>
        <v>27.521612447500004</v>
      </c>
      <c r="K51" s="40">
        <f t="shared" si="17"/>
        <v>26.594280370000003</v>
      </c>
      <c r="L51" s="40">
        <f t="shared" si="17"/>
        <v>27.246074964999998</v>
      </c>
      <c r="M51" s="40">
        <f t="shared" si="17"/>
        <v>29.004904844999999</v>
      </c>
      <c r="N51" s="40">
        <f t="shared" si="17"/>
        <v>28.110408822500002</v>
      </c>
      <c r="O51" s="40">
        <f t="shared" si="17"/>
        <v>25.372740270000001</v>
      </c>
      <c r="P51" s="40">
        <f t="shared" si="17"/>
        <v>26.558016464999998</v>
      </c>
      <c r="Q51" s="40">
        <f t="shared" si="17"/>
        <v>23.469298777500001</v>
      </c>
      <c r="R51" s="40">
        <f t="shared" si="17"/>
        <v>28.360783897499999</v>
      </c>
      <c r="S51" s="40">
        <f t="shared" si="17"/>
        <v>24.560970942499999</v>
      </c>
      <c r="T51" s="40">
        <f t="shared" si="17"/>
        <v>21.994690537500002</v>
      </c>
      <c r="U51" s="40">
        <f t="shared" si="17"/>
        <v>26.018633612499997</v>
      </c>
      <c r="V51" s="40">
        <f t="shared" si="17"/>
        <v>21.708452609999998</v>
      </c>
      <c r="W51" s="40">
        <f t="shared" si="17"/>
        <v>27.169145165</v>
      </c>
      <c r="X51" s="40">
        <f t="shared" si="17"/>
        <v>27.240209802500001</v>
      </c>
      <c r="Y51" s="40">
        <f t="shared" si="17"/>
        <v>24.181499060000004</v>
      </c>
      <c r="Z51" s="40">
        <f t="shared" si="17"/>
        <v>24.7493450425</v>
      </c>
      <c r="AA51" s="40">
        <f t="shared" si="17"/>
        <v>26.059107095000002</v>
      </c>
      <c r="AB51" s="40">
        <f t="shared" si="17"/>
        <v>32.696127170000004</v>
      </c>
      <c r="AC51" s="40">
        <f t="shared" si="17"/>
        <v>25.415829882500002</v>
      </c>
      <c r="AD51" s="40">
        <f t="shared" si="17"/>
        <v>23.363634310000005</v>
      </c>
      <c r="AE51" s="40">
        <f t="shared" si="17"/>
        <v>25.6429463825</v>
      </c>
      <c r="AF51" s="40">
        <f t="shared" si="17"/>
        <v>29.904715074999999</v>
      </c>
    </row>
    <row r="52" spans="1:32" x14ac:dyDescent="0.35">
      <c r="A52" t="s">
        <v>368</v>
      </c>
      <c r="C52" s="40">
        <f t="shared" ref="C52:AF52" si="18">(C29*$C$3)</f>
        <v>31.3830791675</v>
      </c>
      <c r="D52" s="40">
        <f t="shared" si="18"/>
        <v>0</v>
      </c>
      <c r="E52" s="40">
        <f t="shared" si="18"/>
        <v>0</v>
      </c>
      <c r="F52" s="40">
        <f t="shared" si="18"/>
        <v>33.956313812500007</v>
      </c>
      <c r="G52" s="40">
        <f t="shared" si="18"/>
        <v>29.495909682500002</v>
      </c>
      <c r="H52" s="40">
        <f t="shared" si="18"/>
        <v>31.002351240000003</v>
      </c>
      <c r="I52" s="40">
        <f t="shared" si="18"/>
        <v>0</v>
      </c>
      <c r="J52" s="40">
        <f t="shared" si="18"/>
        <v>0</v>
      </c>
      <c r="K52" s="40">
        <f t="shared" si="18"/>
        <v>20.996546770000002</v>
      </c>
      <c r="L52" s="40">
        <f t="shared" si="18"/>
        <v>25.891753215000001</v>
      </c>
      <c r="M52" s="40">
        <f t="shared" si="18"/>
        <v>29.863113509999994</v>
      </c>
      <c r="N52" s="40">
        <f t="shared" si="18"/>
        <v>0</v>
      </c>
      <c r="O52" s="40">
        <f t="shared" si="18"/>
        <v>0</v>
      </c>
      <c r="P52" s="40">
        <f t="shared" si="18"/>
        <v>23.349477732500002</v>
      </c>
      <c r="Q52" s="40">
        <f t="shared" si="18"/>
        <v>22.23968782</v>
      </c>
      <c r="R52" s="40">
        <f t="shared" si="18"/>
        <v>28.292525117499999</v>
      </c>
      <c r="S52" s="40">
        <f t="shared" si="18"/>
        <v>0</v>
      </c>
      <c r="T52" s="40">
        <f t="shared" si="18"/>
        <v>0</v>
      </c>
      <c r="U52" s="40">
        <f t="shared" si="18"/>
        <v>21.586877220000002</v>
      </c>
      <c r="V52" s="40">
        <f t="shared" si="18"/>
        <v>22.244479037500003</v>
      </c>
      <c r="W52" s="40">
        <f t="shared" si="18"/>
        <v>27.936873460000005</v>
      </c>
      <c r="X52" s="40">
        <f t="shared" si="18"/>
        <v>0</v>
      </c>
      <c r="Y52" s="40">
        <f t="shared" si="18"/>
        <v>0</v>
      </c>
      <c r="Z52" s="40">
        <f t="shared" si="18"/>
        <v>22.7861651425</v>
      </c>
      <c r="AA52" s="40">
        <f t="shared" si="18"/>
        <v>27.526353527500007</v>
      </c>
      <c r="AB52" s="40">
        <f t="shared" si="18"/>
        <v>31.224439752500004</v>
      </c>
      <c r="AC52" s="40">
        <f t="shared" si="18"/>
        <v>0</v>
      </c>
      <c r="AD52" s="40">
        <f t="shared" si="18"/>
        <v>0</v>
      </c>
      <c r="AE52" s="40">
        <f t="shared" si="18"/>
        <v>26.576595772499999</v>
      </c>
      <c r="AF52" s="40">
        <f t="shared" si="18"/>
        <v>26.303159839999996</v>
      </c>
    </row>
    <row r="53" spans="1:32" x14ac:dyDescent="0.35">
      <c r="A53" t="s">
        <v>369</v>
      </c>
      <c r="C53" s="40">
        <f t="shared" ref="C53:AF53" si="19">(C30*$C$3)</f>
        <v>29.652345685</v>
      </c>
      <c r="D53" s="40">
        <f t="shared" si="19"/>
        <v>0</v>
      </c>
      <c r="E53" s="40">
        <f t="shared" si="19"/>
        <v>0</v>
      </c>
      <c r="F53" s="40">
        <f t="shared" si="19"/>
        <v>36.416712014999995</v>
      </c>
      <c r="G53" s="40">
        <f t="shared" si="19"/>
        <v>32.363789785000002</v>
      </c>
      <c r="H53" s="40">
        <f t="shared" si="19"/>
        <v>32.134854105000002</v>
      </c>
      <c r="I53" s="40">
        <f t="shared" si="19"/>
        <v>0</v>
      </c>
      <c r="J53" s="40">
        <f t="shared" si="19"/>
        <v>0</v>
      </c>
      <c r="K53" s="40">
        <f t="shared" si="19"/>
        <v>24.971209742500005</v>
      </c>
      <c r="L53" s="40">
        <f t="shared" si="19"/>
        <v>26.3535888125</v>
      </c>
      <c r="M53" s="40">
        <f t="shared" si="19"/>
        <v>27.894607352500003</v>
      </c>
      <c r="N53" s="40">
        <f t="shared" si="19"/>
        <v>0</v>
      </c>
      <c r="O53" s="40">
        <f t="shared" si="19"/>
        <v>0</v>
      </c>
      <c r="P53" s="40">
        <f t="shared" si="19"/>
        <v>26.833961694999999</v>
      </c>
      <c r="Q53" s="40">
        <f t="shared" si="19"/>
        <v>25.855947977500001</v>
      </c>
      <c r="R53" s="40">
        <f t="shared" si="19"/>
        <v>25.529052577500003</v>
      </c>
      <c r="S53" s="40">
        <f t="shared" si="19"/>
        <v>0</v>
      </c>
      <c r="T53" s="40">
        <f t="shared" si="19"/>
        <v>0</v>
      </c>
      <c r="U53" s="40">
        <f t="shared" si="19"/>
        <v>23.687682005000003</v>
      </c>
      <c r="V53" s="40">
        <f t="shared" si="19"/>
        <v>24.499097185</v>
      </c>
      <c r="W53" s="40">
        <f t="shared" si="19"/>
        <v>27.516263437500005</v>
      </c>
      <c r="X53" s="40">
        <f t="shared" si="19"/>
        <v>0</v>
      </c>
      <c r="Y53" s="40">
        <f t="shared" si="19"/>
        <v>0</v>
      </c>
      <c r="Z53" s="40">
        <f t="shared" si="19"/>
        <v>24.778501594999998</v>
      </c>
      <c r="AA53" s="40">
        <f t="shared" si="19"/>
        <v>29.554044192500001</v>
      </c>
      <c r="AB53" s="40">
        <f t="shared" si="19"/>
        <v>28.6890515075</v>
      </c>
      <c r="AC53" s="40">
        <f t="shared" si="19"/>
        <v>0</v>
      </c>
      <c r="AD53" s="40">
        <f t="shared" si="19"/>
        <v>0</v>
      </c>
      <c r="AE53" s="40">
        <f t="shared" si="19"/>
        <v>24.330651992500005</v>
      </c>
      <c r="AF53" s="40">
        <f t="shared" si="19"/>
        <v>30.582959647500005</v>
      </c>
    </row>
    <row r="54" spans="1:32" x14ac:dyDescent="0.35">
      <c r="A54" t="s">
        <v>370</v>
      </c>
      <c r="C54" s="40">
        <f t="shared" ref="C54:AF54" si="20">(C31*$C$3)</f>
        <v>47.121098472500002</v>
      </c>
      <c r="D54" s="40">
        <f t="shared" si="20"/>
        <v>0</v>
      </c>
      <c r="E54" s="40">
        <f t="shared" si="20"/>
        <v>0</v>
      </c>
      <c r="F54" s="40">
        <f t="shared" si="20"/>
        <v>36.937976237500003</v>
      </c>
      <c r="G54" s="40">
        <f t="shared" si="20"/>
        <v>34.189155952500002</v>
      </c>
      <c r="H54" s="40">
        <f t="shared" si="20"/>
        <v>43.8744030075</v>
      </c>
      <c r="I54" s="40">
        <f t="shared" si="20"/>
        <v>0</v>
      </c>
      <c r="J54" s="40">
        <f t="shared" si="20"/>
        <v>0</v>
      </c>
      <c r="K54" s="40">
        <f t="shared" si="20"/>
        <v>25.930872864999998</v>
      </c>
      <c r="L54" s="40">
        <f t="shared" si="20"/>
        <v>31.770024902499998</v>
      </c>
      <c r="M54" s="40">
        <f t="shared" si="20"/>
        <v>45.64168004750001</v>
      </c>
      <c r="N54" s="40">
        <f t="shared" si="20"/>
        <v>0</v>
      </c>
      <c r="O54" s="40">
        <f t="shared" si="20"/>
        <v>0</v>
      </c>
      <c r="P54" s="40">
        <f t="shared" si="20"/>
        <v>27.704283655000001</v>
      </c>
      <c r="Q54" s="40">
        <f t="shared" si="20"/>
        <v>28.617368797500003</v>
      </c>
      <c r="R54" s="40">
        <f t="shared" si="20"/>
        <v>39.341503232500003</v>
      </c>
      <c r="S54" s="40">
        <f t="shared" si="20"/>
        <v>0</v>
      </c>
      <c r="T54" s="40">
        <f t="shared" si="20"/>
        <v>0</v>
      </c>
      <c r="U54" s="40">
        <f t="shared" si="20"/>
        <v>25.2149469125</v>
      </c>
      <c r="V54" s="40">
        <f t="shared" si="20"/>
        <v>24.725319137500001</v>
      </c>
      <c r="W54" s="40">
        <f t="shared" si="20"/>
        <v>40.571851674999998</v>
      </c>
      <c r="X54" s="40">
        <f t="shared" si="20"/>
        <v>0</v>
      </c>
      <c r="Y54" s="40">
        <f t="shared" si="20"/>
        <v>0</v>
      </c>
      <c r="Z54" s="40">
        <f t="shared" si="20"/>
        <v>24.300322002500003</v>
      </c>
      <c r="AA54" s="40">
        <f t="shared" si="20"/>
        <v>29.377016359999999</v>
      </c>
      <c r="AB54" s="40">
        <f t="shared" si="20"/>
        <v>44.907054740000007</v>
      </c>
      <c r="AC54" s="40">
        <f t="shared" si="20"/>
        <v>0</v>
      </c>
      <c r="AD54" s="40">
        <f t="shared" si="20"/>
        <v>0</v>
      </c>
      <c r="AE54" s="40">
        <f t="shared" si="20"/>
        <v>29.659034005000002</v>
      </c>
      <c r="AF54" s="40">
        <f t="shared" si="20"/>
        <v>30.962332244999999</v>
      </c>
    </row>
    <row r="56" spans="1:32" x14ac:dyDescent="0.35">
      <c r="A56" t="s">
        <v>348</v>
      </c>
      <c r="C56" s="38" t="s">
        <v>272</v>
      </c>
      <c r="D56" s="38" t="s">
        <v>278</v>
      </c>
      <c r="E56" s="38" t="s">
        <v>284</v>
      </c>
      <c r="F56" s="38" t="s">
        <v>290</v>
      </c>
      <c r="G56" s="38" t="s">
        <v>340</v>
      </c>
      <c r="H56" s="4" t="s">
        <v>274</v>
      </c>
      <c r="I56" s="4" t="s">
        <v>280</v>
      </c>
      <c r="J56" s="4" t="s">
        <v>286</v>
      </c>
      <c r="K56" s="4" t="s">
        <v>292</v>
      </c>
      <c r="L56" s="4" t="s">
        <v>342</v>
      </c>
      <c r="M56" s="4" t="s">
        <v>275</v>
      </c>
      <c r="N56" s="4" t="s">
        <v>281</v>
      </c>
      <c r="O56" s="4" t="s">
        <v>287</v>
      </c>
      <c r="P56" s="4" t="s">
        <v>293</v>
      </c>
      <c r="Q56" s="4" t="s">
        <v>343</v>
      </c>
      <c r="R56" s="4" t="s">
        <v>276</v>
      </c>
      <c r="S56" s="4" t="s">
        <v>282</v>
      </c>
      <c r="T56" s="4" t="s">
        <v>288</v>
      </c>
      <c r="U56" s="4" t="s">
        <v>294</v>
      </c>
      <c r="V56" s="4" t="s">
        <v>344</v>
      </c>
      <c r="W56" s="4" t="s">
        <v>273</v>
      </c>
      <c r="X56" s="4" t="s">
        <v>279</v>
      </c>
      <c r="Y56" s="4" t="s">
        <v>285</v>
      </c>
      <c r="Z56" s="4" t="s">
        <v>291</v>
      </c>
      <c r="AA56" s="4" t="s">
        <v>341</v>
      </c>
      <c r="AB56" s="5" t="s">
        <v>277</v>
      </c>
      <c r="AC56" s="5" t="s">
        <v>283</v>
      </c>
      <c r="AD56" s="5" t="s">
        <v>289</v>
      </c>
      <c r="AE56" s="5" t="s">
        <v>295</v>
      </c>
      <c r="AF56" s="5" t="s">
        <v>345</v>
      </c>
    </row>
    <row r="57" spans="1:32" x14ac:dyDescent="0.35">
      <c r="A57" t="s">
        <v>350</v>
      </c>
      <c r="C57" s="40">
        <f t="shared" ref="C57:C74" si="21">C34-C34</f>
        <v>0</v>
      </c>
      <c r="D57" s="40">
        <f>$C34-D34</f>
        <v>2.7278057675000014</v>
      </c>
      <c r="E57" s="40">
        <f t="shared" ref="E57:G57" si="22">$C34-E34</f>
        <v>8.8757139450000011</v>
      </c>
      <c r="F57" s="40">
        <f t="shared" si="22"/>
        <v>-1.205214784999999</v>
      </c>
      <c r="G57" s="40">
        <f t="shared" si="22"/>
        <v>10.200691055000004</v>
      </c>
      <c r="H57" s="40">
        <f t="shared" ref="H57:H74" si="23">H34-H34</f>
        <v>0</v>
      </c>
      <c r="I57" s="40">
        <f t="shared" ref="I57:I74" si="24">$H34-I34</f>
        <v>12.9935218625</v>
      </c>
      <c r="J57" s="40">
        <f t="shared" ref="J57:L57" si="25">$H34-J34</f>
        <v>24.502525307500001</v>
      </c>
      <c r="K57" s="40">
        <f t="shared" si="25"/>
        <v>25.929111147500002</v>
      </c>
      <c r="L57" s="40">
        <f t="shared" si="25"/>
        <v>26.135905090000001</v>
      </c>
      <c r="M57" s="40">
        <f t="shared" ref="M57:M74" si="26">M34-M34</f>
        <v>0</v>
      </c>
      <c r="N57" s="40">
        <f t="shared" ref="N57:N74" si="27">$M34-N34</f>
        <v>16.85631236</v>
      </c>
      <c r="O57" s="40">
        <f t="shared" ref="O57:Q57" si="28">$M34-O34</f>
        <v>24.995449482500003</v>
      </c>
      <c r="P57" s="40">
        <f t="shared" si="28"/>
        <v>25.137184347500003</v>
      </c>
      <c r="Q57" s="40">
        <f t="shared" si="28"/>
        <v>25.132352407500001</v>
      </c>
      <c r="R57" s="40">
        <f t="shared" ref="R57:R74" si="29">R34-R34</f>
        <v>0</v>
      </c>
      <c r="S57" s="40">
        <f t="shared" ref="S57:S74" si="30">$R34-S34</f>
        <v>16.829057772500004</v>
      </c>
      <c r="T57" s="40">
        <f t="shared" ref="T57:V57" si="31">$R34-T34</f>
        <v>23.397681360000004</v>
      </c>
      <c r="U57" s="40">
        <f t="shared" si="31"/>
        <v>23.397681360000004</v>
      </c>
      <c r="V57" s="40">
        <f t="shared" si="31"/>
        <v>23.397681360000004</v>
      </c>
      <c r="W57" s="40">
        <f t="shared" ref="W57:W74" si="32">W34-W34</f>
        <v>0</v>
      </c>
      <c r="X57" s="40">
        <f t="shared" ref="X57:X74" si="33">$W34-X34</f>
        <v>12.64894896</v>
      </c>
      <c r="Y57" s="40">
        <f t="shared" ref="Y57:AA57" si="34">$W34-Y34</f>
        <v>22.648676722500003</v>
      </c>
      <c r="Z57" s="40">
        <f t="shared" si="34"/>
        <v>23.7792733</v>
      </c>
      <c r="AA57" s="40">
        <f t="shared" si="34"/>
        <v>23.787162670000001</v>
      </c>
      <c r="AB57" s="40">
        <f t="shared" ref="AB57:AB74" si="35">AB34-AB34</f>
        <v>0</v>
      </c>
      <c r="AC57" s="40">
        <f t="shared" ref="AC57:AC74" si="36">$AB34-AC34</f>
        <v>20.741913732500002</v>
      </c>
      <c r="AD57" s="40">
        <f t="shared" ref="AD57:AF57" si="37">$AB34-AD34</f>
        <v>27.307051680000001</v>
      </c>
      <c r="AE57" s="40">
        <f t="shared" si="37"/>
        <v>27.307051680000001</v>
      </c>
      <c r="AF57" s="40">
        <f t="shared" si="37"/>
        <v>27.307051680000001</v>
      </c>
    </row>
    <row r="58" spans="1:32" x14ac:dyDescent="0.35">
      <c r="A58" t="s">
        <v>351</v>
      </c>
      <c r="C58" s="40">
        <f t="shared" si="21"/>
        <v>0</v>
      </c>
      <c r="D58" s="40">
        <f t="shared" ref="D58:G59" si="38">$C35-D35</f>
        <v>5.1301751575000019</v>
      </c>
      <c r="E58" s="40">
        <f t="shared" si="38"/>
        <v>10.480223482500001</v>
      </c>
      <c r="F58" s="40">
        <f t="shared" si="38"/>
        <v>-6.1643018124999998</v>
      </c>
      <c r="G58" s="40">
        <f t="shared" si="38"/>
        <v>9.8057216950000061</v>
      </c>
      <c r="H58" s="40">
        <f t="shared" si="23"/>
        <v>0</v>
      </c>
      <c r="I58" s="40">
        <f t="shared" si="24"/>
        <v>16.147757107499999</v>
      </c>
      <c r="J58" s="40">
        <f t="shared" ref="J58:L58" si="39">$H35-J35</f>
        <v>27.061617484999999</v>
      </c>
      <c r="K58" s="40">
        <f t="shared" si="39"/>
        <v>27.564207455000002</v>
      </c>
      <c r="L58" s="40">
        <f t="shared" si="39"/>
        <v>27.639200542499999</v>
      </c>
      <c r="M58" s="40">
        <f t="shared" si="26"/>
        <v>0</v>
      </c>
      <c r="N58" s="40">
        <f t="shared" si="27"/>
        <v>20.454513800000001</v>
      </c>
      <c r="O58" s="40">
        <f t="shared" ref="O58:Q58" si="40">$M35-O35</f>
        <v>27.5583650825</v>
      </c>
      <c r="P58" s="40">
        <f t="shared" si="40"/>
        <v>27.625056325000003</v>
      </c>
      <c r="Q58" s="40">
        <f t="shared" si="40"/>
        <v>27.631713655000002</v>
      </c>
      <c r="R58" s="40">
        <f t="shared" si="29"/>
        <v>0</v>
      </c>
      <c r="S58" s="40">
        <f t="shared" si="30"/>
        <v>20.322178395000002</v>
      </c>
      <c r="T58" s="40">
        <f t="shared" ref="T58:V58" si="41">$R35-T35</f>
        <v>26.267177335000003</v>
      </c>
      <c r="U58" s="40">
        <f t="shared" si="41"/>
        <v>26.267177335000003</v>
      </c>
      <c r="V58" s="40">
        <f t="shared" si="41"/>
        <v>26.267177335000003</v>
      </c>
      <c r="W58" s="40">
        <f t="shared" si="32"/>
        <v>0</v>
      </c>
      <c r="X58" s="40">
        <f t="shared" si="33"/>
        <v>14.933575497500003</v>
      </c>
      <c r="Y58" s="40">
        <f t="shared" ref="Y58:AA58" si="42">$W35-Y35</f>
        <v>23.881946240000001</v>
      </c>
      <c r="Z58" s="40">
        <f t="shared" si="42"/>
        <v>24.433731642500003</v>
      </c>
      <c r="AA58" s="40">
        <f t="shared" si="42"/>
        <v>24.311009282500002</v>
      </c>
      <c r="AB58" s="40">
        <f t="shared" si="35"/>
        <v>0</v>
      </c>
      <c r="AC58" s="40">
        <f t="shared" si="36"/>
        <v>27.09575903</v>
      </c>
      <c r="AD58" s="40">
        <f t="shared" ref="AD58:AF58" si="43">$AB35-AD35</f>
        <v>32.8893777575</v>
      </c>
      <c r="AE58" s="40">
        <f t="shared" si="43"/>
        <v>32.8893777575</v>
      </c>
      <c r="AF58" s="40">
        <f t="shared" si="43"/>
        <v>32.8893777575</v>
      </c>
    </row>
    <row r="59" spans="1:32" x14ac:dyDescent="0.35">
      <c r="A59" t="s">
        <v>352</v>
      </c>
      <c r="C59" s="40">
        <f t="shared" si="21"/>
        <v>0</v>
      </c>
      <c r="D59" s="40">
        <f t="shared" si="38"/>
        <v>17.420737955000007</v>
      </c>
      <c r="E59" s="40">
        <f t="shared" si="38"/>
        <v>25.659772100000005</v>
      </c>
      <c r="F59" s="40">
        <f t="shared" si="38"/>
        <v>21.178121347500003</v>
      </c>
      <c r="G59" s="40">
        <f t="shared" si="38"/>
        <v>22.575899652500006</v>
      </c>
      <c r="H59" s="40">
        <f t="shared" si="23"/>
        <v>0</v>
      </c>
      <c r="I59" s="40">
        <f t="shared" si="24"/>
        <v>20.207765822500001</v>
      </c>
      <c r="J59" s="40">
        <f t="shared" ref="J59:L59" si="44">$H36-J36</f>
        <v>36.007915905000004</v>
      </c>
      <c r="K59" s="40">
        <f t="shared" si="44"/>
        <v>39.112210125000004</v>
      </c>
      <c r="L59" s="40">
        <f t="shared" si="44"/>
        <v>39.183098017500001</v>
      </c>
      <c r="M59" s="40">
        <f t="shared" si="26"/>
        <v>0</v>
      </c>
      <c r="N59" s="40">
        <f t="shared" si="27"/>
        <v>18.997724604999998</v>
      </c>
      <c r="O59" s="40">
        <f t="shared" ref="O59:Q59" si="45">$M36-O36</f>
        <v>35.058867915</v>
      </c>
      <c r="P59" s="40">
        <f t="shared" si="45"/>
        <v>37.1508094175</v>
      </c>
      <c r="Q59" s="40">
        <f t="shared" si="45"/>
        <v>37.143836362499997</v>
      </c>
      <c r="R59" s="40">
        <f t="shared" si="29"/>
        <v>0</v>
      </c>
      <c r="S59" s="40">
        <f t="shared" si="30"/>
        <v>17.966116972500004</v>
      </c>
      <c r="T59" s="40">
        <f t="shared" ref="T59:V59" si="46">$R36-T36</f>
        <v>31.859742275000002</v>
      </c>
      <c r="U59" s="40">
        <f t="shared" si="46"/>
        <v>33.827437455000002</v>
      </c>
      <c r="V59" s="40">
        <f t="shared" si="46"/>
        <v>33.827437455000002</v>
      </c>
      <c r="W59" s="40">
        <f t="shared" si="32"/>
        <v>0</v>
      </c>
      <c r="X59" s="40">
        <f t="shared" si="33"/>
        <v>23.630352752500002</v>
      </c>
      <c r="Y59" s="40">
        <f t="shared" ref="Y59:AA59" si="47">$W36-Y36</f>
        <v>38.915544065000006</v>
      </c>
      <c r="Z59" s="40">
        <f t="shared" si="47"/>
        <v>41.610067082500002</v>
      </c>
      <c r="AA59" s="40">
        <f t="shared" si="47"/>
        <v>41.471860037500001</v>
      </c>
      <c r="AB59" s="40">
        <f t="shared" si="35"/>
        <v>0</v>
      </c>
      <c r="AC59" s="40">
        <f t="shared" si="36"/>
        <v>19.953868890000003</v>
      </c>
      <c r="AD59" s="40">
        <f t="shared" ref="AD59:AF59" si="48">$AB36-AD36</f>
        <v>39.008859902499999</v>
      </c>
      <c r="AE59" s="40">
        <f t="shared" si="48"/>
        <v>40.987071002500002</v>
      </c>
      <c r="AF59" s="40">
        <f t="shared" si="48"/>
        <v>40.987071002500002</v>
      </c>
    </row>
    <row r="60" spans="1:32" x14ac:dyDescent="0.35">
      <c r="A60" t="s">
        <v>353</v>
      </c>
      <c r="C60" s="40">
        <f t="shared" si="21"/>
        <v>0</v>
      </c>
      <c r="D60" s="40">
        <f>$C37-D37</f>
        <v>12.609219692499998</v>
      </c>
      <c r="E60" s="40">
        <f t="shared" ref="E60:G60" si="49">$C37-E37</f>
        <v>11.033217772499995</v>
      </c>
      <c r="F60" s="40">
        <f t="shared" si="49"/>
        <v>-1.5321694075000138</v>
      </c>
      <c r="G60" s="40">
        <f t="shared" si="49"/>
        <v>8.3408214199999975</v>
      </c>
      <c r="H60" s="40">
        <f t="shared" si="23"/>
        <v>0</v>
      </c>
      <c r="I60" s="40">
        <f t="shared" si="24"/>
        <v>12.480037557500005</v>
      </c>
      <c r="J60" s="40">
        <f t="shared" ref="J60:L60" si="50">$H37-J37</f>
        <v>10.756484825000001</v>
      </c>
      <c r="K60" s="40">
        <f t="shared" si="50"/>
        <v>14.746770742499997</v>
      </c>
      <c r="L60" s="40">
        <f t="shared" si="50"/>
        <v>11.500605117499997</v>
      </c>
      <c r="M60" s="40">
        <f t="shared" si="26"/>
        <v>0</v>
      </c>
      <c r="N60" s="40">
        <f t="shared" si="27"/>
        <v>16.087601495000001</v>
      </c>
      <c r="O60" s="40">
        <f t="shared" ref="O60:Q60" si="51">$M37-O37</f>
        <v>15.726811932500006</v>
      </c>
      <c r="P60" s="40">
        <f t="shared" si="51"/>
        <v>16.245052980000008</v>
      </c>
      <c r="Q60" s="40">
        <f t="shared" si="51"/>
        <v>14.248208935000001</v>
      </c>
      <c r="R60" s="40">
        <f t="shared" si="29"/>
        <v>0</v>
      </c>
      <c r="S60" s="40">
        <f t="shared" si="30"/>
        <v>21.491914892500006</v>
      </c>
      <c r="T60" s="40">
        <f t="shared" ref="T60:V60" si="52">$R37-T37</f>
        <v>25.933648435000009</v>
      </c>
      <c r="U60" s="40">
        <f t="shared" si="52"/>
        <v>25.592029732500009</v>
      </c>
      <c r="V60" s="40">
        <f t="shared" si="52"/>
        <v>25.935752167500006</v>
      </c>
      <c r="W60" s="40">
        <f t="shared" si="32"/>
        <v>0</v>
      </c>
      <c r="X60" s="40">
        <f t="shared" si="33"/>
        <v>10.784209084999997</v>
      </c>
      <c r="Y60" s="40">
        <f t="shared" ref="Y60:AA60" si="53">$W37-Y37</f>
        <v>9.9898098224999927</v>
      </c>
      <c r="Z60" s="40">
        <f t="shared" si="53"/>
        <v>7.3387141224999937</v>
      </c>
      <c r="AA60" s="40">
        <f t="shared" si="53"/>
        <v>5.6877070824999976</v>
      </c>
      <c r="AB60" s="40">
        <f t="shared" si="35"/>
        <v>0</v>
      </c>
      <c r="AC60" s="40">
        <f t="shared" si="36"/>
        <v>24.260673352500007</v>
      </c>
      <c r="AD60" s="40">
        <f t="shared" ref="AD60:AF60" si="54">$AB37-AD37</f>
        <v>31.054300345000005</v>
      </c>
      <c r="AE60" s="40">
        <f t="shared" si="54"/>
        <v>32.115866895000003</v>
      </c>
      <c r="AF60" s="40">
        <f t="shared" si="54"/>
        <v>33.586138832500005</v>
      </c>
    </row>
    <row r="61" spans="1:32" x14ac:dyDescent="0.35">
      <c r="A61" t="s">
        <v>354</v>
      </c>
      <c r="C61" s="40">
        <f t="shared" si="21"/>
        <v>0</v>
      </c>
      <c r="D61" s="40">
        <f t="shared" ref="D61:G61" si="55">$C38-D38</f>
        <v>4.8424177374999964</v>
      </c>
      <c r="E61" s="40">
        <f t="shared" si="55"/>
        <v>1.6238682024999918</v>
      </c>
      <c r="F61" s="40">
        <f t="shared" si="55"/>
        <v>-2.5411917025000008</v>
      </c>
      <c r="G61" s="40">
        <f t="shared" si="55"/>
        <v>1.1184194549999944</v>
      </c>
      <c r="H61" s="40">
        <f t="shared" si="23"/>
        <v>0</v>
      </c>
      <c r="I61" s="40">
        <f t="shared" si="24"/>
        <v>5.1888921925000027</v>
      </c>
      <c r="J61" s="40">
        <f t="shared" ref="J61:L61" si="56">$H38-J38</f>
        <v>5.4168329924999981</v>
      </c>
      <c r="K61" s="40">
        <f t="shared" si="56"/>
        <v>7.7844847199999982</v>
      </c>
      <c r="L61" s="40">
        <f t="shared" si="56"/>
        <v>5.6090661374999975</v>
      </c>
      <c r="M61" s="40">
        <f t="shared" si="26"/>
        <v>0</v>
      </c>
      <c r="N61" s="40">
        <f t="shared" si="27"/>
        <v>12.311473849999995</v>
      </c>
      <c r="O61" s="40">
        <f t="shared" ref="O61:Q61" si="57">$M38-O38</f>
        <v>9.4455707774999915</v>
      </c>
      <c r="P61" s="40">
        <f t="shared" si="57"/>
        <v>10.767614294999991</v>
      </c>
      <c r="Q61" s="40">
        <f t="shared" si="57"/>
        <v>9.3149208374999937</v>
      </c>
      <c r="R61" s="40">
        <f t="shared" si="29"/>
        <v>0</v>
      </c>
      <c r="S61" s="40">
        <f t="shared" si="30"/>
        <v>18.480882542500005</v>
      </c>
      <c r="T61" s="40">
        <f t="shared" ref="T61:V61" si="58">$R38-T38</f>
        <v>15.929852180000001</v>
      </c>
      <c r="U61" s="40">
        <f t="shared" si="58"/>
        <v>18.227001700000002</v>
      </c>
      <c r="V61" s="40">
        <f t="shared" si="58"/>
        <v>16.014287442500002</v>
      </c>
      <c r="W61" s="40">
        <f t="shared" si="32"/>
        <v>0</v>
      </c>
      <c r="X61" s="40">
        <f t="shared" si="33"/>
        <v>2.6474523649999924</v>
      </c>
      <c r="Y61" s="40">
        <f t="shared" ref="Y61:AA61" si="59">$W38-Y38</f>
        <v>-1.0917123825000026</v>
      </c>
      <c r="Z61" s="40">
        <f t="shared" si="59"/>
        <v>1.565893812499997</v>
      </c>
      <c r="AA61" s="40">
        <f t="shared" si="59"/>
        <v>-1.7620960699999983</v>
      </c>
      <c r="AB61" s="40">
        <f t="shared" si="35"/>
        <v>0</v>
      </c>
      <c r="AC61" s="40">
        <f t="shared" si="36"/>
        <v>28.513421890000004</v>
      </c>
      <c r="AD61" s="40">
        <f t="shared" ref="AD61:AF61" si="60">$AB38-AD38</f>
        <v>23.6642800925</v>
      </c>
      <c r="AE61" s="40">
        <f t="shared" si="60"/>
        <v>30.013430145000005</v>
      </c>
      <c r="AF61" s="40">
        <f t="shared" si="60"/>
        <v>30.289916697500004</v>
      </c>
    </row>
    <row r="62" spans="1:32" x14ac:dyDescent="0.35">
      <c r="A62" t="s">
        <v>355</v>
      </c>
      <c r="C62" s="40">
        <f t="shared" si="21"/>
        <v>0</v>
      </c>
      <c r="D62" s="40">
        <f t="shared" ref="D62:G62" si="61">$C39-D39</f>
        <v>-1.5657504849999988</v>
      </c>
      <c r="E62" s="40">
        <f t="shared" si="61"/>
        <v>-3.137900500000157E-2</v>
      </c>
      <c r="F62" s="40">
        <f t="shared" si="61"/>
        <v>-8.5019640125000002</v>
      </c>
      <c r="G62" s="40">
        <f t="shared" si="61"/>
        <v>-1.4227902650000033</v>
      </c>
      <c r="H62" s="40">
        <f t="shared" si="23"/>
        <v>0</v>
      </c>
      <c r="I62" s="40">
        <f t="shared" si="24"/>
        <v>-2.2810669624999953</v>
      </c>
      <c r="J62" s="40">
        <f t="shared" ref="J62:L62" si="62">$H39-J39</f>
        <v>2.1389500325000057</v>
      </c>
      <c r="K62" s="40">
        <f t="shared" si="62"/>
        <v>3.3960929800000024</v>
      </c>
      <c r="L62" s="40">
        <f t="shared" si="62"/>
        <v>-1.7291781524999941</v>
      </c>
      <c r="M62" s="40">
        <f t="shared" si="26"/>
        <v>0</v>
      </c>
      <c r="N62" s="40">
        <f t="shared" si="27"/>
        <v>3.0772346474999956</v>
      </c>
      <c r="O62" s="40">
        <f t="shared" ref="O62:Q62" si="63">$M39-O39</f>
        <v>10.5097737575</v>
      </c>
      <c r="P62" s="40">
        <f t="shared" si="63"/>
        <v>10.276324667499999</v>
      </c>
      <c r="Q62" s="40">
        <f t="shared" si="63"/>
        <v>10.190551517499999</v>
      </c>
      <c r="R62" s="40">
        <f t="shared" si="29"/>
        <v>0</v>
      </c>
      <c r="S62" s="40">
        <f t="shared" si="30"/>
        <v>9.860382797499998</v>
      </c>
      <c r="T62" s="40">
        <f t="shared" ref="T62:V62" si="64">$R39-T39</f>
        <v>16.11192282</v>
      </c>
      <c r="U62" s="40">
        <f t="shared" si="64"/>
        <v>17.451366624999999</v>
      </c>
      <c r="V62" s="40">
        <f t="shared" si="64"/>
        <v>17.976986365000002</v>
      </c>
      <c r="W62" s="40">
        <f t="shared" si="32"/>
        <v>0</v>
      </c>
      <c r="X62" s="40">
        <f t="shared" si="33"/>
        <v>-0.58969382499999767</v>
      </c>
      <c r="Y62" s="40">
        <f t="shared" ref="Y62:AA62" si="65">$W39-Y39</f>
        <v>1.625012142500001</v>
      </c>
      <c r="Z62" s="40">
        <f t="shared" si="65"/>
        <v>0.11774437499999735</v>
      </c>
      <c r="AA62" s="40">
        <f t="shared" si="65"/>
        <v>-8.0675182725000028</v>
      </c>
      <c r="AB62" s="40">
        <f t="shared" si="35"/>
        <v>0</v>
      </c>
      <c r="AC62" s="40">
        <f t="shared" si="36"/>
        <v>11.946519465000005</v>
      </c>
      <c r="AD62" s="40">
        <f t="shared" ref="AD62:AF62" si="66">$AB39-AD39</f>
        <v>18.875117265000007</v>
      </c>
      <c r="AE62" s="40">
        <f t="shared" si="66"/>
        <v>22.546305060000005</v>
      </c>
      <c r="AF62" s="40">
        <f t="shared" si="66"/>
        <v>21.894973690000008</v>
      </c>
    </row>
    <row r="63" spans="1:32" x14ac:dyDescent="0.35">
      <c r="A63" t="s">
        <v>356</v>
      </c>
      <c r="C63" s="40">
        <f t="shared" si="21"/>
        <v>0</v>
      </c>
      <c r="D63" s="40">
        <f>$C40-D40</f>
        <v>0.77385658249999523</v>
      </c>
      <c r="E63" s="40">
        <f t="shared" ref="E63:G63" si="67">$C40-E40</f>
        <v>-0.40868330500000738</v>
      </c>
      <c r="F63" s="40">
        <f t="shared" si="67"/>
        <v>-10.793916862500009</v>
      </c>
      <c r="G63" s="40">
        <f t="shared" si="67"/>
        <v>-1.1986823625000049</v>
      </c>
      <c r="H63" s="40">
        <f t="shared" si="23"/>
        <v>0</v>
      </c>
      <c r="I63" s="40">
        <f t="shared" si="24"/>
        <v>0.41692987999999787</v>
      </c>
      <c r="J63" s="40">
        <f t="shared" ref="J63:L63" si="68">$H40-J40</f>
        <v>1.1886326174999944</v>
      </c>
      <c r="K63" s="40">
        <f t="shared" si="68"/>
        <v>1.8381170774999909</v>
      </c>
      <c r="L63" s="40">
        <f t="shared" si="68"/>
        <v>-0.67090905750000829</v>
      </c>
      <c r="M63" s="40">
        <f t="shared" si="26"/>
        <v>0</v>
      </c>
      <c r="N63" s="40">
        <f t="shared" si="27"/>
        <v>3.652651177500001</v>
      </c>
      <c r="O63" s="40">
        <f t="shared" ref="O63:Q63" si="69">$M40-O40</f>
        <v>3.9969884674999996</v>
      </c>
      <c r="P63" s="40">
        <f t="shared" si="69"/>
        <v>2.9838534750000001</v>
      </c>
      <c r="Q63" s="40">
        <f t="shared" si="69"/>
        <v>1.6269372849999968</v>
      </c>
      <c r="R63" s="40">
        <f t="shared" si="29"/>
        <v>0</v>
      </c>
      <c r="S63" s="40">
        <f t="shared" si="30"/>
        <v>4.142443307500006</v>
      </c>
      <c r="T63" s="40">
        <f t="shared" ref="T63:V63" si="70">$R40-T40</f>
        <v>2.093324192499999</v>
      </c>
      <c r="U63" s="40">
        <f t="shared" si="70"/>
        <v>3.8678868775000019</v>
      </c>
      <c r="V63" s="40">
        <f t="shared" si="70"/>
        <v>1.7329506100000032</v>
      </c>
      <c r="W63" s="40">
        <f t="shared" si="32"/>
        <v>0</v>
      </c>
      <c r="X63" s="40">
        <f t="shared" si="33"/>
        <v>3.2837423324999904</v>
      </c>
      <c r="Y63" s="40">
        <f t="shared" ref="Y63:AA63" si="71">$W40-Y40</f>
        <v>2.719409014999993</v>
      </c>
      <c r="Z63" s="40">
        <f t="shared" si="71"/>
        <v>4.0714635824999945</v>
      </c>
      <c r="AA63" s="40">
        <f t="shared" si="71"/>
        <v>-1.4489702275000056</v>
      </c>
      <c r="AB63" s="40">
        <f t="shared" si="35"/>
        <v>0</v>
      </c>
      <c r="AC63" s="40">
        <f t="shared" si="36"/>
        <v>1.1648380100000004</v>
      </c>
      <c r="AD63" s="40">
        <f t="shared" ref="AD63:AF63" si="72">$AB40-AD40</f>
        <v>0.3967592199999963</v>
      </c>
      <c r="AE63" s="40">
        <f t="shared" si="72"/>
        <v>2.3501071374999967</v>
      </c>
      <c r="AF63" s="40">
        <f t="shared" si="72"/>
        <v>0.12348247749999786</v>
      </c>
    </row>
    <row r="64" spans="1:32" x14ac:dyDescent="0.35">
      <c r="A64" t="s">
        <v>357</v>
      </c>
      <c r="C64" s="40">
        <f t="shared" si="21"/>
        <v>0</v>
      </c>
      <c r="D64" s="40">
        <f t="shared" ref="D64:G64" si="73">$C41-D41</f>
        <v>1.9982565500000007</v>
      </c>
      <c r="E64" s="40">
        <f t="shared" si="73"/>
        <v>1.5475883049999979</v>
      </c>
      <c r="F64" s="40">
        <f t="shared" si="73"/>
        <v>-6.1353725099999963</v>
      </c>
      <c r="G64" s="40">
        <f t="shared" si="73"/>
        <v>-0.79267327749999339</v>
      </c>
      <c r="H64" s="40">
        <f t="shared" si="23"/>
        <v>0</v>
      </c>
      <c r="I64" s="40">
        <f t="shared" si="24"/>
        <v>1.6354608375000055</v>
      </c>
      <c r="J64" s="40">
        <f t="shared" ref="J64:L64" si="74">$H41-J41</f>
        <v>2.4429449500000047</v>
      </c>
      <c r="K64" s="40">
        <f t="shared" si="74"/>
        <v>6.6813556275000039</v>
      </c>
      <c r="L64" s="40">
        <f t="shared" si="74"/>
        <v>1.2758588825000068</v>
      </c>
      <c r="M64" s="40">
        <f t="shared" si="26"/>
        <v>0</v>
      </c>
      <c r="N64" s="40">
        <f t="shared" si="27"/>
        <v>3.4140084149999979</v>
      </c>
      <c r="O64" s="40">
        <f t="shared" ref="O64:Q64" si="75">$M41-O41</f>
        <v>4.2871016475000019</v>
      </c>
      <c r="P64" s="40">
        <f t="shared" si="75"/>
        <v>4.0522326699999986</v>
      </c>
      <c r="Q64" s="40">
        <f t="shared" si="75"/>
        <v>3.2226400675000022</v>
      </c>
      <c r="R64" s="40">
        <f t="shared" si="29"/>
        <v>0</v>
      </c>
      <c r="S64" s="40">
        <f t="shared" si="30"/>
        <v>4.2237144899999919</v>
      </c>
      <c r="T64" s="40">
        <f t="shared" ref="T64:V64" si="76">$R41-T41</f>
        <v>6.3833890049999944</v>
      </c>
      <c r="U64" s="40">
        <f t="shared" si="76"/>
        <v>3.7968135174999951</v>
      </c>
      <c r="V64" s="40">
        <f t="shared" si="76"/>
        <v>2.7895087874999938</v>
      </c>
      <c r="W64" s="40">
        <f t="shared" si="32"/>
        <v>0</v>
      </c>
      <c r="X64" s="40">
        <f t="shared" si="33"/>
        <v>0.29484316749999806</v>
      </c>
      <c r="Y64" s="40">
        <f t="shared" ref="Y64:AA64" si="77">$W41-Y41</f>
        <v>1.344170852499996</v>
      </c>
      <c r="Z64" s="40">
        <f t="shared" si="77"/>
        <v>1.7621673199999961</v>
      </c>
      <c r="AA64" s="40">
        <f t="shared" si="77"/>
        <v>-1.4661118700000024</v>
      </c>
      <c r="AB64" s="40">
        <f t="shared" si="35"/>
        <v>0</v>
      </c>
      <c r="AC64" s="40">
        <f t="shared" si="36"/>
        <v>4.2482329024999927</v>
      </c>
      <c r="AD64" s="40">
        <f t="shared" ref="AD64:AF64" si="78">$AB41-AD41</f>
        <v>7.7925885449999974</v>
      </c>
      <c r="AE64" s="40">
        <f t="shared" si="78"/>
        <v>1.7720295999999998</v>
      </c>
      <c r="AF64" s="40">
        <f t="shared" si="78"/>
        <v>4.0579967099999976</v>
      </c>
    </row>
    <row r="65" spans="1:32" x14ac:dyDescent="0.35">
      <c r="A65" t="s">
        <v>358</v>
      </c>
      <c r="C65" s="40">
        <f t="shared" si="21"/>
        <v>0</v>
      </c>
      <c r="D65" s="40">
        <f t="shared" ref="D65:G65" si="79">$C42-D42</f>
        <v>-0.28566348999999391</v>
      </c>
      <c r="E65" s="40">
        <f t="shared" si="79"/>
        <v>-0.65270909000000188</v>
      </c>
      <c r="F65" s="40">
        <f t="shared" si="79"/>
        <v>-2.6151982899999986</v>
      </c>
      <c r="G65" s="40">
        <f t="shared" si="79"/>
        <v>-1.4638558949999947</v>
      </c>
      <c r="H65" s="40">
        <f t="shared" si="23"/>
        <v>0</v>
      </c>
      <c r="I65" s="40">
        <f t="shared" si="24"/>
        <v>2.5198536525000002</v>
      </c>
      <c r="J65" s="40">
        <f t="shared" ref="J65:L65" si="80">$H42-J42</f>
        <v>2.3172770625000005</v>
      </c>
      <c r="K65" s="40">
        <f t="shared" si="80"/>
        <v>5.2285773874999997</v>
      </c>
      <c r="L65" s="40">
        <f t="shared" si="80"/>
        <v>1.6361483450000023</v>
      </c>
      <c r="M65" s="40">
        <f t="shared" si="26"/>
        <v>0</v>
      </c>
      <c r="N65" s="40">
        <f t="shared" si="27"/>
        <v>3.5828599575000055</v>
      </c>
      <c r="O65" s="40">
        <f t="shared" ref="O65:Q65" si="81">$M42-O42</f>
        <v>2.7245510800000048</v>
      </c>
      <c r="P65" s="40">
        <f t="shared" si="81"/>
        <v>3.3418250050000076</v>
      </c>
      <c r="Q65" s="40">
        <f t="shared" si="81"/>
        <v>-7.5376327499991902E-2</v>
      </c>
      <c r="R65" s="40">
        <f t="shared" si="29"/>
        <v>0</v>
      </c>
      <c r="S65" s="40">
        <f t="shared" si="30"/>
        <v>1.2086705600000016</v>
      </c>
      <c r="T65" s="40">
        <f t="shared" ref="T65:V65" si="82">$R42-T42</f>
        <v>4.6246242075000019</v>
      </c>
      <c r="U65" s="40">
        <f t="shared" si="82"/>
        <v>2.5147608424999994</v>
      </c>
      <c r="V65" s="40">
        <f t="shared" si="82"/>
        <v>-0.90672385249999721</v>
      </c>
      <c r="W65" s="40">
        <f t="shared" si="32"/>
        <v>0</v>
      </c>
      <c r="X65" s="40">
        <f t="shared" si="33"/>
        <v>3.5367836574999991</v>
      </c>
      <c r="Y65" s="40">
        <f t="shared" ref="Y65:AA65" si="83">$W42-Y42</f>
        <v>0.70821435499999552</v>
      </c>
      <c r="Z65" s="40">
        <f t="shared" si="83"/>
        <v>3.0862686649999951</v>
      </c>
      <c r="AA65" s="40">
        <f t="shared" si="83"/>
        <v>-1.0433630975000021</v>
      </c>
      <c r="AB65" s="40">
        <f t="shared" si="35"/>
        <v>0</v>
      </c>
      <c r="AC65" s="40">
        <f t="shared" si="36"/>
        <v>1.3818393700000087</v>
      </c>
      <c r="AD65" s="40">
        <f t="shared" ref="AD65:AF65" si="84">$AB42-AD42</f>
        <v>-2.9858821849999941</v>
      </c>
      <c r="AE65" s="40">
        <f t="shared" si="84"/>
        <v>-0.40091692499999354</v>
      </c>
      <c r="AF65" s="40">
        <f t="shared" si="84"/>
        <v>-1.8484189974999978</v>
      </c>
    </row>
    <row r="66" spans="1:32" x14ac:dyDescent="0.35">
      <c r="A66" t="s">
        <v>359</v>
      </c>
      <c r="C66" s="40">
        <f t="shared" si="21"/>
        <v>0</v>
      </c>
      <c r="D66" s="40">
        <f>$C43-D43</f>
        <v>10.209104027500004</v>
      </c>
      <c r="E66" s="40">
        <f t="shared" ref="E66:G66" si="85">$C43-E43</f>
        <v>9.0823995124999968</v>
      </c>
      <c r="F66" s="40">
        <f t="shared" si="85"/>
        <v>2.222518915000002</v>
      </c>
      <c r="G66" s="40">
        <f t="shared" si="85"/>
        <v>4.2929209699999973</v>
      </c>
      <c r="H66" s="40">
        <f t="shared" si="23"/>
        <v>0</v>
      </c>
      <c r="I66" s="40">
        <f t="shared" si="24"/>
        <v>21.108974442499999</v>
      </c>
      <c r="J66" s="40">
        <f t="shared" ref="J66:L66" si="86">$H43-J43</f>
        <v>25.07155255</v>
      </c>
      <c r="K66" s="40">
        <f t="shared" si="86"/>
        <v>25.408523402499998</v>
      </c>
      <c r="L66" s="40">
        <f t="shared" si="86"/>
        <v>19.036861724999998</v>
      </c>
      <c r="M66" s="40">
        <f t="shared" si="26"/>
        <v>0</v>
      </c>
      <c r="N66" s="40">
        <f t="shared" si="27"/>
        <v>28.358649164999999</v>
      </c>
      <c r="O66" s="40">
        <f t="shared" ref="O66:Q66" si="87">$M43-O43</f>
        <v>34.634630274999999</v>
      </c>
      <c r="P66" s="40">
        <f t="shared" si="87"/>
        <v>34.736629887500001</v>
      </c>
      <c r="Q66" s="40">
        <f t="shared" si="87"/>
        <v>34.888779124999999</v>
      </c>
      <c r="R66" s="40">
        <f t="shared" si="29"/>
        <v>0</v>
      </c>
      <c r="S66" s="40">
        <f t="shared" si="30"/>
        <v>28.826006062500007</v>
      </c>
      <c r="T66" s="40">
        <f t="shared" ref="T66:V66" si="88">$R43-T43</f>
        <v>32.078135925000005</v>
      </c>
      <c r="U66" s="40">
        <f t="shared" si="88"/>
        <v>31.700737357500007</v>
      </c>
      <c r="V66" s="40">
        <f t="shared" si="88"/>
        <v>32.465486420000005</v>
      </c>
      <c r="W66" s="40">
        <f t="shared" si="32"/>
        <v>0</v>
      </c>
      <c r="X66" s="40">
        <f t="shared" si="33"/>
        <v>19.970043064999999</v>
      </c>
      <c r="Y66" s="40">
        <f t="shared" ref="Y66:AA66" si="89">$W43-Y43</f>
        <v>22.782162917499996</v>
      </c>
      <c r="Z66" s="40">
        <f t="shared" si="89"/>
        <v>22.751025244999994</v>
      </c>
      <c r="AA66" s="40">
        <f t="shared" si="89"/>
        <v>15.713554937499996</v>
      </c>
      <c r="AB66" s="40">
        <f t="shared" si="35"/>
        <v>0</v>
      </c>
      <c r="AC66" s="40">
        <f t="shared" si="36"/>
        <v>32.611433529999999</v>
      </c>
      <c r="AD66" s="40">
        <f t="shared" ref="AD66:AF66" si="90">$AB43-AD43</f>
        <v>33.785305637500002</v>
      </c>
      <c r="AE66" s="40">
        <f t="shared" si="90"/>
        <v>33.514678905000004</v>
      </c>
      <c r="AF66" s="40">
        <f t="shared" si="90"/>
        <v>33.013077117500004</v>
      </c>
    </row>
    <row r="67" spans="1:32" x14ac:dyDescent="0.35">
      <c r="A67" t="s">
        <v>360</v>
      </c>
      <c r="C67" s="40">
        <f t="shared" si="21"/>
        <v>0</v>
      </c>
      <c r="D67" s="40">
        <f t="shared" ref="D67:G67" si="91">$C44-D44</f>
        <v>4.6314765924999968</v>
      </c>
      <c r="E67" s="40">
        <f t="shared" si="91"/>
        <v>3.0436463950000032</v>
      </c>
      <c r="F67" s="40">
        <f t="shared" si="91"/>
        <v>-3.7962109625000053</v>
      </c>
      <c r="G67" s="40">
        <f t="shared" si="91"/>
        <v>-3.4386652124999983</v>
      </c>
      <c r="H67" s="40">
        <f t="shared" si="23"/>
        <v>0</v>
      </c>
      <c r="I67" s="40">
        <f t="shared" si="24"/>
        <v>15.613886895000006</v>
      </c>
      <c r="J67" s="40">
        <f t="shared" ref="J67:L67" si="92">$H44-J44</f>
        <v>17.710832210000007</v>
      </c>
      <c r="K67" s="40">
        <f t="shared" si="92"/>
        <v>17.295597497500005</v>
      </c>
      <c r="L67" s="40">
        <f t="shared" si="92"/>
        <v>15.385988180000005</v>
      </c>
      <c r="M67" s="40">
        <f t="shared" si="26"/>
        <v>0</v>
      </c>
      <c r="N67" s="40">
        <f t="shared" si="27"/>
        <v>24.057375590000003</v>
      </c>
      <c r="O67" s="40">
        <f t="shared" ref="O67:Q67" si="93">$M44-O44</f>
        <v>28.805225142500003</v>
      </c>
      <c r="P67" s="40">
        <f t="shared" si="93"/>
        <v>28.969579967500003</v>
      </c>
      <c r="Q67" s="40">
        <f t="shared" si="93"/>
        <v>28.903865522500002</v>
      </c>
      <c r="R67" s="40">
        <f t="shared" si="29"/>
        <v>0</v>
      </c>
      <c r="S67" s="40">
        <f t="shared" si="30"/>
        <v>25.379831870000007</v>
      </c>
      <c r="T67" s="40">
        <f t="shared" ref="T67:V67" si="94">$R44-T44</f>
        <v>27.725061935000006</v>
      </c>
      <c r="U67" s="40">
        <f t="shared" si="94"/>
        <v>27.920810950000007</v>
      </c>
      <c r="V67" s="40">
        <f t="shared" si="94"/>
        <v>27.914522655000006</v>
      </c>
      <c r="W67" s="40">
        <f t="shared" si="32"/>
        <v>0</v>
      </c>
      <c r="X67" s="40">
        <f t="shared" si="33"/>
        <v>16.890602927499998</v>
      </c>
      <c r="Y67" s="40">
        <f t="shared" ref="Y67:AA67" si="95">$W44-Y44</f>
        <v>15.096908497499998</v>
      </c>
      <c r="Z67" s="40">
        <f t="shared" si="95"/>
        <v>16.337229430000001</v>
      </c>
      <c r="AA67" s="40">
        <f t="shared" si="95"/>
        <v>13.28350852</v>
      </c>
      <c r="AB67" s="40">
        <f t="shared" si="35"/>
        <v>0</v>
      </c>
      <c r="AC67" s="40">
        <f t="shared" si="36"/>
        <v>30.561405245000003</v>
      </c>
      <c r="AD67" s="40">
        <f t="shared" ref="AD67:AF67" si="96">$AB44-AD44</f>
        <v>30.983785125000004</v>
      </c>
      <c r="AE67" s="40">
        <f t="shared" si="96"/>
        <v>30.660575110000003</v>
      </c>
      <c r="AF67" s="40">
        <f t="shared" si="96"/>
        <v>30.849562632500007</v>
      </c>
    </row>
    <row r="68" spans="1:32" x14ac:dyDescent="0.35">
      <c r="A68" t="s">
        <v>361</v>
      </c>
      <c r="C68" s="40">
        <f t="shared" si="21"/>
        <v>0</v>
      </c>
      <c r="D68" s="40">
        <f t="shared" ref="D68:G68" si="97">$C45-D45</f>
        <v>0.63482322750000719</v>
      </c>
      <c r="E68" s="40">
        <f t="shared" si="97"/>
        <v>-1.7988642924999958</v>
      </c>
      <c r="F68" s="40">
        <f t="shared" si="97"/>
        <v>-7.5626025000000041</v>
      </c>
      <c r="G68" s="40">
        <f t="shared" si="97"/>
        <v>9.4565084999999272E-2</v>
      </c>
      <c r="H68" s="40">
        <f t="shared" si="23"/>
        <v>0</v>
      </c>
      <c r="I68" s="40">
        <f t="shared" si="24"/>
        <v>9.1386964800000037</v>
      </c>
      <c r="J68" s="40">
        <f t="shared" ref="J68:L68" si="98">$H45-J45</f>
        <v>8.4387628750000054</v>
      </c>
      <c r="K68" s="40">
        <f t="shared" si="98"/>
        <v>8.3401152800000062</v>
      </c>
      <c r="L68" s="40">
        <f t="shared" si="98"/>
        <v>7.5093080700000066</v>
      </c>
      <c r="M68" s="40">
        <f t="shared" si="26"/>
        <v>0</v>
      </c>
      <c r="N68" s="40">
        <f t="shared" si="27"/>
        <v>19.84865842</v>
      </c>
      <c r="O68" s="40">
        <f t="shared" ref="O68:Q68" si="99">$M45-O45</f>
        <v>25.555161275000003</v>
      </c>
      <c r="P68" s="40">
        <f t="shared" si="99"/>
        <v>27.480240852500003</v>
      </c>
      <c r="Q68" s="40">
        <f t="shared" si="99"/>
        <v>26.6532881475</v>
      </c>
      <c r="R68" s="40">
        <f t="shared" si="29"/>
        <v>0</v>
      </c>
      <c r="S68" s="40">
        <f t="shared" si="30"/>
        <v>23.790117810000002</v>
      </c>
      <c r="T68" s="40">
        <f t="shared" ref="T68:V68" si="100">$R45-T45</f>
        <v>25.139916262500002</v>
      </c>
      <c r="U68" s="40">
        <f t="shared" si="100"/>
        <v>26.143309075000005</v>
      </c>
      <c r="V68" s="40">
        <f t="shared" si="100"/>
        <v>23.399988840000002</v>
      </c>
      <c r="W68" s="40">
        <f t="shared" si="32"/>
        <v>0</v>
      </c>
      <c r="X68" s="40">
        <f t="shared" si="33"/>
        <v>9.0081662400000013</v>
      </c>
      <c r="Y68" s="40">
        <f t="shared" ref="Y68:AA68" si="101">$W45-Y45</f>
        <v>8.1927595100000019</v>
      </c>
      <c r="Z68" s="40">
        <f t="shared" si="101"/>
        <v>7.3236888274999963</v>
      </c>
      <c r="AA68" s="40">
        <f t="shared" si="101"/>
        <v>6.253695507499998</v>
      </c>
      <c r="AB68" s="40">
        <f t="shared" si="35"/>
        <v>0</v>
      </c>
      <c r="AC68" s="40">
        <f t="shared" si="36"/>
        <v>29.211569177500007</v>
      </c>
      <c r="AD68" s="40">
        <f t="shared" ref="AD68:AF68" si="102">$AB45-AD45</f>
        <v>27.951248432500005</v>
      </c>
      <c r="AE68" s="40">
        <f t="shared" si="102"/>
        <v>28.130837612500006</v>
      </c>
      <c r="AF68" s="40">
        <f t="shared" si="102"/>
        <v>17.955824645000007</v>
      </c>
    </row>
    <row r="69" spans="1:32" x14ac:dyDescent="0.35">
      <c r="A69" t="s">
        <v>362</v>
      </c>
      <c r="C69" s="40">
        <f t="shared" si="21"/>
        <v>0</v>
      </c>
      <c r="D69" s="40">
        <f>$C46-D46</f>
        <v>-2.6165802499996005E-2</v>
      </c>
      <c r="E69" s="40">
        <f t="shared" ref="E69:G69" si="103">$C46-E46</f>
        <v>-0.53117769749999866</v>
      </c>
      <c r="F69" s="40">
        <f t="shared" si="103"/>
        <v>-4.5296146225000058</v>
      </c>
      <c r="G69" s="40">
        <f t="shared" si="103"/>
        <v>0.82019884750000216</v>
      </c>
      <c r="H69" s="40">
        <f t="shared" si="23"/>
        <v>0</v>
      </c>
      <c r="I69" s="40">
        <f t="shared" si="24"/>
        <v>6.6177965325000017</v>
      </c>
      <c r="J69" s="40">
        <f t="shared" ref="J69:L69" si="104">$H46-J46</f>
        <v>11.1817353725</v>
      </c>
      <c r="K69" s="40">
        <f t="shared" si="104"/>
        <v>16.313738967500001</v>
      </c>
      <c r="L69" s="40">
        <f t="shared" si="104"/>
        <v>17.859345122500002</v>
      </c>
      <c r="M69" s="40">
        <f t="shared" si="26"/>
        <v>0</v>
      </c>
      <c r="N69" s="40">
        <f t="shared" si="27"/>
        <v>12.954906334999999</v>
      </c>
      <c r="O69" s="40">
        <f t="shared" ref="O69:Q69" si="105">$M46-O46</f>
        <v>23.906816237499999</v>
      </c>
      <c r="P69" s="40">
        <f t="shared" si="105"/>
        <v>25.33799264</v>
      </c>
      <c r="Q69" s="40">
        <f t="shared" si="105"/>
        <v>25.91949262</v>
      </c>
      <c r="R69" s="40">
        <f t="shared" si="29"/>
        <v>0</v>
      </c>
      <c r="S69" s="40">
        <f t="shared" si="30"/>
        <v>20.425126675000001</v>
      </c>
      <c r="T69" s="40">
        <f t="shared" ref="T69:V69" si="106">$R46-T46</f>
        <v>26.739290012500003</v>
      </c>
      <c r="U69" s="40">
        <f t="shared" si="106"/>
        <v>26.990063027500003</v>
      </c>
      <c r="V69" s="40">
        <f t="shared" si="106"/>
        <v>27.084517202500002</v>
      </c>
      <c r="W69" s="40">
        <f t="shared" si="32"/>
        <v>0</v>
      </c>
      <c r="X69" s="40">
        <f t="shared" si="33"/>
        <v>6.4704857125000004</v>
      </c>
      <c r="Y69" s="40">
        <f t="shared" ref="Y69:AA69" si="107">$W46-Y46</f>
        <v>18.138049977500003</v>
      </c>
      <c r="Z69" s="40">
        <f t="shared" si="107"/>
        <v>21.519726090000002</v>
      </c>
      <c r="AA69" s="40">
        <f t="shared" si="107"/>
        <v>23.166960930000002</v>
      </c>
      <c r="AB69" s="40">
        <f t="shared" si="35"/>
        <v>0</v>
      </c>
      <c r="AC69" s="40">
        <f t="shared" si="36"/>
        <v>26.643574869999998</v>
      </c>
      <c r="AD69" s="40">
        <f t="shared" ref="AD69:AF69" si="108">$AB46-AD46</f>
        <v>28.367304475000001</v>
      </c>
      <c r="AE69" s="40">
        <f t="shared" si="108"/>
        <v>27.996995949999999</v>
      </c>
      <c r="AF69" s="40">
        <f t="shared" si="108"/>
        <v>27.6990085425</v>
      </c>
    </row>
    <row r="70" spans="1:32" x14ac:dyDescent="0.35">
      <c r="A70" t="s">
        <v>363</v>
      </c>
      <c r="C70" s="40">
        <f t="shared" si="21"/>
        <v>0</v>
      </c>
      <c r="D70" s="40">
        <f t="shared" ref="D70:G70" si="109">$C47-D47</f>
        <v>4.5039235000000026</v>
      </c>
      <c r="E70" s="40">
        <f t="shared" si="109"/>
        <v>3.7921976400000013</v>
      </c>
      <c r="F70" s="40">
        <f t="shared" si="109"/>
        <v>-7.1739548224999972</v>
      </c>
      <c r="G70" s="40">
        <f t="shared" si="109"/>
        <v>3.733336240000007</v>
      </c>
      <c r="H70" s="40">
        <f t="shared" si="23"/>
        <v>0</v>
      </c>
      <c r="I70" s="40">
        <f t="shared" si="24"/>
        <v>6.246864852500007</v>
      </c>
      <c r="J70" s="40">
        <f t="shared" ref="J70:L70" si="110">$H47-J47</f>
        <v>8.9390135650000033</v>
      </c>
      <c r="K70" s="40">
        <f t="shared" si="110"/>
        <v>13.134957467500005</v>
      </c>
      <c r="L70" s="40">
        <f t="shared" si="110"/>
        <v>17.416660402500007</v>
      </c>
      <c r="M70" s="40">
        <f t="shared" si="26"/>
        <v>0</v>
      </c>
      <c r="N70" s="40">
        <f t="shared" si="27"/>
        <v>13.623529384999998</v>
      </c>
      <c r="O70" s="40">
        <f t="shared" ref="O70:Q70" si="111">$M47-O47</f>
        <v>24.273982514999997</v>
      </c>
      <c r="P70" s="40">
        <f t="shared" si="111"/>
        <v>26.405174847499996</v>
      </c>
      <c r="Q70" s="40">
        <f t="shared" si="111"/>
        <v>26.752349082499997</v>
      </c>
      <c r="R70" s="40">
        <f t="shared" si="29"/>
        <v>0</v>
      </c>
      <c r="S70" s="40">
        <f t="shared" si="30"/>
        <v>17.340603152500002</v>
      </c>
      <c r="T70" s="40">
        <f t="shared" ref="T70:V70" si="112">$R47-T47</f>
        <v>24.332697157500004</v>
      </c>
      <c r="U70" s="40">
        <f t="shared" si="112"/>
        <v>24.806345520000001</v>
      </c>
      <c r="V70" s="40">
        <f t="shared" si="112"/>
        <v>24.838420657500002</v>
      </c>
      <c r="W70" s="40">
        <f t="shared" si="32"/>
        <v>0</v>
      </c>
      <c r="X70" s="40">
        <f t="shared" si="33"/>
        <v>7.6118644774999993</v>
      </c>
      <c r="Y70" s="40">
        <f t="shared" ref="Y70:AA70" si="113">$W47-Y47</f>
        <v>16.363815075000002</v>
      </c>
      <c r="Z70" s="40">
        <f t="shared" si="113"/>
        <v>21.985960607500001</v>
      </c>
      <c r="AA70" s="40">
        <f t="shared" si="113"/>
        <v>23.630067797500001</v>
      </c>
      <c r="AB70" s="40">
        <f t="shared" si="35"/>
        <v>0</v>
      </c>
      <c r="AC70" s="40">
        <f t="shared" si="36"/>
        <v>23.867060370000001</v>
      </c>
      <c r="AD70" s="40">
        <f t="shared" ref="AD70:AF70" si="114">$AB47-AD47</f>
        <v>28.1725612625</v>
      </c>
      <c r="AE70" s="40">
        <f t="shared" si="114"/>
        <v>28.279973945000002</v>
      </c>
      <c r="AF70" s="40">
        <f t="shared" si="114"/>
        <v>27.832572980000002</v>
      </c>
    </row>
    <row r="71" spans="1:32" x14ac:dyDescent="0.35">
      <c r="A71" t="s">
        <v>364</v>
      </c>
      <c r="C71" s="40">
        <f t="shared" si="21"/>
        <v>0</v>
      </c>
      <c r="D71" s="40">
        <f t="shared" ref="D71:G71" si="115">$C48-D48</f>
        <v>5.2029346899999958</v>
      </c>
      <c r="E71" s="40">
        <f t="shared" si="115"/>
        <v>0.34628293250000297</v>
      </c>
      <c r="F71" s="40">
        <f t="shared" si="115"/>
        <v>-7.0999055949999992</v>
      </c>
      <c r="G71" s="40">
        <f t="shared" si="115"/>
        <v>2.3995735725000031</v>
      </c>
      <c r="H71" s="40">
        <f t="shared" si="23"/>
        <v>0</v>
      </c>
      <c r="I71" s="40">
        <f t="shared" si="24"/>
        <v>8.3843753624999948</v>
      </c>
      <c r="J71" s="40">
        <f t="shared" ref="J71:L71" si="116">$H48-J48</f>
        <v>6.6878209624999947</v>
      </c>
      <c r="K71" s="40">
        <f t="shared" si="116"/>
        <v>10.106676284999999</v>
      </c>
      <c r="L71" s="40">
        <f t="shared" si="116"/>
        <v>14.784242024999998</v>
      </c>
      <c r="M71" s="40">
        <f t="shared" si="26"/>
        <v>0</v>
      </c>
      <c r="N71" s="40">
        <f t="shared" si="27"/>
        <v>15.0618676275</v>
      </c>
      <c r="O71" s="40">
        <f t="shared" ref="O71:Q71" si="117">$M48-O48</f>
        <v>21.425074110000001</v>
      </c>
      <c r="P71" s="40">
        <f t="shared" si="117"/>
        <v>26.069403332500002</v>
      </c>
      <c r="Q71" s="40">
        <f t="shared" si="117"/>
        <v>26.818046174999999</v>
      </c>
      <c r="R71" s="40">
        <f t="shared" si="29"/>
        <v>0</v>
      </c>
      <c r="S71" s="40">
        <f t="shared" si="30"/>
        <v>18.011360437500002</v>
      </c>
      <c r="T71" s="40">
        <f t="shared" ref="T71:V71" si="118">$R48-T48</f>
        <v>23.990189287500002</v>
      </c>
      <c r="U71" s="40">
        <f t="shared" si="118"/>
        <v>25.783310002500002</v>
      </c>
      <c r="V71" s="40">
        <f t="shared" si="118"/>
        <v>25.888560455</v>
      </c>
      <c r="W71" s="40">
        <f t="shared" si="32"/>
        <v>0</v>
      </c>
      <c r="X71" s="40">
        <f t="shared" si="33"/>
        <v>7.3077409150000001</v>
      </c>
      <c r="Y71" s="40">
        <f t="shared" ref="Y71:AA71" si="119">$W48-Y48</f>
        <v>9.5394018575000032</v>
      </c>
      <c r="Z71" s="40">
        <f t="shared" si="119"/>
        <v>18.629494082500003</v>
      </c>
      <c r="AA71" s="40">
        <f t="shared" si="119"/>
        <v>20.489098612500001</v>
      </c>
      <c r="AB71" s="40">
        <f t="shared" si="35"/>
        <v>0</v>
      </c>
      <c r="AC71" s="40">
        <f t="shared" si="36"/>
        <v>23.435275410000003</v>
      </c>
      <c r="AD71" s="40">
        <f t="shared" ref="AD71:AF71" si="120">$AB48-AD48</f>
        <v>26.226372837500001</v>
      </c>
      <c r="AE71" s="40">
        <f t="shared" si="120"/>
        <v>26.902960630000003</v>
      </c>
      <c r="AF71" s="40">
        <f t="shared" si="120"/>
        <v>26.762758345000002</v>
      </c>
    </row>
    <row r="72" spans="1:32" x14ac:dyDescent="0.35">
      <c r="A72" t="s">
        <v>365</v>
      </c>
      <c r="C72" s="40">
        <f t="shared" si="21"/>
        <v>0</v>
      </c>
      <c r="D72" s="40">
        <f>$C49-D49</f>
        <v>1.7751123874999948</v>
      </c>
      <c r="E72" s="40">
        <f t="shared" ref="E72:G72" si="121">$C49-E49</f>
        <v>-0.87231140000000096</v>
      </c>
      <c r="F72" s="40">
        <f t="shared" si="121"/>
        <v>-6.229115417500001</v>
      </c>
      <c r="G72" s="40">
        <f t="shared" si="121"/>
        <v>1.8299335424999974</v>
      </c>
      <c r="H72" s="40">
        <f t="shared" si="23"/>
        <v>0</v>
      </c>
      <c r="I72" s="40">
        <f t="shared" si="24"/>
        <v>1.8377613174999965</v>
      </c>
      <c r="J72" s="40">
        <f t="shared" ref="J72:L72" si="122">$H49-J49</f>
        <v>-0.64197265749999843</v>
      </c>
      <c r="K72" s="40">
        <f t="shared" si="122"/>
        <v>3.55229602</v>
      </c>
      <c r="L72" s="40">
        <f t="shared" si="122"/>
        <v>2.1132929949999983</v>
      </c>
      <c r="M72" s="40">
        <f t="shared" si="26"/>
        <v>0</v>
      </c>
      <c r="N72" s="40">
        <f t="shared" si="27"/>
        <v>1.6242487125000018</v>
      </c>
      <c r="O72" s="40">
        <f t="shared" ref="O72:Q72" si="123">$M49-O49</f>
        <v>1.4650878225000028</v>
      </c>
      <c r="P72" s="40">
        <f t="shared" si="123"/>
        <v>-0.76219636249999212</v>
      </c>
      <c r="Q72" s="40">
        <f t="shared" si="123"/>
        <v>2.8950987325000028</v>
      </c>
      <c r="R72" s="40">
        <f t="shared" si="29"/>
        <v>0</v>
      </c>
      <c r="S72" s="40">
        <f t="shared" si="30"/>
        <v>2.9839901150000046</v>
      </c>
      <c r="T72" s="40">
        <f t="shared" ref="T72:V72" si="124">$R49-T49</f>
        <v>5.5810701875000035</v>
      </c>
      <c r="U72" s="40">
        <f t="shared" si="124"/>
        <v>-0.38643933249999662</v>
      </c>
      <c r="V72" s="40">
        <f t="shared" si="124"/>
        <v>3.663240422500003</v>
      </c>
      <c r="W72" s="40">
        <f t="shared" si="32"/>
        <v>0</v>
      </c>
      <c r="X72" s="40">
        <f t="shared" si="33"/>
        <v>-8.9979949999978714E-3</v>
      </c>
      <c r="Y72" s="40">
        <f t="shared" ref="Y72:AA72" si="125">$W49-Y49</f>
        <v>0.59825490750000654</v>
      </c>
      <c r="Z72" s="40">
        <f t="shared" si="125"/>
        <v>-0.47357806250000323</v>
      </c>
      <c r="AA72" s="40">
        <f t="shared" si="125"/>
        <v>-0.85253187749999526</v>
      </c>
      <c r="AB72" s="40">
        <f t="shared" si="35"/>
        <v>0</v>
      </c>
      <c r="AC72" s="40">
        <f t="shared" si="36"/>
        <v>6.5697131224999978</v>
      </c>
      <c r="AD72" s="40">
        <f t="shared" ref="AD72:AF72" si="126">$AB49-AD49</f>
        <v>7.0115871750000025</v>
      </c>
      <c r="AE72" s="40">
        <f t="shared" si="126"/>
        <v>9.5508317124999991</v>
      </c>
      <c r="AF72" s="40">
        <f t="shared" si="126"/>
        <v>7.3833518899999966</v>
      </c>
    </row>
    <row r="73" spans="1:32" x14ac:dyDescent="0.35">
      <c r="A73" t="s">
        <v>366</v>
      </c>
      <c r="C73" s="40">
        <f t="shared" si="21"/>
        <v>0</v>
      </c>
      <c r="D73" s="40">
        <f t="shared" ref="D73:G73" si="127">$C50-D50</f>
        <v>0.49431683750000133</v>
      </c>
      <c r="E73" s="40">
        <f t="shared" si="127"/>
        <v>-2.219380512499999</v>
      </c>
      <c r="F73" s="40">
        <f t="shared" si="127"/>
        <v>-7.3716416600000017</v>
      </c>
      <c r="G73" s="40">
        <f t="shared" si="127"/>
        <v>-2.3748090775000001</v>
      </c>
      <c r="H73" s="40">
        <f t="shared" si="23"/>
        <v>0</v>
      </c>
      <c r="I73" s="40">
        <f t="shared" si="24"/>
        <v>2.8024802100000024</v>
      </c>
      <c r="J73" s="40">
        <f t="shared" ref="J73:L73" si="128">$H50-J50</f>
        <v>0.9562497625000006</v>
      </c>
      <c r="K73" s="40">
        <f t="shared" si="128"/>
        <v>0.933434345000002</v>
      </c>
      <c r="L73" s="40">
        <f t="shared" si="128"/>
        <v>0.90753456499999885</v>
      </c>
      <c r="M73" s="40">
        <f t="shared" si="26"/>
        <v>0</v>
      </c>
      <c r="N73" s="40">
        <f t="shared" si="27"/>
        <v>4.5647786350000032</v>
      </c>
      <c r="O73" s="40">
        <f t="shared" ref="O73:Q73" si="129">$M50-O50</f>
        <v>5.3180705800000005</v>
      </c>
      <c r="P73" s="40">
        <f t="shared" si="129"/>
        <v>3.6963116650000067</v>
      </c>
      <c r="Q73" s="40">
        <f t="shared" si="129"/>
        <v>2.745053010000003</v>
      </c>
      <c r="R73" s="40">
        <f t="shared" si="29"/>
        <v>0</v>
      </c>
      <c r="S73" s="40">
        <f t="shared" si="30"/>
        <v>3.1577442249999947</v>
      </c>
      <c r="T73" s="40">
        <f t="shared" ref="T73:V73" si="130">$R50-T50</f>
        <v>4.0823753449999955</v>
      </c>
      <c r="U73" s="40">
        <f t="shared" si="130"/>
        <v>1.5886485424999996</v>
      </c>
      <c r="V73" s="40">
        <f t="shared" si="130"/>
        <v>6.0502194874999979</v>
      </c>
      <c r="W73" s="40">
        <f t="shared" si="32"/>
        <v>0</v>
      </c>
      <c r="X73" s="40">
        <f t="shared" si="33"/>
        <v>2.4778326974999985</v>
      </c>
      <c r="Y73" s="40">
        <f t="shared" ref="Y73:AA73" si="131">$W50-Y50</f>
        <v>1.1737102774999997</v>
      </c>
      <c r="Z73" s="40">
        <f t="shared" si="131"/>
        <v>0.66152128499999918</v>
      </c>
      <c r="AA73" s="40">
        <f t="shared" si="131"/>
        <v>-1.347505337500003</v>
      </c>
      <c r="AB73" s="40">
        <f t="shared" si="35"/>
        <v>0</v>
      </c>
      <c r="AC73" s="40">
        <f t="shared" si="36"/>
        <v>9.5346616199999943</v>
      </c>
      <c r="AD73" s="40">
        <f t="shared" ref="AD73:AF73" si="132">$AB50-AD50</f>
        <v>6.854636282499996</v>
      </c>
      <c r="AE73" s="40">
        <f t="shared" si="132"/>
        <v>4.5307985474999946</v>
      </c>
      <c r="AF73" s="40">
        <f t="shared" si="132"/>
        <v>6.5559022349999978</v>
      </c>
    </row>
    <row r="74" spans="1:32" x14ac:dyDescent="0.35">
      <c r="A74" t="s">
        <v>367</v>
      </c>
      <c r="C74" s="40">
        <f t="shared" si="21"/>
        <v>0</v>
      </c>
      <c r="D74" s="40">
        <f t="shared" ref="D74:G74" si="133">$C51-D51</f>
        <v>-1.2260149424999973</v>
      </c>
      <c r="E74" s="40">
        <f t="shared" si="133"/>
        <v>2.3708066400000014</v>
      </c>
      <c r="F74" s="40">
        <f t="shared" si="133"/>
        <v>-4.1884886274999964</v>
      </c>
      <c r="G74" s="40">
        <f t="shared" si="133"/>
        <v>2.0624174700000033</v>
      </c>
      <c r="H74" s="40">
        <f t="shared" si="23"/>
        <v>0</v>
      </c>
      <c r="I74" s="40">
        <f t="shared" si="24"/>
        <v>1.0331863450000007</v>
      </c>
      <c r="J74" s="40">
        <f t="shared" ref="J74:L74" si="134">$H51-J51</f>
        <v>2.2079796349999974</v>
      </c>
      <c r="K74" s="40">
        <f t="shared" si="134"/>
        <v>3.1353117124999983</v>
      </c>
      <c r="L74" s="40">
        <f t="shared" si="134"/>
        <v>2.4835171175000035</v>
      </c>
      <c r="M74" s="40">
        <f t="shared" si="26"/>
        <v>0</v>
      </c>
      <c r="N74" s="40">
        <f t="shared" si="27"/>
        <v>0.89449602249999671</v>
      </c>
      <c r="O74" s="40">
        <f t="shared" ref="O74:Q74" si="135">$M51-O51</f>
        <v>3.6321645749999973</v>
      </c>
      <c r="P74" s="40">
        <f t="shared" si="135"/>
        <v>2.4468883800000008</v>
      </c>
      <c r="Q74" s="40">
        <f t="shared" si="135"/>
        <v>5.5356060674999981</v>
      </c>
      <c r="R74" s="40">
        <f t="shared" si="29"/>
        <v>0</v>
      </c>
      <c r="S74" s="40">
        <f t="shared" si="30"/>
        <v>3.7998129550000002</v>
      </c>
      <c r="T74" s="40">
        <f t="shared" ref="T74:V74" si="136">$R51-T51</f>
        <v>6.3660933599999971</v>
      </c>
      <c r="U74" s="40">
        <f t="shared" si="136"/>
        <v>2.3421502850000024</v>
      </c>
      <c r="V74" s="40">
        <f t="shared" si="136"/>
        <v>6.6523312875000009</v>
      </c>
      <c r="W74" s="40">
        <f t="shared" si="32"/>
        <v>0</v>
      </c>
      <c r="X74" s="40">
        <f t="shared" si="33"/>
        <v>-7.1064637500001027E-2</v>
      </c>
      <c r="Y74" s="40">
        <f t="shared" ref="Y74:AA74" si="137">$W51-Y51</f>
        <v>2.9876461049999961</v>
      </c>
      <c r="Z74" s="40">
        <f t="shared" si="137"/>
        <v>2.4198001224999999</v>
      </c>
      <c r="AA74" s="40">
        <f t="shared" si="137"/>
        <v>1.1100380699999981</v>
      </c>
      <c r="AB74" s="40">
        <f t="shared" si="35"/>
        <v>0</v>
      </c>
      <c r="AC74" s="40">
        <f t="shared" si="36"/>
        <v>7.2802972875000016</v>
      </c>
      <c r="AD74" s="40">
        <f t="shared" ref="AD74:AF74" si="138">$AB51-AD51</f>
        <v>9.3324928599999986</v>
      </c>
      <c r="AE74" s="40">
        <f t="shared" si="138"/>
        <v>7.0531807875000041</v>
      </c>
      <c r="AF74" s="40">
        <f t="shared" si="138"/>
        <v>2.7914120950000054</v>
      </c>
    </row>
    <row r="75" spans="1:32" x14ac:dyDescent="0.35">
      <c r="A75" t="s">
        <v>368</v>
      </c>
    </row>
    <row r="76" spans="1:32" x14ac:dyDescent="0.35">
      <c r="A76" t="s">
        <v>369</v>
      </c>
    </row>
    <row r="77" spans="1:32" x14ac:dyDescent="0.35">
      <c r="A77" t="s">
        <v>370</v>
      </c>
    </row>
    <row r="78" spans="1:32" x14ac:dyDescent="0.35">
      <c r="B78" s="43"/>
      <c r="C78" s="44" t="s">
        <v>272</v>
      </c>
      <c r="D78" s="44" t="s">
        <v>278</v>
      </c>
      <c r="E78" s="44" t="s">
        <v>284</v>
      </c>
      <c r="F78" s="44" t="s">
        <v>290</v>
      </c>
      <c r="G78" s="44" t="s">
        <v>340</v>
      </c>
      <c r="H78" s="45" t="s">
        <v>274</v>
      </c>
      <c r="I78" s="45" t="s">
        <v>280</v>
      </c>
      <c r="J78" s="45" t="s">
        <v>286</v>
      </c>
      <c r="K78" s="45" t="s">
        <v>292</v>
      </c>
      <c r="L78" s="45" t="s">
        <v>342</v>
      </c>
      <c r="M78" s="45" t="s">
        <v>275</v>
      </c>
      <c r="N78" s="45" t="s">
        <v>281</v>
      </c>
      <c r="O78" s="45" t="s">
        <v>287</v>
      </c>
      <c r="P78" s="45" t="s">
        <v>293</v>
      </c>
      <c r="Q78" s="45" t="s">
        <v>343</v>
      </c>
      <c r="R78" s="45" t="s">
        <v>276</v>
      </c>
      <c r="S78" s="45" t="s">
        <v>282</v>
      </c>
      <c r="T78" s="45" t="s">
        <v>288</v>
      </c>
      <c r="U78" s="45" t="s">
        <v>294</v>
      </c>
      <c r="V78" s="45" t="s">
        <v>344</v>
      </c>
      <c r="W78" s="45" t="s">
        <v>273</v>
      </c>
      <c r="X78" s="45" t="s">
        <v>279</v>
      </c>
      <c r="Y78" s="45" t="s">
        <v>285</v>
      </c>
      <c r="Z78" s="45" t="s">
        <v>291</v>
      </c>
      <c r="AA78" s="45" t="s">
        <v>341</v>
      </c>
      <c r="AB78" s="46" t="s">
        <v>277</v>
      </c>
      <c r="AC78" s="46" t="s">
        <v>283</v>
      </c>
      <c r="AD78" s="46" t="s">
        <v>289</v>
      </c>
      <c r="AE78" s="46" t="s">
        <v>295</v>
      </c>
      <c r="AF78" s="46" t="s">
        <v>345</v>
      </c>
    </row>
    <row r="79" spans="1:32" x14ac:dyDescent="0.35">
      <c r="A79" t="s">
        <v>371</v>
      </c>
      <c r="B79" s="47" t="s">
        <v>376</v>
      </c>
      <c r="C79" s="47">
        <v>0</v>
      </c>
      <c r="D79" s="47">
        <v>1</v>
      </c>
      <c r="E79" s="47">
        <v>5</v>
      </c>
      <c r="F79" s="47">
        <v>11</v>
      </c>
      <c r="G79" s="47">
        <v>20</v>
      </c>
      <c r="H79" s="47">
        <v>0</v>
      </c>
      <c r="I79" s="47">
        <v>1</v>
      </c>
      <c r="J79" s="47">
        <v>5</v>
      </c>
      <c r="K79" s="47">
        <v>11</v>
      </c>
      <c r="L79" s="47">
        <v>20</v>
      </c>
      <c r="M79" s="47">
        <v>0</v>
      </c>
      <c r="N79" s="47">
        <v>1</v>
      </c>
      <c r="O79" s="47">
        <v>5</v>
      </c>
      <c r="P79" s="47">
        <v>11</v>
      </c>
      <c r="Q79" s="47">
        <v>20</v>
      </c>
      <c r="R79" s="47">
        <v>0</v>
      </c>
      <c r="S79" s="47">
        <v>1</v>
      </c>
      <c r="T79" s="47">
        <v>5</v>
      </c>
      <c r="U79" s="47">
        <v>11</v>
      </c>
      <c r="V79" s="47">
        <v>20</v>
      </c>
      <c r="W79" s="47">
        <v>0</v>
      </c>
      <c r="X79" s="47">
        <v>1</v>
      </c>
      <c r="Y79" s="47">
        <v>5</v>
      </c>
      <c r="Z79" s="47">
        <v>11</v>
      </c>
      <c r="AA79" s="47">
        <v>20</v>
      </c>
      <c r="AB79" s="47">
        <v>0</v>
      </c>
      <c r="AC79" s="47">
        <v>1</v>
      </c>
      <c r="AD79" s="47">
        <v>5</v>
      </c>
      <c r="AE79" s="47">
        <v>11</v>
      </c>
      <c r="AF79" s="47">
        <v>20</v>
      </c>
    </row>
    <row r="80" spans="1:32" x14ac:dyDescent="0.35">
      <c r="A80" t="s">
        <v>350</v>
      </c>
      <c r="B80" t="s">
        <v>379</v>
      </c>
      <c r="C80" s="40">
        <f>C57/$C$6</f>
        <v>0</v>
      </c>
      <c r="D80" s="40">
        <f t="shared" ref="D80:AF80" si="139">D57/$C$6</f>
        <v>0.54556115350000023</v>
      </c>
      <c r="E80" s="40">
        <f t="shared" si="139"/>
        <v>1.7751427890000002</v>
      </c>
      <c r="F80" s="40">
        <f t="shared" si="139"/>
        <v>-0.24104295699999981</v>
      </c>
      <c r="G80" s="40">
        <f t="shared" si="139"/>
        <v>2.0401382110000008</v>
      </c>
      <c r="H80" s="40">
        <f t="shared" si="139"/>
        <v>0</v>
      </c>
      <c r="I80" s="40">
        <f t="shared" si="139"/>
        <v>2.5987043724999999</v>
      </c>
      <c r="J80" s="40">
        <f t="shared" si="139"/>
        <v>4.9005050615000005</v>
      </c>
      <c r="K80" s="40">
        <f t="shared" si="139"/>
        <v>5.1858222295000003</v>
      </c>
      <c r="L80" s="40">
        <f t="shared" si="139"/>
        <v>5.2271810180000005</v>
      </c>
      <c r="M80" s="40">
        <f t="shared" si="139"/>
        <v>0</v>
      </c>
      <c r="N80" s="40">
        <f t="shared" si="139"/>
        <v>3.3712624720000002</v>
      </c>
      <c r="O80" s="40">
        <f t="shared" si="139"/>
        <v>4.999089896500001</v>
      </c>
      <c r="P80" s="40">
        <f t="shared" si="139"/>
        <v>5.0274368695000007</v>
      </c>
      <c r="Q80" s="40">
        <f t="shared" si="139"/>
        <v>5.0264704815000005</v>
      </c>
      <c r="R80" s="40">
        <f t="shared" si="139"/>
        <v>0</v>
      </c>
      <c r="S80" s="40">
        <f t="shared" si="139"/>
        <v>3.3658115545000009</v>
      </c>
      <c r="T80" s="40">
        <f t="shared" si="139"/>
        <v>4.6795362720000009</v>
      </c>
      <c r="U80" s="40">
        <f t="shared" si="139"/>
        <v>4.6795362720000009</v>
      </c>
      <c r="V80" s="40">
        <f t="shared" si="139"/>
        <v>4.6795362720000009</v>
      </c>
      <c r="W80" s="40">
        <f t="shared" si="139"/>
        <v>0</v>
      </c>
      <c r="X80" s="40">
        <f t="shared" si="139"/>
        <v>2.5297897919999999</v>
      </c>
      <c r="Y80" s="40">
        <f t="shared" si="139"/>
        <v>4.5297353445000006</v>
      </c>
      <c r="Z80" s="40">
        <f t="shared" si="139"/>
        <v>4.7558546599999998</v>
      </c>
      <c r="AA80" s="40">
        <f t="shared" si="139"/>
        <v>4.7574325340000003</v>
      </c>
      <c r="AB80" s="40">
        <f t="shared" si="139"/>
        <v>0</v>
      </c>
      <c r="AC80" s="40">
        <f t="shared" si="139"/>
        <v>4.1483827465000003</v>
      </c>
      <c r="AD80" s="40">
        <f t="shared" si="139"/>
        <v>5.4614103360000001</v>
      </c>
      <c r="AE80" s="40">
        <f t="shared" si="139"/>
        <v>5.4614103360000001</v>
      </c>
      <c r="AF80" s="40">
        <f t="shared" si="139"/>
        <v>5.4614103360000001</v>
      </c>
    </row>
    <row r="81" spans="1:32" x14ac:dyDescent="0.35">
      <c r="A81" t="s">
        <v>351</v>
      </c>
      <c r="B81" t="s">
        <v>379</v>
      </c>
      <c r="C81" s="40">
        <f t="shared" ref="C81:AF81" si="140">C58/$C$6</f>
        <v>0</v>
      </c>
      <c r="D81" s="40">
        <f t="shared" si="140"/>
        <v>1.0260350315000004</v>
      </c>
      <c r="E81" s="40">
        <f t="shared" si="140"/>
        <v>2.0960446965000004</v>
      </c>
      <c r="F81" s="40">
        <f t="shared" si="140"/>
        <v>-1.2328603624999999</v>
      </c>
      <c r="G81" s="40">
        <f t="shared" si="140"/>
        <v>1.9611443390000012</v>
      </c>
      <c r="H81" s="40">
        <f t="shared" si="140"/>
        <v>0</v>
      </c>
      <c r="I81" s="40">
        <f t="shared" si="140"/>
        <v>3.2295514214999996</v>
      </c>
      <c r="J81" s="40">
        <f t="shared" si="140"/>
        <v>5.412323497</v>
      </c>
      <c r="K81" s="40">
        <f t="shared" si="140"/>
        <v>5.5128414910000005</v>
      </c>
      <c r="L81" s="40">
        <f t="shared" si="140"/>
        <v>5.5278401084999995</v>
      </c>
      <c r="M81" s="40">
        <f t="shared" si="140"/>
        <v>0</v>
      </c>
      <c r="N81" s="40">
        <f t="shared" si="140"/>
        <v>4.0909027600000005</v>
      </c>
      <c r="O81" s="40">
        <f t="shared" si="140"/>
        <v>5.5116730164999996</v>
      </c>
      <c r="P81" s="40">
        <f t="shared" si="140"/>
        <v>5.5250112650000007</v>
      </c>
      <c r="Q81" s="40">
        <f t="shared" si="140"/>
        <v>5.5263427310000006</v>
      </c>
      <c r="R81" s="40">
        <f t="shared" si="140"/>
        <v>0</v>
      </c>
      <c r="S81" s="40">
        <f t="shared" si="140"/>
        <v>4.0644356790000007</v>
      </c>
      <c r="T81" s="40">
        <f t="shared" si="140"/>
        <v>5.253435467000001</v>
      </c>
      <c r="U81" s="40">
        <f t="shared" si="140"/>
        <v>5.253435467000001</v>
      </c>
      <c r="V81" s="40">
        <f t="shared" si="140"/>
        <v>5.253435467000001</v>
      </c>
      <c r="W81" s="40">
        <f t="shared" si="140"/>
        <v>0</v>
      </c>
      <c r="X81" s="40">
        <f t="shared" si="140"/>
        <v>2.9867150995000005</v>
      </c>
      <c r="Y81" s="40">
        <f t="shared" si="140"/>
        <v>4.7763892480000001</v>
      </c>
      <c r="Z81" s="40">
        <f t="shared" si="140"/>
        <v>4.886746328500001</v>
      </c>
      <c r="AA81" s="40">
        <f t="shared" si="140"/>
        <v>4.8622018565000005</v>
      </c>
      <c r="AB81" s="40">
        <f t="shared" si="140"/>
        <v>0</v>
      </c>
      <c r="AC81" s="40">
        <f t="shared" si="140"/>
        <v>5.4191518060000003</v>
      </c>
      <c r="AD81" s="40">
        <f t="shared" si="140"/>
        <v>6.5778755515</v>
      </c>
      <c r="AE81" s="40">
        <f t="shared" si="140"/>
        <v>6.5778755515</v>
      </c>
      <c r="AF81" s="40">
        <f t="shared" si="140"/>
        <v>6.5778755515</v>
      </c>
    </row>
    <row r="82" spans="1:32" x14ac:dyDescent="0.35">
      <c r="A82" t="s">
        <v>352</v>
      </c>
      <c r="B82" t="s">
        <v>379</v>
      </c>
      <c r="C82" s="40">
        <f t="shared" ref="C82:AF82" si="141">C59/$C$6</f>
        <v>0</v>
      </c>
      <c r="D82" s="40">
        <f t="shared" si="141"/>
        <v>3.4841475910000015</v>
      </c>
      <c r="E82" s="40">
        <f t="shared" si="141"/>
        <v>5.1319544200000013</v>
      </c>
      <c r="F82" s="40">
        <f t="shared" si="141"/>
        <v>4.2356242695000006</v>
      </c>
      <c r="G82" s="40">
        <f t="shared" si="141"/>
        <v>4.5151799305000013</v>
      </c>
      <c r="H82" s="40">
        <f t="shared" si="141"/>
        <v>0</v>
      </c>
      <c r="I82" s="40">
        <f t="shared" si="141"/>
        <v>4.0415531644999998</v>
      </c>
      <c r="J82" s="40">
        <f t="shared" si="141"/>
        <v>7.2015831810000011</v>
      </c>
      <c r="K82" s="40">
        <f t="shared" si="141"/>
        <v>7.8224420250000009</v>
      </c>
      <c r="L82" s="40">
        <f t="shared" si="141"/>
        <v>7.8366196035</v>
      </c>
      <c r="M82" s="40">
        <f t="shared" si="141"/>
        <v>0</v>
      </c>
      <c r="N82" s="40">
        <f t="shared" si="141"/>
        <v>3.7995449209999999</v>
      </c>
      <c r="O82" s="40">
        <f t="shared" si="141"/>
        <v>7.0117735830000001</v>
      </c>
      <c r="P82" s="40">
        <f t="shared" si="141"/>
        <v>7.4301618835000003</v>
      </c>
      <c r="Q82" s="40">
        <f t="shared" si="141"/>
        <v>7.4287672724999991</v>
      </c>
      <c r="R82" s="40">
        <f t="shared" si="141"/>
        <v>0</v>
      </c>
      <c r="S82" s="40">
        <f t="shared" si="141"/>
        <v>3.5932233945000007</v>
      </c>
      <c r="T82" s="40">
        <f t="shared" si="141"/>
        <v>6.3719484550000001</v>
      </c>
      <c r="U82" s="40">
        <f t="shared" si="141"/>
        <v>6.765487491</v>
      </c>
      <c r="V82" s="40">
        <f t="shared" si="141"/>
        <v>6.765487491</v>
      </c>
      <c r="W82" s="40">
        <f t="shared" si="141"/>
        <v>0</v>
      </c>
      <c r="X82" s="40">
        <f t="shared" si="141"/>
        <v>4.7260705505000002</v>
      </c>
      <c r="Y82" s="40">
        <f t="shared" si="141"/>
        <v>7.783108813000001</v>
      </c>
      <c r="Z82" s="40">
        <f t="shared" si="141"/>
        <v>8.3220134165000008</v>
      </c>
      <c r="AA82" s="40">
        <f t="shared" si="141"/>
        <v>8.2943720074999998</v>
      </c>
      <c r="AB82" s="40">
        <f t="shared" si="141"/>
        <v>0</v>
      </c>
      <c r="AC82" s="40">
        <f t="shared" si="141"/>
        <v>3.9907737780000003</v>
      </c>
      <c r="AD82" s="40">
        <f t="shared" si="141"/>
        <v>7.8017719804999999</v>
      </c>
      <c r="AE82" s="40">
        <f t="shared" si="141"/>
        <v>8.1974142005000008</v>
      </c>
      <c r="AF82" s="40">
        <f t="shared" si="141"/>
        <v>8.1974142005000008</v>
      </c>
    </row>
    <row r="83" spans="1:32" x14ac:dyDescent="0.35">
      <c r="A83" t="s">
        <v>353</v>
      </c>
      <c r="B83" s="42" t="s">
        <v>374</v>
      </c>
      <c r="C83" s="40">
        <f t="shared" ref="C83:AF83" si="142">C60/$C$6</f>
        <v>0</v>
      </c>
      <c r="D83" s="40">
        <f t="shared" si="142"/>
        <v>2.5218439384999995</v>
      </c>
      <c r="E83" s="40">
        <f t="shared" si="142"/>
        <v>2.2066435544999989</v>
      </c>
      <c r="F83" s="40">
        <f t="shared" si="142"/>
        <v>-0.30643388150000278</v>
      </c>
      <c r="G83" s="40">
        <f t="shared" si="142"/>
        <v>1.6681642839999995</v>
      </c>
      <c r="H83" s="40">
        <f t="shared" si="142"/>
        <v>0</v>
      </c>
      <c r="I83" s="40">
        <f t="shared" si="142"/>
        <v>2.4960075115000011</v>
      </c>
      <c r="J83" s="40">
        <f t="shared" si="142"/>
        <v>2.1512969650000002</v>
      </c>
      <c r="K83" s="40">
        <f t="shared" si="142"/>
        <v>2.9493541484999994</v>
      </c>
      <c r="L83" s="40">
        <f t="shared" si="142"/>
        <v>2.3001210234999996</v>
      </c>
      <c r="M83" s="40">
        <f t="shared" si="142"/>
        <v>0</v>
      </c>
      <c r="N83" s="40">
        <f t="shared" si="142"/>
        <v>3.2175202990000003</v>
      </c>
      <c r="O83" s="40">
        <f t="shared" si="142"/>
        <v>3.1453623865000013</v>
      </c>
      <c r="P83" s="40">
        <f t="shared" si="142"/>
        <v>3.2490105960000015</v>
      </c>
      <c r="Q83" s="40">
        <f t="shared" si="142"/>
        <v>2.8496417870000004</v>
      </c>
      <c r="R83" s="40">
        <f t="shared" si="142"/>
        <v>0</v>
      </c>
      <c r="S83" s="40">
        <f t="shared" si="142"/>
        <v>4.2983829785000012</v>
      </c>
      <c r="T83" s="40">
        <f t="shared" si="142"/>
        <v>5.1867296870000015</v>
      </c>
      <c r="U83" s="40">
        <f t="shared" si="142"/>
        <v>5.118405946500002</v>
      </c>
      <c r="V83" s="40">
        <f t="shared" si="142"/>
        <v>5.1871504335000012</v>
      </c>
      <c r="W83" s="40">
        <f t="shared" si="142"/>
        <v>0</v>
      </c>
      <c r="X83" s="40">
        <f t="shared" si="142"/>
        <v>2.1568418169999992</v>
      </c>
      <c r="Y83" s="40">
        <f t="shared" si="142"/>
        <v>1.9979619644999986</v>
      </c>
      <c r="Z83" s="40">
        <f t="shared" si="142"/>
        <v>1.4677428244999988</v>
      </c>
      <c r="AA83" s="40">
        <f t="shared" si="142"/>
        <v>1.1375414164999995</v>
      </c>
      <c r="AB83" s="40">
        <f t="shared" si="142"/>
        <v>0</v>
      </c>
      <c r="AC83" s="40">
        <f t="shared" si="142"/>
        <v>4.8521346705000017</v>
      </c>
      <c r="AD83" s="40">
        <f t="shared" si="142"/>
        <v>6.2108600690000006</v>
      </c>
      <c r="AE83" s="40">
        <f t="shared" si="142"/>
        <v>6.4231733790000005</v>
      </c>
      <c r="AF83" s="40">
        <f t="shared" si="142"/>
        <v>6.7172277665000006</v>
      </c>
    </row>
    <row r="84" spans="1:32" x14ac:dyDescent="0.35">
      <c r="A84" t="s">
        <v>354</v>
      </c>
      <c r="B84" s="42" t="s">
        <v>374</v>
      </c>
      <c r="C84" s="40">
        <f t="shared" ref="C84:AF84" si="143">C61/$C$6</f>
        <v>0</v>
      </c>
      <c r="D84" s="40">
        <f t="shared" si="143"/>
        <v>0.96848354749999932</v>
      </c>
      <c r="E84" s="40">
        <f t="shared" si="143"/>
        <v>0.32477364049999835</v>
      </c>
      <c r="F84" s="40">
        <f t="shared" si="143"/>
        <v>-0.50823834050000016</v>
      </c>
      <c r="G84" s="40">
        <f t="shared" si="143"/>
        <v>0.22368389099999889</v>
      </c>
      <c r="H84" s="40">
        <f t="shared" si="143"/>
        <v>0</v>
      </c>
      <c r="I84" s="40">
        <f t="shared" si="143"/>
        <v>1.0377784385000006</v>
      </c>
      <c r="J84" s="40">
        <f t="shared" si="143"/>
        <v>1.0833665984999996</v>
      </c>
      <c r="K84" s="40">
        <f t="shared" si="143"/>
        <v>1.5568969439999996</v>
      </c>
      <c r="L84" s="40">
        <f t="shared" si="143"/>
        <v>1.1218132274999995</v>
      </c>
      <c r="M84" s="40">
        <f t="shared" si="143"/>
        <v>0</v>
      </c>
      <c r="N84" s="40">
        <f t="shared" si="143"/>
        <v>2.4622947699999989</v>
      </c>
      <c r="O84" s="40">
        <f t="shared" si="143"/>
        <v>1.8891141554999984</v>
      </c>
      <c r="P84" s="40">
        <f t="shared" si="143"/>
        <v>2.153522858999998</v>
      </c>
      <c r="Q84" s="40">
        <f t="shared" si="143"/>
        <v>1.8629841674999987</v>
      </c>
      <c r="R84" s="40">
        <f t="shared" si="143"/>
        <v>0</v>
      </c>
      <c r="S84" s="40">
        <f t="shared" si="143"/>
        <v>3.6961765085000011</v>
      </c>
      <c r="T84" s="40">
        <f t="shared" si="143"/>
        <v>3.1859704360000003</v>
      </c>
      <c r="U84" s="40">
        <f t="shared" si="143"/>
        <v>3.6454003400000006</v>
      </c>
      <c r="V84" s="40">
        <f t="shared" si="143"/>
        <v>3.2028574885000003</v>
      </c>
      <c r="W84" s="40">
        <f t="shared" si="143"/>
        <v>0</v>
      </c>
      <c r="X84" s="40">
        <f t="shared" si="143"/>
        <v>0.52949047299999852</v>
      </c>
      <c r="Y84" s="40">
        <f t="shared" si="143"/>
        <v>-0.21834247650000052</v>
      </c>
      <c r="Z84" s="40">
        <f t="shared" si="143"/>
        <v>0.31317876249999943</v>
      </c>
      <c r="AA84" s="40">
        <f t="shared" si="143"/>
        <v>-0.35241921399999965</v>
      </c>
      <c r="AB84" s="40">
        <f t="shared" si="143"/>
        <v>0</v>
      </c>
      <c r="AC84" s="40">
        <f t="shared" si="143"/>
        <v>5.7026843780000007</v>
      </c>
      <c r="AD84" s="40">
        <f t="shared" si="143"/>
        <v>4.7328560184999997</v>
      </c>
      <c r="AE84" s="40">
        <f t="shared" si="143"/>
        <v>6.0026860290000013</v>
      </c>
      <c r="AF84" s="40">
        <f t="shared" si="143"/>
        <v>6.0579833395000007</v>
      </c>
    </row>
    <row r="85" spans="1:32" x14ac:dyDescent="0.35">
      <c r="A85" t="s">
        <v>355</v>
      </c>
      <c r="B85" s="42" t="s">
        <v>374</v>
      </c>
      <c r="C85" s="40">
        <f t="shared" ref="C85:AF85" si="144">C62/$C$6</f>
        <v>0</v>
      </c>
      <c r="D85" s="40">
        <f t="shared" si="144"/>
        <v>-0.31315009699999974</v>
      </c>
      <c r="E85" s="40">
        <f t="shared" si="144"/>
        <v>-6.2758010000003141E-3</v>
      </c>
      <c r="F85" s="40">
        <f t="shared" si="144"/>
        <v>-1.7003928025000001</v>
      </c>
      <c r="G85" s="40">
        <f t="shared" si="144"/>
        <v>-0.28455805300000064</v>
      </c>
      <c r="H85" s="40">
        <f t="shared" si="144"/>
        <v>0</v>
      </c>
      <c r="I85" s="40">
        <f t="shared" si="144"/>
        <v>-0.45621339249999904</v>
      </c>
      <c r="J85" s="40">
        <f t="shared" si="144"/>
        <v>0.42779000650000115</v>
      </c>
      <c r="K85" s="40">
        <f t="shared" si="144"/>
        <v>0.67921859600000045</v>
      </c>
      <c r="L85" s="40">
        <f t="shared" si="144"/>
        <v>-0.34583563049999883</v>
      </c>
      <c r="M85" s="40">
        <f t="shared" si="144"/>
        <v>0</v>
      </c>
      <c r="N85" s="40">
        <f t="shared" si="144"/>
        <v>0.61544692949999913</v>
      </c>
      <c r="O85" s="40">
        <f t="shared" si="144"/>
        <v>2.1019547515000001</v>
      </c>
      <c r="P85" s="40">
        <f t="shared" si="144"/>
        <v>2.0552649334999997</v>
      </c>
      <c r="Q85" s="40">
        <f t="shared" si="144"/>
        <v>2.0381103034999999</v>
      </c>
      <c r="R85" s="40">
        <f t="shared" si="144"/>
        <v>0</v>
      </c>
      <c r="S85" s="40">
        <f t="shared" si="144"/>
        <v>1.9720765594999996</v>
      </c>
      <c r="T85" s="40">
        <f t="shared" si="144"/>
        <v>3.222384564</v>
      </c>
      <c r="U85" s="40">
        <f t="shared" si="144"/>
        <v>3.4902733249999995</v>
      </c>
      <c r="V85" s="40">
        <f t="shared" si="144"/>
        <v>3.5953972730000006</v>
      </c>
      <c r="W85" s="40">
        <f t="shared" si="144"/>
        <v>0</v>
      </c>
      <c r="X85" s="40">
        <f t="shared" si="144"/>
        <v>-0.11793876499999953</v>
      </c>
      <c r="Y85" s="40">
        <f t="shared" si="144"/>
        <v>0.32500242850000022</v>
      </c>
      <c r="Z85" s="40">
        <f t="shared" si="144"/>
        <v>2.354887499999947E-2</v>
      </c>
      <c r="AA85" s="40">
        <f t="shared" si="144"/>
        <v>-1.6135036545000006</v>
      </c>
      <c r="AB85" s="40">
        <f t="shared" si="144"/>
        <v>0</v>
      </c>
      <c r="AC85" s="40">
        <f t="shared" si="144"/>
        <v>2.389303893000001</v>
      </c>
      <c r="AD85" s="40">
        <f t="shared" si="144"/>
        <v>3.7750234530000015</v>
      </c>
      <c r="AE85" s="40">
        <f t="shared" si="144"/>
        <v>4.5092610120000014</v>
      </c>
      <c r="AF85" s="40">
        <f t="shared" si="144"/>
        <v>4.3789947380000012</v>
      </c>
    </row>
    <row r="86" spans="1:32" x14ac:dyDescent="0.35">
      <c r="A86" t="s">
        <v>356</v>
      </c>
      <c r="B86" s="42" t="s">
        <v>382</v>
      </c>
      <c r="C86" s="40">
        <f t="shared" ref="C86:AF86" si="145">C63/$C$6</f>
        <v>0</v>
      </c>
      <c r="D86" s="40">
        <f t="shared" si="145"/>
        <v>0.15477131649999903</v>
      </c>
      <c r="E86" s="40">
        <f t="shared" si="145"/>
        <v>-8.1736661000001473E-2</v>
      </c>
      <c r="F86" s="40">
        <f t="shared" si="145"/>
        <v>-2.1587833725000016</v>
      </c>
      <c r="G86" s="40">
        <f t="shared" si="145"/>
        <v>-0.23973647250000099</v>
      </c>
      <c r="H86" s="40">
        <f t="shared" si="145"/>
        <v>0</v>
      </c>
      <c r="I86" s="40">
        <f t="shared" si="145"/>
        <v>8.338597599999957E-2</v>
      </c>
      <c r="J86" s="40">
        <f t="shared" si="145"/>
        <v>0.23772652349999887</v>
      </c>
      <c r="K86" s="40">
        <f t="shared" si="145"/>
        <v>0.36762341549999816</v>
      </c>
      <c r="L86" s="40">
        <f t="shared" si="145"/>
        <v>-0.13418181150000166</v>
      </c>
      <c r="M86" s="40">
        <f t="shared" si="145"/>
        <v>0</v>
      </c>
      <c r="N86" s="40">
        <f t="shared" si="145"/>
        <v>0.73053023550000018</v>
      </c>
      <c r="O86" s="40">
        <f t="shared" si="145"/>
        <v>0.7993976934999999</v>
      </c>
      <c r="P86" s="40">
        <f t="shared" si="145"/>
        <v>0.59677069500000002</v>
      </c>
      <c r="Q86" s="40">
        <f t="shared" si="145"/>
        <v>0.32538745699999938</v>
      </c>
      <c r="R86" s="40">
        <f t="shared" si="145"/>
        <v>0</v>
      </c>
      <c r="S86" s="40">
        <f t="shared" si="145"/>
        <v>0.82848866150000122</v>
      </c>
      <c r="T86" s="40">
        <f t="shared" si="145"/>
        <v>0.4186648384999998</v>
      </c>
      <c r="U86" s="40">
        <f t="shared" si="145"/>
        <v>0.77357737550000039</v>
      </c>
      <c r="V86" s="40">
        <f t="shared" si="145"/>
        <v>0.34659012200000061</v>
      </c>
      <c r="W86" s="40">
        <f t="shared" si="145"/>
        <v>0</v>
      </c>
      <c r="X86" s="40">
        <f t="shared" si="145"/>
        <v>0.65674846649999807</v>
      </c>
      <c r="Y86" s="40">
        <f t="shared" si="145"/>
        <v>0.54388180299999855</v>
      </c>
      <c r="Z86" s="40">
        <f t="shared" si="145"/>
        <v>0.8142927164999989</v>
      </c>
      <c r="AA86" s="40">
        <f t="shared" si="145"/>
        <v>-0.2897940455000011</v>
      </c>
      <c r="AB86" s="40">
        <f t="shared" si="145"/>
        <v>0</v>
      </c>
      <c r="AC86" s="40">
        <f t="shared" si="145"/>
        <v>0.23296760200000008</v>
      </c>
      <c r="AD86" s="40">
        <f t="shared" si="145"/>
        <v>7.9351843999999255E-2</v>
      </c>
      <c r="AE86" s="40">
        <f t="shared" si="145"/>
        <v>0.47002142749999931</v>
      </c>
      <c r="AF86" s="40">
        <f t="shared" si="145"/>
        <v>2.4696495499999572E-2</v>
      </c>
    </row>
    <row r="87" spans="1:32" x14ac:dyDescent="0.35">
      <c r="A87" t="s">
        <v>357</v>
      </c>
      <c r="B87" s="42" t="s">
        <v>382</v>
      </c>
      <c r="C87" s="40">
        <f t="shared" ref="C87:AF87" si="146">C64/$C$6</f>
        <v>0</v>
      </c>
      <c r="D87" s="40">
        <f t="shared" si="146"/>
        <v>0.39965131000000015</v>
      </c>
      <c r="E87" s="40">
        <f t="shared" si="146"/>
        <v>0.30951766099999956</v>
      </c>
      <c r="F87" s="40">
        <f t="shared" si="146"/>
        <v>-1.2270745019999993</v>
      </c>
      <c r="G87" s="40">
        <f t="shared" si="146"/>
        <v>-0.15853465549999868</v>
      </c>
      <c r="H87" s="40">
        <f t="shared" si="146"/>
        <v>0</v>
      </c>
      <c r="I87" s="40">
        <f t="shared" si="146"/>
        <v>0.32709216750000109</v>
      </c>
      <c r="J87" s="40">
        <f t="shared" si="146"/>
        <v>0.48858899000000094</v>
      </c>
      <c r="K87" s="40">
        <f t="shared" si="146"/>
        <v>1.3362711255000008</v>
      </c>
      <c r="L87" s="40">
        <f t="shared" si="146"/>
        <v>0.25517177650000133</v>
      </c>
      <c r="M87" s="40">
        <f t="shared" si="146"/>
        <v>0</v>
      </c>
      <c r="N87" s="40">
        <f t="shared" si="146"/>
        <v>0.68280168299999955</v>
      </c>
      <c r="O87" s="40">
        <f t="shared" si="146"/>
        <v>0.85742032950000036</v>
      </c>
      <c r="P87" s="40">
        <f t="shared" si="146"/>
        <v>0.81044653399999977</v>
      </c>
      <c r="Q87" s="40">
        <f t="shared" si="146"/>
        <v>0.64452801350000044</v>
      </c>
      <c r="R87" s="40">
        <f t="shared" si="146"/>
        <v>0</v>
      </c>
      <c r="S87" s="40">
        <f t="shared" si="146"/>
        <v>0.84474289799999835</v>
      </c>
      <c r="T87" s="40">
        <f t="shared" si="146"/>
        <v>1.2766778009999988</v>
      </c>
      <c r="U87" s="40">
        <f t="shared" si="146"/>
        <v>0.75936270349999901</v>
      </c>
      <c r="V87" s="40">
        <f t="shared" si="146"/>
        <v>0.55790175749999871</v>
      </c>
      <c r="W87" s="40">
        <f t="shared" si="146"/>
        <v>0</v>
      </c>
      <c r="X87" s="40">
        <f t="shared" si="146"/>
        <v>5.8968633499999611E-2</v>
      </c>
      <c r="Y87" s="40">
        <f t="shared" si="146"/>
        <v>0.26883417049999919</v>
      </c>
      <c r="Z87" s="40">
        <f t="shared" si="146"/>
        <v>0.3524334639999992</v>
      </c>
      <c r="AA87" s="40">
        <f t="shared" si="146"/>
        <v>-0.29322237400000051</v>
      </c>
      <c r="AB87" s="40">
        <f t="shared" si="146"/>
        <v>0</v>
      </c>
      <c r="AC87" s="40">
        <f t="shared" si="146"/>
        <v>0.84964658049999853</v>
      </c>
      <c r="AD87" s="40">
        <f t="shared" si="146"/>
        <v>1.5585177089999995</v>
      </c>
      <c r="AE87" s="40">
        <f t="shared" si="146"/>
        <v>0.35440591999999993</v>
      </c>
      <c r="AF87" s="40">
        <f t="shared" si="146"/>
        <v>0.8115993419999995</v>
      </c>
    </row>
    <row r="88" spans="1:32" x14ac:dyDescent="0.35">
      <c r="A88" t="s">
        <v>358</v>
      </c>
      <c r="B88" s="42" t="s">
        <v>382</v>
      </c>
      <c r="C88" s="40">
        <f t="shared" ref="C88:AF88" si="147">C65/$C$6</f>
        <v>0</v>
      </c>
      <c r="D88" s="40">
        <f t="shared" si="147"/>
        <v>-5.7132697999998781E-2</v>
      </c>
      <c r="E88" s="40">
        <f t="shared" si="147"/>
        <v>-0.13054181800000036</v>
      </c>
      <c r="F88" s="40">
        <f t="shared" si="147"/>
        <v>-0.52303965799999974</v>
      </c>
      <c r="G88" s="40">
        <f t="shared" si="147"/>
        <v>-0.29277117899999894</v>
      </c>
      <c r="H88" s="40">
        <f t="shared" si="147"/>
        <v>0</v>
      </c>
      <c r="I88" s="40">
        <f t="shared" si="147"/>
        <v>0.50397073050000007</v>
      </c>
      <c r="J88" s="40">
        <f t="shared" si="147"/>
        <v>0.46345541250000011</v>
      </c>
      <c r="K88" s="40">
        <f t="shared" si="147"/>
        <v>1.0457154774999999</v>
      </c>
      <c r="L88" s="40">
        <f t="shared" si="147"/>
        <v>0.32722966900000044</v>
      </c>
      <c r="M88" s="40">
        <f t="shared" si="147"/>
        <v>0</v>
      </c>
      <c r="N88" s="40">
        <f t="shared" si="147"/>
        <v>0.71657199150000106</v>
      </c>
      <c r="O88" s="40">
        <f t="shared" si="147"/>
        <v>0.544910216000001</v>
      </c>
      <c r="P88" s="40">
        <f t="shared" si="147"/>
        <v>0.66836500100000151</v>
      </c>
      <c r="Q88" s="40">
        <f t="shared" si="147"/>
        <v>-1.507526549999838E-2</v>
      </c>
      <c r="R88" s="40">
        <f t="shared" si="147"/>
        <v>0</v>
      </c>
      <c r="S88" s="40">
        <f t="shared" si="147"/>
        <v>0.24173411200000033</v>
      </c>
      <c r="T88" s="40">
        <f t="shared" si="147"/>
        <v>0.92492484150000043</v>
      </c>
      <c r="U88" s="40">
        <f t="shared" si="147"/>
        <v>0.50295216849999991</v>
      </c>
      <c r="V88" s="40">
        <f t="shared" si="147"/>
        <v>-0.18134477049999945</v>
      </c>
      <c r="W88" s="40">
        <f t="shared" si="147"/>
        <v>0</v>
      </c>
      <c r="X88" s="40">
        <f t="shared" si="147"/>
        <v>0.70735673149999978</v>
      </c>
      <c r="Y88" s="40">
        <f t="shared" si="147"/>
        <v>0.14164287099999912</v>
      </c>
      <c r="Z88" s="40">
        <f t="shared" si="147"/>
        <v>0.61725373299999897</v>
      </c>
      <c r="AA88" s="40">
        <f t="shared" si="147"/>
        <v>-0.20867261950000043</v>
      </c>
      <c r="AB88" s="40">
        <f t="shared" si="147"/>
        <v>0</v>
      </c>
      <c r="AC88" s="40">
        <f t="shared" si="147"/>
        <v>0.27636787400000173</v>
      </c>
      <c r="AD88" s="40">
        <f t="shared" si="147"/>
        <v>-0.59717643699999878</v>
      </c>
      <c r="AE88" s="40">
        <f t="shared" si="147"/>
        <v>-8.0183384999998705E-2</v>
      </c>
      <c r="AF88" s="40">
        <f t="shared" si="147"/>
        <v>-0.36968379949999958</v>
      </c>
    </row>
    <row r="89" spans="1:32" x14ac:dyDescent="0.35">
      <c r="A89" t="s">
        <v>359</v>
      </c>
      <c r="B89" s="42" t="s">
        <v>380</v>
      </c>
      <c r="C89" s="40">
        <f t="shared" ref="C89:AF89" si="148">C66/$C$6</f>
        <v>0</v>
      </c>
      <c r="D89" s="40">
        <f t="shared" si="148"/>
        <v>2.0418208055000009</v>
      </c>
      <c r="E89" s="40">
        <f t="shared" si="148"/>
        <v>1.8164799024999994</v>
      </c>
      <c r="F89" s="40">
        <f t="shared" si="148"/>
        <v>0.44450378300000037</v>
      </c>
      <c r="G89" s="40">
        <f t="shared" si="148"/>
        <v>0.85858419399999941</v>
      </c>
      <c r="H89" s="40">
        <f t="shared" si="148"/>
        <v>0</v>
      </c>
      <c r="I89" s="40">
        <f t="shared" si="148"/>
        <v>4.2217948884999998</v>
      </c>
      <c r="J89" s="40">
        <f t="shared" si="148"/>
        <v>5.0143105099999996</v>
      </c>
      <c r="K89" s="40">
        <f t="shared" si="148"/>
        <v>5.0817046804999997</v>
      </c>
      <c r="L89" s="40">
        <f t="shared" si="148"/>
        <v>3.8073723449999997</v>
      </c>
      <c r="M89" s="40">
        <f t="shared" si="148"/>
        <v>0</v>
      </c>
      <c r="N89" s="40">
        <f t="shared" si="148"/>
        <v>5.6717298329999997</v>
      </c>
      <c r="O89" s="40">
        <f t="shared" si="148"/>
        <v>6.926926055</v>
      </c>
      <c r="P89" s="40">
        <f t="shared" si="148"/>
        <v>6.9473259775000002</v>
      </c>
      <c r="Q89" s="40">
        <f t="shared" si="148"/>
        <v>6.977755825</v>
      </c>
      <c r="R89" s="40">
        <f t="shared" si="148"/>
        <v>0</v>
      </c>
      <c r="S89" s="40">
        <f t="shared" si="148"/>
        <v>5.7652012125000009</v>
      </c>
      <c r="T89" s="40">
        <f t="shared" si="148"/>
        <v>6.4156271850000008</v>
      </c>
      <c r="U89" s="40">
        <f t="shared" si="148"/>
        <v>6.3401474715000017</v>
      </c>
      <c r="V89" s="40">
        <f t="shared" si="148"/>
        <v>6.493097284000001</v>
      </c>
      <c r="W89" s="40">
        <f t="shared" si="148"/>
        <v>0</v>
      </c>
      <c r="X89" s="40">
        <f t="shared" si="148"/>
        <v>3.9940086129999997</v>
      </c>
      <c r="Y89" s="40">
        <f t="shared" si="148"/>
        <v>4.5564325834999995</v>
      </c>
      <c r="Z89" s="40">
        <f t="shared" si="148"/>
        <v>4.5502050489999988</v>
      </c>
      <c r="AA89" s="40">
        <f t="shared" si="148"/>
        <v>3.1427109874999992</v>
      </c>
      <c r="AB89" s="40">
        <f t="shared" si="148"/>
        <v>0</v>
      </c>
      <c r="AC89" s="40">
        <f t="shared" si="148"/>
        <v>6.522286706</v>
      </c>
      <c r="AD89" s="40">
        <f t="shared" si="148"/>
        <v>6.7570611275000001</v>
      </c>
      <c r="AE89" s="40">
        <f t="shared" si="148"/>
        <v>6.7029357810000008</v>
      </c>
      <c r="AF89" s="40">
        <f t="shared" si="148"/>
        <v>6.6026154235000005</v>
      </c>
    </row>
    <row r="90" spans="1:32" x14ac:dyDescent="0.35">
      <c r="A90" t="s">
        <v>360</v>
      </c>
      <c r="B90" s="42" t="s">
        <v>380</v>
      </c>
      <c r="C90" s="40">
        <f t="shared" ref="C90:AF90" si="149">C67/$C$6</f>
        <v>0</v>
      </c>
      <c r="D90" s="40">
        <f t="shared" si="149"/>
        <v>0.92629531849999935</v>
      </c>
      <c r="E90" s="40">
        <f t="shared" si="149"/>
        <v>0.60872927900000062</v>
      </c>
      <c r="F90" s="40">
        <f t="shared" si="149"/>
        <v>-0.75924219250000102</v>
      </c>
      <c r="G90" s="40">
        <f t="shared" si="149"/>
        <v>-0.68773304249999967</v>
      </c>
      <c r="H90" s="40">
        <f t="shared" si="149"/>
        <v>0</v>
      </c>
      <c r="I90" s="40">
        <f t="shared" si="149"/>
        <v>3.1227773790000013</v>
      </c>
      <c r="J90" s="40">
        <f t="shared" si="149"/>
        <v>3.5421664420000014</v>
      </c>
      <c r="K90" s="40">
        <f t="shared" si="149"/>
        <v>3.4591194995000007</v>
      </c>
      <c r="L90" s="40">
        <f t="shared" si="149"/>
        <v>3.0771976360000011</v>
      </c>
      <c r="M90" s="40">
        <f t="shared" si="149"/>
        <v>0</v>
      </c>
      <c r="N90" s="40">
        <f t="shared" si="149"/>
        <v>4.8114751180000006</v>
      </c>
      <c r="O90" s="40">
        <f t="shared" si="149"/>
        <v>5.7610450285000008</v>
      </c>
      <c r="P90" s="40">
        <f t="shared" si="149"/>
        <v>5.7939159935000006</v>
      </c>
      <c r="Q90" s="40">
        <f t="shared" si="149"/>
        <v>5.7807731045000006</v>
      </c>
      <c r="R90" s="40">
        <f t="shared" si="149"/>
        <v>0</v>
      </c>
      <c r="S90" s="40">
        <f t="shared" si="149"/>
        <v>5.0759663740000018</v>
      </c>
      <c r="T90" s="40">
        <f t="shared" si="149"/>
        <v>5.5450123870000017</v>
      </c>
      <c r="U90" s="40">
        <f t="shared" si="149"/>
        <v>5.5841621900000016</v>
      </c>
      <c r="V90" s="40">
        <f t="shared" si="149"/>
        <v>5.5829045310000014</v>
      </c>
      <c r="W90" s="40">
        <f t="shared" si="149"/>
        <v>0</v>
      </c>
      <c r="X90" s="40">
        <f t="shared" si="149"/>
        <v>3.3781205854999996</v>
      </c>
      <c r="Y90" s="40">
        <f t="shared" si="149"/>
        <v>3.0193816994999993</v>
      </c>
      <c r="Z90" s="40">
        <f t="shared" si="149"/>
        <v>3.267445886</v>
      </c>
      <c r="AA90" s="40">
        <f t="shared" si="149"/>
        <v>2.6567017040000001</v>
      </c>
      <c r="AB90" s="40">
        <f t="shared" si="149"/>
        <v>0</v>
      </c>
      <c r="AC90" s="40">
        <f t="shared" si="149"/>
        <v>6.1122810490000008</v>
      </c>
      <c r="AD90" s="40">
        <f t="shared" si="149"/>
        <v>6.196757025000001</v>
      </c>
      <c r="AE90" s="40">
        <f t="shared" si="149"/>
        <v>6.1321150220000007</v>
      </c>
      <c r="AF90" s="40">
        <f t="shared" si="149"/>
        <v>6.169912526500001</v>
      </c>
    </row>
    <row r="91" spans="1:32" x14ac:dyDescent="0.35">
      <c r="A91" t="s">
        <v>361</v>
      </c>
      <c r="B91" s="42" t="s">
        <v>380</v>
      </c>
      <c r="C91" s="40">
        <f t="shared" ref="C91:AF91" si="150">C68/$C$6</f>
        <v>0</v>
      </c>
      <c r="D91" s="40">
        <f t="shared" si="150"/>
        <v>0.12696464550000144</v>
      </c>
      <c r="E91" s="40">
        <f t="shared" si="150"/>
        <v>-0.35977285849999918</v>
      </c>
      <c r="F91" s="40">
        <f t="shared" si="150"/>
        <v>-1.5125205000000008</v>
      </c>
      <c r="G91" s="40">
        <f t="shared" si="150"/>
        <v>1.8913016999999855E-2</v>
      </c>
      <c r="H91" s="40">
        <f t="shared" si="150"/>
        <v>0</v>
      </c>
      <c r="I91" s="40">
        <f t="shared" si="150"/>
        <v>1.8277392960000007</v>
      </c>
      <c r="J91" s="40">
        <f t="shared" si="150"/>
        <v>1.6877525750000011</v>
      </c>
      <c r="K91" s="40">
        <f t="shared" si="150"/>
        <v>1.6680230560000013</v>
      </c>
      <c r="L91" s="40">
        <f t="shared" si="150"/>
        <v>1.5018616140000014</v>
      </c>
      <c r="M91" s="40">
        <f t="shared" si="150"/>
        <v>0</v>
      </c>
      <c r="N91" s="40">
        <f t="shared" si="150"/>
        <v>3.9697316840000001</v>
      </c>
      <c r="O91" s="40">
        <f t="shared" si="150"/>
        <v>5.1110322550000005</v>
      </c>
      <c r="P91" s="40">
        <f t="shared" si="150"/>
        <v>5.4960481705000008</v>
      </c>
      <c r="Q91" s="40">
        <f t="shared" si="150"/>
        <v>5.3306576295000001</v>
      </c>
      <c r="R91" s="40">
        <f t="shared" si="150"/>
        <v>0</v>
      </c>
      <c r="S91" s="40">
        <f t="shared" si="150"/>
        <v>4.758023562</v>
      </c>
      <c r="T91" s="40">
        <f t="shared" si="150"/>
        <v>5.0279832525000003</v>
      </c>
      <c r="U91" s="40">
        <f t="shared" si="150"/>
        <v>5.2286618150000006</v>
      </c>
      <c r="V91" s="40">
        <f t="shared" si="150"/>
        <v>4.6799977680000007</v>
      </c>
      <c r="W91" s="40">
        <f t="shared" si="150"/>
        <v>0</v>
      </c>
      <c r="X91" s="40">
        <f t="shared" si="150"/>
        <v>1.8016332480000004</v>
      </c>
      <c r="Y91" s="40">
        <f t="shared" si="150"/>
        <v>1.6385519020000003</v>
      </c>
      <c r="Z91" s="40">
        <f t="shared" si="150"/>
        <v>1.4647377654999993</v>
      </c>
      <c r="AA91" s="40">
        <f t="shared" si="150"/>
        <v>1.2507391014999996</v>
      </c>
      <c r="AB91" s="40">
        <f t="shared" si="150"/>
        <v>0</v>
      </c>
      <c r="AC91" s="40">
        <f t="shared" si="150"/>
        <v>5.8423138355000015</v>
      </c>
      <c r="AD91" s="40">
        <f t="shared" si="150"/>
        <v>5.5902496865000009</v>
      </c>
      <c r="AE91" s="40">
        <f t="shared" si="150"/>
        <v>5.6261675225000012</v>
      </c>
      <c r="AF91" s="40">
        <f t="shared" si="150"/>
        <v>3.5911649290000014</v>
      </c>
    </row>
    <row r="92" spans="1:32" x14ac:dyDescent="0.35">
      <c r="A92" t="s">
        <v>362</v>
      </c>
      <c r="B92" s="42" t="s">
        <v>381</v>
      </c>
      <c r="C92" s="40">
        <f t="shared" ref="C92:AF92" si="151">C69/$C$6</f>
        <v>0</v>
      </c>
      <c r="D92" s="40">
        <f t="shared" si="151"/>
        <v>-5.2331604999992006E-3</v>
      </c>
      <c r="E92" s="40">
        <f t="shared" si="151"/>
        <v>-0.10623553949999973</v>
      </c>
      <c r="F92" s="40">
        <f t="shared" si="151"/>
        <v>-0.90592292450000111</v>
      </c>
      <c r="G92" s="40">
        <f t="shared" si="151"/>
        <v>0.16403976950000043</v>
      </c>
      <c r="H92" s="40">
        <f t="shared" si="151"/>
        <v>0</v>
      </c>
      <c r="I92" s="40">
        <f t="shared" si="151"/>
        <v>1.3235593065000004</v>
      </c>
      <c r="J92" s="40">
        <f t="shared" si="151"/>
        <v>2.2363470745000003</v>
      </c>
      <c r="K92" s="40">
        <f t="shared" si="151"/>
        <v>3.2627477935</v>
      </c>
      <c r="L92" s="40">
        <f t="shared" si="151"/>
        <v>3.5718690245000007</v>
      </c>
      <c r="M92" s="40">
        <f t="shared" si="151"/>
        <v>0</v>
      </c>
      <c r="N92" s="40">
        <f t="shared" si="151"/>
        <v>2.5909812669999996</v>
      </c>
      <c r="O92" s="40">
        <f t="shared" si="151"/>
        <v>4.7813632474999999</v>
      </c>
      <c r="P92" s="40">
        <f t="shared" si="151"/>
        <v>5.0675985279999995</v>
      </c>
      <c r="Q92" s="40">
        <f t="shared" si="151"/>
        <v>5.183898524</v>
      </c>
      <c r="R92" s="40">
        <f t="shared" si="151"/>
        <v>0</v>
      </c>
      <c r="S92" s="40">
        <f t="shared" si="151"/>
        <v>4.0850253350000001</v>
      </c>
      <c r="T92" s="40">
        <f t="shared" si="151"/>
        <v>5.3478580025000007</v>
      </c>
      <c r="U92" s="40">
        <f t="shared" si="151"/>
        <v>5.3980126055000008</v>
      </c>
      <c r="V92" s="40">
        <f t="shared" si="151"/>
        <v>5.4169034405000005</v>
      </c>
      <c r="W92" s="40">
        <f t="shared" si="151"/>
        <v>0</v>
      </c>
      <c r="X92" s="40">
        <f t="shared" si="151"/>
        <v>1.2940971425000001</v>
      </c>
      <c r="Y92" s="40">
        <f t="shared" si="151"/>
        <v>3.6276099955000007</v>
      </c>
      <c r="Z92" s="40">
        <f t="shared" si="151"/>
        <v>4.3039452180000008</v>
      </c>
      <c r="AA92" s="40">
        <f t="shared" si="151"/>
        <v>4.633392186</v>
      </c>
      <c r="AB92" s="40">
        <f t="shared" si="151"/>
        <v>0</v>
      </c>
      <c r="AC92" s="40">
        <f t="shared" si="151"/>
        <v>5.3287149739999995</v>
      </c>
      <c r="AD92" s="40">
        <f t="shared" si="151"/>
        <v>5.6734608949999998</v>
      </c>
      <c r="AE92" s="40">
        <f t="shared" si="151"/>
        <v>5.5993991899999997</v>
      </c>
      <c r="AF92" s="40">
        <f t="shared" si="151"/>
        <v>5.5398017084999998</v>
      </c>
    </row>
    <row r="93" spans="1:32" x14ac:dyDescent="0.35">
      <c r="A93" t="s">
        <v>363</v>
      </c>
      <c r="B93" s="42" t="s">
        <v>381</v>
      </c>
      <c r="C93" s="40">
        <f t="shared" ref="C93:AF93" si="152">C70/$C$6</f>
        <v>0</v>
      </c>
      <c r="D93" s="40">
        <f t="shared" si="152"/>
        <v>0.90078470000000055</v>
      </c>
      <c r="E93" s="40">
        <f t="shared" si="152"/>
        <v>0.75843952800000025</v>
      </c>
      <c r="F93" s="40">
        <f t="shared" si="152"/>
        <v>-1.4347909644999994</v>
      </c>
      <c r="G93" s="40">
        <f t="shared" si="152"/>
        <v>0.74666724800000139</v>
      </c>
      <c r="H93" s="40">
        <f t="shared" si="152"/>
        <v>0</v>
      </c>
      <c r="I93" s="40">
        <f t="shared" si="152"/>
        <v>1.2493729705000014</v>
      </c>
      <c r="J93" s="40">
        <f t="shared" si="152"/>
        <v>1.7878027130000007</v>
      </c>
      <c r="K93" s="40">
        <f t="shared" si="152"/>
        <v>2.6269914935000012</v>
      </c>
      <c r="L93" s="40">
        <f t="shared" si="152"/>
        <v>3.4833320805000012</v>
      </c>
      <c r="M93" s="40">
        <f t="shared" si="152"/>
        <v>0</v>
      </c>
      <c r="N93" s="40">
        <f t="shared" si="152"/>
        <v>2.7247058769999994</v>
      </c>
      <c r="O93" s="40">
        <f t="shared" si="152"/>
        <v>4.8547965029999993</v>
      </c>
      <c r="P93" s="40">
        <f t="shared" si="152"/>
        <v>5.2810349694999994</v>
      </c>
      <c r="Q93" s="40">
        <f t="shared" si="152"/>
        <v>5.3504698164999995</v>
      </c>
      <c r="R93" s="40">
        <f t="shared" si="152"/>
        <v>0</v>
      </c>
      <c r="S93" s="40">
        <f t="shared" si="152"/>
        <v>3.4681206305000005</v>
      </c>
      <c r="T93" s="40">
        <f t="shared" si="152"/>
        <v>4.8665394315000006</v>
      </c>
      <c r="U93" s="40">
        <f t="shared" si="152"/>
        <v>4.9612691040000003</v>
      </c>
      <c r="V93" s="40">
        <f t="shared" si="152"/>
        <v>4.9676841315000004</v>
      </c>
      <c r="W93" s="40">
        <f t="shared" si="152"/>
        <v>0</v>
      </c>
      <c r="X93" s="40">
        <f t="shared" si="152"/>
        <v>1.5223728954999998</v>
      </c>
      <c r="Y93" s="40">
        <f t="shared" si="152"/>
        <v>3.2727630150000002</v>
      </c>
      <c r="Z93" s="40">
        <f t="shared" si="152"/>
        <v>4.3971921214999998</v>
      </c>
      <c r="AA93" s="40">
        <f t="shared" si="152"/>
        <v>4.7260135595000001</v>
      </c>
      <c r="AB93" s="40">
        <f t="shared" si="152"/>
        <v>0</v>
      </c>
      <c r="AC93" s="40">
        <f t="shared" si="152"/>
        <v>4.7734120740000003</v>
      </c>
      <c r="AD93" s="40">
        <f t="shared" si="152"/>
        <v>5.6345122525000004</v>
      </c>
      <c r="AE93" s="40">
        <f t="shared" si="152"/>
        <v>5.6559947890000002</v>
      </c>
      <c r="AF93" s="40">
        <f t="shared" si="152"/>
        <v>5.5665145960000002</v>
      </c>
    </row>
    <row r="94" spans="1:32" x14ac:dyDescent="0.35">
      <c r="A94" t="s">
        <v>364</v>
      </c>
      <c r="B94" s="42" t="s">
        <v>381</v>
      </c>
      <c r="C94" s="40">
        <f t="shared" ref="C94:AF94" si="153">C71/$C$6</f>
        <v>0</v>
      </c>
      <c r="D94" s="40">
        <f t="shared" si="153"/>
        <v>1.0405869379999992</v>
      </c>
      <c r="E94" s="40">
        <f t="shared" si="153"/>
        <v>6.9256586500000591E-2</v>
      </c>
      <c r="F94" s="40">
        <f t="shared" si="153"/>
        <v>-1.4199811189999998</v>
      </c>
      <c r="G94" s="40">
        <f t="shared" si="153"/>
        <v>0.47991471450000062</v>
      </c>
      <c r="H94" s="40">
        <f t="shared" si="153"/>
        <v>0</v>
      </c>
      <c r="I94" s="40">
        <f t="shared" si="153"/>
        <v>1.676875072499999</v>
      </c>
      <c r="J94" s="40">
        <f t="shared" si="153"/>
        <v>1.337564192499999</v>
      </c>
      <c r="K94" s="40">
        <f t="shared" si="153"/>
        <v>2.0213352569999996</v>
      </c>
      <c r="L94" s="40">
        <f t="shared" si="153"/>
        <v>2.9568484049999997</v>
      </c>
      <c r="M94" s="40">
        <f t="shared" si="153"/>
        <v>0</v>
      </c>
      <c r="N94" s="40">
        <f t="shared" si="153"/>
        <v>3.0123735255000001</v>
      </c>
      <c r="O94" s="40">
        <f t="shared" si="153"/>
        <v>4.2850148219999999</v>
      </c>
      <c r="P94" s="40">
        <f t="shared" si="153"/>
        <v>5.2138806665000006</v>
      </c>
      <c r="Q94" s="40">
        <f t="shared" si="153"/>
        <v>5.3636092350000002</v>
      </c>
      <c r="R94" s="40">
        <f t="shared" si="153"/>
        <v>0</v>
      </c>
      <c r="S94" s="40">
        <f t="shared" si="153"/>
        <v>3.6022720875000003</v>
      </c>
      <c r="T94" s="40">
        <f t="shared" si="153"/>
        <v>4.7980378575000007</v>
      </c>
      <c r="U94" s="40">
        <f t="shared" si="153"/>
        <v>5.1566620005000008</v>
      </c>
      <c r="V94" s="40">
        <f t="shared" si="153"/>
        <v>5.1777120910000001</v>
      </c>
      <c r="W94" s="40">
        <f t="shared" si="153"/>
        <v>0</v>
      </c>
      <c r="X94" s="40">
        <f t="shared" si="153"/>
        <v>1.4615481830000001</v>
      </c>
      <c r="Y94" s="40">
        <f t="shared" si="153"/>
        <v>1.9078803715000006</v>
      </c>
      <c r="Z94" s="40">
        <f t="shared" si="153"/>
        <v>3.7258988165000004</v>
      </c>
      <c r="AA94" s="40">
        <f t="shared" si="153"/>
        <v>4.0978197225000006</v>
      </c>
      <c r="AB94" s="40">
        <f t="shared" si="153"/>
        <v>0</v>
      </c>
      <c r="AC94" s="40">
        <f t="shared" si="153"/>
        <v>4.6870550820000005</v>
      </c>
      <c r="AD94" s="40">
        <f t="shared" si="153"/>
        <v>5.2452745675000001</v>
      </c>
      <c r="AE94" s="40">
        <f t="shared" si="153"/>
        <v>5.3805921260000007</v>
      </c>
      <c r="AF94" s="40">
        <f t="shared" si="153"/>
        <v>5.3525516690000003</v>
      </c>
    </row>
    <row r="95" spans="1:32" x14ac:dyDescent="0.35">
      <c r="A95" t="s">
        <v>365</v>
      </c>
      <c r="B95" s="11" t="s">
        <v>384</v>
      </c>
      <c r="C95" s="40">
        <f t="shared" ref="C95:AF95" si="154">C72/$C$6</f>
        <v>0</v>
      </c>
      <c r="D95" s="40">
        <f t="shared" si="154"/>
        <v>0.35502247749999893</v>
      </c>
      <c r="E95" s="40">
        <f t="shared" si="154"/>
        <v>-0.17446228000000019</v>
      </c>
      <c r="F95" s="40">
        <f t="shared" si="154"/>
        <v>-1.2458230835000002</v>
      </c>
      <c r="G95" s="40">
        <f t="shared" si="154"/>
        <v>0.36598670849999948</v>
      </c>
      <c r="H95" s="40">
        <f t="shared" si="154"/>
        <v>0</v>
      </c>
      <c r="I95" s="40">
        <f t="shared" si="154"/>
        <v>0.36755226349999931</v>
      </c>
      <c r="J95" s="40">
        <f t="shared" si="154"/>
        <v>-0.12839453149999969</v>
      </c>
      <c r="K95" s="40">
        <f t="shared" si="154"/>
        <v>0.71045920399999996</v>
      </c>
      <c r="L95" s="40">
        <f t="shared" si="154"/>
        <v>0.42265859899999969</v>
      </c>
      <c r="M95" s="40">
        <f t="shared" si="154"/>
        <v>0</v>
      </c>
      <c r="N95" s="40">
        <f t="shared" si="154"/>
        <v>0.32484974250000037</v>
      </c>
      <c r="O95" s="40">
        <f t="shared" si="154"/>
        <v>0.29301756450000055</v>
      </c>
      <c r="P95" s="40">
        <f t="shared" si="154"/>
        <v>-0.15243927249999842</v>
      </c>
      <c r="Q95" s="40">
        <f t="shared" si="154"/>
        <v>0.57901974650000054</v>
      </c>
      <c r="R95" s="40">
        <f t="shared" si="154"/>
        <v>0</v>
      </c>
      <c r="S95" s="40">
        <f t="shared" si="154"/>
        <v>0.59679802300000095</v>
      </c>
      <c r="T95" s="40">
        <f t="shared" si="154"/>
        <v>1.1162140375000007</v>
      </c>
      <c r="U95" s="40">
        <f t="shared" si="154"/>
        <v>-7.728786649999933E-2</v>
      </c>
      <c r="V95" s="40">
        <f t="shared" si="154"/>
        <v>0.73264808450000063</v>
      </c>
      <c r="W95" s="40">
        <f t="shared" si="154"/>
        <v>0</v>
      </c>
      <c r="X95" s="40">
        <f t="shared" si="154"/>
        <v>-1.7995989999995744E-3</v>
      </c>
      <c r="Y95" s="40">
        <f t="shared" si="154"/>
        <v>0.11965098150000131</v>
      </c>
      <c r="Z95" s="40">
        <f t="shared" si="154"/>
        <v>-9.4715612500000643E-2</v>
      </c>
      <c r="AA95" s="40">
        <f t="shared" si="154"/>
        <v>-0.17050637549999906</v>
      </c>
      <c r="AB95" s="40">
        <f t="shared" si="154"/>
        <v>0</v>
      </c>
      <c r="AC95" s="40">
        <f t="shared" si="154"/>
        <v>1.3139426244999997</v>
      </c>
      <c r="AD95" s="40">
        <f t="shared" si="154"/>
        <v>1.4023174350000005</v>
      </c>
      <c r="AE95" s="40">
        <f t="shared" si="154"/>
        <v>1.9101663424999997</v>
      </c>
      <c r="AF95" s="40">
        <f t="shared" si="154"/>
        <v>1.4766703779999992</v>
      </c>
    </row>
    <row r="96" spans="1:32" x14ac:dyDescent="0.35">
      <c r="A96" t="s">
        <v>366</v>
      </c>
      <c r="B96" s="11" t="s">
        <v>384</v>
      </c>
      <c r="C96" s="40">
        <f t="shared" ref="C96:AF96" si="155">C73/$C$6</f>
        <v>0</v>
      </c>
      <c r="D96" s="40">
        <f t="shared" si="155"/>
        <v>9.8863367500000271E-2</v>
      </c>
      <c r="E96" s="40">
        <f t="shared" si="155"/>
        <v>-0.44387610249999981</v>
      </c>
      <c r="F96" s="40">
        <f t="shared" si="155"/>
        <v>-1.4743283320000002</v>
      </c>
      <c r="G96" s="40">
        <f t="shared" si="155"/>
        <v>-0.47496181550000005</v>
      </c>
      <c r="H96" s="40">
        <f t="shared" si="155"/>
        <v>0</v>
      </c>
      <c r="I96" s="40">
        <f t="shared" si="155"/>
        <v>0.56049604200000047</v>
      </c>
      <c r="J96" s="40">
        <f t="shared" si="155"/>
        <v>0.19124995250000013</v>
      </c>
      <c r="K96" s="40">
        <f t="shared" si="155"/>
        <v>0.18668686900000039</v>
      </c>
      <c r="L96" s="40">
        <f t="shared" si="155"/>
        <v>0.18150691299999977</v>
      </c>
      <c r="M96" s="40">
        <f t="shared" si="155"/>
        <v>0</v>
      </c>
      <c r="N96" s="40">
        <f t="shared" si="155"/>
        <v>0.91295572700000061</v>
      </c>
      <c r="O96" s="40">
        <f t="shared" si="155"/>
        <v>1.0636141160000001</v>
      </c>
      <c r="P96" s="40">
        <f t="shared" si="155"/>
        <v>0.73926233300000133</v>
      </c>
      <c r="Q96" s="40">
        <f t="shared" si="155"/>
        <v>0.54901060200000062</v>
      </c>
      <c r="R96" s="40">
        <f t="shared" si="155"/>
        <v>0</v>
      </c>
      <c r="S96" s="40">
        <f t="shared" si="155"/>
        <v>0.63154884499999897</v>
      </c>
      <c r="T96" s="40">
        <f t="shared" si="155"/>
        <v>0.81647506899999911</v>
      </c>
      <c r="U96" s="40">
        <f t="shared" si="155"/>
        <v>0.31772970849999993</v>
      </c>
      <c r="V96" s="40">
        <f t="shared" si="155"/>
        <v>1.2100438974999996</v>
      </c>
      <c r="W96" s="40">
        <f t="shared" si="155"/>
        <v>0</v>
      </c>
      <c r="X96" s="40">
        <f t="shared" si="155"/>
        <v>0.49556653949999968</v>
      </c>
      <c r="Y96" s="40">
        <f t="shared" si="155"/>
        <v>0.23474205549999994</v>
      </c>
      <c r="Z96" s="40">
        <f t="shared" si="155"/>
        <v>0.13230425699999984</v>
      </c>
      <c r="AA96" s="40">
        <f t="shared" si="155"/>
        <v>-0.26950106750000058</v>
      </c>
      <c r="AB96" s="40">
        <f t="shared" si="155"/>
        <v>0</v>
      </c>
      <c r="AC96" s="40">
        <f t="shared" si="155"/>
        <v>1.9069323239999989</v>
      </c>
      <c r="AD96" s="40">
        <f t="shared" si="155"/>
        <v>1.3709272564999992</v>
      </c>
      <c r="AE96" s="40">
        <f t="shared" si="155"/>
        <v>0.90615970949999891</v>
      </c>
      <c r="AF96" s="40">
        <f t="shared" si="155"/>
        <v>1.3111804469999995</v>
      </c>
    </row>
    <row r="97" spans="1:32" x14ac:dyDescent="0.35">
      <c r="A97" t="s">
        <v>367</v>
      </c>
      <c r="B97" s="11" t="s">
        <v>384</v>
      </c>
      <c r="C97" s="40">
        <f t="shared" ref="C97:AF97" si="156">C74/$C$6</f>
        <v>0</v>
      </c>
      <c r="D97" s="40">
        <f t="shared" si="156"/>
        <v>-0.24520298849999947</v>
      </c>
      <c r="E97" s="40">
        <f t="shared" si="156"/>
        <v>0.47416132800000027</v>
      </c>
      <c r="F97" s="40">
        <f t="shared" si="156"/>
        <v>-0.83769772549999932</v>
      </c>
      <c r="G97" s="40">
        <f t="shared" si="156"/>
        <v>0.41248349400000067</v>
      </c>
      <c r="H97" s="40">
        <f t="shared" si="156"/>
        <v>0</v>
      </c>
      <c r="I97" s="40">
        <f t="shared" si="156"/>
        <v>0.20663726900000015</v>
      </c>
      <c r="J97" s="40">
        <f t="shared" si="156"/>
        <v>0.4415959269999995</v>
      </c>
      <c r="K97" s="40">
        <f t="shared" si="156"/>
        <v>0.6270623424999997</v>
      </c>
      <c r="L97" s="40">
        <f t="shared" si="156"/>
        <v>0.49670342350000068</v>
      </c>
      <c r="M97" s="40">
        <f t="shared" si="156"/>
        <v>0</v>
      </c>
      <c r="N97" s="40">
        <f t="shared" si="156"/>
        <v>0.17889920449999935</v>
      </c>
      <c r="O97" s="40">
        <f t="shared" si="156"/>
        <v>0.72643291499999951</v>
      </c>
      <c r="P97" s="40">
        <f t="shared" si="156"/>
        <v>0.48937767600000015</v>
      </c>
      <c r="Q97" s="40">
        <f t="shared" si="156"/>
        <v>1.1071212134999997</v>
      </c>
      <c r="R97" s="40">
        <f t="shared" si="156"/>
        <v>0</v>
      </c>
      <c r="S97" s="40">
        <f t="shared" si="156"/>
        <v>0.75996259100000008</v>
      </c>
      <c r="T97" s="40">
        <f t="shared" si="156"/>
        <v>1.2732186719999994</v>
      </c>
      <c r="U97" s="40">
        <f t="shared" si="156"/>
        <v>0.46843005700000051</v>
      </c>
      <c r="V97" s="40">
        <f t="shared" si="156"/>
        <v>1.3304662575000001</v>
      </c>
      <c r="W97" s="40">
        <f t="shared" si="156"/>
        <v>0</v>
      </c>
      <c r="X97" s="40">
        <f t="shared" si="156"/>
        <v>-1.4212927500000205E-2</v>
      </c>
      <c r="Y97" s="40">
        <f t="shared" si="156"/>
        <v>0.59752922099999917</v>
      </c>
      <c r="Z97" s="40">
        <f t="shared" si="156"/>
        <v>0.48396002449999997</v>
      </c>
      <c r="AA97" s="40">
        <f t="shared" si="156"/>
        <v>0.22200761399999963</v>
      </c>
      <c r="AB97" s="40">
        <f t="shared" si="156"/>
        <v>0</v>
      </c>
      <c r="AC97" s="40">
        <f t="shared" si="156"/>
        <v>1.4560594575000003</v>
      </c>
      <c r="AD97" s="40">
        <f t="shared" si="156"/>
        <v>1.8664985719999998</v>
      </c>
      <c r="AE97" s="40">
        <f t="shared" si="156"/>
        <v>1.4106361575000008</v>
      </c>
      <c r="AF97" s="40">
        <f t="shared" si="156"/>
        <v>0.55828241900000108</v>
      </c>
    </row>
    <row r="98" spans="1:32" x14ac:dyDescent="0.35">
      <c r="A98" t="s">
        <v>368</v>
      </c>
    </row>
    <row r="99" spans="1:32" x14ac:dyDescent="0.35">
      <c r="A99" t="s">
        <v>369</v>
      </c>
    </row>
    <row r="100" spans="1:32" x14ac:dyDescent="0.35">
      <c r="A100" t="s">
        <v>370</v>
      </c>
    </row>
    <row r="102" spans="1:32" x14ac:dyDescent="0.35">
      <c r="B102" s="43"/>
      <c r="C102" s="44" t="s">
        <v>272</v>
      </c>
      <c r="D102" s="44" t="s">
        <v>278</v>
      </c>
      <c r="E102" s="44" t="s">
        <v>284</v>
      </c>
      <c r="F102" s="44" t="s">
        <v>290</v>
      </c>
      <c r="G102" s="44" t="s">
        <v>340</v>
      </c>
      <c r="H102" s="48" t="s">
        <v>274</v>
      </c>
      <c r="I102" s="48" t="s">
        <v>280</v>
      </c>
      <c r="J102" s="48" t="s">
        <v>286</v>
      </c>
      <c r="K102" s="48" t="s">
        <v>292</v>
      </c>
      <c r="L102" s="48" t="s">
        <v>342</v>
      </c>
      <c r="M102" s="45" t="s">
        <v>275</v>
      </c>
      <c r="N102" s="45" t="s">
        <v>281</v>
      </c>
      <c r="O102" s="45" t="s">
        <v>287</v>
      </c>
      <c r="P102" s="45" t="s">
        <v>293</v>
      </c>
      <c r="Q102" s="45" t="s">
        <v>343</v>
      </c>
      <c r="R102" s="48" t="s">
        <v>276</v>
      </c>
      <c r="S102" s="48" t="s">
        <v>282</v>
      </c>
      <c r="T102" s="48" t="s">
        <v>288</v>
      </c>
      <c r="U102" s="48" t="s">
        <v>294</v>
      </c>
      <c r="V102" s="48" t="s">
        <v>344</v>
      </c>
      <c r="W102" s="45" t="s">
        <v>273</v>
      </c>
      <c r="X102" s="45" t="s">
        <v>279</v>
      </c>
      <c r="Y102" s="45" t="s">
        <v>285</v>
      </c>
      <c r="Z102" s="45" t="s">
        <v>291</v>
      </c>
      <c r="AA102" s="45" t="s">
        <v>341</v>
      </c>
      <c r="AB102" s="52" t="s">
        <v>277</v>
      </c>
      <c r="AC102" s="52" t="s">
        <v>283</v>
      </c>
      <c r="AD102" s="52" t="s">
        <v>289</v>
      </c>
      <c r="AE102" s="52" t="s">
        <v>295</v>
      </c>
      <c r="AF102" s="52" t="s">
        <v>345</v>
      </c>
    </row>
    <row r="103" spans="1:32" x14ac:dyDescent="0.35">
      <c r="B103" s="47" t="s">
        <v>376</v>
      </c>
      <c r="C103" s="47">
        <v>0</v>
      </c>
      <c r="D103" s="47">
        <v>1</v>
      </c>
      <c r="E103" s="47">
        <v>5</v>
      </c>
      <c r="F103" s="47">
        <v>11</v>
      </c>
      <c r="G103" s="47">
        <v>20</v>
      </c>
      <c r="H103" s="49">
        <v>0</v>
      </c>
      <c r="I103" s="49">
        <v>1</v>
      </c>
      <c r="J103" s="49">
        <v>5</v>
      </c>
      <c r="K103" s="49">
        <v>11</v>
      </c>
      <c r="L103" s="49">
        <v>20</v>
      </c>
      <c r="M103" s="47">
        <v>0</v>
      </c>
      <c r="N103" s="47">
        <v>1</v>
      </c>
      <c r="O103" s="47">
        <v>5</v>
      </c>
      <c r="P103" s="47">
        <v>11</v>
      </c>
      <c r="Q103" s="47">
        <v>20</v>
      </c>
      <c r="R103" s="49">
        <v>0</v>
      </c>
      <c r="S103" s="49">
        <v>1</v>
      </c>
      <c r="T103" s="49">
        <v>5</v>
      </c>
      <c r="U103" s="49">
        <v>11</v>
      </c>
      <c r="V103" s="49">
        <v>20</v>
      </c>
      <c r="W103" s="47">
        <v>0</v>
      </c>
      <c r="X103" s="47">
        <v>1</v>
      </c>
      <c r="Y103" s="47">
        <v>5</v>
      </c>
      <c r="Z103" s="47">
        <v>11</v>
      </c>
      <c r="AA103" s="47">
        <v>20</v>
      </c>
      <c r="AB103" s="49">
        <v>0</v>
      </c>
      <c r="AC103" s="49">
        <v>1</v>
      </c>
      <c r="AD103" s="49">
        <v>5</v>
      </c>
      <c r="AE103" s="49">
        <v>11</v>
      </c>
      <c r="AF103" s="49">
        <v>20</v>
      </c>
    </row>
    <row r="104" spans="1:32" x14ac:dyDescent="0.35">
      <c r="B104" t="s">
        <v>377</v>
      </c>
      <c r="C104" s="40">
        <f>AVERAGE(C80:C82)</f>
        <v>0</v>
      </c>
      <c r="D104" s="40">
        <f t="shared" ref="D104:AF104" si="157">AVERAGE(D80:D82)</f>
        <v>1.6852479253333339</v>
      </c>
      <c r="E104" s="40">
        <f t="shared" si="157"/>
        <v>3.0010473018333337</v>
      </c>
      <c r="F104" s="40">
        <f t="shared" si="157"/>
        <v>0.92057365000000024</v>
      </c>
      <c r="G104" s="40">
        <f t="shared" si="157"/>
        <v>2.8388208268333344</v>
      </c>
      <c r="H104" s="50">
        <f t="shared" si="157"/>
        <v>0</v>
      </c>
      <c r="I104" s="50">
        <f t="shared" si="157"/>
        <v>3.2899363194999993</v>
      </c>
      <c r="J104" s="50">
        <f t="shared" si="157"/>
        <v>5.8381372465000005</v>
      </c>
      <c r="K104" s="50">
        <f t="shared" si="157"/>
        <v>6.1737019151666672</v>
      </c>
      <c r="L104" s="50">
        <f t="shared" si="157"/>
        <v>6.1972135766666669</v>
      </c>
      <c r="M104" s="40">
        <f t="shared" si="157"/>
        <v>0</v>
      </c>
      <c r="N104" s="40">
        <f t="shared" si="157"/>
        <v>3.7539033843333329</v>
      </c>
      <c r="O104" s="40">
        <f t="shared" si="157"/>
        <v>5.8408454986666669</v>
      </c>
      <c r="P104" s="40">
        <f t="shared" si="157"/>
        <v>5.9942033393333345</v>
      </c>
      <c r="Q104" s="40">
        <f t="shared" si="157"/>
        <v>5.9938601616666674</v>
      </c>
      <c r="R104" s="50">
        <f t="shared" si="157"/>
        <v>0</v>
      </c>
      <c r="S104" s="50">
        <f t="shared" si="157"/>
        <v>3.6744902093333338</v>
      </c>
      <c r="T104" s="50">
        <f t="shared" si="157"/>
        <v>5.4349733980000012</v>
      </c>
      <c r="U104" s="50">
        <f t="shared" si="157"/>
        <v>5.5661530766666685</v>
      </c>
      <c r="V104" s="50">
        <f t="shared" si="157"/>
        <v>5.5661530766666685</v>
      </c>
      <c r="W104" s="40">
        <f t="shared" si="157"/>
        <v>0</v>
      </c>
      <c r="X104" s="40">
        <f t="shared" si="157"/>
        <v>3.414191814</v>
      </c>
      <c r="Y104" s="40">
        <f t="shared" si="157"/>
        <v>5.6964111351666675</v>
      </c>
      <c r="Z104" s="40">
        <f t="shared" si="157"/>
        <v>5.988204801666666</v>
      </c>
      <c r="AA104" s="40">
        <f t="shared" si="157"/>
        <v>5.9713354659999993</v>
      </c>
      <c r="AB104" s="50">
        <f t="shared" si="157"/>
        <v>0</v>
      </c>
      <c r="AC104" s="50">
        <f t="shared" si="157"/>
        <v>4.5194361101666667</v>
      </c>
      <c r="AD104" s="50">
        <f t="shared" si="157"/>
        <v>6.6136859560000003</v>
      </c>
      <c r="AE104" s="50">
        <f t="shared" si="157"/>
        <v>6.745566696</v>
      </c>
      <c r="AF104" s="50">
        <f t="shared" si="157"/>
        <v>6.745566696</v>
      </c>
    </row>
    <row r="105" spans="1:32" x14ac:dyDescent="0.35">
      <c r="B105" s="42" t="s">
        <v>374</v>
      </c>
      <c r="C105" s="40">
        <f>AVERAGE(C83:C85)</f>
        <v>0</v>
      </c>
      <c r="D105" s="40">
        <f t="shared" ref="D105:AF105" si="158">AVERAGE(D83:D85)</f>
        <v>1.0590591296666665</v>
      </c>
      <c r="E105" s="40">
        <f t="shared" si="158"/>
        <v>0.84171379799999901</v>
      </c>
      <c r="F105" s="40">
        <f t="shared" si="158"/>
        <v>-0.83835500816666764</v>
      </c>
      <c r="G105" s="40">
        <f t="shared" si="158"/>
        <v>0.53576337399999929</v>
      </c>
      <c r="H105" s="50">
        <f t="shared" si="158"/>
        <v>0</v>
      </c>
      <c r="I105" s="50">
        <f t="shared" si="158"/>
        <v>1.0258575191666675</v>
      </c>
      <c r="J105" s="50">
        <f t="shared" si="158"/>
        <v>1.220817856666667</v>
      </c>
      <c r="K105" s="50">
        <f t="shared" si="158"/>
        <v>1.7284898961666666</v>
      </c>
      <c r="L105" s="50">
        <f t="shared" si="158"/>
        <v>1.0253662068333333</v>
      </c>
      <c r="M105" s="40">
        <f t="shared" si="158"/>
        <v>0</v>
      </c>
      <c r="N105" s="40">
        <f t="shared" si="158"/>
        <v>2.0984206661666662</v>
      </c>
      <c r="O105" s="40">
        <f t="shared" si="158"/>
        <v>2.3788104311666669</v>
      </c>
      <c r="P105" s="40">
        <f t="shared" si="158"/>
        <v>2.4859327961666664</v>
      </c>
      <c r="Q105" s="40">
        <f t="shared" si="158"/>
        <v>2.250245419333333</v>
      </c>
      <c r="R105" s="50">
        <f t="shared" si="158"/>
        <v>0</v>
      </c>
      <c r="S105" s="50">
        <f t="shared" si="158"/>
        <v>3.3222120155000003</v>
      </c>
      <c r="T105" s="50">
        <f t="shared" si="158"/>
        <v>3.8650282290000004</v>
      </c>
      <c r="U105" s="50">
        <f t="shared" si="158"/>
        <v>4.0846932038333348</v>
      </c>
      <c r="V105" s="50">
        <f t="shared" si="158"/>
        <v>3.9951350650000008</v>
      </c>
      <c r="W105" s="40">
        <f t="shared" si="158"/>
        <v>0</v>
      </c>
      <c r="X105" s="40">
        <f t="shared" si="158"/>
        <v>0.85613117499999936</v>
      </c>
      <c r="Y105" s="40">
        <f t="shared" si="158"/>
        <v>0.70154063883333284</v>
      </c>
      <c r="Z105" s="40">
        <f t="shared" si="158"/>
        <v>0.60149015399999917</v>
      </c>
      <c r="AA105" s="40">
        <f t="shared" si="158"/>
        <v>-0.27612715066666688</v>
      </c>
      <c r="AB105" s="50">
        <f t="shared" si="158"/>
        <v>0</v>
      </c>
      <c r="AC105" s="50">
        <f t="shared" si="158"/>
        <v>4.3147076471666681</v>
      </c>
      <c r="AD105" s="50">
        <f t="shared" si="158"/>
        <v>4.9062465135000002</v>
      </c>
      <c r="AE105" s="50">
        <f t="shared" si="158"/>
        <v>5.6450401400000016</v>
      </c>
      <c r="AF105" s="50">
        <f t="shared" si="158"/>
        <v>5.7180686146666675</v>
      </c>
    </row>
    <row r="106" spans="1:32" x14ac:dyDescent="0.35">
      <c r="B106" s="42" t="s">
        <v>382</v>
      </c>
      <c r="C106" s="40">
        <f>AVERAGE(C86:C88)</f>
        <v>0</v>
      </c>
      <c r="D106" s="40">
        <f t="shared" ref="D106:AF106" si="159">AVERAGE(D86:D88)</f>
        <v>0.16576330950000015</v>
      </c>
      <c r="E106" s="40">
        <f t="shared" si="159"/>
        <v>3.2413060666665904E-2</v>
      </c>
      <c r="F106" s="40">
        <f t="shared" si="159"/>
        <v>-1.3029658441666669</v>
      </c>
      <c r="G106" s="40">
        <f t="shared" si="159"/>
        <v>-0.23034743566666618</v>
      </c>
      <c r="H106" s="50">
        <f t="shared" si="159"/>
        <v>0</v>
      </c>
      <c r="I106" s="50">
        <f t="shared" si="159"/>
        <v>0.3048162913333336</v>
      </c>
      <c r="J106" s="50">
        <f t="shared" si="159"/>
        <v>0.39659030866666667</v>
      </c>
      <c r="K106" s="50">
        <f t="shared" si="159"/>
        <v>0.91653667283333295</v>
      </c>
      <c r="L106" s="50">
        <f t="shared" si="159"/>
        <v>0.1494065446666667</v>
      </c>
      <c r="M106" s="40">
        <f t="shared" si="159"/>
        <v>0</v>
      </c>
      <c r="N106" s="40">
        <f t="shared" si="159"/>
        <v>0.70996797000000023</v>
      </c>
      <c r="O106" s="40">
        <f t="shared" si="159"/>
        <v>0.73390941300000045</v>
      </c>
      <c r="P106" s="40">
        <f t="shared" si="159"/>
        <v>0.69186074333333369</v>
      </c>
      <c r="Q106" s="40">
        <f t="shared" si="159"/>
        <v>0.31828006833333383</v>
      </c>
      <c r="R106" s="50">
        <f t="shared" si="159"/>
        <v>0</v>
      </c>
      <c r="S106" s="50">
        <f t="shared" si="159"/>
        <v>0.63832189049999999</v>
      </c>
      <c r="T106" s="50">
        <f t="shared" si="159"/>
        <v>0.87342249366666636</v>
      </c>
      <c r="U106" s="50">
        <f t="shared" si="159"/>
        <v>0.67863074916666644</v>
      </c>
      <c r="V106" s="50">
        <f t="shared" si="159"/>
        <v>0.2410490363333333</v>
      </c>
      <c r="W106" s="40">
        <f t="shared" si="159"/>
        <v>0</v>
      </c>
      <c r="X106" s="40">
        <f t="shared" si="159"/>
        <v>0.47435794383333246</v>
      </c>
      <c r="Y106" s="40">
        <f t="shared" si="159"/>
        <v>0.31811961483333229</v>
      </c>
      <c r="Z106" s="40">
        <f t="shared" si="159"/>
        <v>0.59465997116666569</v>
      </c>
      <c r="AA106" s="40">
        <f t="shared" si="159"/>
        <v>-0.26389634633333398</v>
      </c>
      <c r="AB106" s="50">
        <f t="shared" si="159"/>
        <v>0</v>
      </c>
      <c r="AC106" s="50">
        <f t="shared" si="159"/>
        <v>0.45299401883333346</v>
      </c>
      <c r="AD106" s="50">
        <f t="shared" si="159"/>
        <v>0.34689770533333331</v>
      </c>
      <c r="AE106" s="50">
        <f t="shared" si="159"/>
        <v>0.24808132083333354</v>
      </c>
      <c r="AF106" s="50">
        <f t="shared" si="159"/>
        <v>0.15553734599999983</v>
      </c>
    </row>
    <row r="107" spans="1:32" x14ac:dyDescent="0.35">
      <c r="B107" s="42" t="s">
        <v>380</v>
      </c>
      <c r="C107" s="40">
        <f>AVERAGE(C89:C91)</f>
        <v>0</v>
      </c>
      <c r="D107" s="40">
        <f t="shared" ref="D107:AF107" si="160">AVERAGE(D89:D91)</f>
        <v>1.0316935898333339</v>
      </c>
      <c r="E107" s="40">
        <f t="shared" si="160"/>
        <v>0.68847877433333371</v>
      </c>
      <c r="F107" s="40">
        <f t="shared" si="160"/>
        <v>-0.60908630316666723</v>
      </c>
      <c r="G107" s="40">
        <f t="shared" si="160"/>
        <v>6.3254722833333207E-2</v>
      </c>
      <c r="H107" s="50">
        <f t="shared" si="160"/>
        <v>0</v>
      </c>
      <c r="I107" s="50">
        <f t="shared" si="160"/>
        <v>3.0574371878333344</v>
      </c>
      <c r="J107" s="50">
        <f t="shared" si="160"/>
        <v>3.4147431756666671</v>
      </c>
      <c r="K107" s="50">
        <f t="shared" si="160"/>
        <v>3.4029490786666674</v>
      </c>
      <c r="L107" s="50">
        <f t="shared" si="160"/>
        <v>2.7954771983333337</v>
      </c>
      <c r="M107" s="40">
        <f t="shared" si="160"/>
        <v>0</v>
      </c>
      <c r="N107" s="40">
        <f t="shared" si="160"/>
        <v>4.8176455450000004</v>
      </c>
      <c r="O107" s="40">
        <f t="shared" si="160"/>
        <v>5.9330011128333338</v>
      </c>
      <c r="P107" s="40">
        <f t="shared" si="160"/>
        <v>6.0790967138333336</v>
      </c>
      <c r="Q107" s="40">
        <f t="shared" si="160"/>
        <v>6.0297288530000008</v>
      </c>
      <c r="R107" s="50">
        <f t="shared" si="160"/>
        <v>0</v>
      </c>
      <c r="S107" s="50">
        <f t="shared" si="160"/>
        <v>5.1997303828333346</v>
      </c>
      <c r="T107" s="50">
        <f t="shared" si="160"/>
        <v>5.6628742748333343</v>
      </c>
      <c r="U107" s="50">
        <f t="shared" si="160"/>
        <v>5.7176571588333358</v>
      </c>
      <c r="V107" s="50">
        <f t="shared" si="160"/>
        <v>5.5853331943333338</v>
      </c>
      <c r="W107" s="40">
        <f t="shared" si="160"/>
        <v>0</v>
      </c>
      <c r="X107" s="40">
        <f t="shared" si="160"/>
        <v>3.0579208154999997</v>
      </c>
      <c r="Y107" s="40">
        <f t="shared" si="160"/>
        <v>3.0714553949999996</v>
      </c>
      <c r="Z107" s="40">
        <f t="shared" si="160"/>
        <v>3.0941295668333328</v>
      </c>
      <c r="AA107" s="40">
        <f t="shared" si="160"/>
        <v>2.3500505976666664</v>
      </c>
      <c r="AB107" s="50">
        <f t="shared" si="160"/>
        <v>0</v>
      </c>
      <c r="AC107" s="50">
        <f t="shared" si="160"/>
        <v>6.1589605301666674</v>
      </c>
      <c r="AD107" s="50">
        <f t="shared" si="160"/>
        <v>6.1813559463333343</v>
      </c>
      <c r="AE107" s="50">
        <f t="shared" si="160"/>
        <v>6.1537394418333342</v>
      </c>
      <c r="AF107" s="50">
        <f t="shared" si="160"/>
        <v>5.4545642930000007</v>
      </c>
    </row>
    <row r="108" spans="1:32" x14ac:dyDescent="0.35">
      <c r="B108" s="42" t="s">
        <v>381</v>
      </c>
      <c r="C108" s="40">
        <f>AVERAGE(C92:C94)</f>
        <v>0</v>
      </c>
      <c r="D108" s="40">
        <f t="shared" ref="D108:AF108" si="161">AVERAGE(D92:D94)</f>
        <v>0.64537949250000015</v>
      </c>
      <c r="E108" s="40">
        <f t="shared" si="161"/>
        <v>0.24048685833333369</v>
      </c>
      <c r="F108" s="40">
        <f t="shared" si="161"/>
        <v>-1.2535650026666669</v>
      </c>
      <c r="G108" s="40">
        <f t="shared" si="161"/>
        <v>0.46354057733333415</v>
      </c>
      <c r="H108" s="50">
        <f t="shared" si="161"/>
        <v>0</v>
      </c>
      <c r="I108" s="50">
        <f t="shared" si="161"/>
        <v>1.4166024498333336</v>
      </c>
      <c r="J108" s="50">
        <f t="shared" si="161"/>
        <v>1.7872379933333331</v>
      </c>
      <c r="K108" s="50">
        <f t="shared" si="161"/>
        <v>2.6370248480000003</v>
      </c>
      <c r="L108" s="50">
        <f t="shared" si="161"/>
        <v>3.3373498366666667</v>
      </c>
      <c r="M108" s="40">
        <f t="shared" si="161"/>
        <v>0</v>
      </c>
      <c r="N108" s="40">
        <f t="shared" si="161"/>
        <v>2.7760202231666664</v>
      </c>
      <c r="O108" s="40">
        <f t="shared" si="161"/>
        <v>4.6403915241666667</v>
      </c>
      <c r="P108" s="40">
        <f t="shared" si="161"/>
        <v>5.1875047213333332</v>
      </c>
      <c r="Q108" s="40">
        <f t="shared" si="161"/>
        <v>5.2993258584999996</v>
      </c>
      <c r="R108" s="50">
        <f t="shared" si="161"/>
        <v>0</v>
      </c>
      <c r="S108" s="50">
        <f t="shared" si="161"/>
        <v>3.7184726843333338</v>
      </c>
      <c r="T108" s="50">
        <f t="shared" si="161"/>
        <v>5.0041450971666679</v>
      </c>
      <c r="U108" s="50">
        <f t="shared" si="161"/>
        <v>5.1719812366666673</v>
      </c>
      <c r="V108" s="50">
        <f t="shared" si="161"/>
        <v>5.187433221</v>
      </c>
      <c r="W108" s="40">
        <f t="shared" si="161"/>
        <v>0</v>
      </c>
      <c r="X108" s="40">
        <f t="shared" si="161"/>
        <v>1.4260060736666667</v>
      </c>
      <c r="Y108" s="40">
        <f t="shared" si="161"/>
        <v>2.9360844606666672</v>
      </c>
      <c r="Z108" s="40">
        <f t="shared" si="161"/>
        <v>4.1423453853333339</v>
      </c>
      <c r="AA108" s="40">
        <f t="shared" si="161"/>
        <v>4.4857418226666672</v>
      </c>
      <c r="AB108" s="50">
        <f t="shared" si="161"/>
        <v>0</v>
      </c>
      <c r="AC108" s="50">
        <f t="shared" si="161"/>
        <v>4.9297273766666665</v>
      </c>
      <c r="AD108" s="50">
        <f t="shared" si="161"/>
        <v>5.5177492383333338</v>
      </c>
      <c r="AE108" s="50">
        <f t="shared" si="161"/>
        <v>5.5453287016666666</v>
      </c>
      <c r="AF108" s="50">
        <f t="shared" si="161"/>
        <v>5.4862893244999995</v>
      </c>
    </row>
    <row r="109" spans="1:32" x14ac:dyDescent="0.35">
      <c r="B109" s="11" t="s">
        <v>375</v>
      </c>
      <c r="C109" s="40">
        <f>AVERAGE(C95:C97)</f>
        <v>0</v>
      </c>
      <c r="D109" s="40">
        <f t="shared" ref="D109:AF109" si="162">AVERAGE(D95:D97)</f>
        <v>6.9560952166666565E-2</v>
      </c>
      <c r="E109" s="40">
        <f t="shared" si="162"/>
        <v>-4.8059018166666558E-2</v>
      </c>
      <c r="F109" s="40">
        <f t="shared" si="162"/>
        <v>-1.1859497136666663</v>
      </c>
      <c r="G109" s="40">
        <f t="shared" si="162"/>
        <v>0.10116946233333336</v>
      </c>
      <c r="H109" s="50">
        <f t="shared" si="162"/>
        <v>0</v>
      </c>
      <c r="I109" s="50">
        <f t="shared" si="162"/>
        <v>0.3782285248333333</v>
      </c>
      <c r="J109" s="50">
        <f t="shared" si="162"/>
        <v>0.16815044933333331</v>
      </c>
      <c r="K109" s="50">
        <f t="shared" si="162"/>
        <v>0.50806947183333329</v>
      </c>
      <c r="L109" s="50">
        <f t="shared" si="162"/>
        <v>0.36695631183333338</v>
      </c>
      <c r="M109" s="40">
        <f t="shared" si="162"/>
        <v>0</v>
      </c>
      <c r="N109" s="40">
        <f t="shared" si="162"/>
        <v>0.47223489133333341</v>
      </c>
      <c r="O109" s="40">
        <f t="shared" si="162"/>
        <v>0.69435486516666678</v>
      </c>
      <c r="P109" s="40">
        <f t="shared" si="162"/>
        <v>0.35873357883333434</v>
      </c>
      <c r="Q109" s="40">
        <f t="shared" si="162"/>
        <v>0.74505052066666699</v>
      </c>
      <c r="R109" s="50">
        <f t="shared" si="162"/>
        <v>0</v>
      </c>
      <c r="S109" s="50">
        <f t="shared" si="162"/>
        <v>0.6627698196666667</v>
      </c>
      <c r="T109" s="50">
        <f t="shared" si="162"/>
        <v>1.0686359261666665</v>
      </c>
      <c r="U109" s="50">
        <f t="shared" si="162"/>
        <v>0.23629063300000039</v>
      </c>
      <c r="V109" s="50">
        <f t="shared" si="162"/>
        <v>1.0910527465000002</v>
      </c>
      <c r="W109" s="40">
        <f t="shared" si="162"/>
        <v>0</v>
      </c>
      <c r="X109" s="40">
        <f t="shared" si="162"/>
        <v>0.15985133766666662</v>
      </c>
      <c r="Y109" s="40">
        <f t="shared" si="162"/>
        <v>0.31730741933333345</v>
      </c>
      <c r="Z109" s="40">
        <f t="shared" si="162"/>
        <v>0.17384955633333307</v>
      </c>
      <c r="AA109" s="40">
        <f t="shared" si="162"/>
        <v>-7.2666609666666659E-2</v>
      </c>
      <c r="AB109" s="50">
        <f t="shared" si="162"/>
        <v>0</v>
      </c>
      <c r="AC109" s="50">
        <f t="shared" si="162"/>
        <v>1.558978135333333</v>
      </c>
      <c r="AD109" s="50">
        <f t="shared" si="162"/>
        <v>1.5465810878333333</v>
      </c>
      <c r="AE109" s="50">
        <f t="shared" si="162"/>
        <v>1.4089874031666667</v>
      </c>
      <c r="AF109" s="50">
        <f t="shared" si="162"/>
        <v>1.115377748</v>
      </c>
    </row>
    <row r="110" spans="1:32" x14ac:dyDescent="0.35">
      <c r="H110" s="51"/>
      <c r="I110" s="51"/>
      <c r="J110" s="51"/>
      <c r="K110" s="51"/>
      <c r="L110" s="51"/>
      <c r="R110" s="51"/>
      <c r="S110" s="51"/>
      <c r="T110" s="51"/>
      <c r="U110" s="51"/>
      <c r="V110" s="51"/>
      <c r="AB110" s="51"/>
      <c r="AC110" s="51"/>
      <c r="AD110" s="51"/>
      <c r="AE110" s="51"/>
      <c r="AF110" s="51"/>
    </row>
    <row r="111" spans="1:32" x14ac:dyDescent="0.35">
      <c r="B111" t="s">
        <v>377</v>
      </c>
      <c r="C111">
        <f>_xlfn.STDEV.P(C80:C82)</f>
        <v>0</v>
      </c>
      <c r="D111" s="40">
        <f t="shared" ref="D111:AF111" si="163">_xlfn.STDEV.P(D80:D82)</f>
        <v>1.2870492847884851</v>
      </c>
      <c r="E111" s="40">
        <f t="shared" si="163"/>
        <v>1.5124634140477167</v>
      </c>
      <c r="F111" s="40">
        <f t="shared" si="163"/>
        <v>2.378808651243824</v>
      </c>
      <c r="G111" s="40">
        <f t="shared" si="163"/>
        <v>1.1858034944818274</v>
      </c>
      <c r="H111" s="50">
        <f t="shared" si="163"/>
        <v>0</v>
      </c>
      <c r="I111" s="50">
        <f t="shared" si="163"/>
        <v>0.59058609932496797</v>
      </c>
      <c r="J111" s="50">
        <f t="shared" si="163"/>
        <v>0.9864847151908781</v>
      </c>
      <c r="K111" s="50">
        <f t="shared" si="163"/>
        <v>1.173454547245848</v>
      </c>
      <c r="L111" s="50">
        <f t="shared" si="163"/>
        <v>1.1657152490461673</v>
      </c>
      <c r="M111" s="40">
        <f t="shared" si="163"/>
        <v>0</v>
      </c>
      <c r="N111" s="40">
        <f t="shared" si="163"/>
        <v>0.29555924214969359</v>
      </c>
      <c r="O111" s="40">
        <f t="shared" si="163"/>
        <v>0.85400616615167935</v>
      </c>
      <c r="P111" s="40">
        <f t="shared" si="163"/>
        <v>1.035495944041062</v>
      </c>
      <c r="Q111" s="40">
        <f t="shared" si="163"/>
        <v>1.0349514896828345</v>
      </c>
      <c r="R111" s="50">
        <f t="shared" si="163"/>
        <v>0</v>
      </c>
      <c r="S111" s="50">
        <f t="shared" si="163"/>
        <v>0.29094345181176162</v>
      </c>
      <c r="T111" s="50">
        <f t="shared" si="163"/>
        <v>0.70274782797506441</v>
      </c>
      <c r="U111" s="50">
        <f t="shared" si="163"/>
        <v>0.87982663048224341</v>
      </c>
      <c r="V111" s="50">
        <f t="shared" si="163"/>
        <v>0.87982663048224341</v>
      </c>
      <c r="W111" s="40">
        <f t="shared" si="163"/>
        <v>0</v>
      </c>
      <c r="X111" s="40">
        <f t="shared" si="163"/>
        <v>0.94620806331346308</v>
      </c>
      <c r="Y111" s="40">
        <f t="shared" si="163"/>
        <v>1.4789500636226613</v>
      </c>
      <c r="Z111" s="40">
        <f t="shared" si="163"/>
        <v>1.6511168230874149</v>
      </c>
      <c r="AA111" s="40">
        <f t="shared" si="163"/>
        <v>1.6431916570285821</v>
      </c>
      <c r="AB111" s="50">
        <f t="shared" si="163"/>
        <v>0</v>
      </c>
      <c r="AC111" s="50">
        <f t="shared" si="163"/>
        <v>0.63944058714606156</v>
      </c>
      <c r="AD111" s="50">
        <f t="shared" si="163"/>
        <v>0.95578412680009506</v>
      </c>
      <c r="AE111" s="50">
        <f t="shared" si="163"/>
        <v>1.1232451577453397</v>
      </c>
      <c r="AF111" s="50">
        <f t="shared" si="163"/>
        <v>1.1232451577453397</v>
      </c>
    </row>
    <row r="112" spans="1:32" x14ac:dyDescent="0.35">
      <c r="B112" s="42" t="s">
        <v>374</v>
      </c>
      <c r="C112">
        <f>_xlfn.STDEV.P(C83:C85)</f>
        <v>0</v>
      </c>
      <c r="D112" s="40">
        <f t="shared" ref="D112:AF112" si="164">_xlfn.STDEV.P(D83:D85)</f>
        <v>1.1591522038092514</v>
      </c>
      <c r="E112" s="40">
        <f t="shared" si="164"/>
        <v>0.97456772068910191</v>
      </c>
      <c r="F112" s="40">
        <f t="shared" si="164"/>
        <v>0.61509518453779599</v>
      </c>
      <c r="G112" s="40">
        <f t="shared" si="164"/>
        <v>0.82717444114964689</v>
      </c>
      <c r="H112" s="50">
        <f t="shared" si="164"/>
        <v>0</v>
      </c>
      <c r="I112" s="50">
        <f t="shared" si="164"/>
        <v>1.2052686139728244</v>
      </c>
      <c r="J112" s="50">
        <f t="shared" si="164"/>
        <v>0.71029979364499307</v>
      </c>
      <c r="K112" s="50">
        <f t="shared" si="164"/>
        <v>0.93468781333878981</v>
      </c>
      <c r="L112" s="50">
        <f t="shared" si="164"/>
        <v>1.0823579736108024</v>
      </c>
      <c r="M112" s="40">
        <f t="shared" si="164"/>
        <v>0</v>
      </c>
      <c r="N112" s="40">
        <f t="shared" si="164"/>
        <v>1.0930079986427841</v>
      </c>
      <c r="O112" s="40">
        <f t="shared" si="164"/>
        <v>0.54895458524692065</v>
      </c>
      <c r="P112" s="40">
        <f t="shared" si="164"/>
        <v>0.54106650942359802</v>
      </c>
      <c r="Q112" s="40">
        <f t="shared" si="164"/>
        <v>0.4298249993168296</v>
      </c>
      <c r="R112" s="50">
        <f t="shared" si="164"/>
        <v>0</v>
      </c>
      <c r="S112" s="50">
        <f t="shared" si="164"/>
        <v>0.98583719761047528</v>
      </c>
      <c r="T112" s="50">
        <f t="shared" si="164"/>
        <v>0.93470228958707946</v>
      </c>
      <c r="U112" s="50">
        <f t="shared" si="164"/>
        <v>0.73368368454862731</v>
      </c>
      <c r="V112" s="50">
        <f t="shared" si="164"/>
        <v>0.85798109911542531</v>
      </c>
      <c r="W112" s="40">
        <f t="shared" si="164"/>
        <v>0</v>
      </c>
      <c r="X112" s="40">
        <f t="shared" si="164"/>
        <v>0.9569664867741724</v>
      </c>
      <c r="Y112" s="40">
        <f t="shared" si="164"/>
        <v>0.94316386405185937</v>
      </c>
      <c r="Z112" s="40">
        <f t="shared" si="164"/>
        <v>0.62384113084160642</v>
      </c>
      <c r="AA112" s="40">
        <f t="shared" si="164"/>
        <v>1.1244043178098324</v>
      </c>
      <c r="AB112" s="50">
        <f t="shared" si="164"/>
        <v>0</v>
      </c>
      <c r="AC112" s="50">
        <f t="shared" si="164"/>
        <v>1.4050488517370496</v>
      </c>
      <c r="AD112" s="50">
        <f t="shared" si="164"/>
        <v>1.0019558216404698</v>
      </c>
      <c r="AE112" s="50">
        <f t="shared" si="164"/>
        <v>0.82125841389006282</v>
      </c>
      <c r="AF112" s="50">
        <f t="shared" si="164"/>
        <v>0.98437456929462219</v>
      </c>
    </row>
    <row r="113" spans="2:32" x14ac:dyDescent="0.35">
      <c r="B113" s="42" t="s">
        <v>382</v>
      </c>
      <c r="C113">
        <f>_xlfn.STDEV.P(C86:C88)</f>
        <v>0</v>
      </c>
      <c r="D113" s="40">
        <f t="shared" ref="D113:AF113" si="165">_xlfn.STDEV.P(D86:D88)</f>
        <v>0.18664319868619164</v>
      </c>
      <c r="E113" s="40">
        <f t="shared" si="165"/>
        <v>0.19695296474348226</v>
      </c>
      <c r="F113" s="40">
        <f t="shared" si="165"/>
        <v>0.66994228445116077</v>
      </c>
      <c r="G113" s="40">
        <f t="shared" si="165"/>
        <v>5.520251546101157E-2</v>
      </c>
      <c r="H113" s="50">
        <f t="shared" si="165"/>
        <v>0</v>
      </c>
      <c r="I113" s="50">
        <f t="shared" si="165"/>
        <v>0.17242398310308799</v>
      </c>
      <c r="J113" s="50">
        <f t="shared" si="165"/>
        <v>0.11280130276315668</v>
      </c>
      <c r="K113" s="50">
        <f t="shared" si="165"/>
        <v>0.4058611989366101</v>
      </c>
      <c r="L113" s="50">
        <f t="shared" si="165"/>
        <v>0.2026735499645842</v>
      </c>
      <c r="M113" s="40">
        <f t="shared" si="165"/>
        <v>0</v>
      </c>
      <c r="N113" s="40">
        <f t="shared" si="165"/>
        <v>2.0036857802820676E-2</v>
      </c>
      <c r="O113" s="40">
        <f t="shared" si="165"/>
        <v>0.13572565201435002</v>
      </c>
      <c r="P113" s="40">
        <f t="shared" si="165"/>
        <v>8.8800820093564312E-2</v>
      </c>
      <c r="Q113" s="40">
        <f t="shared" si="165"/>
        <v>0.26932880480573912</v>
      </c>
      <c r="R113" s="50">
        <f t="shared" si="165"/>
        <v>0</v>
      </c>
      <c r="S113" s="50">
        <f t="shared" si="165"/>
        <v>0.28050840699549218</v>
      </c>
      <c r="T113" s="50">
        <f t="shared" si="165"/>
        <v>0.35217034687658882</v>
      </c>
      <c r="U113" s="50">
        <f t="shared" si="165"/>
        <v>0.12435898842680611</v>
      </c>
      <c r="V113" s="50">
        <f t="shared" si="165"/>
        <v>0.31088641855484467</v>
      </c>
      <c r="W113" s="40">
        <f t="shared" si="165"/>
        <v>0</v>
      </c>
      <c r="X113" s="40">
        <f t="shared" si="165"/>
        <v>0.29445034496609562</v>
      </c>
      <c r="Y113" s="40">
        <f t="shared" si="165"/>
        <v>0.16787064637487126</v>
      </c>
      <c r="Z113" s="40">
        <f t="shared" si="165"/>
        <v>0.18922887523719462</v>
      </c>
      <c r="AA113" s="40">
        <f t="shared" si="165"/>
        <v>3.9074146295625882E-2</v>
      </c>
      <c r="AB113" s="50">
        <f t="shared" si="165"/>
        <v>0</v>
      </c>
      <c r="AC113" s="50">
        <f t="shared" si="165"/>
        <v>0.28103479845025614</v>
      </c>
      <c r="AD113" s="50">
        <f t="shared" si="165"/>
        <v>0.90016291255605951</v>
      </c>
      <c r="AE113" s="50">
        <f t="shared" si="165"/>
        <v>0.23686849265011128</v>
      </c>
      <c r="AF113" s="50">
        <f t="shared" si="165"/>
        <v>0.49105122693917203</v>
      </c>
    </row>
    <row r="114" spans="2:32" x14ac:dyDescent="0.35">
      <c r="B114" s="42" t="s">
        <v>380</v>
      </c>
      <c r="C114">
        <f>_xlfn.STDEV.P(C89:C91)</f>
        <v>0</v>
      </c>
      <c r="D114" s="40">
        <f t="shared" ref="D114:AF114" si="166">_xlfn.STDEV.P(D89:D91)</f>
        <v>0.78528131904964571</v>
      </c>
      <c r="E114" s="40">
        <f t="shared" si="166"/>
        <v>0.89023929608634633</v>
      </c>
      <c r="F114" s="40">
        <f t="shared" si="166"/>
        <v>0.80597605605006684</v>
      </c>
      <c r="G114" s="40">
        <f t="shared" si="166"/>
        <v>0.63205953787672353</v>
      </c>
      <c r="H114" s="50">
        <f t="shared" si="166"/>
        <v>0</v>
      </c>
      <c r="I114" s="50">
        <f t="shared" si="166"/>
        <v>0.97846054270007965</v>
      </c>
      <c r="J114" s="50">
        <f t="shared" si="166"/>
        <v>1.3610472537302931</v>
      </c>
      <c r="K114" s="50">
        <f t="shared" si="166"/>
        <v>1.3941955614845143</v>
      </c>
      <c r="L114" s="50">
        <f t="shared" si="166"/>
        <v>0.96207059215643886</v>
      </c>
      <c r="M114" s="40">
        <f t="shared" si="166"/>
        <v>0</v>
      </c>
      <c r="N114" s="40">
        <f t="shared" si="166"/>
        <v>0.69485153350763817</v>
      </c>
      <c r="O114" s="40">
        <f t="shared" si="166"/>
        <v>0.7512408599217929</v>
      </c>
      <c r="P114" s="40">
        <f t="shared" si="166"/>
        <v>0.62585826441778936</v>
      </c>
      <c r="Q114" s="40">
        <f t="shared" si="166"/>
        <v>0.69508624881532621</v>
      </c>
      <c r="R114" s="50">
        <f t="shared" si="166"/>
        <v>0</v>
      </c>
      <c r="S114" s="50">
        <f t="shared" si="166"/>
        <v>0.42038859192303524</v>
      </c>
      <c r="T114" s="50">
        <f t="shared" si="166"/>
        <v>0.5726007854830728</v>
      </c>
      <c r="U114" s="50">
        <f t="shared" si="166"/>
        <v>0.46347655185504905</v>
      </c>
      <c r="V114" s="50">
        <f t="shared" si="166"/>
        <v>0.74019677002539985</v>
      </c>
      <c r="W114" s="40">
        <f t="shared" si="166"/>
        <v>0</v>
      </c>
      <c r="X114" s="40">
        <f t="shared" si="166"/>
        <v>0.92322743849886335</v>
      </c>
      <c r="Y114" s="40">
        <f t="shared" si="166"/>
        <v>1.1917887592997878</v>
      </c>
      <c r="Z114" s="40">
        <f t="shared" si="166"/>
        <v>1.2655844497712838</v>
      </c>
      <c r="AA114" s="40">
        <f t="shared" si="166"/>
        <v>0.80225331831252766</v>
      </c>
      <c r="AB114" s="50">
        <f t="shared" si="166"/>
        <v>0</v>
      </c>
      <c r="AC114" s="50">
        <f t="shared" si="166"/>
        <v>0.27955322286998568</v>
      </c>
      <c r="AD114" s="50">
        <f t="shared" si="166"/>
        <v>0.47647324488033693</v>
      </c>
      <c r="AE114" s="50">
        <f t="shared" si="166"/>
        <v>0.43985465953966096</v>
      </c>
      <c r="AF114" s="50">
        <f t="shared" si="166"/>
        <v>1.3294111081188695</v>
      </c>
    </row>
    <row r="115" spans="2:32" x14ac:dyDescent="0.35">
      <c r="B115" s="42" t="s">
        <v>381</v>
      </c>
      <c r="C115">
        <f>_xlfn.STDEV.P(C92:C94)</f>
        <v>0</v>
      </c>
      <c r="D115" s="40">
        <f t="shared" ref="D115:AF115" si="167">_xlfn.STDEV.P(D92:D94)</f>
        <v>0.46357939601915382</v>
      </c>
      <c r="E115" s="40">
        <f t="shared" si="167"/>
        <v>0.37318949394208145</v>
      </c>
      <c r="F115" s="40">
        <f t="shared" si="167"/>
        <v>0.24589441333624176</v>
      </c>
      <c r="G115" s="40">
        <f t="shared" si="167"/>
        <v>0.23813830568499733</v>
      </c>
      <c r="H115" s="50">
        <f t="shared" si="167"/>
        <v>0</v>
      </c>
      <c r="I115" s="50">
        <f t="shared" si="167"/>
        <v>0.1865159183458861</v>
      </c>
      <c r="J115" s="50">
        <f t="shared" si="167"/>
        <v>0.36692679235808046</v>
      </c>
      <c r="K115" s="50">
        <f t="shared" si="167"/>
        <v>0.50685420165088335</v>
      </c>
      <c r="L115" s="50">
        <f t="shared" si="167"/>
        <v>0.27147216215602721</v>
      </c>
      <c r="M115" s="40">
        <f t="shared" si="167"/>
        <v>0</v>
      </c>
      <c r="N115" s="40">
        <f t="shared" si="167"/>
        <v>0.17581757680963378</v>
      </c>
      <c r="O115" s="40">
        <f t="shared" si="167"/>
        <v>0.25307121670322197</v>
      </c>
      <c r="P115" s="40">
        <f t="shared" si="167"/>
        <v>8.9108721992189596E-2</v>
      </c>
      <c r="Q115" s="40">
        <f t="shared" si="167"/>
        <v>8.1795530611236941E-2</v>
      </c>
      <c r="R115" s="50">
        <f t="shared" si="167"/>
        <v>0</v>
      </c>
      <c r="S115" s="50">
        <f t="shared" si="167"/>
        <v>0.26491481352424101</v>
      </c>
      <c r="T115" s="50">
        <f t="shared" si="167"/>
        <v>0.24464537243341991</v>
      </c>
      <c r="U115" s="50">
        <f t="shared" si="167"/>
        <v>0.17862853593079281</v>
      </c>
      <c r="V115" s="50">
        <f t="shared" si="167"/>
        <v>0.18352179193212462</v>
      </c>
      <c r="W115" s="40">
        <f t="shared" si="167"/>
        <v>0</v>
      </c>
      <c r="X115" s="40">
        <f t="shared" si="167"/>
        <v>9.652248789384503E-2</v>
      </c>
      <c r="Y115" s="40">
        <f t="shared" si="167"/>
        <v>0.74134195062143127</v>
      </c>
      <c r="Z115" s="40">
        <f t="shared" si="167"/>
        <v>0.2969226103132786</v>
      </c>
      <c r="AA115" s="40">
        <f t="shared" si="167"/>
        <v>0.27689630616958938</v>
      </c>
      <c r="AB115" s="50">
        <f t="shared" si="167"/>
        <v>0</v>
      </c>
      <c r="AC115" s="50">
        <f t="shared" si="167"/>
        <v>0.28432107394773637</v>
      </c>
      <c r="AD115" s="50">
        <f t="shared" si="167"/>
        <v>0.19332370758643513</v>
      </c>
      <c r="AE115" s="50">
        <f t="shared" si="167"/>
        <v>0.11875568752225901</v>
      </c>
      <c r="AF115" s="50">
        <f t="shared" si="167"/>
        <v>9.5193539569392985E-2</v>
      </c>
    </row>
    <row r="116" spans="2:32" x14ac:dyDescent="0.35">
      <c r="B116" s="11" t="s">
        <v>375</v>
      </c>
      <c r="C116">
        <f>_xlfn.STDEV.P(C95:C97)</f>
        <v>0</v>
      </c>
      <c r="D116" s="40">
        <f t="shared" ref="D116:AF116" si="168">_xlfn.STDEV.P(D95:D97)</f>
        <v>0.24591546808744963</v>
      </c>
      <c r="E116" s="40">
        <f t="shared" si="168"/>
        <v>0.38529773716901089</v>
      </c>
      <c r="F116" s="40">
        <f t="shared" si="168"/>
        <v>0.26332900535836579</v>
      </c>
      <c r="G116" s="40">
        <f t="shared" si="168"/>
        <v>0.40782833377035854</v>
      </c>
      <c r="H116" s="50">
        <f t="shared" si="168"/>
        <v>0</v>
      </c>
      <c r="I116" s="50">
        <f t="shared" si="168"/>
        <v>0.14465935785909753</v>
      </c>
      <c r="J116" s="50">
        <f t="shared" si="168"/>
        <v>0.23327018809407826</v>
      </c>
      <c r="K116" s="50">
        <f t="shared" si="168"/>
        <v>0.2297880794412662</v>
      </c>
      <c r="L116" s="50">
        <f t="shared" si="168"/>
        <v>0.1345715885183858</v>
      </c>
      <c r="M116" s="40">
        <f t="shared" si="168"/>
        <v>0</v>
      </c>
      <c r="N116" s="40">
        <f t="shared" si="168"/>
        <v>0.31728171617524864</v>
      </c>
      <c r="O116" s="40">
        <f t="shared" si="168"/>
        <v>0.3154113845511976</v>
      </c>
      <c r="P116" s="40">
        <f t="shared" si="168"/>
        <v>0.37557409247372137</v>
      </c>
      <c r="Q116" s="40">
        <f t="shared" si="168"/>
        <v>0.25631559602049553</v>
      </c>
      <c r="R116" s="50">
        <f t="shared" si="168"/>
        <v>0</v>
      </c>
      <c r="S116" s="50">
        <f t="shared" si="168"/>
        <v>7.017469157756219E-2</v>
      </c>
      <c r="T116" s="50">
        <f t="shared" si="168"/>
        <v>0.18947548166608186</v>
      </c>
      <c r="U116" s="50">
        <f t="shared" si="168"/>
        <v>0.23011048834709658</v>
      </c>
      <c r="V116" s="50">
        <f t="shared" si="168"/>
        <v>0.25815475010736255</v>
      </c>
      <c r="W116" s="40">
        <f t="shared" si="168"/>
        <v>0</v>
      </c>
      <c r="X116" s="40">
        <f t="shared" si="168"/>
        <v>0.23744058237463517</v>
      </c>
      <c r="Y116" s="40">
        <f t="shared" si="168"/>
        <v>0.2036413226330426</v>
      </c>
      <c r="Z116" s="40">
        <f t="shared" si="168"/>
        <v>0.23806285183659842</v>
      </c>
      <c r="AA116" s="40">
        <f t="shared" si="168"/>
        <v>0.21224932011074171</v>
      </c>
      <c r="AB116" s="50">
        <f t="shared" si="168"/>
        <v>0</v>
      </c>
      <c r="AC116" s="50">
        <f t="shared" si="168"/>
        <v>0.25278895890115527</v>
      </c>
      <c r="AD116" s="50">
        <f t="shared" si="168"/>
        <v>0.22657851226923797</v>
      </c>
      <c r="AE116" s="50">
        <f t="shared" si="168"/>
        <v>0.40988564955780682</v>
      </c>
      <c r="AF116" s="50">
        <f t="shared" si="168"/>
        <v>0.39967748123606633</v>
      </c>
    </row>
  </sheetData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Day 0</vt:lpstr>
      <vt:lpstr>Day 1</vt:lpstr>
      <vt:lpstr>Day 5</vt:lpstr>
      <vt:lpstr>Day 10</vt:lpstr>
      <vt:lpstr>Day 20</vt:lpstr>
      <vt:lpstr>Day 10 Blanks</vt:lpstr>
      <vt:lpstr>Day 20 Blanks</vt:lpstr>
      <vt:lpstr>Glossary</vt:lpstr>
      <vt:lpstr>Analytes plots</vt:lpstr>
      <vt:lpstr>Sorbents plots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Dasu, Kavitha</dc:creator>
  <cp:lastModifiedBy>Dasu, Kavitha</cp:lastModifiedBy>
  <dcterms:created xsi:type="dcterms:W3CDTF">2018-05-16T16:44:45Z</dcterms:created>
  <dcterms:modified xsi:type="dcterms:W3CDTF">2021-12-13T15:23:55Z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ddinVersion">
    <vt:lpwstr>5</vt:lpwstr>
  </property>
  <property fmtid="{D5CDD505-2E9C-101B-9397-08002B2CF9AE}" pid="3" name="AddinDataModel">
    <vt:lpwstr>0</vt:lpwstr>
  </property>
</Properties>
</file>