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SU\Box\Pegasus WA 5-24 ETSC 100143800\P3-10 PFAS Stabilization\Lab_Experimental\Data Package\Raw Data_Stabilization Article Publication\"/>
    </mc:Choice>
  </mc:AlternateContent>
  <xr:revisionPtr revIDLastSave="0" documentId="13_ncr:1_{9D916134-3DEA-499B-B13F-4F86A0082F3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ummary" sheetId="1" r:id="rId1"/>
    <sheet name="Qualifiers" sheetId="10" r:id="rId2"/>
    <sheet name="Glossary" sheetId="11" r:id="rId3"/>
    <sheet name="Surrogate recoveries" sheetId="9" r:id="rId4"/>
    <sheet name=" Soil 2" sheetId="5" r:id="rId5"/>
    <sheet name="Soil 1" sheetId="4" r:id="rId6"/>
  </sheets>
  <definedNames>
    <definedName name="BatchType">#REF!</definedName>
    <definedName name="InternalStandards">#REF!</definedName>
    <definedName name="ReportFormat">#REF!</definedName>
    <definedName name="ReportingUnits">#REF!</definedName>
    <definedName name="WeightBasi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Y23" i="9" l="1"/>
  <c r="AX23" i="9"/>
  <c r="BI23" i="9" s="1"/>
  <c r="AW23" i="9"/>
  <c r="AV23" i="9"/>
  <c r="BH23" i="9" s="1"/>
  <c r="AU23" i="9"/>
  <c r="AT23" i="9"/>
  <c r="BG23" i="9" s="1"/>
  <c r="AS23" i="9"/>
  <c r="AR23" i="9"/>
  <c r="BF23" i="9" s="1"/>
  <c r="AQ23" i="9"/>
  <c r="AP23" i="9"/>
  <c r="BC23" i="9" s="1"/>
  <c r="AO23" i="9"/>
  <c r="AN23" i="9"/>
  <c r="BE23" i="9" s="1"/>
  <c r="AM23" i="9"/>
  <c r="AL23" i="9"/>
  <c r="BD23" i="9" s="1"/>
  <c r="AY22" i="9"/>
  <c r="AX22" i="9"/>
  <c r="BI22" i="9" s="1"/>
  <c r="AW22" i="9"/>
  <c r="AV22" i="9"/>
  <c r="BH22" i="9" s="1"/>
  <c r="AU22" i="9"/>
  <c r="AT22" i="9"/>
  <c r="BG22" i="9" s="1"/>
  <c r="AS22" i="9"/>
  <c r="AR22" i="9"/>
  <c r="BF22" i="9" s="1"/>
  <c r="AQ22" i="9"/>
  <c r="AP22" i="9"/>
  <c r="BC22" i="9" s="1"/>
  <c r="AO22" i="9"/>
  <c r="AN22" i="9"/>
  <c r="BE22" i="9" s="1"/>
  <c r="AM22" i="9"/>
  <c r="AL22" i="9"/>
  <c r="BD22" i="9" s="1"/>
  <c r="AY21" i="9"/>
  <c r="AX21" i="9"/>
  <c r="BI21" i="9" s="1"/>
  <c r="AW21" i="9"/>
  <c r="AV21" i="9"/>
  <c r="BH21" i="9" s="1"/>
  <c r="AU21" i="9"/>
  <c r="AT21" i="9"/>
  <c r="BG21" i="9" s="1"/>
  <c r="AS21" i="9"/>
  <c r="AR21" i="9"/>
  <c r="BF21" i="9" s="1"/>
  <c r="AQ21" i="9"/>
  <c r="AP21" i="9"/>
  <c r="BC21" i="9" s="1"/>
  <c r="AO21" i="9"/>
  <c r="AN21" i="9"/>
  <c r="BE21" i="9" s="1"/>
  <c r="AM21" i="9"/>
  <c r="AL21" i="9"/>
  <c r="BD21" i="9" s="1"/>
  <c r="AY20" i="9"/>
  <c r="AX20" i="9"/>
  <c r="BI20" i="9" s="1"/>
  <c r="AW20" i="9"/>
  <c r="AV20" i="9"/>
  <c r="BH20" i="9" s="1"/>
  <c r="AU20" i="9"/>
  <c r="AT20" i="9"/>
  <c r="BG20" i="9" s="1"/>
  <c r="AS20" i="9"/>
  <c r="AR20" i="9"/>
  <c r="BF20" i="9" s="1"/>
  <c r="AQ20" i="9"/>
  <c r="AP20" i="9"/>
  <c r="BC20" i="9" s="1"/>
  <c r="AO20" i="9"/>
  <c r="AN20" i="9"/>
  <c r="BE20" i="9" s="1"/>
  <c r="AM20" i="9"/>
  <c r="AL20" i="9"/>
  <c r="BD20" i="9" s="1"/>
  <c r="AY19" i="9"/>
  <c r="AX19" i="9"/>
  <c r="BI19" i="9" s="1"/>
  <c r="AW19" i="9"/>
  <c r="AV19" i="9"/>
  <c r="BH19" i="9" s="1"/>
  <c r="AU19" i="9"/>
  <c r="AT19" i="9"/>
  <c r="BG19" i="9" s="1"/>
  <c r="AS19" i="9"/>
  <c r="AR19" i="9"/>
  <c r="BF19" i="9" s="1"/>
  <c r="AQ19" i="9"/>
  <c r="AP19" i="9"/>
  <c r="BC19" i="9" s="1"/>
  <c r="AO19" i="9"/>
  <c r="AN19" i="9"/>
  <c r="BE19" i="9" s="1"/>
  <c r="AM19" i="9"/>
  <c r="AL19" i="9"/>
  <c r="BD19" i="9" s="1"/>
  <c r="AY18" i="9"/>
  <c r="AX18" i="9"/>
  <c r="BI18" i="9" s="1"/>
  <c r="AW18" i="9"/>
  <c r="AV18" i="9"/>
  <c r="BH18" i="9" s="1"/>
  <c r="AU18" i="9"/>
  <c r="AT18" i="9"/>
  <c r="BG18" i="9" s="1"/>
  <c r="AS18" i="9"/>
  <c r="AR18" i="9"/>
  <c r="BF18" i="9" s="1"/>
  <c r="AQ18" i="9"/>
  <c r="AP18" i="9"/>
  <c r="BC18" i="9" s="1"/>
  <c r="AO18" i="9"/>
  <c r="AN18" i="9"/>
  <c r="BE18" i="9" s="1"/>
  <c r="AM18" i="9"/>
  <c r="AL18" i="9"/>
  <c r="BD18" i="9" s="1"/>
  <c r="AY17" i="9"/>
  <c r="AX17" i="9"/>
  <c r="BI17" i="9" s="1"/>
  <c r="AW17" i="9"/>
  <c r="AV17" i="9"/>
  <c r="BH17" i="9" s="1"/>
  <c r="AU17" i="9"/>
  <c r="AT17" i="9"/>
  <c r="BG17" i="9" s="1"/>
  <c r="AS17" i="9"/>
  <c r="AR17" i="9"/>
  <c r="BF17" i="9" s="1"/>
  <c r="AQ17" i="9"/>
  <c r="AP17" i="9"/>
  <c r="BC17" i="9" s="1"/>
  <c r="AO17" i="9"/>
  <c r="AN17" i="9"/>
  <c r="BE17" i="9" s="1"/>
  <c r="AM17" i="9"/>
  <c r="AL17" i="9"/>
  <c r="BD17" i="9" s="1"/>
  <c r="AY16" i="9"/>
  <c r="AX16" i="9"/>
  <c r="BI16" i="9" s="1"/>
  <c r="AW16" i="9"/>
  <c r="AV16" i="9"/>
  <c r="BH16" i="9" s="1"/>
  <c r="AU16" i="9"/>
  <c r="AT16" i="9"/>
  <c r="BG16" i="9" s="1"/>
  <c r="AS16" i="9"/>
  <c r="AR16" i="9"/>
  <c r="BF16" i="9" s="1"/>
  <c r="AQ16" i="9"/>
  <c r="AP16" i="9"/>
  <c r="BC16" i="9" s="1"/>
  <c r="AO16" i="9"/>
  <c r="AN16" i="9"/>
  <c r="BE16" i="9" s="1"/>
  <c r="AM16" i="9"/>
  <c r="AL16" i="9"/>
  <c r="BD16" i="9" s="1"/>
  <c r="AY15" i="9"/>
  <c r="AX15" i="9"/>
  <c r="BI15" i="9" s="1"/>
  <c r="AW15" i="9"/>
  <c r="AV15" i="9"/>
  <c r="BH15" i="9" s="1"/>
  <c r="AU15" i="9"/>
  <c r="AT15" i="9"/>
  <c r="BG15" i="9" s="1"/>
  <c r="AS15" i="9"/>
  <c r="AR15" i="9"/>
  <c r="BF15" i="9" s="1"/>
  <c r="AQ15" i="9"/>
  <c r="AP15" i="9"/>
  <c r="BC15" i="9" s="1"/>
  <c r="AO15" i="9"/>
  <c r="AN15" i="9"/>
  <c r="BE15" i="9" s="1"/>
  <c r="AM15" i="9"/>
  <c r="AL15" i="9"/>
  <c r="BD15" i="9" s="1"/>
  <c r="AY14" i="9"/>
  <c r="AX14" i="9"/>
  <c r="BI14" i="9" s="1"/>
  <c r="AW14" i="9"/>
  <c r="AV14" i="9"/>
  <c r="BH14" i="9" s="1"/>
  <c r="AU14" i="9"/>
  <c r="AT14" i="9"/>
  <c r="BG14" i="9" s="1"/>
  <c r="AS14" i="9"/>
  <c r="AR14" i="9"/>
  <c r="BF14" i="9" s="1"/>
  <c r="AQ14" i="9"/>
  <c r="AP14" i="9"/>
  <c r="BC14" i="9" s="1"/>
  <c r="AO14" i="9"/>
  <c r="AN14" i="9"/>
  <c r="BE14" i="9" s="1"/>
  <c r="AM14" i="9"/>
  <c r="AL14" i="9"/>
  <c r="BD14" i="9" s="1"/>
  <c r="AY13" i="9"/>
  <c r="AX13" i="9"/>
  <c r="BI13" i="9" s="1"/>
  <c r="AW13" i="9"/>
  <c r="AV13" i="9"/>
  <c r="BH13" i="9" s="1"/>
  <c r="AU13" i="9"/>
  <c r="AT13" i="9"/>
  <c r="BG13" i="9" s="1"/>
  <c r="AS13" i="9"/>
  <c r="AR13" i="9"/>
  <c r="BF13" i="9" s="1"/>
  <c r="AQ13" i="9"/>
  <c r="AP13" i="9"/>
  <c r="BC13" i="9" s="1"/>
  <c r="AO13" i="9"/>
  <c r="AN13" i="9"/>
  <c r="BE13" i="9" s="1"/>
  <c r="AM13" i="9"/>
  <c r="AL13" i="9"/>
  <c r="BD13" i="9" s="1"/>
  <c r="AY12" i="9"/>
  <c r="AX12" i="9"/>
  <c r="BI12" i="9" s="1"/>
  <c r="AW12" i="9"/>
  <c r="AV12" i="9"/>
  <c r="BH12" i="9" s="1"/>
  <c r="AU12" i="9"/>
  <c r="AT12" i="9"/>
  <c r="BG12" i="9" s="1"/>
  <c r="AS12" i="9"/>
  <c r="AR12" i="9"/>
  <c r="BF12" i="9" s="1"/>
  <c r="AQ12" i="9"/>
  <c r="AP12" i="9"/>
  <c r="BC12" i="9" s="1"/>
  <c r="AO12" i="9"/>
  <c r="AN12" i="9"/>
  <c r="BE12" i="9" s="1"/>
  <c r="AM12" i="9"/>
  <c r="AL12" i="9"/>
  <c r="BD12" i="9" s="1"/>
  <c r="AY11" i="9"/>
  <c r="AX11" i="9"/>
  <c r="BI11" i="9" s="1"/>
  <c r="AW11" i="9"/>
  <c r="AV11" i="9"/>
  <c r="BH11" i="9" s="1"/>
  <c r="AU11" i="9"/>
  <c r="AT11" i="9"/>
  <c r="BG11" i="9" s="1"/>
  <c r="AS11" i="9"/>
  <c r="AR11" i="9"/>
  <c r="BF11" i="9" s="1"/>
  <c r="AQ11" i="9"/>
  <c r="AP11" i="9"/>
  <c r="BC11" i="9" s="1"/>
  <c r="AO11" i="9"/>
  <c r="AN11" i="9"/>
  <c r="BE11" i="9" s="1"/>
  <c r="AM11" i="9"/>
  <c r="AL11" i="9"/>
  <c r="BD11" i="9" s="1"/>
  <c r="AY10" i="9"/>
  <c r="AX10" i="9"/>
  <c r="BI10" i="9" s="1"/>
  <c r="AW10" i="9"/>
  <c r="AV10" i="9"/>
  <c r="BH10" i="9" s="1"/>
  <c r="AU10" i="9"/>
  <c r="AT10" i="9"/>
  <c r="BG10" i="9" s="1"/>
  <c r="AS10" i="9"/>
  <c r="AR10" i="9"/>
  <c r="BF10" i="9" s="1"/>
  <c r="AQ10" i="9"/>
  <c r="AP10" i="9"/>
  <c r="BC10" i="9" s="1"/>
  <c r="AO10" i="9"/>
  <c r="AN10" i="9"/>
  <c r="BE10" i="9" s="1"/>
  <c r="AM10" i="9"/>
  <c r="AL10" i="9"/>
  <c r="BD10" i="9" s="1"/>
  <c r="AY9" i="9"/>
  <c r="AX9" i="9"/>
  <c r="BI9" i="9" s="1"/>
  <c r="AW9" i="9"/>
  <c r="AV9" i="9"/>
  <c r="BH9" i="9" s="1"/>
  <c r="AU9" i="9"/>
  <c r="AT9" i="9"/>
  <c r="BG9" i="9" s="1"/>
  <c r="AS9" i="9"/>
  <c r="AR9" i="9"/>
  <c r="BF9" i="9" s="1"/>
  <c r="AQ9" i="9"/>
  <c r="AP9" i="9"/>
  <c r="BC9" i="9" s="1"/>
  <c r="AO9" i="9"/>
  <c r="AN9" i="9"/>
  <c r="BE9" i="9" s="1"/>
  <c r="AM9" i="9"/>
  <c r="AL9" i="9"/>
  <c r="BD9" i="9" s="1"/>
  <c r="AY8" i="9"/>
  <c r="AX8" i="9"/>
  <c r="BI8" i="9" s="1"/>
  <c r="AW8" i="9"/>
  <c r="AV8" i="9"/>
  <c r="BH8" i="9" s="1"/>
  <c r="AU8" i="9"/>
  <c r="AT8" i="9"/>
  <c r="BG8" i="9" s="1"/>
  <c r="AS8" i="9"/>
  <c r="AR8" i="9"/>
  <c r="BF8" i="9" s="1"/>
  <c r="AQ8" i="9"/>
  <c r="AP8" i="9"/>
  <c r="BC8" i="9" s="1"/>
  <c r="AO8" i="9"/>
  <c r="AN8" i="9"/>
  <c r="BE8" i="9" s="1"/>
  <c r="AM8" i="9"/>
  <c r="AL8" i="9"/>
  <c r="BD8" i="9" s="1"/>
  <c r="AY7" i="9"/>
  <c r="AX7" i="9"/>
  <c r="BI7" i="9" s="1"/>
  <c r="AW7" i="9"/>
  <c r="AV7" i="9"/>
  <c r="BH7" i="9" s="1"/>
  <c r="AU7" i="9"/>
  <c r="AT7" i="9"/>
  <c r="BG7" i="9" s="1"/>
  <c r="AS7" i="9"/>
  <c r="AR7" i="9"/>
  <c r="BF7" i="9" s="1"/>
  <c r="AQ7" i="9"/>
  <c r="AP7" i="9"/>
  <c r="BC7" i="9" s="1"/>
  <c r="AO7" i="9"/>
  <c r="AN7" i="9"/>
  <c r="BE7" i="9" s="1"/>
  <c r="AM7" i="9"/>
  <c r="AL7" i="9"/>
  <c r="BD7" i="9" s="1"/>
  <c r="AY6" i="9"/>
  <c r="AX6" i="9"/>
  <c r="BI6" i="9" s="1"/>
  <c r="AW6" i="9"/>
  <c r="AV6" i="9"/>
  <c r="BH6" i="9" s="1"/>
  <c r="AU6" i="9"/>
  <c r="AT6" i="9"/>
  <c r="BG6" i="9" s="1"/>
  <c r="AS6" i="9"/>
  <c r="AR6" i="9"/>
  <c r="BF6" i="9" s="1"/>
  <c r="AQ6" i="9"/>
  <c r="AP6" i="9"/>
  <c r="BC6" i="9" s="1"/>
  <c r="AO6" i="9"/>
  <c r="AN6" i="9"/>
  <c r="BE6" i="9" s="1"/>
  <c r="AM6" i="9"/>
  <c r="AL6" i="9"/>
  <c r="BD6" i="9" s="1"/>
  <c r="AK23" i="9"/>
  <c r="AJ23" i="9"/>
  <c r="BB23" i="9" s="1"/>
  <c r="AK22" i="9"/>
  <c r="AJ22" i="9"/>
  <c r="BB22" i="9" s="1"/>
  <c r="AK21" i="9"/>
  <c r="AJ21" i="9"/>
  <c r="BB21" i="9" s="1"/>
  <c r="AK20" i="9"/>
  <c r="AJ20" i="9"/>
  <c r="BB20" i="9" s="1"/>
  <c r="AK19" i="9"/>
  <c r="AJ19" i="9"/>
  <c r="BB19" i="9" s="1"/>
  <c r="AK18" i="9"/>
  <c r="AJ18" i="9"/>
  <c r="BB18" i="9" s="1"/>
  <c r="AK17" i="9"/>
  <c r="AJ17" i="9"/>
  <c r="BB17" i="9" s="1"/>
  <c r="AK16" i="9"/>
  <c r="AJ16" i="9"/>
  <c r="BB16" i="9" s="1"/>
  <c r="AK15" i="9"/>
  <c r="AJ15" i="9"/>
  <c r="BB15" i="9" s="1"/>
  <c r="AK14" i="9"/>
  <c r="AJ14" i="9"/>
  <c r="BB14" i="9" s="1"/>
  <c r="AK13" i="9"/>
  <c r="AJ13" i="9"/>
  <c r="BB13" i="9" s="1"/>
  <c r="AK12" i="9"/>
  <c r="AJ12" i="9"/>
  <c r="BB12" i="9" s="1"/>
  <c r="AK11" i="9"/>
  <c r="AJ11" i="9"/>
  <c r="BB11" i="9" s="1"/>
  <c r="AK10" i="9"/>
  <c r="AJ10" i="9"/>
  <c r="BB10" i="9" s="1"/>
  <c r="AK9" i="9"/>
  <c r="AJ9" i="9"/>
  <c r="BB9" i="9" s="1"/>
  <c r="AK8" i="9"/>
  <c r="AJ8" i="9"/>
  <c r="BB8" i="9" s="1"/>
  <c r="AK7" i="9"/>
  <c r="AJ7" i="9"/>
  <c r="BB7" i="9" s="1"/>
  <c r="AK6" i="9"/>
  <c r="AJ6" i="9"/>
  <c r="BB6" i="9" s="1"/>
  <c r="AI23" i="9"/>
  <c r="AH23" i="9"/>
  <c r="BA23" i="9" s="1"/>
  <c r="AI22" i="9"/>
  <c r="AH22" i="9"/>
  <c r="BA22" i="9" s="1"/>
  <c r="AI21" i="9"/>
  <c r="AH21" i="9"/>
  <c r="BA21" i="9" s="1"/>
  <c r="AI20" i="9"/>
  <c r="AH20" i="9"/>
  <c r="BA20" i="9" s="1"/>
  <c r="AI19" i="9"/>
  <c r="AH19" i="9"/>
  <c r="BA19" i="9" s="1"/>
  <c r="AI18" i="9"/>
  <c r="AH18" i="9"/>
  <c r="BA18" i="9" s="1"/>
  <c r="AI17" i="9"/>
  <c r="AH17" i="9"/>
  <c r="BA17" i="9" s="1"/>
  <c r="AI16" i="9"/>
  <c r="AH16" i="9"/>
  <c r="BA16" i="9" s="1"/>
  <c r="AI15" i="9"/>
  <c r="AH15" i="9"/>
  <c r="BA15" i="9" s="1"/>
  <c r="AI14" i="9"/>
  <c r="AH14" i="9"/>
  <c r="BA14" i="9" s="1"/>
  <c r="AI13" i="9"/>
  <c r="AH13" i="9"/>
  <c r="BA13" i="9" s="1"/>
  <c r="AI12" i="9"/>
  <c r="AH12" i="9"/>
  <c r="BA12" i="9" s="1"/>
  <c r="AI11" i="9"/>
  <c r="AH11" i="9"/>
  <c r="BA11" i="9" s="1"/>
  <c r="AI10" i="9"/>
  <c r="AH10" i="9"/>
  <c r="BA10" i="9" s="1"/>
  <c r="AI9" i="9"/>
  <c r="AH9" i="9"/>
  <c r="BA9" i="9" s="1"/>
  <c r="AI8" i="9"/>
  <c r="AH8" i="9"/>
  <c r="BA8" i="9" s="1"/>
  <c r="AI7" i="9"/>
  <c r="AH7" i="9"/>
  <c r="BA7" i="9" s="1"/>
  <c r="AI6" i="9"/>
  <c r="AH6" i="9"/>
  <c r="BA6" i="9" s="1"/>
  <c r="AY5" i="9"/>
  <c r="AX5" i="9"/>
  <c r="BI5" i="9" s="1"/>
  <c r="AW5" i="9"/>
  <c r="AV5" i="9"/>
  <c r="BH5" i="9" s="1"/>
  <c r="AS5" i="9"/>
  <c r="AP5" i="9"/>
  <c r="BC5" i="9" s="1"/>
  <c r="AR5" i="9"/>
  <c r="BF5" i="9" s="1"/>
  <c r="AQ5" i="9"/>
  <c r="AO5" i="9"/>
  <c r="AN5" i="9"/>
  <c r="BE5" i="9" s="1"/>
  <c r="AM5" i="9"/>
  <c r="AL5" i="9"/>
  <c r="BD5" i="9" s="1"/>
  <c r="AK5" i="9"/>
  <c r="AJ5" i="9"/>
  <c r="BB5" i="9" s="1"/>
  <c r="AI5" i="9"/>
  <c r="AH5" i="9"/>
  <c r="BA5" i="9" s="1"/>
  <c r="AU5" i="9"/>
  <c r="AT5" i="9"/>
  <c r="BG5" i="9" s="1"/>
  <c r="K59" i="5"/>
  <c r="K58" i="5" l="1"/>
  <c r="G59" i="1" l="1"/>
  <c r="G58" i="1"/>
  <c r="P34" i="5" l="1"/>
  <c r="O34" i="5"/>
  <c r="N34" i="5"/>
  <c r="M34" i="5"/>
  <c r="L34" i="5"/>
  <c r="K34" i="5"/>
  <c r="U34" i="5" s="1"/>
  <c r="P33" i="5"/>
  <c r="O33" i="5"/>
  <c r="N33" i="5"/>
  <c r="M33" i="5"/>
  <c r="L33" i="5"/>
  <c r="K33" i="5"/>
  <c r="S33" i="5" s="1"/>
  <c r="P32" i="5"/>
  <c r="N32" i="5"/>
  <c r="M32" i="5"/>
  <c r="AA32" i="5" s="1"/>
  <c r="L32" i="5"/>
  <c r="K32" i="5"/>
  <c r="V32" i="5" s="1"/>
  <c r="P31" i="5"/>
  <c r="O31" i="5"/>
  <c r="N31" i="5"/>
  <c r="M31" i="5"/>
  <c r="L31" i="5"/>
  <c r="K31" i="5"/>
  <c r="U31" i="5" s="1"/>
  <c r="P30" i="5"/>
  <c r="O30" i="5"/>
  <c r="N30" i="5"/>
  <c r="M30" i="5"/>
  <c r="L30" i="5"/>
  <c r="K30" i="5"/>
  <c r="S30" i="5" s="1"/>
  <c r="P29" i="5"/>
  <c r="O29" i="5"/>
  <c r="N29" i="5"/>
  <c r="M29" i="5"/>
  <c r="L29" i="5"/>
  <c r="K29" i="5"/>
  <c r="T29" i="5" s="1"/>
  <c r="P28" i="5"/>
  <c r="O28" i="5"/>
  <c r="N28" i="5"/>
  <c r="M28" i="5"/>
  <c r="L28" i="5"/>
  <c r="K28" i="5"/>
  <c r="V28" i="5" s="1"/>
  <c r="P27" i="5"/>
  <c r="N27" i="5"/>
  <c r="M27" i="5"/>
  <c r="AA27" i="5" s="1"/>
  <c r="L27" i="5"/>
  <c r="K27" i="5"/>
  <c r="U27" i="5" s="1"/>
  <c r="P26" i="5"/>
  <c r="O26" i="5"/>
  <c r="N26" i="5"/>
  <c r="M26" i="5"/>
  <c r="L26" i="5"/>
  <c r="K26" i="5"/>
  <c r="U26" i="5" s="1"/>
  <c r="P25" i="5"/>
  <c r="O25" i="5"/>
  <c r="N25" i="5"/>
  <c r="M25" i="5"/>
  <c r="L25" i="5"/>
  <c r="K25" i="5"/>
  <c r="S25" i="5" s="1"/>
  <c r="P24" i="5"/>
  <c r="O24" i="5"/>
  <c r="N24" i="5"/>
  <c r="M24" i="5"/>
  <c r="L24" i="5"/>
  <c r="K24" i="5"/>
  <c r="U24" i="5" s="1"/>
  <c r="P23" i="5"/>
  <c r="O23" i="5"/>
  <c r="N23" i="5"/>
  <c r="M23" i="5"/>
  <c r="L23" i="5"/>
  <c r="K23" i="5"/>
  <c r="S23" i="5" s="1"/>
  <c r="P22" i="5"/>
  <c r="O22" i="5"/>
  <c r="N22" i="5"/>
  <c r="M22" i="5"/>
  <c r="L22" i="5"/>
  <c r="K22" i="5"/>
  <c r="U22" i="5" s="1"/>
  <c r="P21" i="5"/>
  <c r="O21" i="5"/>
  <c r="N21" i="5"/>
  <c r="M21" i="5"/>
  <c r="L21" i="5"/>
  <c r="K21" i="5"/>
  <c r="U21" i="5" s="1"/>
  <c r="P20" i="5"/>
  <c r="O20" i="5"/>
  <c r="N20" i="5"/>
  <c r="M20" i="5"/>
  <c r="L20" i="5"/>
  <c r="K20" i="5"/>
  <c r="S20" i="5" s="1"/>
  <c r="P19" i="5"/>
  <c r="O19" i="5"/>
  <c r="N19" i="5"/>
  <c r="M19" i="5"/>
  <c r="L19" i="5"/>
  <c r="K19" i="5"/>
  <c r="V19" i="5" s="1"/>
  <c r="P18" i="5"/>
  <c r="O18" i="5"/>
  <c r="N18" i="5"/>
  <c r="M18" i="5"/>
  <c r="L18" i="5"/>
  <c r="K18" i="5"/>
  <c r="T18" i="5" s="1"/>
  <c r="P17" i="5"/>
  <c r="N17" i="5"/>
  <c r="M17" i="5"/>
  <c r="AA17" i="5" s="1"/>
  <c r="L17" i="5"/>
  <c r="K17" i="5"/>
  <c r="U17" i="5" s="1"/>
  <c r="P16" i="5"/>
  <c r="N16" i="5"/>
  <c r="M16" i="5"/>
  <c r="AA16" i="5" s="1"/>
  <c r="L16" i="5"/>
  <c r="K16" i="5"/>
  <c r="U16" i="5" s="1"/>
  <c r="P15" i="5"/>
  <c r="O15" i="5"/>
  <c r="N15" i="5"/>
  <c r="M15" i="5"/>
  <c r="L15" i="5"/>
  <c r="K15" i="5"/>
  <c r="V15" i="5" s="1"/>
  <c r="P14" i="5"/>
  <c r="N14" i="5"/>
  <c r="M14" i="5"/>
  <c r="AA14" i="5" s="1"/>
  <c r="L14" i="5"/>
  <c r="K14" i="5"/>
  <c r="Q14" i="5" s="1"/>
  <c r="P13" i="5"/>
  <c r="N13" i="5"/>
  <c r="M13" i="5"/>
  <c r="AA13" i="5" s="1"/>
  <c r="L13" i="5"/>
  <c r="K13" i="5"/>
  <c r="U13" i="5" s="1"/>
  <c r="P12" i="5"/>
  <c r="O12" i="5"/>
  <c r="N12" i="5"/>
  <c r="M12" i="5"/>
  <c r="L12" i="5"/>
  <c r="K12" i="5"/>
  <c r="V12" i="5" s="1"/>
  <c r="P11" i="5"/>
  <c r="O11" i="5"/>
  <c r="N11" i="5"/>
  <c r="M11" i="5"/>
  <c r="L11" i="5"/>
  <c r="K11" i="5"/>
  <c r="S11" i="5" s="1"/>
  <c r="P55" i="5"/>
  <c r="O55" i="5"/>
  <c r="N55" i="5"/>
  <c r="M55" i="5"/>
  <c r="L55" i="5"/>
  <c r="K55" i="5"/>
  <c r="P54" i="5"/>
  <c r="O54" i="5"/>
  <c r="N54" i="5"/>
  <c r="M54" i="5"/>
  <c r="L54" i="5"/>
  <c r="K54" i="5"/>
  <c r="P53" i="5"/>
  <c r="O53" i="5"/>
  <c r="N53" i="5"/>
  <c r="M53" i="5"/>
  <c r="L53" i="5"/>
  <c r="K53" i="5"/>
  <c r="P52" i="5"/>
  <c r="O52" i="5"/>
  <c r="N52" i="5"/>
  <c r="M52" i="5"/>
  <c r="L52" i="5"/>
  <c r="K52" i="5"/>
  <c r="P51" i="5"/>
  <c r="O51" i="5"/>
  <c r="N51" i="5"/>
  <c r="M51" i="5"/>
  <c r="L51" i="5"/>
  <c r="K51" i="5"/>
  <c r="P50" i="5"/>
  <c r="O50" i="5"/>
  <c r="N50" i="5"/>
  <c r="M50" i="5"/>
  <c r="L50" i="5"/>
  <c r="K50" i="5"/>
  <c r="P49" i="5"/>
  <c r="O49" i="5"/>
  <c r="N49" i="5"/>
  <c r="M49" i="5"/>
  <c r="L49" i="5"/>
  <c r="K49" i="5"/>
  <c r="P48" i="5"/>
  <c r="O48" i="5"/>
  <c r="N48" i="5"/>
  <c r="M48" i="5"/>
  <c r="L48" i="5"/>
  <c r="K48" i="5"/>
  <c r="P47" i="5"/>
  <c r="O47" i="5"/>
  <c r="N47" i="5"/>
  <c r="M47" i="5"/>
  <c r="L47" i="5"/>
  <c r="K47" i="5"/>
  <c r="P46" i="5"/>
  <c r="O46" i="5"/>
  <c r="N46" i="5"/>
  <c r="M46" i="5"/>
  <c r="L46" i="5"/>
  <c r="K46" i="5"/>
  <c r="P45" i="5"/>
  <c r="O45" i="5"/>
  <c r="N45" i="5"/>
  <c r="M45" i="5"/>
  <c r="L45" i="5"/>
  <c r="K45" i="5"/>
  <c r="P44" i="5"/>
  <c r="O44" i="5"/>
  <c r="N44" i="5"/>
  <c r="M44" i="5"/>
  <c r="L44" i="5"/>
  <c r="K44" i="5"/>
  <c r="P43" i="5"/>
  <c r="O43" i="5"/>
  <c r="N43" i="5"/>
  <c r="M43" i="5"/>
  <c r="L43" i="5"/>
  <c r="K43" i="5"/>
  <c r="P42" i="5"/>
  <c r="O42" i="5"/>
  <c r="N42" i="5"/>
  <c r="M42" i="5"/>
  <c r="L42" i="5"/>
  <c r="K42" i="5"/>
  <c r="P41" i="5"/>
  <c r="O41" i="5"/>
  <c r="N41" i="5"/>
  <c r="M41" i="5"/>
  <c r="L41" i="5"/>
  <c r="K41" i="5"/>
  <c r="P40" i="5"/>
  <c r="O40" i="5"/>
  <c r="N40" i="5"/>
  <c r="M40" i="5"/>
  <c r="L40" i="5"/>
  <c r="K40" i="5"/>
  <c r="P39" i="5"/>
  <c r="O39" i="5"/>
  <c r="N39" i="5"/>
  <c r="M39" i="5"/>
  <c r="L39" i="5"/>
  <c r="K39" i="5"/>
  <c r="P38" i="5"/>
  <c r="O38" i="5"/>
  <c r="N38" i="5"/>
  <c r="M38" i="5"/>
  <c r="L38" i="5"/>
  <c r="K38" i="5"/>
  <c r="P37" i="5"/>
  <c r="O37" i="5"/>
  <c r="N37" i="5"/>
  <c r="M37" i="5"/>
  <c r="L37" i="5"/>
  <c r="K37" i="5"/>
  <c r="P55" i="4"/>
  <c r="O55" i="4"/>
  <c r="N55" i="4"/>
  <c r="M55" i="4"/>
  <c r="L55" i="4"/>
  <c r="K55" i="4"/>
  <c r="P54" i="4"/>
  <c r="O54" i="4"/>
  <c r="N54" i="4"/>
  <c r="M54" i="4"/>
  <c r="L54" i="4"/>
  <c r="K54" i="4"/>
  <c r="P53" i="4"/>
  <c r="O53" i="4"/>
  <c r="N53" i="4"/>
  <c r="M53" i="4"/>
  <c r="L53" i="4"/>
  <c r="K53" i="4"/>
  <c r="P52" i="4"/>
  <c r="O52" i="4"/>
  <c r="N52" i="4"/>
  <c r="M52" i="4"/>
  <c r="L52" i="4"/>
  <c r="K52" i="4"/>
  <c r="P51" i="4"/>
  <c r="O51" i="4"/>
  <c r="N51" i="4"/>
  <c r="M51" i="4"/>
  <c r="L51" i="4"/>
  <c r="K51" i="4"/>
  <c r="P50" i="4"/>
  <c r="O50" i="4"/>
  <c r="N50" i="4"/>
  <c r="M50" i="4"/>
  <c r="L50" i="4"/>
  <c r="K50" i="4"/>
  <c r="P49" i="4"/>
  <c r="O49" i="4"/>
  <c r="N49" i="4"/>
  <c r="M49" i="4"/>
  <c r="L49" i="4"/>
  <c r="K49" i="4"/>
  <c r="P48" i="4"/>
  <c r="O48" i="4"/>
  <c r="N48" i="4"/>
  <c r="M48" i="4"/>
  <c r="L48" i="4"/>
  <c r="K48" i="4"/>
  <c r="P47" i="4"/>
  <c r="O47" i="4"/>
  <c r="N47" i="4"/>
  <c r="M47" i="4"/>
  <c r="L47" i="4"/>
  <c r="K47" i="4"/>
  <c r="P46" i="4"/>
  <c r="O46" i="4"/>
  <c r="N46" i="4"/>
  <c r="M46" i="4"/>
  <c r="L46" i="4"/>
  <c r="K46" i="4"/>
  <c r="P45" i="4"/>
  <c r="O45" i="4"/>
  <c r="N45" i="4"/>
  <c r="M45" i="4"/>
  <c r="L45" i="4"/>
  <c r="K45" i="4"/>
  <c r="P44" i="4"/>
  <c r="O44" i="4"/>
  <c r="N44" i="4"/>
  <c r="M44" i="4"/>
  <c r="L44" i="4"/>
  <c r="K44" i="4"/>
  <c r="P43" i="4"/>
  <c r="O43" i="4"/>
  <c r="N43" i="4"/>
  <c r="M43" i="4"/>
  <c r="L43" i="4"/>
  <c r="K43" i="4"/>
  <c r="P42" i="4"/>
  <c r="O42" i="4"/>
  <c r="N42" i="4"/>
  <c r="M42" i="4"/>
  <c r="L42" i="4"/>
  <c r="K42" i="4"/>
  <c r="P41" i="4"/>
  <c r="O41" i="4"/>
  <c r="N41" i="4"/>
  <c r="M41" i="4"/>
  <c r="L41" i="4"/>
  <c r="K41" i="4"/>
  <c r="P40" i="4"/>
  <c r="O40" i="4"/>
  <c r="N40" i="4"/>
  <c r="M40" i="4"/>
  <c r="L40" i="4"/>
  <c r="K40" i="4"/>
  <c r="P39" i="4"/>
  <c r="O39" i="4"/>
  <c r="N39" i="4"/>
  <c r="M39" i="4"/>
  <c r="L39" i="4"/>
  <c r="K39" i="4"/>
  <c r="P38" i="4"/>
  <c r="O38" i="4"/>
  <c r="N38" i="4"/>
  <c r="M38" i="4"/>
  <c r="L38" i="4"/>
  <c r="K38" i="4"/>
  <c r="P37" i="4"/>
  <c r="O37" i="4"/>
  <c r="N37" i="4"/>
  <c r="M37" i="4"/>
  <c r="L37" i="4"/>
  <c r="K37" i="4"/>
  <c r="P27" i="4"/>
  <c r="O27" i="4"/>
  <c r="N27" i="4"/>
  <c r="M27" i="4"/>
  <c r="L27" i="4"/>
  <c r="K27" i="4"/>
  <c r="P23" i="4"/>
  <c r="V23" i="4" s="1"/>
  <c r="O23" i="4"/>
  <c r="U23" i="4" s="1"/>
  <c r="N23" i="4"/>
  <c r="T23" i="4" s="1"/>
  <c r="M23" i="4"/>
  <c r="L23" i="4"/>
  <c r="K23" i="4"/>
  <c r="S23" i="4" s="1"/>
  <c r="P34" i="4"/>
  <c r="O34" i="4"/>
  <c r="N34" i="4"/>
  <c r="M34" i="4"/>
  <c r="L34" i="4"/>
  <c r="K34" i="4"/>
  <c r="T34" i="4" s="1"/>
  <c r="P33" i="4"/>
  <c r="O33" i="4"/>
  <c r="AA33" i="4" s="1"/>
  <c r="N33" i="4"/>
  <c r="M33" i="4"/>
  <c r="L33" i="4"/>
  <c r="K33" i="4"/>
  <c r="P32" i="4"/>
  <c r="O32" i="4"/>
  <c r="N32" i="4"/>
  <c r="M32" i="4"/>
  <c r="L32" i="4"/>
  <c r="K32" i="4"/>
  <c r="T32" i="4" s="1"/>
  <c r="P28" i="4"/>
  <c r="O28" i="4"/>
  <c r="N28" i="4"/>
  <c r="M28" i="4"/>
  <c r="L28" i="4"/>
  <c r="K28" i="4"/>
  <c r="P25" i="4"/>
  <c r="O25" i="4"/>
  <c r="N25" i="4"/>
  <c r="M25" i="4"/>
  <c r="L25" i="4"/>
  <c r="K25" i="4"/>
  <c r="U25" i="4" s="1"/>
  <c r="P29" i="4"/>
  <c r="O29" i="4"/>
  <c r="N29" i="4"/>
  <c r="M29" i="4"/>
  <c r="L29" i="4"/>
  <c r="K29" i="4"/>
  <c r="P12" i="4"/>
  <c r="V12" i="4" s="1"/>
  <c r="O12" i="4"/>
  <c r="U12" i="4" s="1"/>
  <c r="N12" i="4"/>
  <c r="T12" i="4" s="1"/>
  <c r="M12" i="4"/>
  <c r="S12" i="4" s="1"/>
  <c r="L12" i="4"/>
  <c r="R12" i="4" s="1"/>
  <c r="K12" i="4"/>
  <c r="Q12" i="4" s="1"/>
  <c r="P11" i="4"/>
  <c r="V11" i="4" s="1"/>
  <c r="O11" i="4"/>
  <c r="U11" i="4" s="1"/>
  <c r="N11" i="4"/>
  <c r="T11" i="4" s="1"/>
  <c r="M11" i="4"/>
  <c r="S11" i="4" s="1"/>
  <c r="L11" i="4"/>
  <c r="R11" i="4" s="1"/>
  <c r="K11" i="4"/>
  <c r="Q11" i="4" s="1"/>
  <c r="P31" i="4"/>
  <c r="O31" i="4"/>
  <c r="N31" i="4"/>
  <c r="M31" i="4"/>
  <c r="L31" i="4"/>
  <c r="K31" i="4"/>
  <c r="V31" i="4" s="1"/>
  <c r="P30" i="4"/>
  <c r="O30" i="4"/>
  <c r="N30" i="4"/>
  <c r="M30" i="4"/>
  <c r="L30" i="4"/>
  <c r="K30" i="4"/>
  <c r="T30" i="4" s="1"/>
  <c r="P21" i="4"/>
  <c r="V21" i="4" s="1"/>
  <c r="O21" i="4"/>
  <c r="U21" i="4" s="1"/>
  <c r="N21" i="4"/>
  <c r="T21" i="4" s="1"/>
  <c r="M21" i="4"/>
  <c r="L21" i="4"/>
  <c r="K21" i="4"/>
  <c r="S21" i="4" s="1"/>
  <c r="P20" i="4"/>
  <c r="V20" i="4" s="1"/>
  <c r="O20" i="4"/>
  <c r="U20" i="4" s="1"/>
  <c r="N20" i="4"/>
  <c r="T20" i="4" s="1"/>
  <c r="M20" i="4"/>
  <c r="L20" i="4"/>
  <c r="K20" i="4"/>
  <c r="P19" i="4"/>
  <c r="O19" i="4"/>
  <c r="N19" i="4"/>
  <c r="M19" i="4"/>
  <c r="L19" i="4"/>
  <c r="K19" i="4"/>
  <c r="P18" i="4"/>
  <c r="O18" i="4"/>
  <c r="N18" i="4"/>
  <c r="M18" i="4"/>
  <c r="L18" i="4"/>
  <c r="K18" i="4"/>
  <c r="P17" i="4"/>
  <c r="O17" i="4"/>
  <c r="N17" i="4"/>
  <c r="M17" i="4"/>
  <c r="L17" i="4"/>
  <c r="K17" i="4"/>
  <c r="S17" i="4" s="1"/>
  <c r="P26" i="4"/>
  <c r="O26" i="4"/>
  <c r="N26" i="4"/>
  <c r="M26" i="4"/>
  <c r="L26" i="4"/>
  <c r="K26" i="4"/>
  <c r="P16" i="4"/>
  <c r="O16" i="4"/>
  <c r="N16" i="4"/>
  <c r="M16" i="4"/>
  <c r="L16" i="4"/>
  <c r="K16" i="4"/>
  <c r="P15" i="4"/>
  <c r="O15" i="4"/>
  <c r="N15" i="4"/>
  <c r="M15" i="4"/>
  <c r="L15" i="4"/>
  <c r="K15" i="4"/>
  <c r="P24" i="4"/>
  <c r="O24" i="4"/>
  <c r="N24" i="4"/>
  <c r="M24" i="4"/>
  <c r="L24" i="4"/>
  <c r="K24" i="4"/>
  <c r="P14" i="4"/>
  <c r="O14" i="4"/>
  <c r="N14" i="4"/>
  <c r="M14" i="4"/>
  <c r="L14" i="4"/>
  <c r="K14" i="4"/>
  <c r="P13" i="4"/>
  <c r="O13" i="4"/>
  <c r="N13" i="4"/>
  <c r="M13" i="4"/>
  <c r="L13" i="4"/>
  <c r="K13" i="4"/>
  <c r="P22" i="4"/>
  <c r="V22" i="4" s="1"/>
  <c r="O22" i="4"/>
  <c r="U22" i="4" s="1"/>
  <c r="N22" i="4"/>
  <c r="T22" i="4" s="1"/>
  <c r="M22" i="4"/>
  <c r="L22" i="4"/>
  <c r="K22" i="4"/>
  <c r="Z20" i="4" l="1"/>
  <c r="Y20" i="4"/>
  <c r="AA11" i="5"/>
  <c r="AA21" i="5"/>
  <c r="AA25" i="5"/>
  <c r="V15" i="4"/>
  <c r="Q15" i="4"/>
  <c r="U15" i="4"/>
  <c r="T15" i="4"/>
  <c r="S15" i="4"/>
  <c r="R15" i="4"/>
  <c r="T18" i="4"/>
  <c r="Q18" i="4"/>
  <c r="V18" i="4"/>
  <c r="U18" i="4"/>
  <c r="T29" i="4"/>
  <c r="Q29" i="4"/>
  <c r="Q24" i="4"/>
  <c r="T24" i="4"/>
  <c r="S24" i="4"/>
  <c r="V24" i="4"/>
  <c r="R24" i="4"/>
  <c r="U24" i="4"/>
  <c r="X12" i="4"/>
  <c r="W12" i="4"/>
  <c r="Z32" i="4"/>
  <c r="Y32" i="4"/>
  <c r="S27" i="4"/>
  <c r="Q27" i="4"/>
  <c r="U27" i="4"/>
  <c r="V27" i="4"/>
  <c r="T27" i="4"/>
  <c r="R27" i="4"/>
  <c r="U33" i="4"/>
  <c r="V33" i="4"/>
  <c r="T33" i="4"/>
  <c r="S33" i="4"/>
  <c r="R33" i="4"/>
  <c r="Q33" i="4"/>
  <c r="Z30" i="4"/>
  <c r="Y30" i="4"/>
  <c r="Z22" i="4"/>
  <c r="Y22" i="4"/>
  <c r="Y23" i="4"/>
  <c r="Z23" i="4"/>
  <c r="S14" i="4"/>
  <c r="R14" i="4"/>
  <c r="T14" i="4"/>
  <c r="Q14" i="4"/>
  <c r="U14" i="4"/>
  <c r="V14" i="4"/>
  <c r="S26" i="4"/>
  <c r="Q26" i="4"/>
  <c r="V28" i="4"/>
  <c r="Q28" i="4"/>
  <c r="Z21" i="4"/>
  <c r="Y21" i="4"/>
  <c r="Y12" i="4"/>
  <c r="Z12" i="4"/>
  <c r="AA19" i="5"/>
  <c r="AA23" i="5"/>
  <c r="Z11" i="4"/>
  <c r="Y11" i="4"/>
  <c r="X11" i="4"/>
  <c r="W11" i="4"/>
  <c r="Q13" i="4"/>
  <c r="U13" i="4"/>
  <c r="V13" i="4"/>
  <c r="S13" i="4"/>
  <c r="R13" i="4"/>
  <c r="T13" i="4"/>
  <c r="T16" i="4"/>
  <c r="V16" i="4"/>
  <c r="U16" i="4"/>
  <c r="S16" i="4"/>
  <c r="R16" i="4"/>
  <c r="Q16" i="4"/>
  <c r="S19" i="4"/>
  <c r="T19" i="4"/>
  <c r="Q19" i="4"/>
  <c r="V19" i="4"/>
  <c r="U19" i="4"/>
  <c r="Y34" i="4"/>
  <c r="Z29" i="5"/>
  <c r="Z18" i="5"/>
  <c r="Y18" i="5"/>
  <c r="AA22" i="4"/>
  <c r="AA14" i="4"/>
  <c r="AA15" i="4"/>
  <c r="AA26" i="4"/>
  <c r="AA18" i="4"/>
  <c r="AA20" i="4"/>
  <c r="AA30" i="4"/>
  <c r="AA11" i="4"/>
  <c r="AA29" i="4"/>
  <c r="AA28" i="4"/>
  <c r="AA23" i="4"/>
  <c r="U34" i="4"/>
  <c r="Z34" i="4" s="1"/>
  <c r="AA33" i="5"/>
  <c r="V34" i="5"/>
  <c r="U17" i="4"/>
  <c r="AA29" i="5"/>
  <c r="AA31" i="5"/>
  <c r="AA13" i="4"/>
  <c r="AA24" i="4"/>
  <c r="AA16" i="4"/>
  <c r="AA17" i="4"/>
  <c r="AA19" i="4"/>
  <c r="AA21" i="4"/>
  <c r="AA31" i="4"/>
  <c r="AA12" i="4"/>
  <c r="AA25" i="4"/>
  <c r="AA32" i="4"/>
  <c r="AA34" i="4"/>
  <c r="AA27" i="4"/>
  <c r="Q17" i="4"/>
  <c r="S25" i="4"/>
  <c r="Q34" i="4"/>
  <c r="AA12" i="5"/>
  <c r="AA15" i="5"/>
  <c r="AA18" i="5"/>
  <c r="AA20" i="5"/>
  <c r="AA22" i="5"/>
  <c r="AA24" i="5"/>
  <c r="AA26" i="5"/>
  <c r="R14" i="5"/>
  <c r="V24" i="5"/>
  <c r="T17" i="4"/>
  <c r="V25" i="4"/>
  <c r="R34" i="4"/>
  <c r="Q16" i="5"/>
  <c r="R26" i="5"/>
  <c r="Q12" i="5"/>
  <c r="AA34" i="5"/>
  <c r="V22" i="5"/>
  <c r="V26" i="5"/>
  <c r="S12" i="5"/>
  <c r="V34" i="4"/>
  <c r="AA28" i="5"/>
  <c r="AA30" i="5"/>
  <c r="R24" i="5"/>
  <c r="R34" i="5"/>
  <c r="S28" i="5"/>
  <c r="S32" i="5"/>
  <c r="R22" i="5"/>
  <c r="T16" i="5"/>
  <c r="S15" i="5"/>
  <c r="S21" i="5"/>
  <c r="Q29" i="5"/>
  <c r="U29" i="5"/>
  <c r="T11" i="5"/>
  <c r="T13" i="5"/>
  <c r="V13" i="5"/>
  <c r="V27" i="5"/>
  <c r="R13" i="5"/>
  <c r="S14" i="5"/>
  <c r="T15" i="5"/>
  <c r="R16" i="5"/>
  <c r="S17" i="5"/>
  <c r="T21" i="5"/>
  <c r="S22" i="5"/>
  <c r="Q23" i="5"/>
  <c r="U23" i="5"/>
  <c r="S24" i="5"/>
  <c r="Q25" i="5"/>
  <c r="U25" i="5"/>
  <c r="S26" i="5"/>
  <c r="Q27" i="5"/>
  <c r="R29" i="5"/>
  <c r="V29" i="5"/>
  <c r="Q33" i="5"/>
  <c r="U33" i="5"/>
  <c r="S34" i="5"/>
  <c r="T19" i="5"/>
  <c r="Q11" i="5"/>
  <c r="U11" i="5"/>
  <c r="T12" i="5"/>
  <c r="T14" i="5"/>
  <c r="V14" i="5"/>
  <c r="T28" i="5"/>
  <c r="T17" i="5"/>
  <c r="V16" i="5"/>
  <c r="T32" i="5"/>
  <c r="Q13" i="5"/>
  <c r="S13" i="5"/>
  <c r="Q15" i="5"/>
  <c r="U15" i="5"/>
  <c r="S16" i="5"/>
  <c r="T20" i="5"/>
  <c r="V21" i="5"/>
  <c r="T22" i="5"/>
  <c r="R23" i="5"/>
  <c r="V23" i="5"/>
  <c r="T24" i="5"/>
  <c r="R25" i="5"/>
  <c r="V25" i="5"/>
  <c r="T26" i="5"/>
  <c r="R27" i="5"/>
  <c r="S29" i="5"/>
  <c r="Q32" i="5"/>
  <c r="R33" i="5"/>
  <c r="V33" i="5"/>
  <c r="T34" i="5"/>
  <c r="Q19" i="5"/>
  <c r="U19" i="5"/>
  <c r="R11" i="5"/>
  <c r="V11" i="5"/>
  <c r="U12" i="5"/>
  <c r="U14" i="5"/>
  <c r="Q28" i="5"/>
  <c r="U28" i="5"/>
  <c r="T27" i="5"/>
  <c r="U32" i="5"/>
  <c r="R17" i="5"/>
  <c r="T23" i="5"/>
  <c r="T25" i="5"/>
  <c r="T33" i="5"/>
  <c r="S19" i="5"/>
  <c r="V17" i="5"/>
  <c r="R15" i="5"/>
  <c r="Q17" i="5"/>
  <c r="R21" i="5"/>
  <c r="Q22" i="5"/>
  <c r="Q24" i="5"/>
  <c r="Q26" i="5"/>
  <c r="S27" i="5"/>
  <c r="R32" i="5"/>
  <c r="Q34" i="5"/>
  <c r="R19" i="5"/>
  <c r="R12" i="5"/>
  <c r="R28" i="5"/>
  <c r="T30" i="5"/>
  <c r="R31" i="5"/>
  <c r="V31" i="5"/>
  <c r="Q30" i="5"/>
  <c r="U30" i="5"/>
  <c r="S31" i="5"/>
  <c r="R30" i="5"/>
  <c r="V30" i="5"/>
  <c r="T31" i="5"/>
  <c r="Q31" i="5"/>
  <c r="Q18" i="5"/>
  <c r="U18" i="5"/>
  <c r="R18" i="5"/>
  <c r="V18" i="5"/>
  <c r="S18" i="5"/>
  <c r="Q20" i="5"/>
  <c r="U20" i="5"/>
  <c r="R20" i="5"/>
  <c r="V20" i="5"/>
  <c r="Q21" i="5"/>
  <c r="R25" i="4"/>
  <c r="Q20" i="4"/>
  <c r="R20" i="4"/>
  <c r="R18" i="4"/>
  <c r="S28" i="4"/>
  <c r="U29" i="4"/>
  <c r="S18" i="4"/>
  <c r="U26" i="4"/>
  <c r="R29" i="4"/>
  <c r="V29" i="4"/>
  <c r="R17" i="4"/>
  <c r="V17" i="4"/>
  <c r="T25" i="4"/>
  <c r="R26" i="4"/>
  <c r="V26" i="4"/>
  <c r="U28" i="4"/>
  <c r="S29" i="4"/>
  <c r="S34" i="4"/>
  <c r="T26" i="4"/>
  <c r="T28" i="4"/>
  <c r="R19" i="4"/>
  <c r="Q25" i="4"/>
  <c r="R28" i="4"/>
  <c r="Q30" i="4"/>
  <c r="U30" i="4"/>
  <c r="S31" i="4"/>
  <c r="Q32" i="4"/>
  <c r="U32" i="4"/>
  <c r="R30" i="4"/>
  <c r="V30" i="4"/>
  <c r="T31" i="4"/>
  <c r="R32" i="4"/>
  <c r="V32" i="4"/>
  <c r="S30" i="4"/>
  <c r="Q31" i="4"/>
  <c r="U31" i="4"/>
  <c r="S32" i="4"/>
  <c r="R31" i="4"/>
  <c r="R22" i="4"/>
  <c r="S20" i="4"/>
  <c r="Q21" i="4"/>
  <c r="S22" i="4"/>
  <c r="Q23" i="4"/>
  <c r="R21" i="4"/>
  <c r="R23" i="4"/>
  <c r="Q22" i="4"/>
  <c r="Y25" i="4" l="1"/>
  <c r="Z25" i="4"/>
  <c r="X14" i="4"/>
  <c r="W14" i="4"/>
  <c r="X29" i="4"/>
  <c r="W29" i="4"/>
  <c r="Z15" i="4"/>
  <c r="Y15" i="4"/>
  <c r="Z28" i="4"/>
  <c r="Y28" i="4"/>
  <c r="Z17" i="4"/>
  <c r="X19" i="4"/>
  <c r="W19" i="4"/>
  <c r="Y16" i="4"/>
  <c r="Z16" i="4"/>
  <c r="Z14" i="4"/>
  <c r="Y14" i="4"/>
  <c r="Z27" i="4"/>
  <c r="Y27" i="4"/>
  <c r="Z29" i="4"/>
  <c r="Y29" i="4"/>
  <c r="X23" i="4"/>
  <c r="W23" i="4"/>
  <c r="X31" i="4"/>
  <c r="W31" i="4"/>
  <c r="X32" i="4"/>
  <c r="W32" i="4"/>
  <c r="Z26" i="4"/>
  <c r="Y26" i="4"/>
  <c r="X17" i="4"/>
  <c r="Y29" i="5"/>
  <c r="X14" i="5"/>
  <c r="X34" i="4"/>
  <c r="W34" i="4"/>
  <c r="Y19" i="4"/>
  <c r="Z19" i="4"/>
  <c r="Z13" i="4"/>
  <c r="Y13" i="4"/>
  <c r="X28" i="4"/>
  <c r="W28" i="4"/>
  <c r="X33" i="4"/>
  <c r="W33" i="4"/>
  <c r="X15" i="4"/>
  <c r="W15" i="4"/>
  <c r="X20" i="4"/>
  <c r="W20" i="4"/>
  <c r="X21" i="4"/>
  <c r="W21" i="4"/>
  <c r="W16" i="4"/>
  <c r="X16" i="4"/>
  <c r="X26" i="4"/>
  <c r="W26" i="4"/>
  <c r="W27" i="4"/>
  <c r="X27" i="4"/>
  <c r="Z33" i="4"/>
  <c r="Y33" i="4"/>
  <c r="Z18" i="4"/>
  <c r="Y18" i="4"/>
  <c r="Z31" i="4"/>
  <c r="Y31" i="4"/>
  <c r="Z24" i="4"/>
  <c r="Y24" i="4"/>
  <c r="X18" i="4"/>
  <c r="W18" i="4"/>
  <c r="X30" i="4"/>
  <c r="W30" i="4"/>
  <c r="Z15" i="5"/>
  <c r="X22" i="4"/>
  <c r="W22" i="4"/>
  <c r="X25" i="4"/>
  <c r="W25" i="4"/>
  <c r="X13" i="4"/>
  <c r="W13" i="4"/>
  <c r="X24" i="4"/>
  <c r="W24" i="4"/>
  <c r="X21" i="5"/>
  <c r="W21" i="5"/>
  <c r="X30" i="5"/>
  <c r="W30" i="5"/>
  <c r="Z34" i="5"/>
  <c r="Y34" i="5"/>
  <c r="Z22" i="5"/>
  <c r="Y22" i="5"/>
  <c r="Z32" i="5"/>
  <c r="Y32" i="5"/>
  <c r="X11" i="5"/>
  <c r="W11" i="5"/>
  <c r="Z11" i="5"/>
  <c r="Y11" i="5"/>
  <c r="X16" i="5"/>
  <c r="W16" i="5"/>
  <c r="X18" i="5"/>
  <c r="W18" i="5"/>
  <c r="Z19" i="5"/>
  <c r="Y19" i="5"/>
  <c r="Z31" i="5"/>
  <c r="Y31" i="5"/>
  <c r="Z30" i="5"/>
  <c r="Y30" i="5"/>
  <c r="X34" i="5"/>
  <c r="W34" i="5"/>
  <c r="X24" i="5"/>
  <c r="W24" i="5"/>
  <c r="Z25" i="5"/>
  <c r="Y25" i="5"/>
  <c r="Z27" i="5"/>
  <c r="Y27" i="5"/>
  <c r="X19" i="5"/>
  <c r="W19" i="5"/>
  <c r="X32" i="5"/>
  <c r="W32" i="5"/>
  <c r="Z28" i="5"/>
  <c r="Y28" i="5"/>
  <c r="X27" i="5"/>
  <c r="W27" i="5"/>
  <c r="Z21" i="5"/>
  <c r="Y21" i="5"/>
  <c r="Z13" i="5"/>
  <c r="Y13" i="5"/>
  <c r="X20" i="5"/>
  <c r="W20" i="5"/>
  <c r="X22" i="5"/>
  <c r="W22" i="5"/>
  <c r="Z23" i="5"/>
  <c r="Y23" i="5"/>
  <c r="X33" i="5"/>
  <c r="W33" i="5"/>
  <c r="X28" i="5"/>
  <c r="W28" i="5"/>
  <c r="Z24" i="5"/>
  <c r="Y24" i="5"/>
  <c r="X15" i="5"/>
  <c r="W15" i="5"/>
  <c r="Z14" i="5"/>
  <c r="Y14" i="5"/>
  <c r="X23" i="5"/>
  <c r="W23" i="5"/>
  <c r="Z16" i="5"/>
  <c r="Y16" i="5"/>
  <c r="W14" i="5"/>
  <c r="X31" i="5"/>
  <c r="W31" i="5"/>
  <c r="X26" i="5"/>
  <c r="W26" i="5"/>
  <c r="X17" i="5"/>
  <c r="W17" i="5"/>
  <c r="Z33" i="5"/>
  <c r="Y33" i="5"/>
  <c r="Z26" i="5"/>
  <c r="Y26" i="5"/>
  <c r="Z20" i="5"/>
  <c r="Y20" i="5"/>
  <c r="Z17" i="5"/>
  <c r="Y17" i="5"/>
  <c r="Z12" i="5"/>
  <c r="Y12" i="5"/>
  <c r="X25" i="5"/>
  <c r="W25" i="5"/>
  <c r="X29" i="5"/>
  <c r="W29" i="5"/>
  <c r="X12" i="5"/>
  <c r="W12" i="5"/>
  <c r="Y15" i="5"/>
  <c r="X13" i="5"/>
  <c r="W13" i="5"/>
  <c r="W17" i="4"/>
  <c r="Y17" i="4"/>
  <c r="W23" i="1" l="1"/>
  <c r="K32" i="1"/>
  <c r="M16" i="1"/>
  <c r="M32" i="1"/>
  <c r="O24" i="1"/>
  <c r="Q16" i="1"/>
  <c r="S12" i="1"/>
  <c r="S28" i="1"/>
  <c r="U20" i="1"/>
  <c r="Y16" i="1"/>
  <c r="AA16" i="1"/>
  <c r="AA24" i="1"/>
  <c r="AC16" i="1"/>
  <c r="BF13" i="1"/>
  <c r="C19" i="1"/>
  <c r="C27" i="1"/>
  <c r="C31" i="1"/>
  <c r="C35" i="1"/>
  <c r="E27" i="1"/>
  <c r="G15" i="1"/>
  <c r="G35" i="1"/>
  <c r="I23" i="1"/>
  <c r="I27" i="1"/>
  <c r="K19" i="1"/>
  <c r="K27" i="1"/>
  <c r="AC24" i="1"/>
  <c r="AC28" i="1"/>
  <c r="AE20" i="1"/>
  <c r="BA13" i="1"/>
  <c r="C13" i="1"/>
  <c r="C21" i="1"/>
  <c r="C29" i="1"/>
  <c r="E13" i="1"/>
  <c r="E17" i="1"/>
  <c r="E21" i="1"/>
  <c r="E29" i="1"/>
  <c r="G13" i="1"/>
  <c r="G21" i="1"/>
  <c r="G29" i="1"/>
  <c r="I13" i="1"/>
  <c r="I21" i="1"/>
  <c r="I33" i="1"/>
  <c r="K13" i="1"/>
  <c r="K21" i="1"/>
  <c r="AE25" i="1"/>
  <c r="AE33" i="1"/>
  <c r="AG17" i="1"/>
  <c r="AG25" i="1"/>
  <c r="AJ17" i="1"/>
  <c r="AJ25" i="1"/>
  <c r="AJ33" i="1"/>
  <c r="AL17" i="1"/>
  <c r="AL25" i="1"/>
  <c r="AL29" i="1"/>
  <c r="AL33" i="1"/>
  <c r="AN17" i="1"/>
  <c r="AN25" i="1"/>
  <c r="AN33" i="1"/>
  <c r="AP17" i="1"/>
  <c r="AP25" i="1"/>
  <c r="AP33" i="1"/>
  <c r="AR17" i="1"/>
  <c r="AR33" i="1"/>
  <c r="AY26" i="1"/>
  <c r="C20" i="1"/>
  <c r="C24" i="1"/>
  <c r="E12" i="1"/>
  <c r="E16" i="1"/>
  <c r="E20" i="1"/>
  <c r="E28" i="1"/>
  <c r="E32" i="1"/>
  <c r="G12" i="1"/>
  <c r="G20" i="1"/>
  <c r="G28" i="1"/>
  <c r="I12" i="1"/>
  <c r="I16" i="1"/>
  <c r="I28" i="1"/>
  <c r="I32" i="1"/>
  <c r="K12" i="1"/>
  <c r="K20" i="1"/>
  <c r="K24" i="1"/>
  <c r="K28" i="1"/>
  <c r="C18" i="1"/>
  <c r="C26" i="1"/>
  <c r="E14" i="1"/>
  <c r="E18" i="1"/>
  <c r="E26" i="1"/>
  <c r="E34" i="1"/>
  <c r="G18" i="1"/>
  <c r="G22" i="1"/>
  <c r="G26" i="1"/>
  <c r="G34" i="1"/>
  <c r="I14" i="1"/>
  <c r="I26" i="1"/>
  <c r="I30" i="1"/>
  <c r="I34" i="1"/>
  <c r="K18" i="1"/>
  <c r="K22" i="1"/>
  <c r="K26" i="1"/>
  <c r="K31" i="1"/>
  <c r="K35" i="1"/>
  <c r="M15" i="1"/>
  <c r="M23" i="1"/>
  <c r="M27" i="1"/>
  <c r="Q31" i="1"/>
  <c r="Q35" i="1"/>
  <c r="S15" i="1"/>
  <c r="S23" i="1"/>
  <c r="S27" i="1"/>
  <c r="S31" i="1"/>
  <c r="U15" i="1"/>
  <c r="U19" i="1"/>
  <c r="U31" i="1"/>
  <c r="U35" i="1"/>
  <c r="W31" i="1"/>
  <c r="Y15" i="1"/>
  <c r="Y19" i="1"/>
  <c r="Y27" i="1"/>
  <c r="Y31" i="1"/>
  <c r="Y35" i="1"/>
  <c r="AA15" i="1"/>
  <c r="AA19" i="1"/>
  <c r="AA23" i="1"/>
  <c r="AA27" i="1"/>
  <c r="AA35" i="1"/>
  <c r="AC15" i="1"/>
  <c r="AC19" i="1"/>
  <c r="AC23" i="1"/>
  <c r="AC27" i="1"/>
  <c r="AC35" i="1"/>
  <c r="AE19" i="1"/>
  <c r="AT14" i="1"/>
  <c r="AT18" i="1"/>
  <c r="AT26" i="1"/>
  <c r="AT34" i="1"/>
  <c r="AW22" i="1"/>
  <c r="K30" i="1"/>
  <c r="K34" i="1"/>
  <c r="M18" i="1"/>
  <c r="M30" i="1"/>
  <c r="AY27" i="1"/>
  <c r="BA19" i="1"/>
  <c r="BA23" i="1"/>
  <c r="BA27" i="1"/>
  <c r="BA31" i="1"/>
  <c r="BA35" i="1"/>
  <c r="BD15" i="1"/>
  <c r="M22" i="1"/>
  <c r="M26" i="1"/>
  <c r="M34" i="1"/>
  <c r="K29" i="1"/>
  <c r="K33" i="1"/>
  <c r="M13" i="1"/>
  <c r="M17" i="1"/>
  <c r="M29" i="1"/>
  <c r="M33" i="1"/>
  <c r="AY13" i="1"/>
  <c r="O15" i="1"/>
  <c r="O23" i="1"/>
  <c r="O27" i="1"/>
  <c r="O35" i="1"/>
  <c r="Q19" i="1"/>
  <c r="Q27" i="1"/>
  <c r="O18" i="1"/>
  <c r="O26" i="1"/>
  <c r="O34" i="1"/>
  <c r="Q22" i="1"/>
  <c r="Q26" i="1"/>
  <c r="S18" i="1"/>
  <c r="O13" i="1"/>
  <c r="O21" i="1"/>
  <c r="O25" i="1"/>
  <c r="O33" i="1"/>
  <c r="Q13" i="1"/>
  <c r="Q17" i="1"/>
  <c r="Q21" i="1"/>
  <c r="Q25" i="1"/>
  <c r="Q29" i="1"/>
  <c r="Q33" i="1"/>
  <c r="S17" i="1"/>
  <c r="S21" i="1"/>
  <c r="S25" i="1"/>
  <c r="S29" i="1"/>
  <c r="S33" i="1"/>
  <c r="U13" i="1"/>
  <c r="U17" i="1"/>
  <c r="U21" i="1"/>
  <c r="U25" i="1"/>
  <c r="U29" i="1"/>
  <c r="U33" i="1"/>
  <c r="W17" i="1"/>
  <c r="W21" i="1"/>
  <c r="W25" i="1"/>
  <c r="W29" i="1"/>
  <c r="W33" i="1"/>
  <c r="Y13" i="1"/>
  <c r="Y17" i="1"/>
  <c r="Y25" i="1"/>
  <c r="Y29" i="1"/>
  <c r="Y33" i="1"/>
  <c r="AA17" i="1"/>
  <c r="AA21" i="1"/>
  <c r="AA25" i="1"/>
  <c r="AA29" i="1"/>
  <c r="AA33" i="1"/>
  <c r="AC13" i="1"/>
  <c r="AC17" i="1"/>
  <c r="AC21" i="1"/>
  <c r="AC25" i="1"/>
  <c r="AC29" i="1"/>
  <c r="AC33" i="1"/>
  <c r="AE13" i="1"/>
  <c r="AE17" i="1"/>
  <c r="AE21" i="1"/>
  <c r="BA29" i="1"/>
  <c r="BA33" i="1"/>
  <c r="AE23" i="1"/>
  <c r="AE27" i="1"/>
  <c r="AE31" i="1"/>
  <c r="AE35" i="1"/>
  <c r="AG15" i="1"/>
  <c r="AG19" i="1"/>
  <c r="AG23" i="1"/>
  <c r="AG35" i="1"/>
  <c r="AJ15" i="1"/>
  <c r="AJ19" i="1"/>
  <c r="AJ23" i="1"/>
  <c r="AJ27" i="1"/>
  <c r="AJ31" i="1"/>
  <c r="AJ35" i="1"/>
  <c r="AL15" i="1"/>
  <c r="AL19" i="1"/>
  <c r="AL23" i="1"/>
  <c r="AL27" i="1"/>
  <c r="AL31" i="1"/>
  <c r="AL35" i="1"/>
  <c r="AN15" i="1"/>
  <c r="AN19" i="1"/>
  <c r="AN23" i="1"/>
  <c r="AN27" i="1"/>
  <c r="AN31" i="1"/>
  <c r="AN35" i="1"/>
  <c r="AP15" i="1"/>
  <c r="AP19" i="1"/>
  <c r="AP23" i="1"/>
  <c r="AP31" i="1"/>
  <c r="AP35" i="1"/>
  <c r="AR15" i="1"/>
  <c r="AR23" i="1"/>
  <c r="AR27" i="1"/>
  <c r="AR31" i="1"/>
  <c r="AR35" i="1"/>
  <c r="AT15" i="1"/>
  <c r="AT19" i="1"/>
  <c r="AT23" i="1"/>
  <c r="AT31" i="1"/>
  <c r="AT35" i="1"/>
  <c r="AW15" i="1"/>
  <c r="AW19" i="1"/>
  <c r="AW23" i="1"/>
  <c r="AW27" i="1"/>
  <c r="AY19" i="1"/>
  <c r="BH17" i="1"/>
  <c r="O19" i="1"/>
  <c r="O31" i="1"/>
  <c r="Q15" i="1"/>
  <c r="Q23" i="1"/>
  <c r="O14" i="1"/>
  <c r="O22" i="1"/>
  <c r="O30" i="1"/>
  <c r="Q14" i="1"/>
  <c r="Q30" i="1"/>
  <c r="Q34" i="1"/>
  <c r="S14" i="1"/>
  <c r="S22" i="1"/>
  <c r="S26" i="1"/>
  <c r="S30" i="1"/>
  <c r="S34" i="1"/>
  <c r="U14" i="1"/>
  <c r="U18" i="1"/>
  <c r="U22" i="1"/>
  <c r="U26" i="1"/>
  <c r="U30" i="1"/>
  <c r="U34" i="1"/>
  <c r="W14" i="1"/>
  <c r="W18" i="1"/>
  <c r="W22" i="1"/>
  <c r="W26" i="1"/>
  <c r="W30" i="1"/>
  <c r="W34" i="1"/>
  <c r="Y14" i="1"/>
  <c r="Y18" i="1"/>
  <c r="Y22" i="1"/>
  <c r="Y26" i="1"/>
  <c r="Y30" i="1"/>
  <c r="Y34" i="1"/>
  <c r="AA14" i="1"/>
  <c r="AA18" i="1"/>
  <c r="AA22" i="1"/>
  <c r="AA26" i="1"/>
  <c r="AA30" i="1"/>
  <c r="AA34" i="1"/>
  <c r="AC14" i="1"/>
  <c r="AC18" i="1"/>
  <c r="AC22" i="1"/>
  <c r="AC26" i="1"/>
  <c r="AC30" i="1"/>
  <c r="AC34" i="1"/>
  <c r="AE14" i="1"/>
  <c r="AE18" i="1"/>
  <c r="AW30" i="1"/>
  <c r="AW34" i="1"/>
  <c r="AY14" i="1"/>
  <c r="BD19" i="1"/>
  <c r="BD23" i="1"/>
  <c r="BD27" i="1"/>
  <c r="BD31" i="1"/>
  <c r="BD35" i="1"/>
  <c r="BF15" i="1"/>
  <c r="BF20" i="1"/>
  <c r="BF24" i="1"/>
  <c r="BF28" i="1"/>
  <c r="BF32" i="1"/>
  <c r="BH12" i="1"/>
  <c r="BH20" i="1"/>
  <c r="BH24" i="1"/>
  <c r="AE24" i="1"/>
  <c r="AE28" i="1"/>
  <c r="AE32" i="1"/>
  <c r="AG12" i="1"/>
  <c r="AG16" i="1"/>
  <c r="AG20" i="1"/>
  <c r="AG24" i="1"/>
  <c r="AJ12" i="1"/>
  <c r="AJ16" i="1"/>
  <c r="AJ20" i="1"/>
  <c r="AJ24" i="1"/>
  <c r="AJ28" i="1"/>
  <c r="AJ32" i="1"/>
  <c r="AL12" i="1"/>
  <c r="AL16" i="1"/>
  <c r="AL20" i="1"/>
  <c r="AL24" i="1"/>
  <c r="AL28" i="1"/>
  <c r="AL32" i="1"/>
  <c r="AN12" i="1"/>
  <c r="AN16" i="1"/>
  <c r="AN20" i="1"/>
  <c r="AN24" i="1"/>
  <c r="AN28" i="1"/>
  <c r="AN32" i="1"/>
  <c r="AP12" i="1"/>
  <c r="AP16" i="1"/>
  <c r="AP20" i="1"/>
  <c r="AP24" i="1"/>
  <c r="AP28" i="1"/>
  <c r="AP32" i="1"/>
  <c r="AR12" i="1"/>
  <c r="AR16" i="1"/>
  <c r="AR20" i="1"/>
  <c r="AR24" i="1"/>
  <c r="AR28" i="1"/>
  <c r="AR32" i="1"/>
  <c r="AT12" i="1"/>
  <c r="AT16" i="1"/>
  <c r="AT20" i="1"/>
  <c r="AT24" i="1"/>
  <c r="AT28" i="1"/>
  <c r="AT32" i="1"/>
  <c r="AW12" i="1"/>
  <c r="AW16" i="1"/>
  <c r="AW20" i="1"/>
  <c r="AW24" i="1"/>
  <c r="AW28" i="1"/>
  <c r="AY16" i="1"/>
  <c r="AY20" i="1"/>
  <c r="AY24" i="1"/>
  <c r="C12" i="1"/>
  <c r="AE22" i="1"/>
  <c r="AE26" i="1"/>
  <c r="AE30" i="1"/>
  <c r="AE34" i="1"/>
  <c r="AG14" i="1"/>
  <c r="AG18" i="1"/>
  <c r="AG22" i="1"/>
  <c r="AG26" i="1"/>
  <c r="AG30" i="1"/>
  <c r="AG34" i="1"/>
  <c r="AJ14" i="1"/>
  <c r="AJ18" i="1"/>
  <c r="AJ22" i="1"/>
  <c r="AJ26" i="1"/>
  <c r="AJ30" i="1"/>
  <c r="AJ34" i="1"/>
  <c r="AL14" i="1"/>
  <c r="AL18" i="1"/>
  <c r="AL22" i="1"/>
  <c r="AL26" i="1"/>
  <c r="AL30" i="1"/>
  <c r="AL34" i="1"/>
  <c r="AN14" i="1"/>
  <c r="AN18" i="1"/>
  <c r="AN22" i="1"/>
  <c r="AN26" i="1"/>
  <c r="AN30" i="1"/>
  <c r="AN34" i="1"/>
  <c r="AP14" i="1"/>
  <c r="AP18" i="1"/>
  <c r="AP22" i="1"/>
  <c r="AP26" i="1"/>
  <c r="AP30" i="1"/>
  <c r="AP34" i="1"/>
  <c r="AR14" i="1"/>
  <c r="AR18" i="1"/>
  <c r="AR22" i="1"/>
  <c r="AR30" i="1"/>
  <c r="AR34" i="1"/>
  <c r="AT13" i="1"/>
  <c r="AT17" i="1"/>
  <c r="AT25" i="1"/>
  <c r="AT29" i="1"/>
  <c r="AT33" i="1"/>
  <c r="AW13" i="1"/>
  <c r="AW17" i="1"/>
  <c r="AW21" i="1"/>
  <c r="AY17" i="1"/>
  <c r="AY21" i="1"/>
  <c r="AY25" i="1"/>
  <c r="AY30" i="1"/>
  <c r="AY34" i="1"/>
  <c r="BA14" i="1"/>
  <c r="BA22" i="1"/>
  <c r="BA26" i="1"/>
  <c r="BA30" i="1"/>
  <c r="BA34" i="1"/>
  <c r="BD14" i="1"/>
  <c r="BD22" i="1"/>
  <c r="BD26" i="1"/>
  <c r="BD30" i="1"/>
  <c r="BD34" i="1"/>
  <c r="BF14" i="1"/>
  <c r="BF19" i="1"/>
  <c r="BF27" i="1"/>
  <c r="BF31" i="1"/>
  <c r="BF35" i="1"/>
  <c r="BH15" i="1"/>
  <c r="AY28" i="1"/>
  <c r="AY32" i="1"/>
  <c r="BA12" i="1"/>
  <c r="BA16" i="1"/>
  <c r="BA20" i="1"/>
  <c r="BA24" i="1"/>
  <c r="BA28" i="1"/>
  <c r="BA32" i="1"/>
  <c r="BD12" i="1"/>
  <c r="BD16" i="1"/>
  <c r="BD20" i="1"/>
  <c r="BD24" i="1"/>
  <c r="BD28" i="1"/>
  <c r="BD32" i="1"/>
  <c r="BF12" i="1"/>
  <c r="BF21" i="1"/>
  <c r="BF29" i="1"/>
  <c r="BF33" i="1"/>
  <c r="BH13" i="1"/>
  <c r="BH16" i="1"/>
  <c r="BH21" i="1"/>
  <c r="BH25" i="1"/>
  <c r="BH19" i="1"/>
  <c r="BH22" i="1"/>
  <c r="BH26" i="1"/>
  <c r="BH30" i="1"/>
  <c r="BH34" i="1"/>
  <c r="AJ21" i="1"/>
  <c r="Q24" i="1"/>
  <c r="I20" i="1"/>
  <c r="C14" i="1"/>
  <c r="C22" i="1"/>
  <c r="C30" i="1"/>
  <c r="Y12" i="1"/>
  <c r="S13" i="1"/>
  <c r="AJ13" i="1"/>
  <c r="W15" i="1"/>
  <c r="K17" i="1"/>
  <c r="W20" i="1"/>
  <c r="E23" i="1"/>
  <c r="O32" i="1"/>
  <c r="C15" i="1"/>
  <c r="C23" i="1"/>
  <c r="AA12" i="1"/>
  <c r="AL13" i="1"/>
  <c r="I15" i="1"/>
  <c r="S16" i="1"/>
  <c r="Y20" i="1"/>
  <c r="G23" i="1"/>
  <c r="AJ29" i="1"/>
  <c r="Q32" i="1"/>
  <c r="S35" i="1"/>
  <c r="G33" i="1"/>
  <c r="AC32" i="1"/>
  <c r="U32" i="1"/>
  <c r="AA31" i="1"/>
  <c r="AN29" i="1"/>
  <c r="AE29" i="1"/>
  <c r="O29" i="1"/>
  <c r="U28" i="1"/>
  <c r="M28" i="1"/>
  <c r="G25" i="1"/>
  <c r="U24" i="1"/>
  <c r="M24" i="1"/>
  <c r="E24" i="1"/>
  <c r="K23" i="1"/>
  <c r="I22" i="1"/>
  <c r="AN21" i="1"/>
  <c r="AC20" i="1"/>
  <c r="M20" i="1"/>
  <c r="S19" i="1"/>
  <c r="Q18" i="1"/>
  <c r="I18" i="1"/>
  <c r="I35" i="1"/>
  <c r="E33" i="1"/>
  <c r="AA32" i="1"/>
  <c r="S32" i="1"/>
  <c r="I31" i="1"/>
  <c r="G30" i="1"/>
  <c r="AA28" i="1"/>
  <c r="AP27" i="1"/>
  <c r="M25" i="1"/>
  <c r="E25" i="1"/>
  <c r="S24" i="1"/>
  <c r="Y23" i="1"/>
  <c r="AL21" i="1"/>
  <c r="M21" i="1"/>
  <c r="AA20" i="1"/>
  <c r="S20" i="1"/>
  <c r="I19" i="1"/>
  <c r="W35" i="1"/>
  <c r="Y32" i="1"/>
  <c r="M35" i="1"/>
  <c r="E30" i="1"/>
  <c r="Q28" i="1"/>
  <c r="W27" i="1"/>
  <c r="G27" i="1"/>
  <c r="Y24" i="1"/>
  <c r="I24" i="1"/>
  <c r="E22" i="1"/>
  <c r="Q20" i="1"/>
  <c r="W19" i="1"/>
  <c r="G19" i="1"/>
  <c r="I17" i="1"/>
  <c r="AE16" i="1"/>
  <c r="W16" i="1"/>
  <c r="O16" i="1"/>
  <c r="G16" i="1"/>
  <c r="E15" i="1"/>
  <c r="K14" i="1"/>
  <c r="AP13" i="1"/>
  <c r="AG13" i="1"/>
  <c r="AE12" i="1"/>
  <c r="W12" i="1"/>
  <c r="O12" i="1"/>
  <c r="C33" i="1"/>
  <c r="C25" i="1"/>
  <c r="C17" i="1"/>
  <c r="E35" i="1"/>
  <c r="W32" i="1"/>
  <c r="G32" i="1"/>
  <c r="AC31" i="1"/>
  <c r="M31" i="1"/>
  <c r="AP29" i="1"/>
  <c r="I29" i="1"/>
  <c r="O28" i="1"/>
  <c r="U27" i="1"/>
  <c r="W24" i="1"/>
  <c r="G24" i="1"/>
  <c r="AP21" i="1"/>
  <c r="Y21" i="1"/>
  <c r="O20" i="1"/>
  <c r="E19" i="1"/>
  <c r="O17" i="1"/>
  <c r="G17" i="1"/>
  <c r="U16" i="1"/>
  <c r="K15" i="1"/>
  <c r="AN13" i="1"/>
  <c r="W13" i="1"/>
  <c r="AC12" i="1"/>
  <c r="U12" i="1"/>
  <c r="M12" i="1"/>
  <c r="C32" i="1"/>
  <c r="C28" i="1"/>
  <c r="C16" i="1"/>
  <c r="G14" i="1"/>
  <c r="K16" i="1"/>
  <c r="K25" i="1"/>
  <c r="Y28" i="1"/>
  <c r="G31" i="1"/>
  <c r="M14" i="1"/>
  <c r="BH27" i="1"/>
  <c r="BH31" i="1"/>
  <c r="BH35" i="1"/>
  <c r="C34" i="1"/>
  <c r="Q12" i="1"/>
  <c r="AA13" i="1"/>
  <c r="AE15" i="1"/>
  <c r="M19" i="1"/>
  <c r="AG21" i="1"/>
  <c r="U23" i="1"/>
  <c r="I25" i="1"/>
  <c r="W28" i="1"/>
  <c r="E31" i="1"/>
  <c r="BH29" i="1"/>
  <c r="BH28" i="1"/>
  <c r="BH14" i="1"/>
  <c r="BA15" i="1"/>
  <c r="BF17" i="1"/>
  <c r="AY18" i="1"/>
  <c r="BH18" i="1"/>
  <c r="AR19" i="1"/>
  <c r="AY22" i="1"/>
  <c r="AW25" i="1"/>
  <c r="BF25" i="1"/>
  <c r="AW29" i="1"/>
  <c r="AW33" i="1"/>
  <c r="BF16" i="1"/>
  <c r="BA18" i="1"/>
  <c r="AR26" i="1"/>
  <c r="AT27" i="1"/>
  <c r="AY29" i="1"/>
  <c r="AW32" i="1"/>
  <c r="AY33" i="1"/>
  <c r="AY12" i="1"/>
  <c r="AR13" i="1"/>
  <c r="BA17" i="1"/>
  <c r="BD18" i="1"/>
  <c r="AR21" i="1"/>
  <c r="BA21" i="1"/>
  <c r="AT22" i="1"/>
  <c r="BF23" i="1"/>
  <c r="AR25" i="1"/>
  <c r="BA25" i="1"/>
  <c r="AR29" i="1"/>
  <c r="AT30" i="1"/>
  <c r="AW31" i="1"/>
  <c r="AW35" i="1"/>
  <c r="BD13" i="1"/>
  <c r="AW14" i="1"/>
  <c r="AY15" i="1"/>
  <c r="BD17" i="1"/>
  <c r="AW18" i="1"/>
  <c r="BF18" i="1"/>
  <c r="AT21" i="1"/>
  <c r="BD21" i="1"/>
  <c r="BF22" i="1"/>
  <c r="AY23" i="1"/>
  <c r="BH23" i="1"/>
  <c r="BD25" i="1"/>
  <c r="AW26" i="1"/>
  <c r="BF26" i="1"/>
  <c r="BD29" i="1"/>
  <c r="BF30" i="1"/>
  <c r="AY31" i="1"/>
  <c r="BD33" i="1"/>
  <c r="BF34" i="1"/>
  <c r="AY35" i="1"/>
  <c r="AI34" i="1" l="1"/>
  <c r="AV27" i="1"/>
  <c r="AI18" i="1"/>
  <c r="AV28" i="1"/>
  <c r="AV35" i="1"/>
  <c r="AV21" i="1"/>
  <c r="AV29" i="1"/>
  <c r="AV24" i="1"/>
  <c r="AV23" i="1"/>
  <c r="AV26" i="1"/>
  <c r="AV30" i="1"/>
  <c r="AV25" i="1"/>
  <c r="AV20" i="1"/>
  <c r="AV19" i="1"/>
  <c r="AV32" i="1"/>
  <c r="AI16" i="1"/>
  <c r="AV31" i="1"/>
  <c r="AI15" i="1"/>
  <c r="AV34" i="1"/>
  <c r="AV18" i="1"/>
  <c r="AV22" i="1"/>
  <c r="AV33" i="1"/>
  <c r="AI12" i="1"/>
  <c r="AG33" i="1"/>
  <c r="AI33" i="1" s="1"/>
  <c r="AG32" i="1"/>
  <c r="AI32" i="1" s="1"/>
  <c r="AG28" i="1"/>
  <c r="AI28" i="1" s="1"/>
  <c r="AG31" i="1"/>
  <c r="BH32" i="1"/>
  <c r="BH33" i="1"/>
  <c r="AG27" i="1"/>
  <c r="AG29" i="1"/>
  <c r="AI29" i="1" s="1"/>
</calcChain>
</file>

<file path=xl/sharedStrings.xml><?xml version="1.0" encoding="utf-8"?>
<sst xmlns="http://schemas.openxmlformats.org/spreadsheetml/2006/main" count="920" uniqueCount="146">
  <si>
    <t>Client ID</t>
  </si>
  <si>
    <t>Battelle ID</t>
  </si>
  <si>
    <t>Matrix</t>
  </si>
  <si>
    <t>Units</t>
  </si>
  <si>
    <t>PFBA</t>
  </si>
  <si>
    <t>PFPeA</t>
  </si>
  <si>
    <t>PFBS</t>
  </si>
  <si>
    <t>PFHxA</t>
  </si>
  <si>
    <t>PFHpA</t>
  </si>
  <si>
    <t>PFHxS</t>
  </si>
  <si>
    <t>PFOA</t>
  </si>
  <si>
    <t>PFNA</t>
  </si>
  <si>
    <t>PFOS</t>
  </si>
  <si>
    <t>PFDA</t>
  </si>
  <si>
    <t>PFUnA</t>
  </si>
  <si>
    <t>PFDoA</t>
  </si>
  <si>
    <t>PFTrDA</t>
  </si>
  <si>
    <t>PFTeDA</t>
  </si>
  <si>
    <t>NMeFOSAA</t>
  </si>
  <si>
    <t>NEtFOSAA</t>
  </si>
  <si>
    <t>PFOSA</t>
  </si>
  <si>
    <t>PFHpS</t>
  </si>
  <si>
    <t>PFDS</t>
  </si>
  <si>
    <t>4:2FTS</t>
  </si>
  <si>
    <t>6:2FTS</t>
  </si>
  <si>
    <t>8:2FTS</t>
  </si>
  <si>
    <t>PFPeS</t>
  </si>
  <si>
    <t>PFNS</t>
  </si>
  <si>
    <t>RP-180912-4(1)</t>
  </si>
  <si>
    <t>RP-180912-4(2)</t>
  </si>
  <si>
    <t>SPLP BLANK 1</t>
  </si>
  <si>
    <t>SPLP BLANK 2</t>
  </si>
  <si>
    <t>J2169-FS</t>
  </si>
  <si>
    <t>J2169DUP-FS</t>
  </si>
  <si>
    <t>J2169TRP- FS</t>
  </si>
  <si>
    <t>J7244-FS</t>
  </si>
  <si>
    <t>J7244DUP-FS</t>
  </si>
  <si>
    <t>J7244TRP-FS</t>
  </si>
  <si>
    <t>J7245-FS</t>
  </si>
  <si>
    <t>J7245DUP-FS</t>
  </si>
  <si>
    <t>J7245TRP-FS</t>
  </si>
  <si>
    <t>J7247-FS</t>
  </si>
  <si>
    <t>J7247DUP-FS</t>
  </si>
  <si>
    <t>J7247TRP-FS</t>
  </si>
  <si>
    <t>J7262TRP-FS</t>
  </si>
  <si>
    <t>J7263-FS</t>
  </si>
  <si>
    <t>J7263TRP-FS</t>
  </si>
  <si>
    <t>J7263DUP-FS</t>
  </si>
  <si>
    <t>J5978-FS</t>
  </si>
  <si>
    <t>J5978DUP-FS</t>
  </si>
  <si>
    <t>J5978TRP-FS</t>
  </si>
  <si>
    <t>J6576-FS</t>
  </si>
  <si>
    <t>J6576DUP-FS</t>
  </si>
  <si>
    <t>J6576TRP-FS</t>
  </si>
  <si>
    <t>NP-W</t>
  </si>
  <si>
    <t>ng/L</t>
  </si>
  <si>
    <t>SPLP Fluid</t>
  </si>
  <si>
    <t>SPLP blank</t>
  </si>
  <si>
    <t>Virgin GAC</t>
  </si>
  <si>
    <t>SB170120-Sor</t>
  </si>
  <si>
    <t>SB170120-Sor-Bin</t>
  </si>
  <si>
    <t>LKHRT18-RARE-3-Sor</t>
  </si>
  <si>
    <t>LKHRT18-RARE-3</t>
  </si>
  <si>
    <t>SB170102</t>
  </si>
  <si>
    <t>J7262-FS</t>
  </si>
  <si>
    <t>J7262DUP-FS</t>
  </si>
  <si>
    <t>D</t>
  </si>
  <si>
    <t>13C4-PFBA</t>
  </si>
  <si>
    <t>13C2-PFDoA</t>
  </si>
  <si>
    <t>d3-MeFOSAA</t>
  </si>
  <si>
    <t>d5-MeFOSAA</t>
  </si>
  <si>
    <t>13C5-PFPeA</t>
  </si>
  <si>
    <t>13c5-PFHxA</t>
  </si>
  <si>
    <t>13C4-PFHpA</t>
  </si>
  <si>
    <t>13C8-PFOA</t>
  </si>
  <si>
    <t>13C9-PFNA</t>
  </si>
  <si>
    <t>13C6-PFDA</t>
  </si>
  <si>
    <t>13C7-PFUnA</t>
  </si>
  <si>
    <t>13C2-PFTeDA</t>
  </si>
  <si>
    <t>13C8-FOSA</t>
  </si>
  <si>
    <t>13C3-PFBS</t>
  </si>
  <si>
    <t>13C3-PFHxS</t>
  </si>
  <si>
    <t>13C8-PFOS</t>
  </si>
  <si>
    <t>13C2-4:2FTS</t>
  </si>
  <si>
    <t>13C2-6:2FTS</t>
  </si>
  <si>
    <t>13C2-8:2FTS</t>
  </si>
  <si>
    <t>N</t>
  </si>
  <si>
    <t>18-0486</t>
  </si>
  <si>
    <t>ND</t>
  </si>
  <si>
    <t>LKHRT18-RARE-3-Sor_Bin</t>
  </si>
  <si>
    <t>Type 1 Portland Cement</t>
  </si>
  <si>
    <t>Dilution run</t>
  </si>
  <si>
    <t>N qualifier</t>
  </si>
  <si>
    <t>Avg</t>
  </si>
  <si>
    <t>St.Dev</t>
  </si>
  <si>
    <t>% Removal</t>
  </si>
  <si>
    <t>Analytes</t>
  </si>
  <si>
    <t>Region 8</t>
  </si>
  <si>
    <t>Region 2</t>
  </si>
  <si>
    <t>U</t>
  </si>
  <si>
    <t>J7247 Avg</t>
  </si>
  <si>
    <t>J7263-Avg.</t>
  </si>
  <si>
    <t>avg</t>
  </si>
  <si>
    <t>stdev</t>
  </si>
  <si>
    <t>SPLP Extraction Solvent</t>
  </si>
  <si>
    <t>Sorbent</t>
  </si>
  <si>
    <t>Surrogates</t>
  </si>
  <si>
    <t>Type I Portland cement</t>
  </si>
  <si>
    <t>Soil Concentrations</t>
  </si>
  <si>
    <t>Glossary of Data Qualifiers</t>
  </si>
  <si>
    <t>Flag:</t>
  </si>
  <si>
    <t>Application:</t>
  </si>
  <si>
    <t>B</t>
  </si>
  <si>
    <t>Analyte found in the sample at a concentration &lt;10x the level found in the procedural blank</t>
  </si>
  <si>
    <t>Dilution Run. Initial run outside the initial calibration range of the instrument</t>
  </si>
  <si>
    <t>E</t>
  </si>
  <si>
    <t>Estimate, result is greater than the highers concentration level in the calibration</t>
  </si>
  <si>
    <t>H</t>
  </si>
  <si>
    <t>Surrogate diluted out. Used when surrogate recovery is affected by excessive dilution of the sample extract.</t>
  </si>
  <si>
    <t>J</t>
  </si>
  <si>
    <t>Analyte detected below the Limit of Quantitation (LOQ)</t>
  </si>
  <si>
    <t>ME</t>
  </si>
  <si>
    <t>Significant Matrix Interference - Estimated value.</t>
  </si>
  <si>
    <t>MI</t>
  </si>
  <si>
    <t>Significant Matrix Interference - value could not be determined.</t>
  </si>
  <si>
    <t>n</t>
  </si>
  <si>
    <t>Quality Control (QC) value is outside the accuracy or precision Data Quality Objective (DQO), but meets secondary criteria</t>
  </si>
  <si>
    <t>Quality Control (QC) value is outside the accuracy or precision Data Quality Objective (DQO)</t>
  </si>
  <si>
    <t>NA</t>
  </si>
  <si>
    <t>Not Applicable</t>
  </si>
  <si>
    <t>T</t>
  </si>
  <si>
    <t>Holding Time (HT) exceeded</t>
  </si>
  <si>
    <t>Analyte not detected or detected below the Method detection limit (MDL) value, Limit of Detection (LOD) reported</t>
  </si>
  <si>
    <t>Sample ID</t>
  </si>
  <si>
    <t>Description</t>
  </si>
  <si>
    <t>Activated carbon extract</t>
  </si>
  <si>
    <t>Method / procedural blank</t>
  </si>
  <si>
    <t>Cement extract</t>
  </si>
  <si>
    <t>Soil 2</t>
  </si>
  <si>
    <t>Soil 1</t>
  </si>
  <si>
    <t>Soil 1+sorbent</t>
  </si>
  <si>
    <t>Soil 1+sorbent+binder</t>
  </si>
  <si>
    <t>Soil 2+sorbent</t>
  </si>
  <si>
    <t>Soil 2+sorbent+binder</t>
  </si>
  <si>
    <t>Soil 2+sorbent+Binder</t>
  </si>
  <si>
    <t>Soil 1+sorbent+Binder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</si>
</sst>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2">
    <xf numFmtId="0" fontId="0" fillId="0" borderId="0"/>
    <xf numFmtId="0" fontId="5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4" fontId="0" fillId="0" borderId="0" xfId="0" applyNumberForma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ill="1"/>
    <xf numFmtId="0" fontId="0" fillId="3" borderId="0" xfId="0" applyFill="1"/>
    <xf numFmtId="0" fontId="0" fillId="0" borderId="0" xfId="0" applyFill="1" applyAlignment="1">
      <alignment wrapText="1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4" fontId="0" fillId="0" borderId="0" xfId="0" applyNumberFormat="1" applyAlignment="1">
      <alignment horizontal="center" wrapText="1"/>
    </xf>
    <xf numFmtId="4" fontId="0" fillId="2" borderId="0" xfId="0" applyNumberFormat="1" applyFill="1" applyAlignment="1">
      <alignment horizontal="center" wrapText="1"/>
    </xf>
    <xf numFmtId="2" fontId="0" fillId="0" borderId="0" xfId="0" applyNumberFormat="1" applyAlignment="1">
      <alignment horizontal="center" wrapText="1"/>
    </xf>
    <xf numFmtId="4" fontId="0" fillId="0" borderId="0" xfId="0" applyNumberFormat="1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1" xfId="0" applyBorder="1"/>
    <xf numFmtId="0" fontId="0" fillId="0" borderId="0" xfId="0" applyBorder="1"/>
    <xf numFmtId="0" fontId="0" fillId="0" borderId="5" xfId="0" applyBorder="1"/>
    <xf numFmtId="4" fontId="0" fillId="0" borderId="1" xfId="0" applyNumberFormat="1" applyBorder="1"/>
    <xf numFmtId="4" fontId="0" fillId="0" borderId="0" xfId="0" applyNumberFormat="1" applyBorder="1"/>
    <xf numFmtId="4" fontId="0" fillId="0" borderId="6" xfId="0" applyNumberFormat="1" applyBorder="1"/>
    <xf numFmtId="4" fontId="0" fillId="0" borderId="7" xfId="0" applyNumberFormat="1" applyBorder="1"/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4" fontId="0" fillId="0" borderId="5" xfId="0" applyNumberFormat="1" applyBorder="1"/>
    <xf numFmtId="4" fontId="0" fillId="0" borderId="8" xfId="0" applyNumberFormat="1" applyBorder="1"/>
    <xf numFmtId="1" fontId="0" fillId="0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0" fillId="0" borderId="0" xfId="0" applyFont="1"/>
    <xf numFmtId="0" fontId="0" fillId="0" borderId="0" xfId="0" applyBorder="1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3" fillId="0" borderId="9" xfId="0" applyFont="1" applyFill="1" applyBorder="1" applyAlignment="1">
      <alignment horizontal="center" vertical="center" wrapText="1" readingOrder="1"/>
    </xf>
    <xf numFmtId="0" fontId="3" fillId="0" borderId="10" xfId="0" applyFont="1" applyFill="1" applyBorder="1" applyAlignment="1">
      <alignment horizontal="center" vertical="center" wrapText="1" readingOrder="1"/>
    </xf>
    <xf numFmtId="0" fontId="1" fillId="0" borderId="10" xfId="0" applyFont="1" applyFill="1" applyBorder="1" applyAlignment="1">
      <alignment horizontal="center" vertical="center" wrapText="1" readingOrder="1"/>
    </xf>
    <xf numFmtId="0" fontId="3" fillId="0" borderId="11" xfId="0" applyFont="1" applyFill="1" applyBorder="1" applyAlignment="1">
      <alignment horizontal="center" vertical="center" wrapText="1" readingOrder="1"/>
    </xf>
    <xf numFmtId="0" fontId="1" fillId="0" borderId="11" xfId="0" applyFont="1" applyFill="1" applyBorder="1" applyAlignment="1">
      <alignment horizontal="center" vertical="center" wrapText="1" readingOrder="1"/>
    </xf>
    <xf numFmtId="0" fontId="0" fillId="0" borderId="0" xfId="0" applyFont="1" applyFill="1" applyBorder="1"/>
    <xf numFmtId="0" fontId="0" fillId="0" borderId="7" xfId="0" applyBorder="1"/>
    <xf numFmtId="0" fontId="0" fillId="0" borderId="0" xfId="0" applyAlignment="1">
      <alignment vertical="center"/>
    </xf>
    <xf numFmtId="0" fontId="0" fillId="0" borderId="0" xfId="0" quotePrefix="1" applyAlignment="1">
      <alignment horizontal="left" wrapText="1"/>
    </xf>
    <xf numFmtId="0" fontId="4" fillId="0" borderId="0" xfId="0" applyFont="1" applyAlignment="1">
      <alignment horizontal="left"/>
    </xf>
    <xf numFmtId="0" fontId="2" fillId="4" borderId="0" xfId="0" applyFont="1" applyFill="1"/>
    <xf numFmtId="0" fontId="2" fillId="0" borderId="0" xfId="0" applyFont="1"/>
    <xf numFmtId="0" fontId="6" fillId="0" borderId="0" xfId="0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Normal" xfId="0" builtinId="0"/>
    <cellStyle name="PPHeaderTop" xfId="1" xr:uid="{34CA53B8-91EB-4610-88AE-1657AD6367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194281144721165"/>
          <c:y val="8.3222333057424422E-2"/>
          <c:w val="0.81859281164515074"/>
          <c:h val="0.71762774936151863"/>
        </c:manualLayout>
      </c:layout>
      <c:barChart>
        <c:barDir val="col"/>
        <c:grouping val="clustered"/>
        <c:varyColors val="0"/>
        <c:ser>
          <c:idx val="0"/>
          <c:order val="0"/>
          <c:tx>
            <c:v>Soil 2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 Soil 2'!$L$11:$L$34</c:f>
                <c:numCache>
                  <c:formatCode>General</c:formatCode>
                  <c:ptCount val="24"/>
                  <c:pt idx="0">
                    <c:v>86.672360444588222</c:v>
                  </c:pt>
                  <c:pt idx="1">
                    <c:v>185.16642519750553</c:v>
                  </c:pt>
                  <c:pt idx="2">
                    <c:v>2431.9059815202313</c:v>
                  </c:pt>
                  <c:pt idx="3">
                    <c:v>262.97928222905227</c:v>
                  </c:pt>
                  <c:pt idx="4">
                    <c:v>1870.0626699160086</c:v>
                  </c:pt>
                  <c:pt idx="5">
                    <c:v>12.664362101889646</c:v>
                  </c:pt>
                  <c:pt idx="6">
                    <c:v>9.4355804127741951</c:v>
                  </c:pt>
                  <c:pt idx="7">
                    <c:v>0</c:v>
                  </c:pt>
                  <c:pt idx="8">
                    <c:v>1.7738461925304083</c:v>
                  </c:pt>
                  <c:pt idx="9">
                    <c:v>0</c:v>
                  </c:pt>
                  <c:pt idx="10">
                    <c:v>0</c:v>
                  </c:pt>
                  <c:pt idx="11">
                    <c:v>252.79172892628557</c:v>
                  </c:pt>
                  <c:pt idx="12">
                    <c:v>517.45171428741207</c:v>
                  </c:pt>
                  <c:pt idx="13">
                    <c:v>2867.5688845922409</c:v>
                  </c:pt>
                  <c:pt idx="14">
                    <c:v>253.35346469279921</c:v>
                  </c:pt>
                  <c:pt idx="15">
                    <c:v>24787.981387102533</c:v>
                  </c:pt>
                  <c:pt idx="16">
                    <c:v>9.1185318535992756</c:v>
                  </c:pt>
                  <c:pt idx="17">
                    <c:v>19.316643540856539</c:v>
                  </c:pt>
                  <c:pt idx="18">
                    <c:v>1650.7607144530039</c:v>
                  </c:pt>
                  <c:pt idx="19">
                    <c:v>0</c:v>
                  </c:pt>
                  <c:pt idx="20">
                    <c:v>0</c:v>
                  </c:pt>
                  <c:pt idx="21">
                    <c:v>887.65680717147939</c:v>
                  </c:pt>
                  <c:pt idx="22">
                    <c:v>3791.3388809186631</c:v>
                  </c:pt>
                  <c:pt idx="23">
                    <c:v>3005.1188431184996</c:v>
                  </c:pt>
                </c:numCache>
              </c:numRef>
            </c:plus>
            <c:minus>
              <c:numRef>
                <c:f>' Soil 2'!$L$11:$L$34</c:f>
                <c:numCache>
                  <c:formatCode>General</c:formatCode>
                  <c:ptCount val="24"/>
                  <c:pt idx="0">
                    <c:v>86.672360444588222</c:v>
                  </c:pt>
                  <c:pt idx="1">
                    <c:v>185.16642519750553</c:v>
                  </c:pt>
                  <c:pt idx="2">
                    <c:v>2431.9059815202313</c:v>
                  </c:pt>
                  <c:pt idx="3">
                    <c:v>262.97928222905227</c:v>
                  </c:pt>
                  <c:pt idx="4">
                    <c:v>1870.0626699160086</c:v>
                  </c:pt>
                  <c:pt idx="5">
                    <c:v>12.664362101889646</c:v>
                  </c:pt>
                  <c:pt idx="6">
                    <c:v>9.4355804127741951</c:v>
                  </c:pt>
                  <c:pt idx="7">
                    <c:v>0</c:v>
                  </c:pt>
                  <c:pt idx="8">
                    <c:v>1.7738461925304083</c:v>
                  </c:pt>
                  <c:pt idx="9">
                    <c:v>0</c:v>
                  </c:pt>
                  <c:pt idx="10">
                    <c:v>0</c:v>
                  </c:pt>
                  <c:pt idx="11">
                    <c:v>252.79172892628557</c:v>
                  </c:pt>
                  <c:pt idx="12">
                    <c:v>517.45171428741207</c:v>
                  </c:pt>
                  <c:pt idx="13">
                    <c:v>2867.5688845922409</c:v>
                  </c:pt>
                  <c:pt idx="14">
                    <c:v>253.35346469279921</c:v>
                  </c:pt>
                  <c:pt idx="15">
                    <c:v>24787.981387102533</c:v>
                  </c:pt>
                  <c:pt idx="16">
                    <c:v>9.1185318535992756</c:v>
                  </c:pt>
                  <c:pt idx="17">
                    <c:v>19.316643540856539</c:v>
                  </c:pt>
                  <c:pt idx="18">
                    <c:v>1650.7607144530039</c:v>
                  </c:pt>
                  <c:pt idx="19">
                    <c:v>0</c:v>
                  </c:pt>
                  <c:pt idx="20">
                    <c:v>0</c:v>
                  </c:pt>
                  <c:pt idx="21">
                    <c:v>887.65680717147939</c:v>
                  </c:pt>
                  <c:pt idx="22">
                    <c:v>3791.3388809186631</c:v>
                  </c:pt>
                  <c:pt idx="23">
                    <c:v>3005.1188431184996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 Soil 2'!$A$11:$A$34</c:f>
              <c:strCache>
                <c:ptCount val="24"/>
                <c:pt idx="0">
                  <c:v>PFBA</c:v>
                </c:pt>
                <c:pt idx="1">
                  <c:v>PFPeA</c:v>
                </c:pt>
                <c:pt idx="2">
                  <c:v>PFHxA</c:v>
                </c:pt>
                <c:pt idx="3">
                  <c:v>PFHpA</c:v>
                </c:pt>
                <c:pt idx="4">
                  <c:v>PFOA</c:v>
                </c:pt>
                <c:pt idx="5">
                  <c:v>PFNA</c:v>
                </c:pt>
                <c:pt idx="6">
                  <c:v>PFDA</c:v>
                </c:pt>
                <c:pt idx="7">
                  <c:v>PFUnA</c:v>
                </c:pt>
                <c:pt idx="8">
                  <c:v>PFDoA</c:v>
                </c:pt>
                <c:pt idx="9">
                  <c:v>PFTrDA</c:v>
                </c:pt>
                <c:pt idx="10">
                  <c:v>PFTeDA</c:v>
                </c:pt>
                <c:pt idx="11">
                  <c:v>PFBS</c:v>
                </c:pt>
                <c:pt idx="12">
                  <c:v>PFPeS</c:v>
                </c:pt>
                <c:pt idx="13">
                  <c:v>PFHxS</c:v>
                </c:pt>
                <c:pt idx="14">
                  <c:v>PFHpS</c:v>
                </c:pt>
                <c:pt idx="15">
                  <c:v>PFOS</c:v>
                </c:pt>
                <c:pt idx="16">
                  <c:v>PFNS</c:v>
                </c:pt>
                <c:pt idx="17">
                  <c:v>PFDS</c:v>
                </c:pt>
                <c:pt idx="18">
                  <c:v>PFOSA</c:v>
                </c:pt>
                <c:pt idx="19">
                  <c:v>NMeFOSAA</c:v>
                </c:pt>
                <c:pt idx="20">
                  <c:v>NEtFOSAA</c:v>
                </c:pt>
                <c:pt idx="21">
                  <c:v>4:2FTS</c:v>
                </c:pt>
                <c:pt idx="22">
                  <c:v>6:2FTS</c:v>
                </c:pt>
                <c:pt idx="23">
                  <c:v>8:2FTS</c:v>
                </c:pt>
              </c:strCache>
            </c:strRef>
          </c:cat>
          <c:val>
            <c:numRef>
              <c:f>' Soil 2'!$K$11:$K$34</c:f>
              <c:numCache>
                <c:formatCode>#,##0.00</c:formatCode>
                <c:ptCount val="24"/>
                <c:pt idx="0">
                  <c:v>4465.5343779999994</c:v>
                </c:pt>
                <c:pt idx="1">
                  <c:v>10733.374102</c:v>
                </c:pt>
                <c:pt idx="2">
                  <c:v>28778.464308666666</c:v>
                </c:pt>
                <c:pt idx="3">
                  <c:v>4742.6152706666662</c:v>
                </c:pt>
                <c:pt idx="4">
                  <c:v>38163.997095999999</c:v>
                </c:pt>
                <c:pt idx="5">
                  <c:v>461.83781199999999</c:v>
                </c:pt>
                <c:pt idx="6">
                  <c:v>292.99273999999997</c:v>
                </c:pt>
                <c:pt idx="7">
                  <c:v>0</c:v>
                </c:pt>
                <c:pt idx="8">
                  <c:v>12.994584000000001</c:v>
                </c:pt>
                <c:pt idx="9">
                  <c:v>0</c:v>
                </c:pt>
                <c:pt idx="10">
                  <c:v>0</c:v>
                </c:pt>
                <c:pt idx="11">
                  <c:v>6089.2091099999998</c:v>
                </c:pt>
                <c:pt idx="12">
                  <c:v>11223.011373333335</c:v>
                </c:pt>
                <c:pt idx="13">
                  <c:v>50758.927109999997</c:v>
                </c:pt>
                <c:pt idx="14">
                  <c:v>6853.6286013333338</c:v>
                </c:pt>
                <c:pt idx="15">
                  <c:v>180930.50396999999</c:v>
                </c:pt>
                <c:pt idx="16">
                  <c:v>519.15581466666663</c:v>
                </c:pt>
                <c:pt idx="17">
                  <c:v>337.33005400000002</c:v>
                </c:pt>
                <c:pt idx="18">
                  <c:v>29897.679786666664</c:v>
                </c:pt>
                <c:pt idx="19">
                  <c:v>0</c:v>
                </c:pt>
                <c:pt idx="20">
                  <c:v>0</c:v>
                </c:pt>
                <c:pt idx="21">
                  <c:v>7454.4697013333325</c:v>
                </c:pt>
                <c:pt idx="22">
                  <c:v>74969.629232666673</c:v>
                </c:pt>
                <c:pt idx="23">
                  <c:v>37952.635469333334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76-433F-B791-5ED93341F9A4}"/>
            </c:ext>
          </c:extLst>
        </c:ser>
        <c:ser>
          <c:idx val="1"/>
          <c:order val="1"/>
          <c:tx>
            <c:v>Soil 2+Sorbent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 Soil 2'!$N$11:$N$34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118.89564651211792</c:v>
                  </c:pt>
                  <c:pt idx="3">
                    <c:v>46.564090828993862</c:v>
                  </c:pt>
                  <c:pt idx="4">
                    <c:v>510.67803517053761</c:v>
                  </c:pt>
                  <c:pt idx="5">
                    <c:v>7.9104123652064757</c:v>
                  </c:pt>
                  <c:pt idx="6">
                    <c:v>6.1508899977808813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17.787367500468363</c:v>
                  </c:pt>
                  <c:pt idx="12">
                    <c:v>66.474206116378795</c:v>
                  </c:pt>
                  <c:pt idx="13">
                    <c:v>816.06390579737149</c:v>
                  </c:pt>
                  <c:pt idx="14">
                    <c:v>113.99223431612272</c:v>
                  </c:pt>
                  <c:pt idx="15">
                    <c:v>7869.0903646791467</c:v>
                  </c:pt>
                  <c:pt idx="16">
                    <c:v>19.149218104974256</c:v>
                  </c:pt>
                  <c:pt idx="17">
                    <c:v>0</c:v>
                  </c:pt>
                  <c:pt idx="18">
                    <c:v>182.46605422343887</c:v>
                  </c:pt>
                  <c:pt idx="19">
                    <c:v>0</c:v>
                  </c:pt>
                  <c:pt idx="20">
                    <c:v>0</c:v>
                  </c:pt>
                  <c:pt idx="21">
                    <c:v>72.289157012369543</c:v>
                  </c:pt>
                  <c:pt idx="22">
                    <c:v>2671.9291510371359</c:v>
                  </c:pt>
                  <c:pt idx="23">
                    <c:v>1066.3824500398173</c:v>
                  </c:pt>
                </c:numCache>
              </c:numRef>
            </c:plus>
            <c:minus>
              <c:numRef>
                <c:f>' Soil 2'!$N$11:$N$34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118.89564651211792</c:v>
                  </c:pt>
                  <c:pt idx="3">
                    <c:v>46.564090828993862</c:v>
                  </c:pt>
                  <c:pt idx="4">
                    <c:v>510.67803517053761</c:v>
                  </c:pt>
                  <c:pt idx="5">
                    <c:v>7.9104123652064757</c:v>
                  </c:pt>
                  <c:pt idx="6">
                    <c:v>6.1508899977808813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17.787367500468363</c:v>
                  </c:pt>
                  <c:pt idx="12">
                    <c:v>66.474206116378795</c:v>
                  </c:pt>
                  <c:pt idx="13">
                    <c:v>816.06390579737149</c:v>
                  </c:pt>
                  <c:pt idx="14">
                    <c:v>113.99223431612272</c:v>
                  </c:pt>
                  <c:pt idx="15">
                    <c:v>7869.0903646791467</c:v>
                  </c:pt>
                  <c:pt idx="16">
                    <c:v>19.149218104974256</c:v>
                  </c:pt>
                  <c:pt idx="17">
                    <c:v>0</c:v>
                  </c:pt>
                  <c:pt idx="18">
                    <c:v>182.46605422343887</c:v>
                  </c:pt>
                  <c:pt idx="19">
                    <c:v>0</c:v>
                  </c:pt>
                  <c:pt idx="20">
                    <c:v>0</c:v>
                  </c:pt>
                  <c:pt idx="21">
                    <c:v>72.289157012369543</c:v>
                  </c:pt>
                  <c:pt idx="22">
                    <c:v>2671.9291510371359</c:v>
                  </c:pt>
                  <c:pt idx="23">
                    <c:v>1066.3824500398173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 Soil 2'!$A$11:$A$34</c:f>
              <c:strCache>
                <c:ptCount val="24"/>
                <c:pt idx="0">
                  <c:v>PFBA</c:v>
                </c:pt>
                <c:pt idx="1">
                  <c:v>PFPeA</c:v>
                </c:pt>
                <c:pt idx="2">
                  <c:v>PFHxA</c:v>
                </c:pt>
                <c:pt idx="3">
                  <c:v>PFHpA</c:v>
                </c:pt>
                <c:pt idx="4">
                  <c:v>PFOA</c:v>
                </c:pt>
                <c:pt idx="5">
                  <c:v>PFNA</c:v>
                </c:pt>
                <c:pt idx="6">
                  <c:v>PFDA</c:v>
                </c:pt>
                <c:pt idx="7">
                  <c:v>PFUnA</c:v>
                </c:pt>
                <c:pt idx="8">
                  <c:v>PFDoA</c:v>
                </c:pt>
                <c:pt idx="9">
                  <c:v>PFTrDA</c:v>
                </c:pt>
                <c:pt idx="10">
                  <c:v>PFTeDA</c:v>
                </c:pt>
                <c:pt idx="11">
                  <c:v>PFBS</c:v>
                </c:pt>
                <c:pt idx="12">
                  <c:v>PFPeS</c:v>
                </c:pt>
                <c:pt idx="13">
                  <c:v>PFHxS</c:v>
                </c:pt>
                <c:pt idx="14">
                  <c:v>PFHpS</c:v>
                </c:pt>
                <c:pt idx="15">
                  <c:v>PFOS</c:v>
                </c:pt>
                <c:pt idx="16">
                  <c:v>PFNS</c:v>
                </c:pt>
                <c:pt idx="17">
                  <c:v>PFDS</c:v>
                </c:pt>
                <c:pt idx="18">
                  <c:v>PFOSA</c:v>
                </c:pt>
                <c:pt idx="19">
                  <c:v>NMeFOSAA</c:v>
                </c:pt>
                <c:pt idx="20">
                  <c:v>NEtFOSAA</c:v>
                </c:pt>
                <c:pt idx="21">
                  <c:v>4:2FTS</c:v>
                </c:pt>
                <c:pt idx="22">
                  <c:v>6:2FTS</c:v>
                </c:pt>
                <c:pt idx="23">
                  <c:v>8:2FTS</c:v>
                </c:pt>
              </c:strCache>
            </c:strRef>
          </c:cat>
          <c:val>
            <c:numRef>
              <c:f>' Soil 2'!$M$11:$M$34</c:f>
              <c:numCache>
                <c:formatCode>#,##0.00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1068.4782853333334</c:v>
                </c:pt>
                <c:pt idx="3">
                  <c:v>303.82968866666664</c:v>
                </c:pt>
                <c:pt idx="4">
                  <c:v>2291.2029473333332</c:v>
                </c:pt>
                <c:pt idx="5">
                  <c:v>117.31654866666668</c:v>
                </c:pt>
                <c:pt idx="6">
                  <c:v>125.94318533333332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244.91193466666667</c:v>
                </c:pt>
                <c:pt idx="12">
                  <c:v>413.34016066666663</c:v>
                </c:pt>
                <c:pt idx="13">
                  <c:v>3921.0849406666671</c:v>
                </c:pt>
                <c:pt idx="14">
                  <c:v>458.72219133333334</c:v>
                </c:pt>
                <c:pt idx="15">
                  <c:v>27169.199544666666</c:v>
                </c:pt>
                <c:pt idx="16">
                  <c:v>133.88725933333333</c:v>
                </c:pt>
                <c:pt idx="17">
                  <c:v>0</c:v>
                </c:pt>
                <c:pt idx="18">
                  <c:v>769.21003733333339</c:v>
                </c:pt>
                <c:pt idx="19">
                  <c:v>0</c:v>
                </c:pt>
                <c:pt idx="20">
                  <c:v>0</c:v>
                </c:pt>
                <c:pt idx="21">
                  <c:v>267.11225933333338</c:v>
                </c:pt>
                <c:pt idx="22">
                  <c:v>10740.425762666668</c:v>
                </c:pt>
                <c:pt idx="23">
                  <c:v>3986.8640559999999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76-433F-B791-5ED93341F9A4}"/>
            </c:ext>
          </c:extLst>
        </c:ser>
        <c:ser>
          <c:idx val="2"/>
          <c:order val="2"/>
          <c:tx>
            <c:v>Soil 2+Sorbent+Binder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 Soil 2'!$P$11:$P$34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130.59811889480932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4.5630497185097507</c:v>
                  </c:pt>
                  <c:pt idx="12">
                    <c:v>11.66846836381672</c:v>
                  </c:pt>
                  <c:pt idx="13">
                    <c:v>226.8811282343481</c:v>
                  </c:pt>
                  <c:pt idx="14">
                    <c:v>17.902400521184688</c:v>
                  </c:pt>
                  <c:pt idx="15">
                    <c:v>768.46708196559655</c:v>
                  </c:pt>
                  <c:pt idx="16">
                    <c:v>0</c:v>
                  </c:pt>
                  <c:pt idx="17">
                    <c:v>0</c:v>
                  </c:pt>
                  <c:pt idx="18">
                    <c:v>146.17939756573534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1071.2048536190462</c:v>
                  </c:pt>
                  <c:pt idx="23">
                    <c:v>285.66100145473956</c:v>
                  </c:pt>
                </c:numCache>
              </c:numRef>
            </c:plus>
            <c:minus>
              <c:numRef>
                <c:f>' Soil 2'!$P$11:$P$34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130.59811889480932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4.5630497185097507</c:v>
                  </c:pt>
                  <c:pt idx="12">
                    <c:v>11.66846836381672</c:v>
                  </c:pt>
                  <c:pt idx="13">
                    <c:v>226.8811282343481</c:v>
                  </c:pt>
                  <c:pt idx="14">
                    <c:v>17.902400521184688</c:v>
                  </c:pt>
                  <c:pt idx="15">
                    <c:v>768.46708196559655</c:v>
                  </c:pt>
                  <c:pt idx="16">
                    <c:v>0</c:v>
                  </c:pt>
                  <c:pt idx="17">
                    <c:v>0</c:v>
                  </c:pt>
                  <c:pt idx="18">
                    <c:v>146.17939756573534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1071.2048536190462</c:v>
                  </c:pt>
                  <c:pt idx="23">
                    <c:v>285.66100145473956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 Soil 2'!$O$11:$O$34</c:f>
              <c:numCache>
                <c:formatCode>#,##0.00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395.36379266666671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138.77977799999999</c:v>
                </c:pt>
                <c:pt idx="12">
                  <c:v>77.537346666666664</c:v>
                </c:pt>
                <c:pt idx="13">
                  <c:v>594.70968600000003</c:v>
                </c:pt>
                <c:pt idx="14">
                  <c:v>123.27028066666666</c:v>
                </c:pt>
                <c:pt idx="15">
                  <c:v>3554.4307126666668</c:v>
                </c:pt>
                <c:pt idx="16">
                  <c:v>0</c:v>
                </c:pt>
                <c:pt idx="17">
                  <c:v>0</c:v>
                </c:pt>
                <c:pt idx="18">
                  <c:v>640.08312733333332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3426.7120899999995</c:v>
                </c:pt>
                <c:pt idx="23">
                  <c:v>1596.9795280000001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76-433F-B791-5ED93341F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7144128"/>
        <c:axId val="467144456"/>
      </c:barChart>
      <c:catAx>
        <c:axId val="467144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7144456"/>
        <c:crosses val="autoZero"/>
        <c:auto val="1"/>
        <c:lblAlgn val="ctr"/>
        <c:lblOffset val="100"/>
        <c:noMultiLvlLbl val="0"/>
      </c:catAx>
      <c:valAx>
        <c:axId val="467144456"/>
        <c:scaling>
          <c:orientation val="minMax"/>
          <c:max val="49999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Leachate</a:t>
                </a:r>
                <a:r>
                  <a:rPr lang="en-US" sz="1200" b="1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Concentration, ng/L</a:t>
                </a:r>
                <a:endParaRPr lang="en-US" sz="1200" b="1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5.8174045609568261E-3"/>
              <c:y val="0.15646684528085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7144128"/>
        <c:crosses val="autoZero"/>
        <c:crossBetween val="between"/>
        <c:majorUnit val="10000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11569604098888837"/>
          <c:y val="0.10503902406634996"/>
          <c:w val="0.28304575101764973"/>
          <c:h val="0.126139872670563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21056002020367"/>
          <c:y val="9.0782707577169983E-2"/>
          <c:w val="0.88496716980144918"/>
          <c:h val="0.74902503685779831"/>
        </c:manualLayout>
      </c:layout>
      <c:barChart>
        <c:barDir val="col"/>
        <c:grouping val="clustered"/>
        <c:varyColors val="0"/>
        <c:ser>
          <c:idx val="1"/>
          <c:order val="0"/>
          <c:tx>
            <c:v>Soil 1+Sorbent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'Soil 1'!$X$11:$X$34</c15:sqref>
                    </c15:fullRef>
                  </c:ext>
                </c:extLst>
                <c:f>'Soil 1'!$X$13:$X$34</c:f>
                <c:numCache>
                  <c:formatCode>General</c:formatCode>
                  <c:ptCount val="1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3.0924135867536453</c:v>
                  </c:pt>
                  <c:pt idx="5">
                    <c:v>6.732852503029072</c:v>
                  </c:pt>
                  <c:pt idx="6">
                    <c:v>21.66746777238933</c:v>
                  </c:pt>
                  <c:pt idx="7">
                    <c:v>0</c:v>
                  </c:pt>
                  <c:pt idx="8">
                    <c:v>2.4422022861876176</c:v>
                  </c:pt>
                  <c:pt idx="9">
                    <c:v>6.5746950105919124</c:v>
                  </c:pt>
                  <c:pt idx="10">
                    <c:v>11.118707726873026</c:v>
                  </c:pt>
                  <c:pt idx="11">
                    <c:v>0.96742336572259069</c:v>
                  </c:pt>
                  <c:pt idx="12">
                    <c:v>0</c:v>
                  </c:pt>
                  <c:pt idx="13">
                    <c:v>1.7154930282533889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'Soil 1'!$X$11:$X$34</c15:sqref>
                    </c15:fullRef>
                  </c:ext>
                </c:extLst>
                <c:f>'Soil 1'!$X$13:$X$34</c:f>
                <c:numCache>
                  <c:formatCode>General</c:formatCode>
                  <c:ptCount val="1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3.0924135867536453</c:v>
                  </c:pt>
                  <c:pt idx="5">
                    <c:v>6.732852503029072</c:v>
                  </c:pt>
                  <c:pt idx="6">
                    <c:v>21.66746777238933</c:v>
                  </c:pt>
                  <c:pt idx="7">
                    <c:v>0</c:v>
                  </c:pt>
                  <c:pt idx="8">
                    <c:v>2.4422022861876176</c:v>
                  </c:pt>
                  <c:pt idx="9">
                    <c:v>6.5746950105919124</c:v>
                  </c:pt>
                  <c:pt idx="10">
                    <c:v>11.118707726873026</c:v>
                  </c:pt>
                  <c:pt idx="11">
                    <c:v>0.96742336572259069</c:v>
                  </c:pt>
                  <c:pt idx="12">
                    <c:v>0</c:v>
                  </c:pt>
                  <c:pt idx="13">
                    <c:v>1.7154930282533889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'Soil 1'!$A$11:$A$34</c15:sqref>
                  </c15:fullRef>
                </c:ext>
              </c:extLst>
              <c:f>'Soil 1'!$A$13:$A$34</c:f>
              <c:strCache>
                <c:ptCount val="14"/>
                <c:pt idx="0">
                  <c:v>PFHxA</c:v>
                </c:pt>
                <c:pt idx="1">
                  <c:v>PFHpA</c:v>
                </c:pt>
                <c:pt idx="2">
                  <c:v>PFOA</c:v>
                </c:pt>
                <c:pt idx="3">
                  <c:v>PFNA</c:v>
                </c:pt>
                <c:pt idx="4">
                  <c:v>PFDA</c:v>
                </c:pt>
                <c:pt idx="5">
                  <c:v>PFUnA</c:v>
                </c:pt>
                <c:pt idx="6">
                  <c:v>PFDoA</c:v>
                </c:pt>
                <c:pt idx="7">
                  <c:v>PFHxS</c:v>
                </c:pt>
                <c:pt idx="8">
                  <c:v>PFOS</c:v>
                </c:pt>
                <c:pt idx="9">
                  <c:v>PFNS</c:v>
                </c:pt>
                <c:pt idx="10">
                  <c:v>PFDS</c:v>
                </c:pt>
                <c:pt idx="11">
                  <c:v>PFOSA</c:v>
                </c:pt>
                <c:pt idx="12">
                  <c:v>6:2FTS</c:v>
                </c:pt>
                <c:pt idx="13">
                  <c:v>8:2FTS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'Soil 1'!$W$11:$W$34</c15:sqref>
                  </c15:fullRef>
                </c:ext>
              </c:extLst>
              <c:f>'Soil 1'!$W$13:$W$34</c:f>
              <c:numCache>
                <c:formatCode>#,##0.00</c:formatCode>
                <c:ptCount val="1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83.074711237692085</c:v>
                </c:pt>
                <c:pt idx="5">
                  <c:v>67.505923944235747</c:v>
                </c:pt>
                <c:pt idx="6">
                  <c:v>55.730053372088207</c:v>
                </c:pt>
                <c:pt idx="7">
                  <c:v>100</c:v>
                </c:pt>
                <c:pt idx="8">
                  <c:v>93.76883504718883</c:v>
                </c:pt>
                <c:pt idx="9">
                  <c:v>82.521337003496214</c:v>
                </c:pt>
                <c:pt idx="10">
                  <c:v>58.307749553596523</c:v>
                </c:pt>
                <c:pt idx="11">
                  <c:v>95.559025408899331</c:v>
                </c:pt>
                <c:pt idx="12">
                  <c:v>100</c:v>
                </c:pt>
                <c:pt idx="13">
                  <c:v>96.273301756932412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C0-4E26-8C9B-AABB419FF45A}"/>
            </c:ext>
          </c:extLst>
        </c:ser>
        <c:ser>
          <c:idx val="2"/>
          <c:order val="1"/>
          <c:tx>
            <c:v>Soil 1+Sorbent+Binder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'Soil 1'!$Z$11:$Z$34</c15:sqref>
                    </c15:fullRef>
                  </c:ext>
                </c:extLst>
                <c:f>'Soil 1'!$Z$13:$Z$34</c:f>
                <c:numCache>
                  <c:formatCode>General</c:formatCode>
                  <c:ptCount val="1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0.44370377739310018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0.36230320645090797</c:v>
                  </c:pt>
                  <c:pt idx="9">
                    <c:v>0</c:v>
                  </c:pt>
                  <c:pt idx="10">
                    <c:v>0.43860952208495224</c:v>
                  </c:pt>
                  <c:pt idx="11">
                    <c:v>1.6796363118994064</c:v>
                  </c:pt>
                  <c:pt idx="12">
                    <c:v>0</c:v>
                  </c:pt>
                  <c:pt idx="13">
                    <c:v>0.27033262931210039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'Soil 1'!$Z$11:$Z$34</c15:sqref>
                    </c15:fullRef>
                  </c:ext>
                </c:extLst>
                <c:f>'Soil 1'!$Z$13:$Z$34</c:f>
                <c:numCache>
                  <c:formatCode>General</c:formatCode>
                  <c:ptCount val="1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0.44370377739310018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0.36230320645090797</c:v>
                  </c:pt>
                  <c:pt idx="9">
                    <c:v>0</c:v>
                  </c:pt>
                  <c:pt idx="10">
                    <c:v>0.43860952208495224</c:v>
                  </c:pt>
                  <c:pt idx="11">
                    <c:v>1.6796363118994064</c:v>
                  </c:pt>
                  <c:pt idx="12">
                    <c:v>0</c:v>
                  </c:pt>
                  <c:pt idx="13">
                    <c:v>0.27033262931210039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'Soil 1'!$A$11:$A$34</c15:sqref>
                  </c15:fullRef>
                </c:ext>
              </c:extLst>
              <c:f>'Soil 1'!$A$13:$A$34</c:f>
              <c:strCache>
                <c:ptCount val="14"/>
                <c:pt idx="0">
                  <c:v>PFHxA</c:v>
                </c:pt>
                <c:pt idx="1">
                  <c:v>PFHpA</c:v>
                </c:pt>
                <c:pt idx="2">
                  <c:v>PFOA</c:v>
                </c:pt>
                <c:pt idx="3">
                  <c:v>PFNA</c:v>
                </c:pt>
                <c:pt idx="4">
                  <c:v>PFDA</c:v>
                </c:pt>
                <c:pt idx="5">
                  <c:v>PFUnA</c:v>
                </c:pt>
                <c:pt idx="6">
                  <c:v>PFDoA</c:v>
                </c:pt>
                <c:pt idx="7">
                  <c:v>PFHxS</c:v>
                </c:pt>
                <c:pt idx="8">
                  <c:v>PFOS</c:v>
                </c:pt>
                <c:pt idx="9">
                  <c:v>PFNS</c:v>
                </c:pt>
                <c:pt idx="10">
                  <c:v>PFDS</c:v>
                </c:pt>
                <c:pt idx="11">
                  <c:v>PFOSA</c:v>
                </c:pt>
                <c:pt idx="12">
                  <c:v>6:2FTS</c:v>
                </c:pt>
                <c:pt idx="13">
                  <c:v>8:2FTS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'Soil 1'!$Y$11:$Y$34</c15:sqref>
                  </c15:fullRef>
                </c:ext>
              </c:extLst>
              <c:f>'Soil 1'!$Y$13:$Y$34</c:f>
              <c:numCache>
                <c:formatCode>#,##0.00</c:formatCode>
                <c:ptCount val="1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87.16520374788054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98.228327601048321</c:v>
                </c:pt>
                <c:pt idx="9">
                  <c:v>100</c:v>
                </c:pt>
                <c:pt idx="10">
                  <c:v>92.615472825486407</c:v>
                </c:pt>
                <c:pt idx="11">
                  <c:v>94.741528373743861</c:v>
                </c:pt>
                <c:pt idx="12">
                  <c:v>100</c:v>
                </c:pt>
                <c:pt idx="13">
                  <c:v>99.571900744883933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C0-4E26-8C9B-AABB419FF4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7144128"/>
        <c:axId val="467144456"/>
      </c:barChart>
      <c:catAx>
        <c:axId val="467144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7144456"/>
        <c:crosses val="autoZero"/>
        <c:auto val="1"/>
        <c:lblAlgn val="ctr"/>
        <c:lblOffset val="100"/>
        <c:noMultiLvlLbl val="0"/>
      </c:catAx>
      <c:valAx>
        <c:axId val="467144456"/>
        <c:scaling>
          <c:orientation val="minMax"/>
          <c:max val="11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% Removal of PFAS</a:t>
                </a:r>
              </a:p>
            </c:rich>
          </c:tx>
          <c:layout>
            <c:manualLayout>
              <c:xMode val="edge"/>
              <c:yMode val="edge"/>
              <c:x val="2.9274247695782207E-3"/>
              <c:y val="0.295402649832169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714412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11791351662437544"/>
          <c:y val="1.8789448704532846E-2"/>
          <c:w val="0.86071031818697086"/>
          <c:h val="5.91670812390281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8797272433969"/>
          <c:y val="4.6296351320864765E-2"/>
          <c:w val="0.81173830015434112"/>
          <c:h val="0.7336645812355217"/>
        </c:manualLayout>
      </c:layout>
      <c:barChart>
        <c:barDir val="col"/>
        <c:grouping val="clustered"/>
        <c:varyColors val="0"/>
        <c:ser>
          <c:idx val="0"/>
          <c:order val="0"/>
          <c:tx>
            <c:v>Soil 2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 Soil 2'!$A$11:$A$34</c:f>
              <c:strCache>
                <c:ptCount val="24"/>
                <c:pt idx="0">
                  <c:v>PFBA</c:v>
                </c:pt>
                <c:pt idx="1">
                  <c:v>PFPeA</c:v>
                </c:pt>
                <c:pt idx="2">
                  <c:v>PFHxA</c:v>
                </c:pt>
                <c:pt idx="3">
                  <c:v>PFHpA</c:v>
                </c:pt>
                <c:pt idx="4">
                  <c:v>PFOA</c:v>
                </c:pt>
                <c:pt idx="5">
                  <c:v>PFNA</c:v>
                </c:pt>
                <c:pt idx="6">
                  <c:v>PFDA</c:v>
                </c:pt>
                <c:pt idx="7">
                  <c:v>PFUnA</c:v>
                </c:pt>
                <c:pt idx="8">
                  <c:v>PFDoA</c:v>
                </c:pt>
                <c:pt idx="9">
                  <c:v>PFTrDA</c:v>
                </c:pt>
                <c:pt idx="10">
                  <c:v>PFTeDA</c:v>
                </c:pt>
                <c:pt idx="11">
                  <c:v>PFBS</c:v>
                </c:pt>
                <c:pt idx="12">
                  <c:v>PFPeS</c:v>
                </c:pt>
                <c:pt idx="13">
                  <c:v>PFHxS</c:v>
                </c:pt>
                <c:pt idx="14">
                  <c:v>PFHpS</c:v>
                </c:pt>
                <c:pt idx="15">
                  <c:v>PFOS</c:v>
                </c:pt>
                <c:pt idx="16">
                  <c:v>PFNS</c:v>
                </c:pt>
                <c:pt idx="17">
                  <c:v>PFDS</c:v>
                </c:pt>
                <c:pt idx="18">
                  <c:v>PFOSA</c:v>
                </c:pt>
                <c:pt idx="19">
                  <c:v>NMeFOSAA</c:v>
                </c:pt>
                <c:pt idx="20">
                  <c:v>NEtFOSAA</c:v>
                </c:pt>
                <c:pt idx="21">
                  <c:v>4:2FTS</c:v>
                </c:pt>
                <c:pt idx="22">
                  <c:v>6:2FTS</c:v>
                </c:pt>
                <c:pt idx="23">
                  <c:v>8:2FTS</c:v>
                </c:pt>
              </c:strCache>
            </c:strRef>
          </c:cat>
          <c:val>
            <c:numRef>
              <c:f>' Soil 2'!$AC$11:$AC$34</c:f>
              <c:numCache>
                <c:formatCode>General</c:formatCode>
                <c:ptCount val="24"/>
                <c:pt idx="0">
                  <c:v>91</c:v>
                </c:pt>
                <c:pt idx="1">
                  <c:v>296</c:v>
                </c:pt>
                <c:pt idx="2">
                  <c:v>650</c:v>
                </c:pt>
                <c:pt idx="3">
                  <c:v>109</c:v>
                </c:pt>
                <c:pt idx="4">
                  <c:v>751</c:v>
                </c:pt>
                <c:pt idx="5">
                  <c:v>11</c:v>
                </c:pt>
                <c:pt idx="6">
                  <c:v>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137</c:v>
                </c:pt>
                <c:pt idx="12">
                  <c:v>210</c:v>
                </c:pt>
                <c:pt idx="13">
                  <c:v>2363</c:v>
                </c:pt>
                <c:pt idx="14">
                  <c:v>177</c:v>
                </c:pt>
                <c:pt idx="15">
                  <c:v>13676</c:v>
                </c:pt>
                <c:pt idx="16">
                  <c:v>26</c:v>
                </c:pt>
                <c:pt idx="17">
                  <c:v>7</c:v>
                </c:pt>
                <c:pt idx="18">
                  <c:v>907</c:v>
                </c:pt>
                <c:pt idx="19">
                  <c:v>0</c:v>
                </c:pt>
                <c:pt idx="20">
                  <c:v>0</c:v>
                </c:pt>
                <c:pt idx="21">
                  <c:v>118</c:v>
                </c:pt>
                <c:pt idx="22">
                  <c:v>3839</c:v>
                </c:pt>
                <c:pt idx="23">
                  <c:v>1009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FC-43D8-937A-308B2C57A7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7144128"/>
        <c:axId val="46714445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v>Soil 1</c:v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 Soil 2'!$A$11:$A$34</c15:sqref>
                        </c15:formulaRef>
                      </c:ext>
                    </c:extLst>
                    <c:strCache>
                      <c:ptCount val="24"/>
                      <c:pt idx="0">
                        <c:v>PFBA</c:v>
                      </c:pt>
                      <c:pt idx="1">
                        <c:v>PFPeA</c:v>
                      </c:pt>
                      <c:pt idx="2">
                        <c:v>PFHxA</c:v>
                      </c:pt>
                      <c:pt idx="3">
                        <c:v>PFHpA</c:v>
                      </c:pt>
                      <c:pt idx="4">
                        <c:v>PFOA</c:v>
                      </c:pt>
                      <c:pt idx="5">
                        <c:v>PFNA</c:v>
                      </c:pt>
                      <c:pt idx="6">
                        <c:v>PFDA</c:v>
                      </c:pt>
                      <c:pt idx="7">
                        <c:v>PFUnA</c:v>
                      </c:pt>
                      <c:pt idx="8">
                        <c:v>PFDoA</c:v>
                      </c:pt>
                      <c:pt idx="9">
                        <c:v>PFTrDA</c:v>
                      </c:pt>
                      <c:pt idx="10">
                        <c:v>PFTeDA</c:v>
                      </c:pt>
                      <c:pt idx="11">
                        <c:v>PFBS</c:v>
                      </c:pt>
                      <c:pt idx="12">
                        <c:v>PFPeS</c:v>
                      </c:pt>
                      <c:pt idx="13">
                        <c:v>PFHxS</c:v>
                      </c:pt>
                      <c:pt idx="14">
                        <c:v>PFHpS</c:v>
                      </c:pt>
                      <c:pt idx="15">
                        <c:v>PFOS</c:v>
                      </c:pt>
                      <c:pt idx="16">
                        <c:v>PFNS</c:v>
                      </c:pt>
                      <c:pt idx="17">
                        <c:v>PFDS</c:v>
                      </c:pt>
                      <c:pt idx="18">
                        <c:v>PFOSA</c:v>
                      </c:pt>
                      <c:pt idx="19">
                        <c:v>NMeFOSAA</c:v>
                      </c:pt>
                      <c:pt idx="20">
                        <c:v>NEtFOSAA</c:v>
                      </c:pt>
                      <c:pt idx="21">
                        <c:v>4:2FTS</c:v>
                      </c:pt>
                      <c:pt idx="22">
                        <c:v>6:2FTS</c:v>
                      </c:pt>
                      <c:pt idx="23">
                        <c:v>8:2FTS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 Soil 2'!$AD$11:$AD$34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20</c:v>
                      </c:pt>
                      <c:pt idx="5">
                        <c:v>0</c:v>
                      </c:pt>
                      <c:pt idx="6">
                        <c:v>31</c:v>
                      </c:pt>
                      <c:pt idx="7">
                        <c:v>21</c:v>
                      </c:pt>
                      <c:pt idx="8">
                        <c:v>17</c:v>
                      </c:pt>
                      <c:pt idx="9">
                        <c:v>5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10</c:v>
                      </c:pt>
                      <c:pt idx="14">
                        <c:v>0</c:v>
                      </c:pt>
                      <c:pt idx="15">
                        <c:v>2282</c:v>
                      </c:pt>
                      <c:pt idx="16">
                        <c:v>100</c:v>
                      </c:pt>
                      <c:pt idx="17">
                        <c:v>87</c:v>
                      </c:pt>
                      <c:pt idx="18">
                        <c:v>979</c:v>
                      </c:pt>
                      <c:pt idx="19">
                        <c:v>37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7</c:v>
                      </c:pt>
                      <c:pt idx="23">
                        <c:v>431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E1FC-43D8-937A-308B2C57A766}"/>
                  </c:ext>
                </c:extLst>
              </c15:ser>
            </c15:filteredBarSeries>
          </c:ext>
        </c:extLst>
      </c:barChart>
      <c:catAx>
        <c:axId val="467144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7144456"/>
        <c:crosses val="autoZero"/>
        <c:auto val="1"/>
        <c:lblAlgn val="ctr"/>
        <c:lblOffset val="100"/>
        <c:noMultiLvlLbl val="0"/>
      </c:catAx>
      <c:valAx>
        <c:axId val="467144456"/>
        <c:scaling>
          <c:orientation val="minMax"/>
          <c:max val="2999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Soil Concentration, ng/g (D.W.)</a:t>
                </a:r>
                <a:endParaRPr lang="en-US" sz="1200" b="1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1.7487929749522051E-2"/>
              <c:y val="0.10439019021993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7144128"/>
        <c:crosses val="autoZero"/>
        <c:crossBetween val="between"/>
        <c:majorUnit val="500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17612828489031462"/>
          <c:y val="6.0602078828196793E-2"/>
          <c:w val="0.2398580732963935"/>
          <c:h val="8.38092408260288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46793765527449"/>
          <c:y val="8.8503692263243769E-2"/>
          <c:w val="0.86313296469696588"/>
          <c:h val="0.70168709391414275"/>
        </c:manualLayout>
      </c:layout>
      <c:barChart>
        <c:barDir val="col"/>
        <c:grouping val="clustered"/>
        <c:varyColors val="0"/>
        <c:ser>
          <c:idx val="2"/>
          <c:order val="2"/>
          <c:tx>
            <c:v>Soil 2+Sorbent+Binder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 Soil 2'!$P$11:$P$34</c15:sqref>
                    </c15:fullRef>
                  </c:ext>
                </c:extLst>
                <c:f>(' Soil 2'!$P$11:$P$17,' Soil 2'!$P$19,' Soil 2'!$P$22:$P$29,' Soil 2'!$P$32:$P$34)</c:f>
                <c:numCache>
                  <c:formatCode>General</c:formatCode>
                  <c:ptCount val="1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130.59811889480932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4.5630497185097507</c:v>
                  </c:pt>
                  <c:pt idx="9">
                    <c:v>11.66846836381672</c:v>
                  </c:pt>
                  <c:pt idx="10">
                    <c:v>226.8811282343481</c:v>
                  </c:pt>
                  <c:pt idx="11">
                    <c:v>17.902400521184688</c:v>
                  </c:pt>
                  <c:pt idx="12">
                    <c:v>768.46708196559655</c:v>
                  </c:pt>
                  <c:pt idx="13">
                    <c:v>0</c:v>
                  </c:pt>
                  <c:pt idx="14">
                    <c:v>0</c:v>
                  </c:pt>
                  <c:pt idx="15">
                    <c:v>146.17939756573534</c:v>
                  </c:pt>
                  <c:pt idx="16">
                    <c:v>0</c:v>
                  </c:pt>
                  <c:pt idx="17">
                    <c:v>1071.2048536190462</c:v>
                  </c:pt>
                  <c:pt idx="18">
                    <c:v>285.66100145473956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 Soil 2'!$P$11:$P$34</c15:sqref>
                    </c15:fullRef>
                  </c:ext>
                </c:extLst>
                <c:f>(' Soil 2'!$P$11:$P$17,' Soil 2'!$P$19,' Soil 2'!$P$22:$P$29,' Soil 2'!$P$32:$P$34)</c:f>
                <c:numCache>
                  <c:formatCode>General</c:formatCode>
                  <c:ptCount val="1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130.59811889480932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4.5630497185097507</c:v>
                  </c:pt>
                  <c:pt idx="9">
                    <c:v>11.66846836381672</c:v>
                  </c:pt>
                  <c:pt idx="10">
                    <c:v>226.8811282343481</c:v>
                  </c:pt>
                  <c:pt idx="11">
                    <c:v>17.902400521184688</c:v>
                  </c:pt>
                  <c:pt idx="12">
                    <c:v>768.46708196559655</c:v>
                  </c:pt>
                  <c:pt idx="13">
                    <c:v>0</c:v>
                  </c:pt>
                  <c:pt idx="14">
                    <c:v>0</c:v>
                  </c:pt>
                  <c:pt idx="15">
                    <c:v>146.17939756573534</c:v>
                  </c:pt>
                  <c:pt idx="16">
                    <c:v>0</c:v>
                  </c:pt>
                  <c:pt idx="17">
                    <c:v>1071.2048536190462</c:v>
                  </c:pt>
                  <c:pt idx="18">
                    <c:v>285.66100145473956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' Soil 2'!$A$11:$A$34</c15:sqref>
                  </c15:fullRef>
                </c:ext>
              </c:extLst>
              <c:f>(' Soil 2'!$A$11:$A$17,' Soil 2'!$A$19,' Soil 2'!$A$22:$A$29,' Soil 2'!$A$32:$A$34)</c:f>
              <c:strCache>
                <c:ptCount val="19"/>
                <c:pt idx="0">
                  <c:v>PFBA</c:v>
                </c:pt>
                <c:pt idx="1">
                  <c:v>PFPeA</c:v>
                </c:pt>
                <c:pt idx="2">
                  <c:v>PFHxA</c:v>
                </c:pt>
                <c:pt idx="3">
                  <c:v>PFHpA</c:v>
                </c:pt>
                <c:pt idx="4">
                  <c:v>PFOA</c:v>
                </c:pt>
                <c:pt idx="5">
                  <c:v>PFNA</c:v>
                </c:pt>
                <c:pt idx="6">
                  <c:v>PFDA</c:v>
                </c:pt>
                <c:pt idx="7">
                  <c:v>PFDoA</c:v>
                </c:pt>
                <c:pt idx="8">
                  <c:v>PFBS</c:v>
                </c:pt>
                <c:pt idx="9">
                  <c:v>PFPeS</c:v>
                </c:pt>
                <c:pt idx="10">
                  <c:v>PFHxS</c:v>
                </c:pt>
                <c:pt idx="11">
                  <c:v>PFHpS</c:v>
                </c:pt>
                <c:pt idx="12">
                  <c:v>PFOS</c:v>
                </c:pt>
                <c:pt idx="13">
                  <c:v>PFNS</c:v>
                </c:pt>
                <c:pt idx="14">
                  <c:v>PFDS</c:v>
                </c:pt>
                <c:pt idx="15">
                  <c:v>PFOSA</c:v>
                </c:pt>
                <c:pt idx="16">
                  <c:v>4:2FTS</c:v>
                </c:pt>
                <c:pt idx="17">
                  <c:v>6:2FTS</c:v>
                </c:pt>
                <c:pt idx="18">
                  <c:v>8:2FTS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 Soil 2'!$O$11:$O$34</c15:sqref>
                  </c15:fullRef>
                </c:ext>
              </c:extLst>
              <c:f>(' Soil 2'!$O$11:$O$17,' Soil 2'!$O$19,' Soil 2'!$O$22:$O$29,' Soil 2'!$O$32:$O$34)</c:f>
              <c:numCache>
                <c:formatCode>#,##0.00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395.36379266666671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138.77977799999999</c:v>
                </c:pt>
                <c:pt idx="9">
                  <c:v>77.537346666666664</c:v>
                </c:pt>
                <c:pt idx="10">
                  <c:v>594.70968600000003</c:v>
                </c:pt>
                <c:pt idx="11">
                  <c:v>123.27028066666666</c:v>
                </c:pt>
                <c:pt idx="12">
                  <c:v>3554.4307126666668</c:v>
                </c:pt>
                <c:pt idx="13">
                  <c:v>0</c:v>
                </c:pt>
                <c:pt idx="14">
                  <c:v>0</c:v>
                </c:pt>
                <c:pt idx="15">
                  <c:v>640.08312733333332</c:v>
                </c:pt>
                <c:pt idx="16">
                  <c:v>0</c:v>
                </c:pt>
                <c:pt idx="17">
                  <c:v>3426.7120899999995</c:v>
                </c:pt>
                <c:pt idx="18">
                  <c:v>1596.9795280000001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A0-4705-85AB-3A35FA8F61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7144128"/>
        <c:axId val="46714445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Soil 2</c:v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ullRef>
                            <c15:sqref>' Soil 2'!$L$11:$L$34</c15:sqref>
                          </c15:fullRef>
                          <c15:formulaRef>
                            <c15:sqref>(' Soil 2'!$L$11:$L$17,' Soil 2'!$L$19,' Soil 2'!$L$22:$L$29,' Soil 2'!$L$32:$L$34)</c15:sqref>
                          </c15:formulaRef>
                        </c:ext>
                      </c:extLst>
                      <c:numCache>
                        <c:formatCode>General</c:formatCode>
                        <c:ptCount val="19"/>
                        <c:pt idx="0">
                          <c:v>86.672360444588222</c:v>
                        </c:pt>
                        <c:pt idx="1">
                          <c:v>185.16642519750553</c:v>
                        </c:pt>
                        <c:pt idx="2">
                          <c:v>2431.9059815202313</c:v>
                        </c:pt>
                        <c:pt idx="3">
                          <c:v>262.97928222905227</c:v>
                        </c:pt>
                        <c:pt idx="4">
                          <c:v>1870.0626699160086</c:v>
                        </c:pt>
                        <c:pt idx="5">
                          <c:v>12.664362101889646</c:v>
                        </c:pt>
                        <c:pt idx="6">
                          <c:v>9.4355804127741951</c:v>
                        </c:pt>
                        <c:pt idx="7">
                          <c:v>1.7738461925304083</c:v>
                        </c:pt>
                        <c:pt idx="8">
                          <c:v>252.79172892628557</c:v>
                        </c:pt>
                        <c:pt idx="9">
                          <c:v>517.45171428741207</c:v>
                        </c:pt>
                        <c:pt idx="10">
                          <c:v>2867.5688845922409</c:v>
                        </c:pt>
                        <c:pt idx="11">
                          <c:v>253.35346469279921</c:v>
                        </c:pt>
                        <c:pt idx="12">
                          <c:v>24787.981387102533</c:v>
                        </c:pt>
                        <c:pt idx="13">
                          <c:v>9.1185318535992756</c:v>
                        </c:pt>
                        <c:pt idx="14">
                          <c:v>19.316643540856539</c:v>
                        </c:pt>
                        <c:pt idx="15">
                          <c:v>1650.7607144530039</c:v>
                        </c:pt>
                        <c:pt idx="16">
                          <c:v>887.65680717147939</c:v>
                        </c:pt>
                        <c:pt idx="17">
                          <c:v>3791.3388809186631</c:v>
                        </c:pt>
                        <c:pt idx="18">
                          <c:v>3005.1188431184996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ullRef>
                            <c15:sqref>' Soil 2'!$L$11:$L$34</c15:sqref>
                          </c15:fullRef>
                          <c15:formulaRef>
                            <c15:sqref>(' Soil 2'!$L$11:$L$17,' Soil 2'!$L$19,' Soil 2'!$L$22:$L$29,' Soil 2'!$L$32:$L$34)</c15:sqref>
                          </c15:formulaRef>
                        </c:ext>
                      </c:extLst>
                      <c:numCache>
                        <c:formatCode>General</c:formatCode>
                        <c:ptCount val="19"/>
                        <c:pt idx="0">
                          <c:v>86.672360444588222</c:v>
                        </c:pt>
                        <c:pt idx="1">
                          <c:v>185.16642519750553</c:v>
                        </c:pt>
                        <c:pt idx="2">
                          <c:v>2431.9059815202313</c:v>
                        </c:pt>
                        <c:pt idx="3">
                          <c:v>262.97928222905227</c:v>
                        </c:pt>
                        <c:pt idx="4">
                          <c:v>1870.0626699160086</c:v>
                        </c:pt>
                        <c:pt idx="5">
                          <c:v>12.664362101889646</c:v>
                        </c:pt>
                        <c:pt idx="6">
                          <c:v>9.4355804127741951</c:v>
                        </c:pt>
                        <c:pt idx="7">
                          <c:v>1.7738461925304083</c:v>
                        </c:pt>
                        <c:pt idx="8">
                          <c:v>252.79172892628557</c:v>
                        </c:pt>
                        <c:pt idx="9">
                          <c:v>517.45171428741207</c:v>
                        </c:pt>
                        <c:pt idx="10">
                          <c:v>2867.5688845922409</c:v>
                        </c:pt>
                        <c:pt idx="11">
                          <c:v>253.35346469279921</c:v>
                        </c:pt>
                        <c:pt idx="12">
                          <c:v>24787.981387102533</c:v>
                        </c:pt>
                        <c:pt idx="13">
                          <c:v>9.1185318535992756</c:v>
                        </c:pt>
                        <c:pt idx="14">
                          <c:v>19.316643540856539</c:v>
                        </c:pt>
                        <c:pt idx="15">
                          <c:v>1650.7607144530039</c:v>
                        </c:pt>
                        <c:pt idx="16">
                          <c:v>887.65680717147939</c:v>
                        </c:pt>
                        <c:pt idx="17">
                          <c:v>3791.3388809186631</c:v>
                        </c:pt>
                        <c:pt idx="18">
                          <c:v>3005.1188431184996</c:v>
                        </c:pt>
                      </c:numCache>
                    </c:numRef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ullRef>
                          <c15:sqref>' Soil 2'!$A$11:$A$34</c15:sqref>
                        </c15:fullRef>
                        <c15:formulaRef>
                          <c15:sqref>(' Soil 2'!$A$11:$A$17,' Soil 2'!$A$19,' Soil 2'!$A$22:$A$29,' Soil 2'!$A$32:$A$34)</c15:sqref>
                        </c15:formulaRef>
                      </c:ext>
                    </c:extLst>
                    <c:strCache>
                      <c:ptCount val="19"/>
                      <c:pt idx="0">
                        <c:v>PFBA</c:v>
                      </c:pt>
                      <c:pt idx="1">
                        <c:v>PFPeA</c:v>
                      </c:pt>
                      <c:pt idx="2">
                        <c:v>PFHxA</c:v>
                      </c:pt>
                      <c:pt idx="3">
                        <c:v>PFHpA</c:v>
                      </c:pt>
                      <c:pt idx="4">
                        <c:v>PFOA</c:v>
                      </c:pt>
                      <c:pt idx="5">
                        <c:v>PFNA</c:v>
                      </c:pt>
                      <c:pt idx="6">
                        <c:v>PFDA</c:v>
                      </c:pt>
                      <c:pt idx="7">
                        <c:v>PFDoA</c:v>
                      </c:pt>
                      <c:pt idx="8">
                        <c:v>PFBS</c:v>
                      </c:pt>
                      <c:pt idx="9">
                        <c:v>PFPeS</c:v>
                      </c:pt>
                      <c:pt idx="10">
                        <c:v>PFHxS</c:v>
                      </c:pt>
                      <c:pt idx="11">
                        <c:v>PFHpS</c:v>
                      </c:pt>
                      <c:pt idx="12">
                        <c:v>PFOS</c:v>
                      </c:pt>
                      <c:pt idx="13">
                        <c:v>PFNS</c:v>
                      </c:pt>
                      <c:pt idx="14">
                        <c:v>PFDS</c:v>
                      </c:pt>
                      <c:pt idx="15">
                        <c:v>PFOSA</c:v>
                      </c:pt>
                      <c:pt idx="16">
                        <c:v>4:2FTS</c:v>
                      </c:pt>
                      <c:pt idx="17">
                        <c:v>6:2FTS</c:v>
                      </c:pt>
                      <c:pt idx="18">
                        <c:v>8:2FTS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 Soil 2'!$K$11:$K$34</c15:sqref>
                        </c15:fullRef>
                        <c15:formulaRef>
                          <c15:sqref>(' Soil 2'!$K$11:$K$17,' Soil 2'!$K$19,' Soil 2'!$K$22:$K$29,' Soil 2'!$K$32:$K$34)</c15:sqref>
                        </c15:formulaRef>
                      </c:ext>
                    </c:extLst>
                    <c:numCache>
                      <c:formatCode>#,##0.00</c:formatCode>
                      <c:ptCount val="19"/>
                      <c:pt idx="0">
                        <c:v>4465.5343779999994</c:v>
                      </c:pt>
                      <c:pt idx="1">
                        <c:v>10733.374102</c:v>
                      </c:pt>
                      <c:pt idx="2">
                        <c:v>28778.464308666666</c:v>
                      </c:pt>
                      <c:pt idx="3">
                        <c:v>4742.6152706666662</c:v>
                      </c:pt>
                      <c:pt idx="4">
                        <c:v>38163.997095999999</c:v>
                      </c:pt>
                      <c:pt idx="5">
                        <c:v>461.83781199999999</c:v>
                      </c:pt>
                      <c:pt idx="6">
                        <c:v>292.99273999999997</c:v>
                      </c:pt>
                      <c:pt idx="7">
                        <c:v>12.994584000000001</c:v>
                      </c:pt>
                      <c:pt idx="8">
                        <c:v>6089.2091099999998</c:v>
                      </c:pt>
                      <c:pt idx="9">
                        <c:v>11223.011373333335</c:v>
                      </c:pt>
                      <c:pt idx="10">
                        <c:v>50758.927109999997</c:v>
                      </c:pt>
                      <c:pt idx="11">
                        <c:v>6853.6286013333338</c:v>
                      </c:pt>
                      <c:pt idx="12">
                        <c:v>180930.50396999999</c:v>
                      </c:pt>
                      <c:pt idx="13">
                        <c:v>519.15581466666663</c:v>
                      </c:pt>
                      <c:pt idx="14">
                        <c:v>337.33005400000002</c:v>
                      </c:pt>
                      <c:pt idx="15">
                        <c:v>29897.679786666664</c:v>
                      </c:pt>
                      <c:pt idx="16">
                        <c:v>7454.4697013333325</c:v>
                      </c:pt>
                      <c:pt idx="17">
                        <c:v>74969.629232666673</c:v>
                      </c:pt>
                      <c:pt idx="18">
                        <c:v>37952.635469333334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2A0-4705-85AB-3A35FA8F61F6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v>Soil 2+Sorbent</c:v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>
                        <c:ext xmlns:c15="http://schemas.microsoft.com/office/drawing/2012/chart" uri="{02D57815-91ED-43cb-92C2-25804820EDAC}">
                          <c15:fullRef>
                            <c15:sqref>' Soil 2'!$N$11:$N$34</c15:sqref>
                          </c15:fullRef>
                          <c15:formulaRef>
                            <c15:sqref>(' Soil 2'!$N$11:$N$17,' Soil 2'!$N$19,' Soil 2'!$N$22:$N$29,' Soil 2'!$N$32:$N$34)</c15:sqref>
                          </c15:formulaRef>
                        </c:ext>
                      </c:extLst>
                      <c:numCache>
                        <c:formatCode>General</c:formatCode>
                        <c:ptCount val="19"/>
                        <c:pt idx="0">
                          <c:v>0</c:v>
                        </c:pt>
                        <c:pt idx="1">
                          <c:v>0</c:v>
                        </c:pt>
                        <c:pt idx="2">
                          <c:v>118.89564651211792</c:v>
                        </c:pt>
                        <c:pt idx="3">
                          <c:v>46.564090828993862</c:v>
                        </c:pt>
                        <c:pt idx="4">
                          <c:v>510.67803517053761</c:v>
                        </c:pt>
                        <c:pt idx="5">
                          <c:v>7.9104123652064757</c:v>
                        </c:pt>
                        <c:pt idx="6">
                          <c:v>6.1508899977808813</c:v>
                        </c:pt>
                        <c:pt idx="7">
                          <c:v>0</c:v>
                        </c:pt>
                        <c:pt idx="8">
                          <c:v>17.787367500468363</c:v>
                        </c:pt>
                        <c:pt idx="9">
                          <c:v>66.474206116378795</c:v>
                        </c:pt>
                        <c:pt idx="10">
                          <c:v>816.06390579737149</c:v>
                        </c:pt>
                        <c:pt idx="11">
                          <c:v>113.99223431612272</c:v>
                        </c:pt>
                        <c:pt idx="12">
                          <c:v>7869.0903646791467</c:v>
                        </c:pt>
                        <c:pt idx="13">
                          <c:v>19.149218104974256</c:v>
                        </c:pt>
                        <c:pt idx="14">
                          <c:v>0</c:v>
                        </c:pt>
                        <c:pt idx="15">
                          <c:v>182.46605422343887</c:v>
                        </c:pt>
                        <c:pt idx="16">
                          <c:v>72.289157012369543</c:v>
                        </c:pt>
                        <c:pt idx="17">
                          <c:v>2671.9291510371359</c:v>
                        </c:pt>
                        <c:pt idx="18">
                          <c:v>1066.3824500398173</c:v>
                        </c:pt>
                      </c:numCache>
                    </c:numRef>
                  </c:plus>
                  <c:minus>
                    <c:numRef>
                      <c:extLst>
                        <c:ext xmlns:c15="http://schemas.microsoft.com/office/drawing/2012/chart" uri="{02D57815-91ED-43cb-92C2-25804820EDAC}">
                          <c15:fullRef>
                            <c15:sqref>' Soil 2'!$N$11:$N$34</c15:sqref>
                          </c15:fullRef>
                          <c15:formulaRef>
                            <c15:sqref>(' Soil 2'!$N$11:$N$17,' Soil 2'!$N$19,' Soil 2'!$N$22:$N$29,' Soil 2'!$N$32:$N$34)</c15:sqref>
                          </c15:formulaRef>
                        </c:ext>
                      </c:extLst>
                      <c:numCache>
                        <c:formatCode>General</c:formatCode>
                        <c:ptCount val="19"/>
                        <c:pt idx="0">
                          <c:v>0</c:v>
                        </c:pt>
                        <c:pt idx="1">
                          <c:v>0</c:v>
                        </c:pt>
                        <c:pt idx="2">
                          <c:v>118.89564651211792</c:v>
                        </c:pt>
                        <c:pt idx="3">
                          <c:v>46.564090828993862</c:v>
                        </c:pt>
                        <c:pt idx="4">
                          <c:v>510.67803517053761</c:v>
                        </c:pt>
                        <c:pt idx="5">
                          <c:v>7.9104123652064757</c:v>
                        </c:pt>
                        <c:pt idx="6">
                          <c:v>6.1508899977808813</c:v>
                        </c:pt>
                        <c:pt idx="7">
                          <c:v>0</c:v>
                        </c:pt>
                        <c:pt idx="8">
                          <c:v>17.787367500468363</c:v>
                        </c:pt>
                        <c:pt idx="9">
                          <c:v>66.474206116378795</c:v>
                        </c:pt>
                        <c:pt idx="10">
                          <c:v>816.06390579737149</c:v>
                        </c:pt>
                        <c:pt idx="11">
                          <c:v>113.99223431612272</c:v>
                        </c:pt>
                        <c:pt idx="12">
                          <c:v>7869.0903646791467</c:v>
                        </c:pt>
                        <c:pt idx="13">
                          <c:v>19.149218104974256</c:v>
                        </c:pt>
                        <c:pt idx="14">
                          <c:v>0</c:v>
                        </c:pt>
                        <c:pt idx="15">
                          <c:v>182.46605422343887</c:v>
                        </c:pt>
                        <c:pt idx="16">
                          <c:v>72.289157012369543</c:v>
                        </c:pt>
                        <c:pt idx="17">
                          <c:v>2671.9291510371359</c:v>
                        </c:pt>
                        <c:pt idx="18">
                          <c:v>1066.3824500398173</c:v>
                        </c:pt>
                      </c:numCache>
                    </c:numRef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 Soil 2'!$A$11:$A$34</c15:sqref>
                        </c15:fullRef>
                        <c15:formulaRef>
                          <c15:sqref>(' Soil 2'!$A$11:$A$17,' Soil 2'!$A$19,' Soil 2'!$A$22:$A$29,' Soil 2'!$A$32:$A$34)</c15:sqref>
                        </c15:formulaRef>
                      </c:ext>
                    </c:extLst>
                    <c:strCache>
                      <c:ptCount val="19"/>
                      <c:pt idx="0">
                        <c:v>PFBA</c:v>
                      </c:pt>
                      <c:pt idx="1">
                        <c:v>PFPeA</c:v>
                      </c:pt>
                      <c:pt idx="2">
                        <c:v>PFHxA</c:v>
                      </c:pt>
                      <c:pt idx="3">
                        <c:v>PFHpA</c:v>
                      </c:pt>
                      <c:pt idx="4">
                        <c:v>PFOA</c:v>
                      </c:pt>
                      <c:pt idx="5">
                        <c:v>PFNA</c:v>
                      </c:pt>
                      <c:pt idx="6">
                        <c:v>PFDA</c:v>
                      </c:pt>
                      <c:pt idx="7">
                        <c:v>PFDoA</c:v>
                      </c:pt>
                      <c:pt idx="8">
                        <c:v>PFBS</c:v>
                      </c:pt>
                      <c:pt idx="9">
                        <c:v>PFPeS</c:v>
                      </c:pt>
                      <c:pt idx="10">
                        <c:v>PFHxS</c:v>
                      </c:pt>
                      <c:pt idx="11">
                        <c:v>PFHpS</c:v>
                      </c:pt>
                      <c:pt idx="12">
                        <c:v>PFOS</c:v>
                      </c:pt>
                      <c:pt idx="13">
                        <c:v>PFNS</c:v>
                      </c:pt>
                      <c:pt idx="14">
                        <c:v>PFDS</c:v>
                      </c:pt>
                      <c:pt idx="15">
                        <c:v>PFOSA</c:v>
                      </c:pt>
                      <c:pt idx="16">
                        <c:v>4:2FTS</c:v>
                      </c:pt>
                      <c:pt idx="17">
                        <c:v>6:2FTS</c:v>
                      </c:pt>
                      <c:pt idx="18">
                        <c:v>8:2FTS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 Soil 2'!$M$11:$M$34</c15:sqref>
                        </c15:fullRef>
                        <c15:formulaRef>
                          <c15:sqref>(' Soil 2'!$M$11:$M$17,' Soil 2'!$M$19,' Soil 2'!$M$22:$M$29,' Soil 2'!$M$32:$M$34)</c15:sqref>
                        </c15:formulaRef>
                      </c:ext>
                    </c:extLst>
                    <c:numCache>
                      <c:formatCode>#,##0.00</c:formatCode>
                      <c:ptCount val="19"/>
                      <c:pt idx="0">
                        <c:v>0</c:v>
                      </c:pt>
                      <c:pt idx="1">
                        <c:v>0</c:v>
                      </c:pt>
                      <c:pt idx="2">
                        <c:v>1068.4782853333334</c:v>
                      </c:pt>
                      <c:pt idx="3">
                        <c:v>303.82968866666664</c:v>
                      </c:pt>
                      <c:pt idx="4">
                        <c:v>2291.2029473333332</c:v>
                      </c:pt>
                      <c:pt idx="5">
                        <c:v>117.31654866666668</c:v>
                      </c:pt>
                      <c:pt idx="6">
                        <c:v>125.94318533333332</c:v>
                      </c:pt>
                      <c:pt idx="7">
                        <c:v>0</c:v>
                      </c:pt>
                      <c:pt idx="8">
                        <c:v>244.91193466666667</c:v>
                      </c:pt>
                      <c:pt idx="9">
                        <c:v>413.34016066666663</c:v>
                      </c:pt>
                      <c:pt idx="10">
                        <c:v>3921.0849406666671</c:v>
                      </c:pt>
                      <c:pt idx="11">
                        <c:v>458.72219133333334</c:v>
                      </c:pt>
                      <c:pt idx="12">
                        <c:v>27169.199544666666</c:v>
                      </c:pt>
                      <c:pt idx="13">
                        <c:v>133.88725933333333</c:v>
                      </c:pt>
                      <c:pt idx="14">
                        <c:v>0</c:v>
                      </c:pt>
                      <c:pt idx="15">
                        <c:v>769.21003733333339</c:v>
                      </c:pt>
                      <c:pt idx="16">
                        <c:v>267.11225933333338</c:v>
                      </c:pt>
                      <c:pt idx="17">
                        <c:v>10740.425762666668</c:v>
                      </c:pt>
                      <c:pt idx="18">
                        <c:v>3986.8640559999999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A2A0-4705-85AB-3A35FA8F61F6}"/>
                  </c:ext>
                </c:extLst>
              </c15:ser>
            </c15:filteredBarSeries>
          </c:ext>
        </c:extLst>
      </c:barChart>
      <c:catAx>
        <c:axId val="467144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7144456"/>
        <c:crosses val="autoZero"/>
        <c:auto val="1"/>
        <c:lblAlgn val="ctr"/>
        <c:lblOffset val="100"/>
        <c:noMultiLvlLbl val="0"/>
      </c:catAx>
      <c:valAx>
        <c:axId val="467144456"/>
        <c:scaling>
          <c:orientation val="minMax"/>
          <c:max val="490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7144128"/>
        <c:crosses val="autoZero"/>
        <c:crossBetween val="between"/>
        <c:majorUnit val="1000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17077636444592431"/>
          <c:y val="2.6880406758471582E-3"/>
          <c:w val="0.3756604842999276"/>
          <c:h val="0.107794163372512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22170758067007"/>
          <c:y val="0.11513791039277983"/>
          <c:w val="0.86878435232360662"/>
          <c:h val="0.75236616256301292"/>
        </c:manualLayout>
      </c:layout>
      <c:barChart>
        <c:barDir val="col"/>
        <c:grouping val="clustered"/>
        <c:varyColors val="0"/>
        <c:ser>
          <c:idx val="1"/>
          <c:order val="0"/>
          <c:tx>
            <c:v>Soil 2+Sorbent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 Soil 2'!$X$11:$X$34</c15:sqref>
                    </c15:fullRef>
                  </c:ext>
                </c:extLst>
                <c:f>(' Soil 2'!$X$11:$X$17,' Soil 2'!$X$19,' Soil 2'!$X$22:$X$29,' Soil 2'!$X$32:$X$34)</c:f>
                <c:numCache>
                  <c:formatCode>General</c:formatCode>
                  <c:ptCount val="19"/>
                  <c:pt idx="0">
                    <c:v>0</c:v>
                  </c:pt>
                  <c:pt idx="1">
                    <c:v>0</c:v>
                  </c:pt>
                  <c:pt idx="2">
                    <c:v>0.41314103920518197</c:v>
                  </c:pt>
                  <c:pt idx="3">
                    <c:v>0.98182306958347132</c:v>
                  </c:pt>
                  <c:pt idx="4">
                    <c:v>1.338114647388603</c:v>
                  </c:pt>
                  <c:pt idx="5">
                    <c:v>1.7128117619798733</c:v>
                  </c:pt>
                  <c:pt idx="6">
                    <c:v>2.0993318802987679</c:v>
                  </c:pt>
                  <c:pt idx="7">
                    <c:v>0</c:v>
                  </c:pt>
                  <c:pt idx="8">
                    <c:v>0.29211293583689218</c:v>
                  </c:pt>
                  <c:pt idx="9">
                    <c:v>0.59230275997337389</c:v>
                  </c:pt>
                  <c:pt idx="10">
                    <c:v>1.6077248914833773</c:v>
                  </c:pt>
                  <c:pt idx="11">
                    <c:v>1.6632391532559296</c:v>
                  </c:pt>
                  <c:pt idx="12">
                    <c:v>4.3492336516035515</c:v>
                  </c:pt>
                  <c:pt idx="13">
                    <c:v>3.6885300258592588</c:v>
                  </c:pt>
                  <c:pt idx="14">
                    <c:v>0</c:v>
                  </c:pt>
                  <c:pt idx="15">
                    <c:v>0.61030172082053347</c:v>
                  </c:pt>
                  <c:pt idx="16">
                    <c:v>0.96974244860690539</c:v>
                  </c:pt>
                  <c:pt idx="17">
                    <c:v>3.564015426493385</c:v>
                  </c:pt>
                  <c:pt idx="18">
                    <c:v>2.809771803334927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 Soil 2'!$X$11:$X$34</c15:sqref>
                    </c15:fullRef>
                  </c:ext>
                </c:extLst>
                <c:f>(' Soil 2'!$X$11:$X$17,' Soil 2'!$X$19,' Soil 2'!$X$22:$X$29,' Soil 2'!$X$32:$X$34)</c:f>
                <c:numCache>
                  <c:formatCode>General</c:formatCode>
                  <c:ptCount val="19"/>
                  <c:pt idx="0">
                    <c:v>0</c:v>
                  </c:pt>
                  <c:pt idx="1">
                    <c:v>0</c:v>
                  </c:pt>
                  <c:pt idx="2">
                    <c:v>0.41314103920518197</c:v>
                  </c:pt>
                  <c:pt idx="3">
                    <c:v>0.98182306958347132</c:v>
                  </c:pt>
                  <c:pt idx="4">
                    <c:v>1.338114647388603</c:v>
                  </c:pt>
                  <c:pt idx="5">
                    <c:v>1.7128117619798733</c:v>
                  </c:pt>
                  <c:pt idx="6">
                    <c:v>2.0993318802987679</c:v>
                  </c:pt>
                  <c:pt idx="7">
                    <c:v>0</c:v>
                  </c:pt>
                  <c:pt idx="8">
                    <c:v>0.29211293583689218</c:v>
                  </c:pt>
                  <c:pt idx="9">
                    <c:v>0.59230275997337389</c:v>
                  </c:pt>
                  <c:pt idx="10">
                    <c:v>1.6077248914833773</c:v>
                  </c:pt>
                  <c:pt idx="11">
                    <c:v>1.6632391532559296</c:v>
                  </c:pt>
                  <c:pt idx="12">
                    <c:v>4.3492336516035515</c:v>
                  </c:pt>
                  <c:pt idx="13">
                    <c:v>3.6885300258592588</c:v>
                  </c:pt>
                  <c:pt idx="14">
                    <c:v>0</c:v>
                  </c:pt>
                  <c:pt idx="15">
                    <c:v>0.61030172082053347</c:v>
                  </c:pt>
                  <c:pt idx="16">
                    <c:v>0.96974244860690539</c:v>
                  </c:pt>
                  <c:pt idx="17">
                    <c:v>3.564015426493385</c:v>
                  </c:pt>
                  <c:pt idx="18">
                    <c:v>2.809771803334927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' Soil 2'!$A$11:$A$34</c15:sqref>
                  </c15:fullRef>
                </c:ext>
              </c:extLst>
              <c:f>(' Soil 2'!$A$11:$A$17,' Soil 2'!$A$19,' Soil 2'!$A$22:$A$29,' Soil 2'!$A$32:$A$34)</c:f>
              <c:strCache>
                <c:ptCount val="19"/>
                <c:pt idx="0">
                  <c:v>PFBA</c:v>
                </c:pt>
                <c:pt idx="1">
                  <c:v>PFPeA</c:v>
                </c:pt>
                <c:pt idx="2">
                  <c:v>PFHxA</c:v>
                </c:pt>
                <c:pt idx="3">
                  <c:v>PFHpA</c:v>
                </c:pt>
                <c:pt idx="4">
                  <c:v>PFOA</c:v>
                </c:pt>
                <c:pt idx="5">
                  <c:v>PFNA</c:v>
                </c:pt>
                <c:pt idx="6">
                  <c:v>PFDA</c:v>
                </c:pt>
                <c:pt idx="7">
                  <c:v>PFDoA</c:v>
                </c:pt>
                <c:pt idx="8">
                  <c:v>PFBS</c:v>
                </c:pt>
                <c:pt idx="9">
                  <c:v>PFPeS</c:v>
                </c:pt>
                <c:pt idx="10">
                  <c:v>PFHxS</c:v>
                </c:pt>
                <c:pt idx="11">
                  <c:v>PFHpS</c:v>
                </c:pt>
                <c:pt idx="12">
                  <c:v>PFOS</c:v>
                </c:pt>
                <c:pt idx="13">
                  <c:v>PFNS</c:v>
                </c:pt>
                <c:pt idx="14">
                  <c:v>PFDS</c:v>
                </c:pt>
                <c:pt idx="15">
                  <c:v>PFOSA</c:v>
                </c:pt>
                <c:pt idx="16">
                  <c:v>4:2FTS</c:v>
                </c:pt>
                <c:pt idx="17">
                  <c:v>6:2FTS</c:v>
                </c:pt>
                <c:pt idx="18">
                  <c:v>8:2FTS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 Soil 2'!$W$11:$W$34</c15:sqref>
                  </c15:fullRef>
                </c:ext>
              </c:extLst>
              <c:f>(' Soil 2'!$W$11:$W$17,' Soil 2'!$W$19,' Soil 2'!$W$22:$W$29,' Soil 2'!$W$32:$W$34)</c:f>
              <c:numCache>
                <c:formatCode>#,##0.00</c:formatCode>
                <c:ptCount val="19"/>
                <c:pt idx="0">
                  <c:v>100</c:v>
                </c:pt>
                <c:pt idx="1">
                  <c:v>100</c:v>
                </c:pt>
                <c:pt idx="2">
                  <c:v>96.287229666346164</c:v>
                </c:pt>
                <c:pt idx="3">
                  <c:v>93.593625640564383</c:v>
                </c:pt>
                <c:pt idx="4">
                  <c:v>93.996428252601788</c:v>
                </c:pt>
                <c:pt idx="5">
                  <c:v>74.59789007776898</c:v>
                </c:pt>
                <c:pt idx="6">
                  <c:v>57.014912610690175</c:v>
                </c:pt>
                <c:pt idx="7">
                  <c:v>100</c:v>
                </c:pt>
                <c:pt idx="8">
                  <c:v>95.977935225373358</c:v>
                </c:pt>
                <c:pt idx="9">
                  <c:v>96.31702983346527</c:v>
                </c:pt>
                <c:pt idx="10">
                  <c:v>92.275083095887226</c:v>
                </c:pt>
                <c:pt idx="11">
                  <c:v>93.306871177056607</c:v>
                </c:pt>
                <c:pt idx="12">
                  <c:v>84.983626890702965</c:v>
                </c:pt>
                <c:pt idx="13">
                  <c:v>74.21058272855943</c:v>
                </c:pt>
                <c:pt idx="14">
                  <c:v>100</c:v>
                </c:pt>
                <c:pt idx="15">
                  <c:v>97.427191531844642</c:v>
                </c:pt>
                <c:pt idx="16">
                  <c:v>96.416750351999454</c:v>
                </c:pt>
                <c:pt idx="17">
                  <c:v>85.673630945493969</c:v>
                </c:pt>
                <c:pt idx="18">
                  <c:v>89.495158882387798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B3-4D32-ACCE-DFCBDD4A8239}"/>
            </c:ext>
          </c:extLst>
        </c:ser>
        <c:ser>
          <c:idx val="2"/>
          <c:order val="1"/>
          <c:tx>
            <c:v>Soil 2+Sorbent+Binder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 Soil 2'!$Z$11:$Z$34</c15:sqref>
                    </c15:fullRef>
                  </c:ext>
                </c:extLst>
                <c:f>(' Soil 2'!$Z$11:$Z$17,' Soil 2'!$Z$19,' Soil 2'!$Z$22:$Z$29,' Soil 2'!$Z$32:$Z$34)</c:f>
                <c:numCache>
                  <c:formatCode>General</c:formatCode>
                  <c:ptCount val="1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0.34220241282980923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7.4936656568688684E-2</c:v>
                  </c:pt>
                  <c:pt idx="9">
                    <c:v>0.1039691396156113</c:v>
                  </c:pt>
                  <c:pt idx="10">
                    <c:v>0.44697778529217497</c:v>
                  </c:pt>
                  <c:pt idx="11">
                    <c:v>0.26121054353166528</c:v>
                  </c:pt>
                  <c:pt idx="12">
                    <c:v>0.42473052641970388</c:v>
                  </c:pt>
                  <c:pt idx="13">
                    <c:v>0</c:v>
                  </c:pt>
                  <c:pt idx="14">
                    <c:v>0</c:v>
                  </c:pt>
                  <c:pt idx="15">
                    <c:v>0.4889322469462215</c:v>
                  </c:pt>
                  <c:pt idx="16">
                    <c:v>0</c:v>
                  </c:pt>
                  <c:pt idx="17">
                    <c:v>1.4288517424763918</c:v>
                  </c:pt>
                  <c:pt idx="18">
                    <c:v>0.75267764128148895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 Soil 2'!$Z$11:$Z$34</c15:sqref>
                    </c15:fullRef>
                  </c:ext>
                </c:extLst>
                <c:f>(' Soil 2'!$Z$11:$Z$17,' Soil 2'!$Z$19,' Soil 2'!$Z$22:$Z$29,' Soil 2'!$Z$32:$Z$34)</c:f>
                <c:numCache>
                  <c:formatCode>General</c:formatCode>
                  <c:ptCount val="1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0.34220241282980923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7.4936656568688684E-2</c:v>
                  </c:pt>
                  <c:pt idx="9">
                    <c:v>0.1039691396156113</c:v>
                  </c:pt>
                  <c:pt idx="10">
                    <c:v>0.44697778529217497</c:v>
                  </c:pt>
                  <c:pt idx="11">
                    <c:v>0.26121054353166528</c:v>
                  </c:pt>
                  <c:pt idx="12">
                    <c:v>0.42473052641970388</c:v>
                  </c:pt>
                  <c:pt idx="13">
                    <c:v>0</c:v>
                  </c:pt>
                  <c:pt idx="14">
                    <c:v>0</c:v>
                  </c:pt>
                  <c:pt idx="15">
                    <c:v>0.4889322469462215</c:v>
                  </c:pt>
                  <c:pt idx="16">
                    <c:v>0</c:v>
                  </c:pt>
                  <c:pt idx="17">
                    <c:v>1.4288517424763918</c:v>
                  </c:pt>
                  <c:pt idx="18">
                    <c:v>0.75267764128148895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' Soil 2'!$A$11:$A$34</c15:sqref>
                  </c15:fullRef>
                </c:ext>
              </c:extLst>
              <c:f>(' Soil 2'!$A$11:$A$17,' Soil 2'!$A$19,' Soil 2'!$A$22:$A$29,' Soil 2'!$A$32:$A$34)</c:f>
              <c:strCache>
                <c:ptCount val="19"/>
                <c:pt idx="0">
                  <c:v>PFBA</c:v>
                </c:pt>
                <c:pt idx="1">
                  <c:v>PFPeA</c:v>
                </c:pt>
                <c:pt idx="2">
                  <c:v>PFHxA</c:v>
                </c:pt>
                <c:pt idx="3">
                  <c:v>PFHpA</c:v>
                </c:pt>
                <c:pt idx="4">
                  <c:v>PFOA</c:v>
                </c:pt>
                <c:pt idx="5">
                  <c:v>PFNA</c:v>
                </c:pt>
                <c:pt idx="6">
                  <c:v>PFDA</c:v>
                </c:pt>
                <c:pt idx="7">
                  <c:v>PFDoA</c:v>
                </c:pt>
                <c:pt idx="8">
                  <c:v>PFBS</c:v>
                </c:pt>
                <c:pt idx="9">
                  <c:v>PFPeS</c:v>
                </c:pt>
                <c:pt idx="10">
                  <c:v>PFHxS</c:v>
                </c:pt>
                <c:pt idx="11">
                  <c:v>PFHpS</c:v>
                </c:pt>
                <c:pt idx="12">
                  <c:v>PFOS</c:v>
                </c:pt>
                <c:pt idx="13">
                  <c:v>PFNS</c:v>
                </c:pt>
                <c:pt idx="14">
                  <c:v>PFDS</c:v>
                </c:pt>
                <c:pt idx="15">
                  <c:v>PFOSA</c:v>
                </c:pt>
                <c:pt idx="16">
                  <c:v>4:2FTS</c:v>
                </c:pt>
                <c:pt idx="17">
                  <c:v>6:2FTS</c:v>
                </c:pt>
                <c:pt idx="18">
                  <c:v>8:2FTS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 Soil 2'!$Y$11:$Y$34</c15:sqref>
                  </c15:fullRef>
                </c:ext>
              </c:extLst>
              <c:f>(' Soil 2'!$Y$11:$Y$17,' Soil 2'!$Y$19,' Soil 2'!$Y$22:$Y$29,' Soil 2'!$Y$32:$Y$34)</c:f>
              <c:numCache>
                <c:formatCode>#,##0.00</c:formatCode>
                <c:ptCount val="1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98.964039873307442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97.720889930153831</c:v>
                </c:pt>
                <c:pt idx="9">
                  <c:v>99.309121731348327</c:v>
                </c:pt>
                <c:pt idx="10">
                  <c:v>98.828364349169149</c:v>
                </c:pt>
                <c:pt idx="11">
                  <c:v>98.201386625433926</c:v>
                </c:pt>
                <c:pt idx="12">
                  <c:v>98.035471833286863</c:v>
                </c:pt>
                <c:pt idx="13">
                  <c:v>100</c:v>
                </c:pt>
                <c:pt idx="14">
                  <c:v>100</c:v>
                </c:pt>
                <c:pt idx="15">
                  <c:v>97.859087621846868</c:v>
                </c:pt>
                <c:pt idx="16">
                  <c:v>100</c:v>
                </c:pt>
                <c:pt idx="17">
                  <c:v>95.429199630472681</c:v>
                </c:pt>
                <c:pt idx="18">
                  <c:v>95.792177517446987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B3-4D32-ACCE-DFCBDD4A8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7144128"/>
        <c:axId val="467144456"/>
      </c:barChart>
      <c:catAx>
        <c:axId val="467144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7144456"/>
        <c:crosses val="autoZero"/>
        <c:auto val="1"/>
        <c:lblAlgn val="ctr"/>
        <c:lblOffset val="100"/>
        <c:noMultiLvlLbl val="0"/>
      </c:catAx>
      <c:valAx>
        <c:axId val="467144456"/>
        <c:scaling>
          <c:orientation val="minMax"/>
          <c:max val="11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% Removal of PFAS</a:t>
                </a:r>
              </a:p>
            </c:rich>
          </c:tx>
          <c:layout>
            <c:manualLayout>
              <c:xMode val="edge"/>
              <c:yMode val="edge"/>
              <c:x val="4.5715609078276981E-3"/>
              <c:y val="0.313157938591009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714412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12898771374508419"/>
          <c:y val="1.0175738902202443E-2"/>
          <c:w val="0.3756604842999276"/>
          <c:h val="0.102740033601994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47868267695456"/>
          <c:y val="0.12260429817999426"/>
          <c:w val="0.82012221967528576"/>
          <c:h val="0.70509715450581778"/>
        </c:manualLayout>
      </c:layout>
      <c:barChart>
        <c:barDir val="col"/>
        <c:grouping val="clustered"/>
        <c:varyColors val="0"/>
        <c:ser>
          <c:idx val="1"/>
          <c:order val="1"/>
          <c:tx>
            <c:v>Soil 2+Sorbent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 Soil 2'!$N$11:$N$34</c15:sqref>
                    </c15:fullRef>
                  </c:ext>
                </c:extLst>
                <c:f>(' Soil 2'!$N$11:$N$17,' Soil 2'!$N$19,' Soil 2'!$N$22:$N$29,' Soil 2'!$N$32:$N$34)</c:f>
                <c:numCache>
                  <c:formatCode>General</c:formatCode>
                  <c:ptCount val="19"/>
                  <c:pt idx="0">
                    <c:v>0</c:v>
                  </c:pt>
                  <c:pt idx="1">
                    <c:v>0</c:v>
                  </c:pt>
                  <c:pt idx="2">
                    <c:v>118.89564651211792</c:v>
                  </c:pt>
                  <c:pt idx="3">
                    <c:v>46.564090828993862</c:v>
                  </c:pt>
                  <c:pt idx="4">
                    <c:v>510.67803517053761</c:v>
                  </c:pt>
                  <c:pt idx="5">
                    <c:v>7.9104123652064757</c:v>
                  </c:pt>
                  <c:pt idx="6">
                    <c:v>6.1508899977808813</c:v>
                  </c:pt>
                  <c:pt idx="7">
                    <c:v>0</c:v>
                  </c:pt>
                  <c:pt idx="8">
                    <c:v>17.787367500468363</c:v>
                  </c:pt>
                  <c:pt idx="9">
                    <c:v>66.474206116378795</c:v>
                  </c:pt>
                  <c:pt idx="10">
                    <c:v>816.06390579737149</c:v>
                  </c:pt>
                  <c:pt idx="11">
                    <c:v>113.99223431612272</c:v>
                  </c:pt>
                  <c:pt idx="12">
                    <c:v>7869.0903646791467</c:v>
                  </c:pt>
                  <c:pt idx="13">
                    <c:v>19.149218104974256</c:v>
                  </c:pt>
                  <c:pt idx="14">
                    <c:v>0</c:v>
                  </c:pt>
                  <c:pt idx="15">
                    <c:v>182.46605422343887</c:v>
                  </c:pt>
                  <c:pt idx="16">
                    <c:v>72.289157012369543</c:v>
                  </c:pt>
                  <c:pt idx="17">
                    <c:v>2671.9291510371359</c:v>
                  </c:pt>
                  <c:pt idx="18">
                    <c:v>1066.3824500398173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 Soil 2'!$N$11:$N$34</c15:sqref>
                    </c15:fullRef>
                  </c:ext>
                </c:extLst>
                <c:f>(' Soil 2'!$N$11:$N$17,' Soil 2'!$N$19,' Soil 2'!$N$22:$N$29,' Soil 2'!$N$32:$N$34)</c:f>
                <c:numCache>
                  <c:formatCode>General</c:formatCode>
                  <c:ptCount val="19"/>
                  <c:pt idx="0">
                    <c:v>0</c:v>
                  </c:pt>
                  <c:pt idx="1">
                    <c:v>0</c:v>
                  </c:pt>
                  <c:pt idx="2">
                    <c:v>118.89564651211792</c:v>
                  </c:pt>
                  <c:pt idx="3">
                    <c:v>46.564090828993862</c:v>
                  </c:pt>
                  <c:pt idx="4">
                    <c:v>510.67803517053761</c:v>
                  </c:pt>
                  <c:pt idx="5">
                    <c:v>7.9104123652064757</c:v>
                  </c:pt>
                  <c:pt idx="6">
                    <c:v>6.1508899977808813</c:v>
                  </c:pt>
                  <c:pt idx="7">
                    <c:v>0</c:v>
                  </c:pt>
                  <c:pt idx="8">
                    <c:v>17.787367500468363</c:v>
                  </c:pt>
                  <c:pt idx="9">
                    <c:v>66.474206116378795</c:v>
                  </c:pt>
                  <c:pt idx="10">
                    <c:v>816.06390579737149</c:v>
                  </c:pt>
                  <c:pt idx="11">
                    <c:v>113.99223431612272</c:v>
                  </c:pt>
                  <c:pt idx="12">
                    <c:v>7869.0903646791467</c:v>
                  </c:pt>
                  <c:pt idx="13">
                    <c:v>19.149218104974256</c:v>
                  </c:pt>
                  <c:pt idx="14">
                    <c:v>0</c:v>
                  </c:pt>
                  <c:pt idx="15">
                    <c:v>182.46605422343887</c:v>
                  </c:pt>
                  <c:pt idx="16">
                    <c:v>72.289157012369543</c:v>
                  </c:pt>
                  <c:pt idx="17">
                    <c:v>2671.9291510371359</c:v>
                  </c:pt>
                  <c:pt idx="18">
                    <c:v>1066.3824500398173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' Soil 2'!$A$11:$A$34</c15:sqref>
                  </c15:fullRef>
                </c:ext>
              </c:extLst>
              <c:f>(' Soil 2'!$A$11:$A$17,' Soil 2'!$A$19,' Soil 2'!$A$22:$A$29,' Soil 2'!$A$32:$A$34)</c:f>
              <c:strCache>
                <c:ptCount val="19"/>
                <c:pt idx="0">
                  <c:v>PFBA</c:v>
                </c:pt>
                <c:pt idx="1">
                  <c:v>PFPeA</c:v>
                </c:pt>
                <c:pt idx="2">
                  <c:v>PFHxA</c:v>
                </c:pt>
                <c:pt idx="3">
                  <c:v>PFHpA</c:v>
                </c:pt>
                <c:pt idx="4">
                  <c:v>PFOA</c:v>
                </c:pt>
                <c:pt idx="5">
                  <c:v>PFNA</c:v>
                </c:pt>
                <c:pt idx="6">
                  <c:v>PFDA</c:v>
                </c:pt>
                <c:pt idx="7">
                  <c:v>PFDoA</c:v>
                </c:pt>
                <c:pt idx="8">
                  <c:v>PFBS</c:v>
                </c:pt>
                <c:pt idx="9">
                  <c:v>PFPeS</c:v>
                </c:pt>
                <c:pt idx="10">
                  <c:v>PFHxS</c:v>
                </c:pt>
                <c:pt idx="11">
                  <c:v>PFHpS</c:v>
                </c:pt>
                <c:pt idx="12">
                  <c:v>PFOS</c:v>
                </c:pt>
                <c:pt idx="13">
                  <c:v>PFNS</c:v>
                </c:pt>
                <c:pt idx="14">
                  <c:v>PFDS</c:v>
                </c:pt>
                <c:pt idx="15">
                  <c:v>PFOSA</c:v>
                </c:pt>
                <c:pt idx="16">
                  <c:v>4:2FTS</c:v>
                </c:pt>
                <c:pt idx="17">
                  <c:v>6:2FTS</c:v>
                </c:pt>
                <c:pt idx="18">
                  <c:v>8:2FTS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 Soil 2'!$M$11:$M$34</c15:sqref>
                  </c15:fullRef>
                </c:ext>
              </c:extLst>
              <c:f>(' Soil 2'!$M$11:$M$17,' Soil 2'!$M$19,' Soil 2'!$M$22:$M$29,' Soil 2'!$M$32:$M$34)</c:f>
              <c:numCache>
                <c:formatCode>#,##0.00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1068.4782853333334</c:v>
                </c:pt>
                <c:pt idx="3">
                  <c:v>303.82968866666664</c:v>
                </c:pt>
                <c:pt idx="4">
                  <c:v>2291.2029473333332</c:v>
                </c:pt>
                <c:pt idx="5">
                  <c:v>117.31654866666668</c:v>
                </c:pt>
                <c:pt idx="6">
                  <c:v>125.94318533333332</c:v>
                </c:pt>
                <c:pt idx="7">
                  <c:v>0</c:v>
                </c:pt>
                <c:pt idx="8">
                  <c:v>244.91193466666667</c:v>
                </c:pt>
                <c:pt idx="9">
                  <c:v>413.34016066666663</c:v>
                </c:pt>
                <c:pt idx="10">
                  <c:v>3921.0849406666671</c:v>
                </c:pt>
                <c:pt idx="11">
                  <c:v>458.72219133333334</c:v>
                </c:pt>
                <c:pt idx="12">
                  <c:v>27169.199544666666</c:v>
                </c:pt>
                <c:pt idx="13">
                  <c:v>133.88725933333333</c:v>
                </c:pt>
                <c:pt idx="14">
                  <c:v>0</c:v>
                </c:pt>
                <c:pt idx="15">
                  <c:v>769.21003733333339</c:v>
                </c:pt>
                <c:pt idx="16">
                  <c:v>267.11225933333338</c:v>
                </c:pt>
                <c:pt idx="17">
                  <c:v>10740.425762666668</c:v>
                </c:pt>
                <c:pt idx="18">
                  <c:v>3986.8640559999999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21E9-4469-BFDC-6F19FEFDE26F}"/>
            </c:ext>
          </c:extLst>
        </c:ser>
        <c:ser>
          <c:idx val="2"/>
          <c:order val="2"/>
          <c:tx>
            <c:v>Soil 2+Sorbent+Binder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 Soil 2'!$P$11:$P$34</c15:sqref>
                    </c15:fullRef>
                  </c:ext>
                </c:extLst>
                <c:f>(' Soil 2'!$P$11:$P$17,' Soil 2'!$P$19,' Soil 2'!$P$22:$P$29,' Soil 2'!$P$32:$P$34)</c:f>
                <c:numCache>
                  <c:formatCode>General</c:formatCode>
                  <c:ptCount val="1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130.59811889480932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4.5630497185097507</c:v>
                  </c:pt>
                  <c:pt idx="9">
                    <c:v>11.66846836381672</c:v>
                  </c:pt>
                  <c:pt idx="10">
                    <c:v>226.8811282343481</c:v>
                  </c:pt>
                  <c:pt idx="11">
                    <c:v>17.902400521184688</c:v>
                  </c:pt>
                  <c:pt idx="12">
                    <c:v>768.46708196559655</c:v>
                  </c:pt>
                  <c:pt idx="13">
                    <c:v>0</c:v>
                  </c:pt>
                  <c:pt idx="14">
                    <c:v>0</c:v>
                  </c:pt>
                  <c:pt idx="15">
                    <c:v>146.17939756573534</c:v>
                  </c:pt>
                  <c:pt idx="16">
                    <c:v>0</c:v>
                  </c:pt>
                  <c:pt idx="17">
                    <c:v>1071.2048536190462</c:v>
                  </c:pt>
                  <c:pt idx="18">
                    <c:v>285.66100145473956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 Soil 2'!$P$11:$P$34</c15:sqref>
                    </c15:fullRef>
                  </c:ext>
                </c:extLst>
                <c:f>(' Soil 2'!$P$11:$P$17,' Soil 2'!$P$19,' Soil 2'!$P$22:$P$29,' Soil 2'!$P$32:$P$34)</c:f>
                <c:numCache>
                  <c:formatCode>General</c:formatCode>
                  <c:ptCount val="1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130.59811889480932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4.5630497185097507</c:v>
                  </c:pt>
                  <c:pt idx="9">
                    <c:v>11.66846836381672</c:v>
                  </c:pt>
                  <c:pt idx="10">
                    <c:v>226.8811282343481</c:v>
                  </c:pt>
                  <c:pt idx="11">
                    <c:v>17.902400521184688</c:v>
                  </c:pt>
                  <c:pt idx="12">
                    <c:v>768.46708196559655</c:v>
                  </c:pt>
                  <c:pt idx="13">
                    <c:v>0</c:v>
                  </c:pt>
                  <c:pt idx="14">
                    <c:v>0</c:v>
                  </c:pt>
                  <c:pt idx="15">
                    <c:v>146.17939756573534</c:v>
                  </c:pt>
                  <c:pt idx="16">
                    <c:v>0</c:v>
                  </c:pt>
                  <c:pt idx="17">
                    <c:v>1071.2048536190462</c:v>
                  </c:pt>
                  <c:pt idx="18">
                    <c:v>285.66100145473956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' Soil 2'!$A$11:$A$34</c15:sqref>
                  </c15:fullRef>
                </c:ext>
              </c:extLst>
              <c:f>(' Soil 2'!$A$11:$A$17,' Soil 2'!$A$19,' Soil 2'!$A$22:$A$29,' Soil 2'!$A$32:$A$34)</c:f>
              <c:strCache>
                <c:ptCount val="19"/>
                <c:pt idx="0">
                  <c:v>PFBA</c:v>
                </c:pt>
                <c:pt idx="1">
                  <c:v>PFPeA</c:v>
                </c:pt>
                <c:pt idx="2">
                  <c:v>PFHxA</c:v>
                </c:pt>
                <c:pt idx="3">
                  <c:v>PFHpA</c:v>
                </c:pt>
                <c:pt idx="4">
                  <c:v>PFOA</c:v>
                </c:pt>
                <c:pt idx="5">
                  <c:v>PFNA</c:v>
                </c:pt>
                <c:pt idx="6">
                  <c:v>PFDA</c:v>
                </c:pt>
                <c:pt idx="7">
                  <c:v>PFDoA</c:v>
                </c:pt>
                <c:pt idx="8">
                  <c:v>PFBS</c:v>
                </c:pt>
                <c:pt idx="9">
                  <c:v>PFPeS</c:v>
                </c:pt>
                <c:pt idx="10">
                  <c:v>PFHxS</c:v>
                </c:pt>
                <c:pt idx="11">
                  <c:v>PFHpS</c:v>
                </c:pt>
                <c:pt idx="12">
                  <c:v>PFOS</c:v>
                </c:pt>
                <c:pt idx="13">
                  <c:v>PFNS</c:v>
                </c:pt>
                <c:pt idx="14">
                  <c:v>PFDS</c:v>
                </c:pt>
                <c:pt idx="15">
                  <c:v>PFOSA</c:v>
                </c:pt>
                <c:pt idx="16">
                  <c:v>4:2FTS</c:v>
                </c:pt>
                <c:pt idx="17">
                  <c:v>6:2FTS</c:v>
                </c:pt>
                <c:pt idx="18">
                  <c:v>8:2FTS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 Soil 2'!$O$11:$O$34</c15:sqref>
                  </c15:fullRef>
                </c:ext>
              </c:extLst>
              <c:f>(' Soil 2'!$O$11:$O$17,' Soil 2'!$O$19,' Soil 2'!$O$22:$O$29,' Soil 2'!$O$32:$O$34)</c:f>
              <c:numCache>
                <c:formatCode>#,##0.00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395.36379266666671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138.77977799999999</c:v>
                </c:pt>
                <c:pt idx="9">
                  <c:v>77.537346666666664</c:v>
                </c:pt>
                <c:pt idx="10">
                  <c:v>594.70968600000003</c:v>
                </c:pt>
                <c:pt idx="11">
                  <c:v>123.27028066666666</c:v>
                </c:pt>
                <c:pt idx="12">
                  <c:v>3554.4307126666668</c:v>
                </c:pt>
                <c:pt idx="13">
                  <c:v>0</c:v>
                </c:pt>
                <c:pt idx="14">
                  <c:v>0</c:v>
                </c:pt>
                <c:pt idx="15">
                  <c:v>640.08312733333332</c:v>
                </c:pt>
                <c:pt idx="16">
                  <c:v>0</c:v>
                </c:pt>
                <c:pt idx="17">
                  <c:v>3426.7120899999995</c:v>
                </c:pt>
                <c:pt idx="18">
                  <c:v>1596.9795280000001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E9-4469-BFDC-6F19FEFDE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10"/>
        <c:axId val="467144128"/>
        <c:axId val="46714445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Soil 2</c:v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ullRef>
                            <c15:sqref>' Soil 2'!$L$11:$L$34</c15:sqref>
                          </c15:fullRef>
                          <c15:formulaRef>
                            <c15:sqref>(' Soil 2'!$L$11:$L$17,' Soil 2'!$L$19,' Soil 2'!$L$22:$L$29,' Soil 2'!$L$32:$L$34)</c15:sqref>
                          </c15:formulaRef>
                        </c:ext>
                      </c:extLst>
                      <c:numCache>
                        <c:formatCode>General</c:formatCode>
                        <c:ptCount val="19"/>
                        <c:pt idx="0">
                          <c:v>86.672360444588222</c:v>
                        </c:pt>
                        <c:pt idx="1">
                          <c:v>185.16642519750553</c:v>
                        </c:pt>
                        <c:pt idx="2">
                          <c:v>2431.9059815202313</c:v>
                        </c:pt>
                        <c:pt idx="3">
                          <c:v>262.97928222905227</c:v>
                        </c:pt>
                        <c:pt idx="4">
                          <c:v>1870.0626699160086</c:v>
                        </c:pt>
                        <c:pt idx="5">
                          <c:v>12.664362101889646</c:v>
                        </c:pt>
                        <c:pt idx="6">
                          <c:v>9.4355804127741951</c:v>
                        </c:pt>
                        <c:pt idx="7">
                          <c:v>1.7738461925304083</c:v>
                        </c:pt>
                        <c:pt idx="8">
                          <c:v>252.79172892628557</c:v>
                        </c:pt>
                        <c:pt idx="9">
                          <c:v>517.45171428741207</c:v>
                        </c:pt>
                        <c:pt idx="10">
                          <c:v>2867.5688845922409</c:v>
                        </c:pt>
                        <c:pt idx="11">
                          <c:v>253.35346469279921</c:v>
                        </c:pt>
                        <c:pt idx="12">
                          <c:v>24787.981387102533</c:v>
                        </c:pt>
                        <c:pt idx="13">
                          <c:v>9.1185318535992756</c:v>
                        </c:pt>
                        <c:pt idx="14">
                          <c:v>19.316643540856539</c:v>
                        </c:pt>
                        <c:pt idx="15">
                          <c:v>1650.7607144530039</c:v>
                        </c:pt>
                        <c:pt idx="16">
                          <c:v>887.65680717147939</c:v>
                        </c:pt>
                        <c:pt idx="17">
                          <c:v>3791.3388809186631</c:v>
                        </c:pt>
                        <c:pt idx="18">
                          <c:v>3005.1188431184996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ullRef>
                            <c15:sqref>' Soil 2'!$L$11:$L$34</c15:sqref>
                          </c15:fullRef>
                          <c15:formulaRef>
                            <c15:sqref>(' Soil 2'!$L$11:$L$17,' Soil 2'!$L$19,' Soil 2'!$L$22:$L$29,' Soil 2'!$L$32:$L$34)</c15:sqref>
                          </c15:formulaRef>
                        </c:ext>
                      </c:extLst>
                      <c:numCache>
                        <c:formatCode>General</c:formatCode>
                        <c:ptCount val="19"/>
                        <c:pt idx="0">
                          <c:v>86.672360444588222</c:v>
                        </c:pt>
                        <c:pt idx="1">
                          <c:v>185.16642519750553</c:v>
                        </c:pt>
                        <c:pt idx="2">
                          <c:v>2431.9059815202313</c:v>
                        </c:pt>
                        <c:pt idx="3">
                          <c:v>262.97928222905227</c:v>
                        </c:pt>
                        <c:pt idx="4">
                          <c:v>1870.0626699160086</c:v>
                        </c:pt>
                        <c:pt idx="5">
                          <c:v>12.664362101889646</c:v>
                        </c:pt>
                        <c:pt idx="6">
                          <c:v>9.4355804127741951</c:v>
                        </c:pt>
                        <c:pt idx="7">
                          <c:v>1.7738461925304083</c:v>
                        </c:pt>
                        <c:pt idx="8">
                          <c:v>252.79172892628557</c:v>
                        </c:pt>
                        <c:pt idx="9">
                          <c:v>517.45171428741207</c:v>
                        </c:pt>
                        <c:pt idx="10">
                          <c:v>2867.5688845922409</c:v>
                        </c:pt>
                        <c:pt idx="11">
                          <c:v>253.35346469279921</c:v>
                        </c:pt>
                        <c:pt idx="12">
                          <c:v>24787.981387102533</c:v>
                        </c:pt>
                        <c:pt idx="13">
                          <c:v>9.1185318535992756</c:v>
                        </c:pt>
                        <c:pt idx="14">
                          <c:v>19.316643540856539</c:v>
                        </c:pt>
                        <c:pt idx="15">
                          <c:v>1650.7607144530039</c:v>
                        </c:pt>
                        <c:pt idx="16">
                          <c:v>887.65680717147939</c:v>
                        </c:pt>
                        <c:pt idx="17">
                          <c:v>3791.3388809186631</c:v>
                        </c:pt>
                        <c:pt idx="18">
                          <c:v>3005.1188431184996</c:v>
                        </c:pt>
                      </c:numCache>
                    </c:numRef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ullRef>
                          <c15:sqref>' Soil 2'!$A$11:$A$34</c15:sqref>
                        </c15:fullRef>
                        <c15:formulaRef>
                          <c15:sqref>(' Soil 2'!$A$11:$A$17,' Soil 2'!$A$19,' Soil 2'!$A$22:$A$29,' Soil 2'!$A$32:$A$34)</c15:sqref>
                        </c15:formulaRef>
                      </c:ext>
                    </c:extLst>
                    <c:strCache>
                      <c:ptCount val="19"/>
                      <c:pt idx="0">
                        <c:v>PFBA</c:v>
                      </c:pt>
                      <c:pt idx="1">
                        <c:v>PFPeA</c:v>
                      </c:pt>
                      <c:pt idx="2">
                        <c:v>PFHxA</c:v>
                      </c:pt>
                      <c:pt idx="3">
                        <c:v>PFHpA</c:v>
                      </c:pt>
                      <c:pt idx="4">
                        <c:v>PFOA</c:v>
                      </c:pt>
                      <c:pt idx="5">
                        <c:v>PFNA</c:v>
                      </c:pt>
                      <c:pt idx="6">
                        <c:v>PFDA</c:v>
                      </c:pt>
                      <c:pt idx="7">
                        <c:v>PFDoA</c:v>
                      </c:pt>
                      <c:pt idx="8">
                        <c:v>PFBS</c:v>
                      </c:pt>
                      <c:pt idx="9">
                        <c:v>PFPeS</c:v>
                      </c:pt>
                      <c:pt idx="10">
                        <c:v>PFHxS</c:v>
                      </c:pt>
                      <c:pt idx="11">
                        <c:v>PFHpS</c:v>
                      </c:pt>
                      <c:pt idx="12">
                        <c:v>PFOS</c:v>
                      </c:pt>
                      <c:pt idx="13">
                        <c:v>PFNS</c:v>
                      </c:pt>
                      <c:pt idx="14">
                        <c:v>PFDS</c:v>
                      </c:pt>
                      <c:pt idx="15">
                        <c:v>PFOSA</c:v>
                      </c:pt>
                      <c:pt idx="16">
                        <c:v>4:2FTS</c:v>
                      </c:pt>
                      <c:pt idx="17">
                        <c:v>6:2FTS</c:v>
                      </c:pt>
                      <c:pt idx="18">
                        <c:v>8:2FTS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 Soil 2'!$K$11:$K$34</c15:sqref>
                        </c15:fullRef>
                        <c15:formulaRef>
                          <c15:sqref>(' Soil 2'!$K$11:$K$17,' Soil 2'!$K$19,' Soil 2'!$K$22:$K$29,' Soil 2'!$K$32:$K$34)</c15:sqref>
                        </c15:formulaRef>
                      </c:ext>
                    </c:extLst>
                    <c:numCache>
                      <c:formatCode>#,##0.00</c:formatCode>
                      <c:ptCount val="19"/>
                      <c:pt idx="0">
                        <c:v>4465.5343779999994</c:v>
                      </c:pt>
                      <c:pt idx="1">
                        <c:v>10733.374102</c:v>
                      </c:pt>
                      <c:pt idx="2">
                        <c:v>28778.464308666666</c:v>
                      </c:pt>
                      <c:pt idx="3">
                        <c:v>4742.6152706666662</c:v>
                      </c:pt>
                      <c:pt idx="4">
                        <c:v>38163.997095999999</c:v>
                      </c:pt>
                      <c:pt idx="5">
                        <c:v>461.83781199999999</c:v>
                      </c:pt>
                      <c:pt idx="6">
                        <c:v>292.99273999999997</c:v>
                      </c:pt>
                      <c:pt idx="7">
                        <c:v>12.994584000000001</c:v>
                      </c:pt>
                      <c:pt idx="8">
                        <c:v>6089.2091099999998</c:v>
                      </c:pt>
                      <c:pt idx="9">
                        <c:v>11223.011373333335</c:v>
                      </c:pt>
                      <c:pt idx="10">
                        <c:v>50758.927109999997</c:v>
                      </c:pt>
                      <c:pt idx="11">
                        <c:v>6853.6286013333338</c:v>
                      </c:pt>
                      <c:pt idx="12">
                        <c:v>180930.50396999999</c:v>
                      </c:pt>
                      <c:pt idx="13">
                        <c:v>519.15581466666663</c:v>
                      </c:pt>
                      <c:pt idx="14">
                        <c:v>337.33005400000002</c:v>
                      </c:pt>
                      <c:pt idx="15">
                        <c:v>29897.679786666664</c:v>
                      </c:pt>
                      <c:pt idx="16">
                        <c:v>7454.4697013333325</c:v>
                      </c:pt>
                      <c:pt idx="17">
                        <c:v>74969.629232666673</c:v>
                      </c:pt>
                      <c:pt idx="18">
                        <c:v>37952.635469333334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21E9-4469-BFDC-6F19FEFDE26F}"/>
                  </c:ext>
                </c:extLst>
              </c15:ser>
            </c15:filteredBarSeries>
          </c:ext>
        </c:extLst>
      </c:barChart>
      <c:catAx>
        <c:axId val="467144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7144456"/>
        <c:crosses val="autoZero"/>
        <c:auto val="1"/>
        <c:lblAlgn val="ctr"/>
        <c:lblOffset val="100"/>
        <c:noMultiLvlLbl val="0"/>
      </c:catAx>
      <c:valAx>
        <c:axId val="467144456"/>
        <c:scaling>
          <c:orientation val="minMax"/>
          <c:max val="4900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Leachate</a:t>
                </a:r>
                <a:r>
                  <a:rPr lang="en-US" sz="1200" b="1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Concentration, ng/L</a:t>
                </a:r>
                <a:endParaRPr lang="en-US" sz="1200" b="1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7.4059405093484633E-3"/>
              <c:y val="0.136253132825350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7144128"/>
        <c:crosses val="autoZero"/>
        <c:crossBetween val="between"/>
        <c:majorUnit val="10000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17077636444592431"/>
          <c:y val="2.9968525409247548E-2"/>
          <c:w val="0.7944492788704054"/>
          <c:h val="0.118024345147537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6043381530307"/>
          <c:y val="8.4209373828271455E-2"/>
          <c:w val="0.84909897608017804"/>
          <c:h val="0.65473475815523063"/>
        </c:manualLayout>
      </c:layout>
      <c:barChart>
        <c:barDir val="col"/>
        <c:grouping val="clustered"/>
        <c:varyColors val="0"/>
        <c:ser>
          <c:idx val="0"/>
          <c:order val="0"/>
          <c:tx>
            <c:v>Soil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66E-48CE-8E40-3AF3647BF622}"/>
                </c:ext>
              </c:extLst>
            </c:dLbl>
            <c:dLbl>
              <c:idx val="1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66E-48CE-8E40-3AF3647BF622}"/>
                </c:ext>
              </c:extLst>
            </c:dLbl>
            <c:dLbl>
              <c:idx val="1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66E-48CE-8E40-3AF3647BF6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'Soil 1'!$L$11:$L$34</c:f>
                <c:numCache>
                  <c:formatCode>General</c:formatCode>
                  <c:ptCount val="16"/>
                  <c:pt idx="0">
                    <c:v>0</c:v>
                  </c:pt>
                  <c:pt idx="1">
                    <c:v>0</c:v>
                  </c:pt>
                  <c:pt idx="2">
                    <c:v>19.078575347545037</c:v>
                  </c:pt>
                  <c:pt idx="3">
                    <c:v>2.7259254877810211</c:v>
                  </c:pt>
                  <c:pt idx="4">
                    <c:v>48.234914545186953</c:v>
                  </c:pt>
                  <c:pt idx="5">
                    <c:v>18.545372151755679</c:v>
                  </c:pt>
                  <c:pt idx="6">
                    <c:v>87.991977117229879</c:v>
                  </c:pt>
                  <c:pt idx="7">
                    <c:v>70.177963505050869</c:v>
                  </c:pt>
                  <c:pt idx="8">
                    <c:v>17.600512616790578</c:v>
                  </c:pt>
                  <c:pt idx="9">
                    <c:v>17.414800359661513</c:v>
                  </c:pt>
                  <c:pt idx="10">
                    <c:v>5080.3259419518918</c:v>
                  </c:pt>
                  <c:pt idx="11">
                    <c:v>297.63533951852725</c:v>
                  </c:pt>
                  <c:pt idx="12">
                    <c:v>594.42891713177687</c:v>
                  </c:pt>
                  <c:pt idx="13">
                    <c:v>780.11675430980767</c:v>
                  </c:pt>
                  <c:pt idx="14">
                    <c:v>23.500444745158717</c:v>
                  </c:pt>
                  <c:pt idx="15">
                    <c:v>1819.736971174905</c:v>
                  </c:pt>
                </c:numCache>
              </c:numRef>
            </c:plus>
            <c:minus>
              <c:numRef>
                <c:f>'Soil 1'!$L$11:$L$34</c:f>
                <c:numCache>
                  <c:formatCode>General</c:formatCode>
                  <c:ptCount val="16"/>
                  <c:pt idx="0">
                    <c:v>0</c:v>
                  </c:pt>
                  <c:pt idx="1">
                    <c:v>0</c:v>
                  </c:pt>
                  <c:pt idx="2">
                    <c:v>19.078575347545037</c:v>
                  </c:pt>
                  <c:pt idx="3">
                    <c:v>2.7259254877810211</c:v>
                  </c:pt>
                  <c:pt idx="4">
                    <c:v>48.234914545186953</c:v>
                  </c:pt>
                  <c:pt idx="5">
                    <c:v>18.545372151755679</c:v>
                  </c:pt>
                  <c:pt idx="6">
                    <c:v>87.991977117229879</c:v>
                  </c:pt>
                  <c:pt idx="7">
                    <c:v>70.177963505050869</c:v>
                  </c:pt>
                  <c:pt idx="8">
                    <c:v>17.600512616790578</c:v>
                  </c:pt>
                  <c:pt idx="9">
                    <c:v>17.414800359661513</c:v>
                  </c:pt>
                  <c:pt idx="10">
                    <c:v>5080.3259419518918</c:v>
                  </c:pt>
                  <c:pt idx="11">
                    <c:v>297.63533951852725</c:v>
                  </c:pt>
                  <c:pt idx="12">
                    <c:v>594.42891713177687</c:v>
                  </c:pt>
                  <c:pt idx="13">
                    <c:v>780.11675430980767</c:v>
                  </c:pt>
                  <c:pt idx="14">
                    <c:v>23.500444745158717</c:v>
                  </c:pt>
                  <c:pt idx="15">
                    <c:v>1819.736971174905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'Soil 1'!$A$11:$A$34</c:f>
              <c:strCache>
                <c:ptCount val="16"/>
                <c:pt idx="0">
                  <c:v>PFBA</c:v>
                </c:pt>
                <c:pt idx="1">
                  <c:v>PFPeA</c:v>
                </c:pt>
                <c:pt idx="2">
                  <c:v>PFHxA</c:v>
                </c:pt>
                <c:pt idx="3">
                  <c:v>PFHpA</c:v>
                </c:pt>
                <c:pt idx="4">
                  <c:v>PFOA</c:v>
                </c:pt>
                <c:pt idx="5">
                  <c:v>PFNA</c:v>
                </c:pt>
                <c:pt idx="6">
                  <c:v>PFDA</c:v>
                </c:pt>
                <c:pt idx="7">
                  <c:v>PFUnA</c:v>
                </c:pt>
                <c:pt idx="8">
                  <c:v>PFDoA</c:v>
                </c:pt>
                <c:pt idx="9">
                  <c:v>PFHxS</c:v>
                </c:pt>
                <c:pt idx="10">
                  <c:v>PFOS</c:v>
                </c:pt>
                <c:pt idx="11">
                  <c:v>PFNS</c:v>
                </c:pt>
                <c:pt idx="12">
                  <c:v>PFDS</c:v>
                </c:pt>
                <c:pt idx="13">
                  <c:v>PFOSA</c:v>
                </c:pt>
                <c:pt idx="14">
                  <c:v>6:2FTS</c:v>
                </c:pt>
                <c:pt idx="15">
                  <c:v>8:2FTS</c:v>
                </c:pt>
              </c:strCache>
            </c:strRef>
          </c:cat>
          <c:val>
            <c:numRef>
              <c:f>'Soil 1'!$K$11:$K$34</c:f>
              <c:numCache>
                <c:formatCode>#,##0.00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248.47397866666665</c:v>
                </c:pt>
                <c:pt idx="3">
                  <c:v>192.47912533333331</c:v>
                </c:pt>
                <c:pt idx="4">
                  <c:v>909.1896926666667</c:v>
                </c:pt>
                <c:pt idx="5">
                  <c:v>256.86021400000004</c:v>
                </c:pt>
                <c:pt idx="6">
                  <c:v>817.60428400000001</c:v>
                </c:pt>
                <c:pt idx="7">
                  <c:v>272.85649599999999</c:v>
                </c:pt>
                <c:pt idx="8">
                  <c:v>88.952487333333337</c:v>
                </c:pt>
                <c:pt idx="9">
                  <c:v>290.879932</c:v>
                </c:pt>
                <c:pt idx="10">
                  <c:v>34713.923956666666</c:v>
                </c:pt>
                <c:pt idx="11">
                  <c:v>1263.7385253333334</c:v>
                </c:pt>
                <c:pt idx="12">
                  <c:v>1850.2096266666667</c:v>
                </c:pt>
                <c:pt idx="13">
                  <c:v>5750.8794093333336</c:v>
                </c:pt>
                <c:pt idx="14">
                  <c:v>205.44585466666663</c:v>
                </c:pt>
                <c:pt idx="15">
                  <c:v>10227.144167333334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6E-48CE-8E40-3AF3647BF622}"/>
            </c:ext>
          </c:extLst>
        </c:ser>
        <c:ser>
          <c:idx val="1"/>
          <c:order val="1"/>
          <c:tx>
            <c:v>Soil 1+Sorbent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'Soil 1'!$N$11:$N$34</c:f>
                <c:numCache>
                  <c:formatCode>General</c:formatCode>
                  <c:ptCount val="1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25.283705964295798</c:v>
                  </c:pt>
                  <c:pt idx="7">
                    <c:v>18.371025420613456</c:v>
                  </c:pt>
                  <c:pt idx="8">
                    <c:v>19.273751525688699</c:v>
                  </c:pt>
                  <c:pt idx="9">
                    <c:v>0</c:v>
                  </c:pt>
                  <c:pt idx="10">
                    <c:v>847.78424449514375</c:v>
                  </c:pt>
                  <c:pt idx="11">
                    <c:v>83.086953772018489</c:v>
                  </c:pt>
                  <c:pt idx="12">
                    <c:v>205.71940072353479</c:v>
                  </c:pt>
                  <c:pt idx="13">
                    <c:v>55.635351140419665</c:v>
                  </c:pt>
                  <c:pt idx="14">
                    <c:v>0</c:v>
                  </c:pt>
                  <c:pt idx="15">
                    <c:v>175.44594518002623</c:v>
                  </c:pt>
                </c:numCache>
              </c:numRef>
            </c:plus>
            <c:minus>
              <c:numRef>
                <c:f>'Soil 1'!$N$11:$N$34</c:f>
                <c:numCache>
                  <c:formatCode>General</c:formatCode>
                  <c:ptCount val="1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25.283705964295798</c:v>
                  </c:pt>
                  <c:pt idx="7">
                    <c:v>18.371025420613456</c:v>
                  </c:pt>
                  <c:pt idx="8">
                    <c:v>19.273751525688699</c:v>
                  </c:pt>
                  <c:pt idx="9">
                    <c:v>0</c:v>
                  </c:pt>
                  <c:pt idx="10">
                    <c:v>847.78424449514375</c:v>
                  </c:pt>
                  <c:pt idx="11">
                    <c:v>83.086953772018489</c:v>
                  </c:pt>
                  <c:pt idx="12">
                    <c:v>205.71940072353479</c:v>
                  </c:pt>
                  <c:pt idx="13">
                    <c:v>55.635351140419665</c:v>
                  </c:pt>
                  <c:pt idx="14">
                    <c:v>0</c:v>
                  </c:pt>
                  <c:pt idx="15">
                    <c:v>175.44594518002623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'Soil 1'!$A$11:$A$34</c:f>
              <c:strCache>
                <c:ptCount val="16"/>
                <c:pt idx="0">
                  <c:v>PFBA</c:v>
                </c:pt>
                <c:pt idx="1">
                  <c:v>PFPeA</c:v>
                </c:pt>
                <c:pt idx="2">
                  <c:v>PFHxA</c:v>
                </c:pt>
                <c:pt idx="3">
                  <c:v>PFHpA</c:v>
                </c:pt>
                <c:pt idx="4">
                  <c:v>PFOA</c:v>
                </c:pt>
                <c:pt idx="5">
                  <c:v>PFNA</c:v>
                </c:pt>
                <c:pt idx="6">
                  <c:v>PFDA</c:v>
                </c:pt>
                <c:pt idx="7">
                  <c:v>PFUnA</c:v>
                </c:pt>
                <c:pt idx="8">
                  <c:v>PFDoA</c:v>
                </c:pt>
                <c:pt idx="9">
                  <c:v>PFHxS</c:v>
                </c:pt>
                <c:pt idx="10">
                  <c:v>PFOS</c:v>
                </c:pt>
                <c:pt idx="11">
                  <c:v>PFNS</c:v>
                </c:pt>
                <c:pt idx="12">
                  <c:v>PFDS</c:v>
                </c:pt>
                <c:pt idx="13">
                  <c:v>PFOSA</c:v>
                </c:pt>
                <c:pt idx="14">
                  <c:v>6:2FTS</c:v>
                </c:pt>
                <c:pt idx="15">
                  <c:v>8:2FTS</c:v>
                </c:pt>
              </c:strCache>
            </c:strRef>
          </c:cat>
          <c:val>
            <c:numRef>
              <c:f>'Soil 1'!$M$11:$M$34</c:f>
              <c:numCache>
                <c:formatCode>#,##0.00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138.38188600000001</c:v>
                </c:pt>
                <c:pt idx="7">
                  <c:v>88.662197333333324</c:v>
                </c:pt>
                <c:pt idx="8">
                  <c:v>39.379218666666667</c:v>
                </c:pt>
                <c:pt idx="9">
                  <c:v>0</c:v>
                </c:pt>
                <c:pt idx="10">
                  <c:v>2163.0818633333333</c:v>
                </c:pt>
                <c:pt idx="11">
                  <c:v>220.88459800000001</c:v>
                </c:pt>
                <c:pt idx="12">
                  <c:v>771.39403133333326</c:v>
                </c:pt>
                <c:pt idx="13">
                  <c:v>255.39509333333334</c:v>
                </c:pt>
                <c:pt idx="14">
                  <c:v>0</c:v>
                </c:pt>
                <c:pt idx="15">
                  <c:v>381.13480200000004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6E-48CE-8E40-3AF3647BF622}"/>
            </c:ext>
          </c:extLst>
        </c:ser>
        <c:ser>
          <c:idx val="2"/>
          <c:order val="2"/>
          <c:tx>
            <c:v>Soil 1+Sorbent+Binder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'Soil 1'!$P$11:$P$34</c:f>
                <c:numCache>
                  <c:formatCode>General</c:formatCode>
                  <c:ptCount val="1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3.627741092235774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125.76965957993373</c:v>
                  </c:pt>
                  <c:pt idx="11">
                    <c:v>0</c:v>
                  </c:pt>
                  <c:pt idx="12">
                    <c:v>8.1151956010924504</c:v>
                  </c:pt>
                  <c:pt idx="13">
                    <c:v>96.593858812708604</c:v>
                  </c:pt>
                  <c:pt idx="14">
                    <c:v>0</c:v>
                  </c:pt>
                  <c:pt idx="15">
                    <c:v>27.647307731091502</c:v>
                  </c:pt>
                </c:numCache>
              </c:numRef>
            </c:plus>
            <c:minus>
              <c:numRef>
                <c:f>'Soil 1'!$P$11:$P$34</c:f>
                <c:numCache>
                  <c:formatCode>General</c:formatCode>
                  <c:ptCount val="1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3.627741092235774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125.76965957993373</c:v>
                  </c:pt>
                  <c:pt idx="11">
                    <c:v>0</c:v>
                  </c:pt>
                  <c:pt idx="12">
                    <c:v>8.1151956010924504</c:v>
                  </c:pt>
                  <c:pt idx="13">
                    <c:v>96.593858812708604</c:v>
                  </c:pt>
                  <c:pt idx="14">
                    <c:v>0</c:v>
                  </c:pt>
                  <c:pt idx="15">
                    <c:v>27.647307731091502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'Soil 1'!$O$11:$O$34</c:f>
              <c:numCache>
                <c:formatCode>#,##0.00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104.937844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615.01700933333325</c:v>
                </c:pt>
                <c:pt idx="11">
                  <c:v>0</c:v>
                </c:pt>
                <c:pt idx="12">
                  <c:v>136.62923266666667</c:v>
                </c:pt>
                <c:pt idx="13">
                  <c:v>302.40836200000001</c:v>
                </c:pt>
                <c:pt idx="14">
                  <c:v>0</c:v>
                </c:pt>
                <c:pt idx="15">
                  <c:v>43.782328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6E-48CE-8E40-3AF3647BF6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7144128"/>
        <c:axId val="467144456"/>
      </c:barChart>
      <c:catAx>
        <c:axId val="46714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7144456"/>
        <c:crosses val="autoZero"/>
        <c:auto val="1"/>
        <c:lblAlgn val="ctr"/>
        <c:lblOffset val="100"/>
        <c:noMultiLvlLbl val="0"/>
      </c:catAx>
      <c:valAx>
        <c:axId val="467144456"/>
        <c:scaling>
          <c:orientation val="minMax"/>
          <c:max val="2499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Leachate</a:t>
                </a:r>
                <a:r>
                  <a:rPr lang="en-US" sz="1200" b="1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Concentration, ng/L</a:t>
                </a:r>
                <a:endParaRPr lang="en-US" sz="1200" b="1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1.1679066858944091E-2"/>
              <c:y val="7.540817397825272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7144128"/>
        <c:crosses val="autoZero"/>
        <c:crossBetween val="between"/>
        <c:majorUnit val="500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15113610798650168"/>
          <c:y val="0.10375036453776613"/>
          <c:w val="0.3756604842999276"/>
          <c:h val="0.208934652399219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58747286218852"/>
          <c:y val="8.8182670859836221E-2"/>
          <c:w val="0.85494815462881957"/>
          <c:h val="0.60719837948184407"/>
        </c:manualLayout>
      </c:layout>
      <c:barChart>
        <c:barDir val="col"/>
        <c:grouping val="clustered"/>
        <c:varyColors val="0"/>
        <c:ser>
          <c:idx val="1"/>
          <c:order val="1"/>
          <c:tx>
            <c:v>Soil 1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 Soil 2'!$A$11:$A$34</c:f>
              <c:strCache>
                <c:ptCount val="24"/>
                <c:pt idx="0">
                  <c:v>PFBA</c:v>
                </c:pt>
                <c:pt idx="1">
                  <c:v>PFPeA</c:v>
                </c:pt>
                <c:pt idx="2">
                  <c:v>PFHxA</c:v>
                </c:pt>
                <c:pt idx="3">
                  <c:v>PFHpA</c:v>
                </c:pt>
                <c:pt idx="4">
                  <c:v>PFOA</c:v>
                </c:pt>
                <c:pt idx="5">
                  <c:v>PFNA</c:v>
                </c:pt>
                <c:pt idx="6">
                  <c:v>PFDA</c:v>
                </c:pt>
                <c:pt idx="7">
                  <c:v>PFUnA</c:v>
                </c:pt>
                <c:pt idx="8">
                  <c:v>PFDoA</c:v>
                </c:pt>
                <c:pt idx="9">
                  <c:v>PFTrDA</c:v>
                </c:pt>
                <c:pt idx="10">
                  <c:v>PFTeDA</c:v>
                </c:pt>
                <c:pt idx="11">
                  <c:v>PFBS</c:v>
                </c:pt>
                <c:pt idx="12">
                  <c:v>PFPeS</c:v>
                </c:pt>
                <c:pt idx="13">
                  <c:v>PFHxS</c:v>
                </c:pt>
                <c:pt idx="14">
                  <c:v>PFHpS</c:v>
                </c:pt>
                <c:pt idx="15">
                  <c:v>PFOS</c:v>
                </c:pt>
                <c:pt idx="16">
                  <c:v>PFNS</c:v>
                </c:pt>
                <c:pt idx="17">
                  <c:v>PFDS</c:v>
                </c:pt>
                <c:pt idx="18">
                  <c:v>PFOSA</c:v>
                </c:pt>
                <c:pt idx="19">
                  <c:v>NMeFOSAA</c:v>
                </c:pt>
                <c:pt idx="20">
                  <c:v>NEtFOSAA</c:v>
                </c:pt>
                <c:pt idx="21">
                  <c:v>4:2FTS</c:v>
                </c:pt>
                <c:pt idx="22">
                  <c:v>6:2FTS</c:v>
                </c:pt>
                <c:pt idx="23">
                  <c:v>8:2FTS</c:v>
                </c:pt>
              </c:strCache>
            </c:strRef>
          </c:cat>
          <c:val>
            <c:numRef>
              <c:f>' Soil 2'!$AD$11:$AD$34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20</c:v>
                </c:pt>
                <c:pt idx="5">
                  <c:v>0</c:v>
                </c:pt>
                <c:pt idx="6">
                  <c:v>31</c:v>
                </c:pt>
                <c:pt idx="7">
                  <c:v>21</c:v>
                </c:pt>
                <c:pt idx="8">
                  <c:v>17</c:v>
                </c:pt>
                <c:pt idx="9">
                  <c:v>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10</c:v>
                </c:pt>
                <c:pt idx="14">
                  <c:v>0</c:v>
                </c:pt>
                <c:pt idx="15">
                  <c:v>2282</c:v>
                </c:pt>
                <c:pt idx="16">
                  <c:v>100</c:v>
                </c:pt>
                <c:pt idx="17">
                  <c:v>87</c:v>
                </c:pt>
                <c:pt idx="18">
                  <c:v>979</c:v>
                </c:pt>
                <c:pt idx="19">
                  <c:v>37</c:v>
                </c:pt>
                <c:pt idx="20">
                  <c:v>0</c:v>
                </c:pt>
                <c:pt idx="21">
                  <c:v>0</c:v>
                </c:pt>
                <c:pt idx="22">
                  <c:v>7</c:v>
                </c:pt>
                <c:pt idx="23">
                  <c:v>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1E-4E35-BD33-53E630EB0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7144128"/>
        <c:axId val="46714445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Soil 2</c:v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 Soil 2'!$A$11:$A$34</c15:sqref>
                        </c15:formulaRef>
                      </c:ext>
                    </c:extLst>
                    <c:strCache>
                      <c:ptCount val="24"/>
                      <c:pt idx="0">
                        <c:v>PFBA</c:v>
                      </c:pt>
                      <c:pt idx="1">
                        <c:v>PFPeA</c:v>
                      </c:pt>
                      <c:pt idx="2">
                        <c:v>PFHxA</c:v>
                      </c:pt>
                      <c:pt idx="3">
                        <c:v>PFHpA</c:v>
                      </c:pt>
                      <c:pt idx="4">
                        <c:v>PFOA</c:v>
                      </c:pt>
                      <c:pt idx="5">
                        <c:v>PFNA</c:v>
                      </c:pt>
                      <c:pt idx="6">
                        <c:v>PFDA</c:v>
                      </c:pt>
                      <c:pt idx="7">
                        <c:v>PFUnA</c:v>
                      </c:pt>
                      <c:pt idx="8">
                        <c:v>PFDoA</c:v>
                      </c:pt>
                      <c:pt idx="9">
                        <c:v>PFTrDA</c:v>
                      </c:pt>
                      <c:pt idx="10">
                        <c:v>PFTeDA</c:v>
                      </c:pt>
                      <c:pt idx="11">
                        <c:v>PFBS</c:v>
                      </c:pt>
                      <c:pt idx="12">
                        <c:v>PFPeS</c:v>
                      </c:pt>
                      <c:pt idx="13">
                        <c:v>PFHxS</c:v>
                      </c:pt>
                      <c:pt idx="14">
                        <c:v>PFHpS</c:v>
                      </c:pt>
                      <c:pt idx="15">
                        <c:v>PFOS</c:v>
                      </c:pt>
                      <c:pt idx="16">
                        <c:v>PFNS</c:v>
                      </c:pt>
                      <c:pt idx="17">
                        <c:v>PFDS</c:v>
                      </c:pt>
                      <c:pt idx="18">
                        <c:v>PFOSA</c:v>
                      </c:pt>
                      <c:pt idx="19">
                        <c:v>NMeFOSAA</c:v>
                      </c:pt>
                      <c:pt idx="20">
                        <c:v>NEtFOSAA</c:v>
                      </c:pt>
                      <c:pt idx="21">
                        <c:v>4:2FTS</c:v>
                      </c:pt>
                      <c:pt idx="22">
                        <c:v>6:2FTS</c:v>
                      </c:pt>
                      <c:pt idx="23">
                        <c:v>8:2FTS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 Soil 2'!$AC$11:$AC$34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91</c:v>
                      </c:pt>
                      <c:pt idx="1">
                        <c:v>296</c:v>
                      </c:pt>
                      <c:pt idx="2">
                        <c:v>650</c:v>
                      </c:pt>
                      <c:pt idx="3">
                        <c:v>109</c:v>
                      </c:pt>
                      <c:pt idx="4">
                        <c:v>751</c:v>
                      </c:pt>
                      <c:pt idx="5">
                        <c:v>11</c:v>
                      </c:pt>
                      <c:pt idx="6">
                        <c:v>6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137</c:v>
                      </c:pt>
                      <c:pt idx="12">
                        <c:v>210</c:v>
                      </c:pt>
                      <c:pt idx="13">
                        <c:v>2363</c:v>
                      </c:pt>
                      <c:pt idx="14">
                        <c:v>177</c:v>
                      </c:pt>
                      <c:pt idx="15">
                        <c:v>13676</c:v>
                      </c:pt>
                      <c:pt idx="16">
                        <c:v>26</c:v>
                      </c:pt>
                      <c:pt idx="17">
                        <c:v>7</c:v>
                      </c:pt>
                      <c:pt idx="18">
                        <c:v>907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118</c:v>
                      </c:pt>
                      <c:pt idx="22">
                        <c:v>3839</c:v>
                      </c:pt>
                      <c:pt idx="23">
                        <c:v>1009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41E-4E35-BD33-53E630EB0EDC}"/>
                  </c:ext>
                </c:extLst>
              </c15:ser>
            </c15:filteredBarSeries>
          </c:ext>
        </c:extLst>
      </c:barChart>
      <c:catAx>
        <c:axId val="467144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7144456"/>
        <c:crosses val="autoZero"/>
        <c:auto val="1"/>
        <c:lblAlgn val="ctr"/>
        <c:lblOffset val="100"/>
        <c:noMultiLvlLbl val="0"/>
      </c:catAx>
      <c:valAx>
        <c:axId val="467144456"/>
        <c:scaling>
          <c:orientation val="minMax"/>
          <c:max val="999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Soil Concentration, ng/g (D.W.)</a:t>
                </a:r>
                <a:endParaRPr lang="en-US" sz="1200" b="1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7.1998639059006513E-3"/>
              <c:y val="0.151909407550471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7144128"/>
        <c:crosses val="autoZero"/>
        <c:crossBetween val="between"/>
        <c:majorUnit val="200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12674556884093191"/>
          <c:y val="8.0168815376065419E-2"/>
          <c:w val="0.24603091280256639"/>
          <c:h val="0.103375977373897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52898910891953"/>
          <c:y val="3.8495188101487311E-2"/>
          <c:w val="0.85617425728760654"/>
          <c:h val="0.73806662881873308"/>
        </c:manualLayout>
      </c:layout>
      <c:barChart>
        <c:barDir val="col"/>
        <c:grouping val="clustered"/>
        <c:varyColors val="0"/>
        <c:ser>
          <c:idx val="1"/>
          <c:order val="1"/>
          <c:tx>
            <c:v>Soil 1+Sorbent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'Soil 1'!$A$11:$A$34</c:f>
              <c:strCache>
                <c:ptCount val="16"/>
                <c:pt idx="0">
                  <c:v>PFBA</c:v>
                </c:pt>
                <c:pt idx="1">
                  <c:v>PFPeA</c:v>
                </c:pt>
                <c:pt idx="2">
                  <c:v>PFHxA</c:v>
                </c:pt>
                <c:pt idx="3">
                  <c:v>PFHpA</c:v>
                </c:pt>
                <c:pt idx="4">
                  <c:v>PFOA</c:v>
                </c:pt>
                <c:pt idx="5">
                  <c:v>PFNA</c:v>
                </c:pt>
                <c:pt idx="6">
                  <c:v>PFDA</c:v>
                </c:pt>
                <c:pt idx="7">
                  <c:v>PFUnA</c:v>
                </c:pt>
                <c:pt idx="8">
                  <c:v>PFDoA</c:v>
                </c:pt>
                <c:pt idx="9">
                  <c:v>PFHxS</c:v>
                </c:pt>
                <c:pt idx="10">
                  <c:v>PFOS</c:v>
                </c:pt>
                <c:pt idx="11">
                  <c:v>PFNS</c:v>
                </c:pt>
                <c:pt idx="12">
                  <c:v>PFDS</c:v>
                </c:pt>
                <c:pt idx="13">
                  <c:v>PFOSA</c:v>
                </c:pt>
                <c:pt idx="14">
                  <c:v>6:2FTS</c:v>
                </c:pt>
                <c:pt idx="15">
                  <c:v>8:2FTS</c:v>
                </c:pt>
              </c:strCache>
            </c:strRef>
          </c:cat>
          <c:val>
            <c:numRef>
              <c:f>'Soil 1'!$M$11:$M$34</c:f>
              <c:numCache>
                <c:formatCode>#,##0.00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138.38188600000001</c:v>
                </c:pt>
                <c:pt idx="7">
                  <c:v>88.662197333333324</c:v>
                </c:pt>
                <c:pt idx="8">
                  <c:v>39.379218666666667</c:v>
                </c:pt>
                <c:pt idx="9">
                  <c:v>0</c:v>
                </c:pt>
                <c:pt idx="10">
                  <c:v>2163.0818633333333</c:v>
                </c:pt>
                <c:pt idx="11">
                  <c:v>220.88459800000001</c:v>
                </c:pt>
                <c:pt idx="12">
                  <c:v>771.39403133333326</c:v>
                </c:pt>
                <c:pt idx="13">
                  <c:v>255.39509333333334</c:v>
                </c:pt>
                <c:pt idx="14">
                  <c:v>0</c:v>
                </c:pt>
                <c:pt idx="15">
                  <c:v>381.13480200000004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B7-47C7-83A7-060656662AB6}"/>
            </c:ext>
          </c:extLst>
        </c:ser>
        <c:ser>
          <c:idx val="2"/>
          <c:order val="2"/>
          <c:tx>
            <c:v>Soil 1+Sorbent+Binder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'Soil 1'!$O$11:$O$34</c:f>
              <c:numCache>
                <c:formatCode>#,##0.00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104.937844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615.01700933333325</c:v>
                </c:pt>
                <c:pt idx="11">
                  <c:v>0</c:v>
                </c:pt>
                <c:pt idx="12">
                  <c:v>136.62923266666667</c:v>
                </c:pt>
                <c:pt idx="13">
                  <c:v>302.40836200000001</c:v>
                </c:pt>
                <c:pt idx="14">
                  <c:v>0</c:v>
                </c:pt>
                <c:pt idx="15">
                  <c:v>43.782328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CB7-47C7-83A7-060656662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7144128"/>
        <c:axId val="46714445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Soil 1</c:v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dLbl>
                    <c:idx val="10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8CB7-47C7-83A7-060656662AB6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errBars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ormulaRef>
                            <c15:sqref>'Soil 1'!$L$11:$L$34</c15:sqref>
                          </c15:formulaRef>
                        </c:ext>
                      </c:extLst>
                      <c:numCache>
                        <c:formatCode>General</c:formatCode>
                        <c:ptCount val="16"/>
                        <c:pt idx="0">
                          <c:v>0</c:v>
                        </c:pt>
                        <c:pt idx="1">
                          <c:v>0</c:v>
                        </c:pt>
                        <c:pt idx="2">
                          <c:v>19.078575347545037</c:v>
                        </c:pt>
                        <c:pt idx="3">
                          <c:v>2.7259254877810211</c:v>
                        </c:pt>
                        <c:pt idx="4">
                          <c:v>48.234914545186953</c:v>
                        </c:pt>
                        <c:pt idx="5">
                          <c:v>18.545372151755679</c:v>
                        </c:pt>
                        <c:pt idx="6">
                          <c:v>87.991977117229879</c:v>
                        </c:pt>
                        <c:pt idx="7">
                          <c:v>70.177963505050869</c:v>
                        </c:pt>
                        <c:pt idx="8">
                          <c:v>17.600512616790578</c:v>
                        </c:pt>
                        <c:pt idx="9">
                          <c:v>17.414800359661513</c:v>
                        </c:pt>
                        <c:pt idx="10">
                          <c:v>5080.3259419518918</c:v>
                        </c:pt>
                        <c:pt idx="11">
                          <c:v>297.63533951852725</c:v>
                        </c:pt>
                        <c:pt idx="12">
                          <c:v>594.42891713177687</c:v>
                        </c:pt>
                        <c:pt idx="13">
                          <c:v>780.11675430980767</c:v>
                        </c:pt>
                        <c:pt idx="14">
                          <c:v>23.500444745158717</c:v>
                        </c:pt>
                        <c:pt idx="15">
                          <c:v>1819.736971174905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ormulaRef>
                            <c15:sqref>'Soil 1'!$L$11:$L$34</c15:sqref>
                          </c15:formulaRef>
                        </c:ext>
                      </c:extLst>
                      <c:numCache>
                        <c:formatCode>General</c:formatCode>
                        <c:ptCount val="16"/>
                        <c:pt idx="0">
                          <c:v>0</c:v>
                        </c:pt>
                        <c:pt idx="1">
                          <c:v>0</c:v>
                        </c:pt>
                        <c:pt idx="2">
                          <c:v>19.078575347545037</c:v>
                        </c:pt>
                        <c:pt idx="3">
                          <c:v>2.7259254877810211</c:v>
                        </c:pt>
                        <c:pt idx="4">
                          <c:v>48.234914545186953</c:v>
                        </c:pt>
                        <c:pt idx="5">
                          <c:v>18.545372151755679</c:v>
                        </c:pt>
                        <c:pt idx="6">
                          <c:v>87.991977117229879</c:v>
                        </c:pt>
                        <c:pt idx="7">
                          <c:v>70.177963505050869</c:v>
                        </c:pt>
                        <c:pt idx="8">
                          <c:v>17.600512616790578</c:v>
                        </c:pt>
                        <c:pt idx="9">
                          <c:v>17.414800359661513</c:v>
                        </c:pt>
                        <c:pt idx="10">
                          <c:v>5080.3259419518918</c:v>
                        </c:pt>
                        <c:pt idx="11">
                          <c:v>297.63533951852725</c:v>
                        </c:pt>
                        <c:pt idx="12">
                          <c:v>594.42891713177687</c:v>
                        </c:pt>
                        <c:pt idx="13">
                          <c:v>780.11675430980767</c:v>
                        </c:pt>
                        <c:pt idx="14">
                          <c:v>23.500444745158717</c:v>
                        </c:pt>
                        <c:pt idx="15">
                          <c:v>1819.736971174905</c:v>
                        </c:pt>
                      </c:numCache>
                    </c:numRef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ormulaRef>
                          <c15:sqref>'Soil 1'!$A$11:$A$34</c15:sqref>
                        </c15:formulaRef>
                      </c:ext>
                    </c:extLst>
                    <c:strCache>
                      <c:ptCount val="16"/>
                      <c:pt idx="0">
                        <c:v>PFBA</c:v>
                      </c:pt>
                      <c:pt idx="1">
                        <c:v>PFPeA</c:v>
                      </c:pt>
                      <c:pt idx="2">
                        <c:v>PFHxA</c:v>
                      </c:pt>
                      <c:pt idx="3">
                        <c:v>PFHpA</c:v>
                      </c:pt>
                      <c:pt idx="4">
                        <c:v>PFOA</c:v>
                      </c:pt>
                      <c:pt idx="5">
                        <c:v>PFNA</c:v>
                      </c:pt>
                      <c:pt idx="6">
                        <c:v>PFDA</c:v>
                      </c:pt>
                      <c:pt idx="7">
                        <c:v>PFUnA</c:v>
                      </c:pt>
                      <c:pt idx="8">
                        <c:v>PFDoA</c:v>
                      </c:pt>
                      <c:pt idx="9">
                        <c:v>PFHxS</c:v>
                      </c:pt>
                      <c:pt idx="10">
                        <c:v>PFOS</c:v>
                      </c:pt>
                      <c:pt idx="11">
                        <c:v>PFNS</c:v>
                      </c:pt>
                      <c:pt idx="12">
                        <c:v>PFDS</c:v>
                      </c:pt>
                      <c:pt idx="13">
                        <c:v>PFOSA</c:v>
                      </c:pt>
                      <c:pt idx="14">
                        <c:v>6:2FTS</c:v>
                      </c:pt>
                      <c:pt idx="15">
                        <c:v>8:2FTS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'Soil 1'!$K$11:$K$34</c15:sqref>
                        </c15:formulaRef>
                      </c:ext>
                    </c:extLst>
                    <c:numCache>
                      <c:formatCode>#,##0.00</c:formatCode>
                      <c:ptCount val="16"/>
                      <c:pt idx="0">
                        <c:v>0</c:v>
                      </c:pt>
                      <c:pt idx="1">
                        <c:v>0</c:v>
                      </c:pt>
                      <c:pt idx="2">
                        <c:v>248.47397866666665</c:v>
                      </c:pt>
                      <c:pt idx="3">
                        <c:v>192.47912533333331</c:v>
                      </c:pt>
                      <c:pt idx="4">
                        <c:v>909.1896926666667</c:v>
                      </c:pt>
                      <c:pt idx="5">
                        <c:v>256.86021400000004</c:v>
                      </c:pt>
                      <c:pt idx="6">
                        <c:v>817.60428400000001</c:v>
                      </c:pt>
                      <c:pt idx="7">
                        <c:v>272.85649599999999</c:v>
                      </c:pt>
                      <c:pt idx="8">
                        <c:v>88.952487333333337</c:v>
                      </c:pt>
                      <c:pt idx="9">
                        <c:v>290.879932</c:v>
                      </c:pt>
                      <c:pt idx="10">
                        <c:v>34713.923956666666</c:v>
                      </c:pt>
                      <c:pt idx="11">
                        <c:v>1263.7385253333334</c:v>
                      </c:pt>
                      <c:pt idx="12">
                        <c:v>1850.2096266666667</c:v>
                      </c:pt>
                      <c:pt idx="13">
                        <c:v>5750.8794093333336</c:v>
                      </c:pt>
                      <c:pt idx="14">
                        <c:v>205.44585466666663</c:v>
                      </c:pt>
                      <c:pt idx="15">
                        <c:v>10227.144167333334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8CB7-47C7-83A7-060656662AB6}"/>
                  </c:ext>
                </c:extLst>
              </c15:ser>
            </c15:filteredBarSeries>
          </c:ext>
        </c:extLst>
      </c:barChart>
      <c:catAx>
        <c:axId val="467144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7144456"/>
        <c:crosses val="autoZero"/>
        <c:auto val="1"/>
        <c:lblAlgn val="ctr"/>
        <c:lblOffset val="100"/>
        <c:noMultiLvlLbl val="0"/>
      </c:catAx>
      <c:valAx>
        <c:axId val="467144456"/>
        <c:scaling>
          <c:orientation val="minMax"/>
          <c:max val="249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Leachate</a:t>
                </a:r>
                <a:r>
                  <a:rPr lang="en-US" sz="1200" b="1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Concentration, ng/L</a:t>
                </a:r>
                <a:endParaRPr lang="en-US" sz="1200" b="1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7.3571036178617204E-3"/>
              <c:y val="2.207488954162861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714412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13120255316922594"/>
          <c:y val="4.1054476340927605E-2"/>
          <c:w val="0.43989082760003839"/>
          <c:h val="0.142059092143262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23995256406903"/>
          <c:y val="3.8495188101487311E-2"/>
          <c:w val="0.86946329383245702"/>
          <c:h val="0.73806662881873308"/>
        </c:manualLayout>
      </c:layout>
      <c:barChart>
        <c:barDir val="col"/>
        <c:grouping val="clustered"/>
        <c:varyColors val="0"/>
        <c:ser>
          <c:idx val="2"/>
          <c:order val="2"/>
          <c:tx>
            <c:v>Soil 1+Sorbent+Binder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'Soil 1'!$A$11:$A$34</c:f>
              <c:strCache>
                <c:ptCount val="16"/>
                <c:pt idx="0">
                  <c:v>PFBA</c:v>
                </c:pt>
                <c:pt idx="1">
                  <c:v>PFPeA</c:v>
                </c:pt>
                <c:pt idx="2">
                  <c:v>PFHxA</c:v>
                </c:pt>
                <c:pt idx="3">
                  <c:v>PFHpA</c:v>
                </c:pt>
                <c:pt idx="4">
                  <c:v>PFOA</c:v>
                </c:pt>
                <c:pt idx="5">
                  <c:v>PFNA</c:v>
                </c:pt>
                <c:pt idx="6">
                  <c:v>PFDA</c:v>
                </c:pt>
                <c:pt idx="7">
                  <c:v>PFUnA</c:v>
                </c:pt>
                <c:pt idx="8">
                  <c:v>PFDoA</c:v>
                </c:pt>
                <c:pt idx="9">
                  <c:v>PFHxS</c:v>
                </c:pt>
                <c:pt idx="10">
                  <c:v>PFOS</c:v>
                </c:pt>
                <c:pt idx="11">
                  <c:v>PFNS</c:v>
                </c:pt>
                <c:pt idx="12">
                  <c:v>PFDS</c:v>
                </c:pt>
                <c:pt idx="13">
                  <c:v>PFOSA</c:v>
                </c:pt>
                <c:pt idx="14">
                  <c:v>6:2FTS</c:v>
                </c:pt>
                <c:pt idx="15">
                  <c:v>8:2FTS</c:v>
                </c:pt>
              </c:strCache>
            </c:strRef>
          </c:cat>
          <c:val>
            <c:numRef>
              <c:f>'Soil 1'!$O$11:$O$34</c:f>
              <c:numCache>
                <c:formatCode>#,##0.00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104.937844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615.01700933333325</c:v>
                </c:pt>
                <c:pt idx="11">
                  <c:v>0</c:v>
                </c:pt>
                <c:pt idx="12">
                  <c:v>136.62923266666667</c:v>
                </c:pt>
                <c:pt idx="13">
                  <c:v>302.40836200000001</c:v>
                </c:pt>
                <c:pt idx="14">
                  <c:v>0</c:v>
                </c:pt>
                <c:pt idx="15">
                  <c:v>43.782328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0D-48C8-B0B5-88D09178A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7144128"/>
        <c:axId val="46714445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Soil 1</c:v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dLbl>
                    <c:idx val="10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8E0D-48C8-B0B5-88D09178A961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errBars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ormulaRef>
                            <c15:sqref>'Soil 1'!$L$11:$L$34</c15:sqref>
                          </c15:formulaRef>
                        </c:ext>
                      </c:extLst>
                      <c:numCache>
                        <c:formatCode>General</c:formatCode>
                        <c:ptCount val="16"/>
                        <c:pt idx="0">
                          <c:v>0</c:v>
                        </c:pt>
                        <c:pt idx="1">
                          <c:v>0</c:v>
                        </c:pt>
                        <c:pt idx="2">
                          <c:v>19.078575347545037</c:v>
                        </c:pt>
                        <c:pt idx="3">
                          <c:v>2.7259254877810211</c:v>
                        </c:pt>
                        <c:pt idx="4">
                          <c:v>48.234914545186953</c:v>
                        </c:pt>
                        <c:pt idx="5">
                          <c:v>18.545372151755679</c:v>
                        </c:pt>
                        <c:pt idx="6">
                          <c:v>87.991977117229879</c:v>
                        </c:pt>
                        <c:pt idx="7">
                          <c:v>70.177963505050869</c:v>
                        </c:pt>
                        <c:pt idx="8">
                          <c:v>17.600512616790578</c:v>
                        </c:pt>
                        <c:pt idx="9">
                          <c:v>17.414800359661513</c:v>
                        </c:pt>
                        <c:pt idx="10">
                          <c:v>5080.3259419518918</c:v>
                        </c:pt>
                        <c:pt idx="11">
                          <c:v>297.63533951852725</c:v>
                        </c:pt>
                        <c:pt idx="12">
                          <c:v>594.42891713177687</c:v>
                        </c:pt>
                        <c:pt idx="13">
                          <c:v>780.11675430980767</c:v>
                        </c:pt>
                        <c:pt idx="14">
                          <c:v>23.500444745158717</c:v>
                        </c:pt>
                        <c:pt idx="15">
                          <c:v>1819.736971174905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ormulaRef>
                            <c15:sqref>'Soil 1'!$L$11:$L$34</c15:sqref>
                          </c15:formulaRef>
                        </c:ext>
                      </c:extLst>
                      <c:numCache>
                        <c:formatCode>General</c:formatCode>
                        <c:ptCount val="16"/>
                        <c:pt idx="0">
                          <c:v>0</c:v>
                        </c:pt>
                        <c:pt idx="1">
                          <c:v>0</c:v>
                        </c:pt>
                        <c:pt idx="2">
                          <c:v>19.078575347545037</c:v>
                        </c:pt>
                        <c:pt idx="3">
                          <c:v>2.7259254877810211</c:v>
                        </c:pt>
                        <c:pt idx="4">
                          <c:v>48.234914545186953</c:v>
                        </c:pt>
                        <c:pt idx="5">
                          <c:v>18.545372151755679</c:v>
                        </c:pt>
                        <c:pt idx="6">
                          <c:v>87.991977117229879</c:v>
                        </c:pt>
                        <c:pt idx="7">
                          <c:v>70.177963505050869</c:v>
                        </c:pt>
                        <c:pt idx="8">
                          <c:v>17.600512616790578</c:v>
                        </c:pt>
                        <c:pt idx="9">
                          <c:v>17.414800359661513</c:v>
                        </c:pt>
                        <c:pt idx="10">
                          <c:v>5080.3259419518918</c:v>
                        </c:pt>
                        <c:pt idx="11">
                          <c:v>297.63533951852725</c:v>
                        </c:pt>
                        <c:pt idx="12">
                          <c:v>594.42891713177687</c:v>
                        </c:pt>
                        <c:pt idx="13">
                          <c:v>780.11675430980767</c:v>
                        </c:pt>
                        <c:pt idx="14">
                          <c:v>23.500444745158717</c:v>
                        </c:pt>
                        <c:pt idx="15">
                          <c:v>1819.736971174905</c:v>
                        </c:pt>
                      </c:numCache>
                    </c:numRef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ormulaRef>
                          <c15:sqref>'Soil 1'!$A$11:$A$34</c15:sqref>
                        </c15:formulaRef>
                      </c:ext>
                    </c:extLst>
                    <c:strCache>
                      <c:ptCount val="16"/>
                      <c:pt idx="0">
                        <c:v>PFBA</c:v>
                      </c:pt>
                      <c:pt idx="1">
                        <c:v>PFPeA</c:v>
                      </c:pt>
                      <c:pt idx="2">
                        <c:v>PFHxA</c:v>
                      </c:pt>
                      <c:pt idx="3">
                        <c:v>PFHpA</c:v>
                      </c:pt>
                      <c:pt idx="4">
                        <c:v>PFOA</c:v>
                      </c:pt>
                      <c:pt idx="5">
                        <c:v>PFNA</c:v>
                      </c:pt>
                      <c:pt idx="6">
                        <c:v>PFDA</c:v>
                      </c:pt>
                      <c:pt idx="7">
                        <c:v>PFUnA</c:v>
                      </c:pt>
                      <c:pt idx="8">
                        <c:v>PFDoA</c:v>
                      </c:pt>
                      <c:pt idx="9">
                        <c:v>PFHxS</c:v>
                      </c:pt>
                      <c:pt idx="10">
                        <c:v>PFOS</c:v>
                      </c:pt>
                      <c:pt idx="11">
                        <c:v>PFNS</c:v>
                      </c:pt>
                      <c:pt idx="12">
                        <c:v>PFDS</c:v>
                      </c:pt>
                      <c:pt idx="13">
                        <c:v>PFOSA</c:v>
                      </c:pt>
                      <c:pt idx="14">
                        <c:v>6:2FTS</c:v>
                      </c:pt>
                      <c:pt idx="15">
                        <c:v>8:2FTS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'Soil 1'!$K$11:$K$34</c15:sqref>
                        </c15:formulaRef>
                      </c:ext>
                    </c:extLst>
                    <c:numCache>
                      <c:formatCode>#,##0.00</c:formatCode>
                      <c:ptCount val="16"/>
                      <c:pt idx="0">
                        <c:v>0</c:v>
                      </c:pt>
                      <c:pt idx="1">
                        <c:v>0</c:v>
                      </c:pt>
                      <c:pt idx="2">
                        <c:v>248.47397866666665</c:v>
                      </c:pt>
                      <c:pt idx="3">
                        <c:v>192.47912533333331</c:v>
                      </c:pt>
                      <c:pt idx="4">
                        <c:v>909.1896926666667</c:v>
                      </c:pt>
                      <c:pt idx="5">
                        <c:v>256.86021400000004</c:v>
                      </c:pt>
                      <c:pt idx="6">
                        <c:v>817.60428400000001</c:v>
                      </c:pt>
                      <c:pt idx="7">
                        <c:v>272.85649599999999</c:v>
                      </c:pt>
                      <c:pt idx="8">
                        <c:v>88.952487333333337</c:v>
                      </c:pt>
                      <c:pt idx="9">
                        <c:v>290.879932</c:v>
                      </c:pt>
                      <c:pt idx="10">
                        <c:v>34713.923956666666</c:v>
                      </c:pt>
                      <c:pt idx="11">
                        <c:v>1263.7385253333334</c:v>
                      </c:pt>
                      <c:pt idx="12">
                        <c:v>1850.2096266666667</c:v>
                      </c:pt>
                      <c:pt idx="13">
                        <c:v>5750.8794093333336</c:v>
                      </c:pt>
                      <c:pt idx="14">
                        <c:v>205.44585466666663</c:v>
                      </c:pt>
                      <c:pt idx="15">
                        <c:v>10227.144167333334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8E0D-48C8-B0B5-88D09178A961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v>Soil 1+Sorbent</c:v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'Soil 1'!$A$11:$A$34</c15:sqref>
                        </c15:formulaRef>
                      </c:ext>
                    </c:extLst>
                    <c:strCache>
                      <c:ptCount val="16"/>
                      <c:pt idx="0">
                        <c:v>PFBA</c:v>
                      </c:pt>
                      <c:pt idx="1">
                        <c:v>PFPeA</c:v>
                      </c:pt>
                      <c:pt idx="2">
                        <c:v>PFHxA</c:v>
                      </c:pt>
                      <c:pt idx="3">
                        <c:v>PFHpA</c:v>
                      </c:pt>
                      <c:pt idx="4">
                        <c:v>PFOA</c:v>
                      </c:pt>
                      <c:pt idx="5">
                        <c:v>PFNA</c:v>
                      </c:pt>
                      <c:pt idx="6">
                        <c:v>PFDA</c:v>
                      </c:pt>
                      <c:pt idx="7">
                        <c:v>PFUnA</c:v>
                      </c:pt>
                      <c:pt idx="8">
                        <c:v>PFDoA</c:v>
                      </c:pt>
                      <c:pt idx="9">
                        <c:v>PFHxS</c:v>
                      </c:pt>
                      <c:pt idx="10">
                        <c:v>PFOS</c:v>
                      </c:pt>
                      <c:pt idx="11">
                        <c:v>PFNS</c:v>
                      </c:pt>
                      <c:pt idx="12">
                        <c:v>PFDS</c:v>
                      </c:pt>
                      <c:pt idx="13">
                        <c:v>PFOSA</c:v>
                      </c:pt>
                      <c:pt idx="14">
                        <c:v>6:2FTS</c:v>
                      </c:pt>
                      <c:pt idx="15">
                        <c:v>8:2FTS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'Soil 1'!$M$11:$M$34</c15:sqref>
                        </c15:formulaRef>
                      </c:ext>
                    </c:extLst>
                    <c:numCache>
                      <c:formatCode>#,##0.00</c:formatCode>
                      <c:ptCount val="1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138.38188600000001</c:v>
                      </c:pt>
                      <c:pt idx="7">
                        <c:v>88.662197333333324</c:v>
                      </c:pt>
                      <c:pt idx="8">
                        <c:v>39.379218666666667</c:v>
                      </c:pt>
                      <c:pt idx="9">
                        <c:v>0</c:v>
                      </c:pt>
                      <c:pt idx="10">
                        <c:v>2163.0818633333333</c:v>
                      </c:pt>
                      <c:pt idx="11">
                        <c:v>220.88459800000001</c:v>
                      </c:pt>
                      <c:pt idx="12">
                        <c:v>771.39403133333326</c:v>
                      </c:pt>
                      <c:pt idx="13">
                        <c:v>255.39509333333334</c:v>
                      </c:pt>
                      <c:pt idx="14">
                        <c:v>0</c:v>
                      </c:pt>
                      <c:pt idx="15">
                        <c:v>381.13480200000004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8E0D-48C8-B0B5-88D09178A961}"/>
                  </c:ext>
                </c:extLst>
              </c15:ser>
            </c15:filteredBarSeries>
          </c:ext>
        </c:extLst>
      </c:barChart>
      <c:catAx>
        <c:axId val="467144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7144456"/>
        <c:crosses val="autoZero"/>
        <c:auto val="1"/>
        <c:lblAlgn val="ctr"/>
        <c:lblOffset val="100"/>
        <c:noMultiLvlLbl val="0"/>
      </c:catAx>
      <c:valAx>
        <c:axId val="467144456"/>
        <c:scaling>
          <c:orientation val="minMax"/>
          <c:max val="69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Leachate</a:t>
                </a:r>
                <a:r>
                  <a:rPr lang="en-US" sz="1200" b="1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Concentration, ng/L</a:t>
                </a:r>
                <a:endParaRPr lang="en-US" sz="1200" b="1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7.3571036178617204E-3"/>
              <c:y val="2.207488954162861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714412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10905415892780844"/>
          <c:y val="5.3593661293905658E-2"/>
          <c:w val="0.41331275451033739"/>
          <c:h val="0.112800993919647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95250</xdr:rowOff>
    </xdr:from>
    <xdr:to>
      <xdr:col>2</xdr:col>
      <xdr:colOff>971550</xdr:colOff>
      <xdr:row>2</xdr:row>
      <xdr:rowOff>120650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C4C238B-8995-4527-B431-511678F8A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95250"/>
          <a:ext cx="1352550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504826</xdr:colOff>
      <xdr:row>1</xdr:row>
      <xdr:rowOff>76201</xdr:rowOff>
    </xdr:from>
    <xdr:to>
      <xdr:col>47</xdr:col>
      <xdr:colOff>161926</xdr:colOff>
      <xdr:row>17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5AF5A2-C234-4FA8-B4FD-E807CB52B1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57150</xdr:colOff>
      <xdr:row>0</xdr:row>
      <xdr:rowOff>161925</xdr:rowOff>
    </xdr:from>
    <xdr:to>
      <xdr:col>38</xdr:col>
      <xdr:colOff>428626</xdr:colOff>
      <xdr:row>17</xdr:row>
      <xdr:rowOff>19050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6785017-970B-4F24-9380-CFCD2BFA2A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1000124</xdr:colOff>
      <xdr:row>60</xdr:row>
      <xdr:rowOff>180976</xdr:rowOff>
    </xdr:from>
    <xdr:to>
      <xdr:col>15</xdr:col>
      <xdr:colOff>171450</xdr:colOff>
      <xdr:row>80</xdr:row>
      <xdr:rowOff>95250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D97BA3C-D6F2-4CA8-9D78-60EAEB1F3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600075</xdr:colOff>
      <xdr:row>18</xdr:row>
      <xdr:rowOff>66676</xdr:rowOff>
    </xdr:from>
    <xdr:to>
      <xdr:col>38</xdr:col>
      <xdr:colOff>495300</xdr:colOff>
      <xdr:row>42</xdr:row>
      <xdr:rowOff>180976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C3F2649F-E071-4138-8127-BFFB83F820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61</xdr:row>
      <xdr:rowOff>0</xdr:rowOff>
    </xdr:from>
    <xdr:to>
      <xdr:col>7</xdr:col>
      <xdr:colOff>923926</xdr:colOff>
      <xdr:row>80</xdr:row>
      <xdr:rowOff>104774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DA7C63D1-8824-4D3E-88B4-0E818D9730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0.57365</cdr:x>
      <cdr:y>0.05133</cdr:y>
    </cdr:from>
    <cdr:to>
      <cdr:x>0.68862</cdr:x>
      <cdr:y>0.24846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F96ED85-A49A-4908-95D8-5EF609F7B360}"/>
            </a:ext>
          </a:extLst>
        </cdr:cNvPr>
        <cdr:cNvSpPr txBox="1"/>
      </cdr:nvSpPr>
      <cdr:spPr>
        <a:xfrm xmlns:a="http://schemas.openxmlformats.org/drawingml/2006/main">
          <a:off x="4562476" y="23812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0.53586</cdr:x>
      <cdr:y>0.01848</cdr:y>
    </cdr:from>
    <cdr:to>
      <cdr:x>0.61012</cdr:x>
      <cdr:y>0.07736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2B41D8E6-61CE-4229-B7F0-346765336697}"/>
            </a:ext>
          </a:extLst>
        </cdr:cNvPr>
        <cdr:cNvSpPr txBox="1"/>
      </cdr:nvSpPr>
      <cdr:spPr>
        <a:xfrm xmlns:a="http://schemas.openxmlformats.org/drawingml/2006/main">
          <a:off x="2756184" y="61432"/>
          <a:ext cx="381957" cy="1957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50,758</a:t>
          </a:r>
        </a:p>
      </cdr:txBody>
    </cdr:sp>
  </cdr:relSizeAnchor>
  <cdr:relSizeAnchor xmlns:cdr="http://schemas.openxmlformats.org/drawingml/2006/chartDrawing">
    <cdr:from>
      <cdr:x>0.64199</cdr:x>
      <cdr:y>0.01916</cdr:y>
    </cdr:from>
    <cdr:to>
      <cdr:x>0.71625</cdr:x>
      <cdr:y>0.08309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6A446AC6-E6CE-42DB-90DB-2E3DC27C3133}"/>
            </a:ext>
          </a:extLst>
        </cdr:cNvPr>
        <cdr:cNvSpPr txBox="1"/>
      </cdr:nvSpPr>
      <cdr:spPr>
        <a:xfrm xmlns:a="http://schemas.openxmlformats.org/drawingml/2006/main">
          <a:off x="3302072" y="63692"/>
          <a:ext cx="381956" cy="2125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180,931</a:t>
          </a:r>
        </a:p>
      </cdr:txBody>
    </cdr:sp>
  </cdr:relSizeAnchor>
  <cdr:relSizeAnchor xmlns:cdr="http://schemas.openxmlformats.org/drawingml/2006/chartDrawing">
    <cdr:from>
      <cdr:x>0.87585</cdr:x>
      <cdr:y>0.013</cdr:y>
    </cdr:from>
    <cdr:to>
      <cdr:x>0.9501</cdr:x>
      <cdr:y>0.05613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6A446AC6-E6CE-42DB-90DB-2E3DC27C3133}"/>
            </a:ext>
          </a:extLst>
        </cdr:cNvPr>
        <cdr:cNvSpPr txBox="1"/>
      </cdr:nvSpPr>
      <cdr:spPr>
        <a:xfrm xmlns:a="http://schemas.openxmlformats.org/drawingml/2006/main">
          <a:off x="6965950" y="60325"/>
          <a:ext cx="5905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74,970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0.64815</cdr:x>
      <cdr:y>0</cdr:y>
    </cdr:from>
    <cdr:to>
      <cdr:x>0.74074</cdr:x>
      <cdr:y>0.07338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48EB429-6548-4AF9-8CBA-1A25CF33C674}"/>
            </a:ext>
          </a:extLst>
        </cdr:cNvPr>
        <cdr:cNvSpPr txBox="1"/>
      </cdr:nvSpPr>
      <cdr:spPr>
        <a:xfrm xmlns:a="http://schemas.openxmlformats.org/drawingml/2006/main">
          <a:off x="4000500" y="0"/>
          <a:ext cx="5715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>
              <a:solidFill>
                <a:schemeClr val="accent1"/>
              </a:solidFill>
            </a:rPr>
            <a:t>13,676</a:t>
          </a:r>
        </a:p>
      </cdr:txBody>
    </cdr:sp>
  </cdr:relSizeAnchor>
  <cdr:relSizeAnchor xmlns:cdr="http://schemas.openxmlformats.org/drawingml/2006/chartDrawing">
    <cdr:from>
      <cdr:x>0.8894</cdr:x>
      <cdr:y>0</cdr:y>
    </cdr:from>
    <cdr:to>
      <cdr:x>0.982</cdr:x>
      <cdr:y>0.07338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CD4580B3-7385-47A4-AEA7-6AC7FEDB1916}"/>
            </a:ext>
          </a:extLst>
        </cdr:cNvPr>
        <cdr:cNvSpPr txBox="1"/>
      </cdr:nvSpPr>
      <cdr:spPr>
        <a:xfrm xmlns:a="http://schemas.openxmlformats.org/drawingml/2006/main">
          <a:off x="5489575" y="0"/>
          <a:ext cx="5715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chemeClr val="accent1"/>
              </a:solidFill>
            </a:rPr>
            <a:t>3,839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0.10209</cdr:x>
      <cdr:y>0.17941</cdr:y>
    </cdr:from>
    <cdr:to>
      <cdr:x>0.98146</cdr:x>
      <cdr:y>0.18379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4F535859-9F54-4607-A978-64331AA851DF}"/>
            </a:ext>
          </a:extLst>
        </cdr:cNvPr>
        <cdr:cNvCxnSpPr/>
      </cdr:nvCxnSpPr>
      <cdr:spPr>
        <a:xfrm xmlns:a="http://schemas.openxmlformats.org/drawingml/2006/main" flipV="1">
          <a:off x="528971" y="861267"/>
          <a:ext cx="4556544" cy="21027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114300</xdr:colOff>
      <xdr:row>0</xdr:row>
      <xdr:rowOff>0</xdr:rowOff>
    </xdr:from>
    <xdr:to>
      <xdr:col>36</xdr:col>
      <xdr:colOff>504825</xdr:colOff>
      <xdr:row>14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4CFFE34-E366-41F3-8D5D-CEABEE3DE2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523874</xdr:colOff>
      <xdr:row>1</xdr:row>
      <xdr:rowOff>9525</xdr:rowOff>
    </xdr:from>
    <xdr:to>
      <xdr:col>45</xdr:col>
      <xdr:colOff>438149</xdr:colOff>
      <xdr:row>14</xdr:row>
      <xdr:rowOff>123825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F93A3EF-78FF-404F-958C-16859F4795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447675</xdr:colOff>
      <xdr:row>15</xdr:row>
      <xdr:rowOff>161925</xdr:rowOff>
    </xdr:from>
    <xdr:to>
      <xdr:col>37</xdr:col>
      <xdr:colOff>85725</xdr:colOff>
      <xdr:row>39</xdr:row>
      <xdr:rowOff>152400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97099E6-6FCB-44CE-B0D9-3AEB0726F1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37</xdr:col>
      <xdr:colOff>180975</xdr:colOff>
      <xdr:row>17</xdr:row>
      <xdr:rowOff>9525</xdr:rowOff>
    </xdr:from>
    <xdr:to>
      <xdr:col>46</xdr:col>
      <xdr:colOff>428625</xdr:colOff>
      <xdr:row>41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C97AD298-A63F-4956-AF04-2D38132773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304800</xdr:colOff>
      <xdr:row>34</xdr:row>
      <xdr:rowOff>133350</xdr:rowOff>
    </xdr:from>
    <xdr:to>
      <xdr:col>25</xdr:col>
      <xdr:colOff>361950</xdr:colOff>
      <xdr:row>54</xdr:row>
      <xdr:rowOff>104775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180DF26-F4D8-49A4-9E79-35F9F22411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0.64344</cdr:x>
      <cdr:y>0.01714</cdr:y>
    </cdr:from>
    <cdr:to>
      <cdr:x>0.72934</cdr:x>
      <cdr:y>0.08286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F1A7EDA7-4E16-4AB6-AFEF-ECCE4A273703}"/>
            </a:ext>
          </a:extLst>
        </cdr:cNvPr>
        <cdr:cNvSpPr txBox="1"/>
      </cdr:nvSpPr>
      <cdr:spPr>
        <a:xfrm xmlns:a="http://schemas.openxmlformats.org/drawingml/2006/main">
          <a:off x="3781425" y="57150"/>
          <a:ext cx="504825" cy="2190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accent1">
                  <a:lumMod val="75000"/>
                </a:schemeClr>
              </a:solidFill>
            </a:rPr>
            <a:t>34,714</a:t>
          </a:r>
        </a:p>
      </cdr:txBody>
    </cdr:sp>
  </cdr:relSizeAnchor>
  <cdr:relSizeAnchor xmlns:cdr="http://schemas.openxmlformats.org/drawingml/2006/chartDrawing">
    <cdr:from>
      <cdr:x>0.80119</cdr:x>
      <cdr:y>0.0181</cdr:y>
    </cdr:from>
    <cdr:to>
      <cdr:x>0.88709</cdr:x>
      <cdr:y>0.08381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24759047-B61B-4B13-A1E6-A6B2AE8A83B9}"/>
            </a:ext>
          </a:extLst>
        </cdr:cNvPr>
        <cdr:cNvSpPr txBox="1"/>
      </cdr:nvSpPr>
      <cdr:spPr>
        <a:xfrm xmlns:a="http://schemas.openxmlformats.org/drawingml/2006/main">
          <a:off x="4708525" y="60325"/>
          <a:ext cx="504825" cy="2190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accent1">
                  <a:lumMod val="75000"/>
                </a:schemeClr>
              </a:solidFill>
            </a:rPr>
            <a:t>5,7751</a:t>
          </a:r>
        </a:p>
      </cdr:txBody>
    </cdr:sp>
  </cdr:relSizeAnchor>
  <cdr:relSizeAnchor xmlns:cdr="http://schemas.openxmlformats.org/drawingml/2006/chartDrawing">
    <cdr:from>
      <cdr:x>0.90167</cdr:x>
      <cdr:y>0.01524</cdr:y>
    </cdr:from>
    <cdr:to>
      <cdr:x>0.98757</cdr:x>
      <cdr:y>0.08095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24759047-B61B-4B13-A1E6-A6B2AE8A83B9}"/>
            </a:ext>
          </a:extLst>
        </cdr:cNvPr>
        <cdr:cNvSpPr txBox="1"/>
      </cdr:nvSpPr>
      <cdr:spPr>
        <a:xfrm xmlns:a="http://schemas.openxmlformats.org/drawingml/2006/main">
          <a:off x="5299075" y="50800"/>
          <a:ext cx="504825" cy="2190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accent1">
                  <a:lumMod val="75000"/>
                </a:schemeClr>
              </a:solidFill>
            </a:rPr>
            <a:t>10,227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0.63338</cdr:x>
      <cdr:y>0.01587</cdr:y>
    </cdr:from>
    <cdr:to>
      <cdr:x>0.72597</cdr:x>
      <cdr:y>0.09309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228DAB9-1BD6-4998-9FC2-13B253F4F879}"/>
            </a:ext>
          </a:extLst>
        </cdr:cNvPr>
        <cdr:cNvSpPr txBox="1"/>
      </cdr:nvSpPr>
      <cdr:spPr>
        <a:xfrm xmlns:a="http://schemas.openxmlformats.org/drawingml/2006/main">
          <a:off x="3420654" y="50327"/>
          <a:ext cx="500049" cy="2449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>
              <a:solidFill>
                <a:schemeClr val="accent2">
                  <a:lumMod val="75000"/>
                </a:schemeClr>
              </a:solidFill>
            </a:rPr>
            <a:t>2,282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0.10653</cdr:x>
      <cdr:y>0.15869</cdr:y>
    </cdr:from>
    <cdr:to>
      <cdr:x>0.99141</cdr:x>
      <cdr:y>0.15869</cdr:y>
    </cdr:to>
    <cdr:cxnSp macro="">
      <cdr:nvCxnSpPr>
        <cdr:cNvPr id="9" name="Straight Connector 8">
          <a:extLst xmlns:a="http://schemas.openxmlformats.org/drawingml/2006/main">
            <a:ext uri="{FF2B5EF4-FFF2-40B4-BE49-F238E27FC236}">
              <a16:creationId xmlns:a16="http://schemas.microsoft.com/office/drawing/2014/main" id="{8736BFB5-635E-40CD-8EE7-27C5B07BA49B}"/>
            </a:ext>
          </a:extLst>
        </cdr:cNvPr>
        <cdr:cNvCxnSpPr/>
      </cdr:nvCxnSpPr>
      <cdr:spPr>
        <a:xfrm xmlns:a="http://schemas.openxmlformats.org/drawingml/2006/main">
          <a:off x="590550" y="600075"/>
          <a:ext cx="4905375" cy="0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59"/>
  <sheetViews>
    <sheetView tabSelected="1" topLeftCell="A46" workbookViewId="0">
      <pane xSplit="1" topLeftCell="B1" activePane="topRight" state="frozen"/>
      <selection activeCell="A16" sqref="A16"/>
      <selection pane="topRight" activeCell="G62" sqref="G62"/>
    </sheetView>
  </sheetViews>
  <sheetFormatPr defaultColWidth="9.1796875" defaultRowHeight="14.5" x14ac:dyDescent="0.35"/>
  <cols>
    <col min="1" max="1" width="16.7265625" style="1" customWidth="1"/>
    <col min="2" max="2" width="9.1796875" style="1"/>
    <col min="3" max="3" width="14.7265625" style="1" customWidth="1"/>
    <col min="4" max="4" width="2.7265625" style="1" customWidth="1"/>
    <col min="5" max="5" width="14.7265625" style="1" customWidth="1"/>
    <col min="6" max="6" width="2.7265625" style="1" customWidth="1"/>
    <col min="7" max="7" width="14.7265625" style="1" customWidth="1"/>
    <col min="8" max="8" width="2.7265625" style="1" customWidth="1"/>
    <col min="9" max="9" width="14.7265625" style="1" customWidth="1"/>
    <col min="10" max="10" width="2.7265625" style="1" customWidth="1"/>
    <col min="11" max="11" width="14.7265625" style="1" customWidth="1"/>
    <col min="12" max="12" width="2.7265625" style="1" customWidth="1"/>
    <col min="13" max="13" width="14.7265625" style="1" customWidth="1"/>
    <col min="14" max="14" width="2.7265625" style="1" customWidth="1"/>
    <col min="15" max="15" width="14.7265625" style="1" customWidth="1"/>
    <col min="16" max="16" width="2.7265625" style="1" customWidth="1"/>
    <col min="17" max="17" width="14.7265625" style="1" customWidth="1"/>
    <col min="18" max="18" width="2.7265625" style="1" customWidth="1"/>
    <col min="19" max="19" width="14.7265625" style="1" customWidth="1"/>
    <col min="20" max="20" width="2.7265625" style="1" customWidth="1"/>
    <col min="21" max="21" width="14.7265625" style="1" customWidth="1"/>
    <col min="22" max="22" width="2.7265625" style="1" customWidth="1"/>
    <col min="23" max="23" width="14.7265625" style="1" customWidth="1"/>
    <col min="24" max="24" width="2.7265625" style="1" customWidth="1"/>
    <col min="25" max="25" width="14.453125" style="1" customWidth="1"/>
    <col min="26" max="26" width="2.7265625" style="1" customWidth="1"/>
    <col min="27" max="27" width="14.7265625" style="1" customWidth="1"/>
    <col min="28" max="28" width="2.7265625" style="1" customWidth="1"/>
    <col min="29" max="29" width="14.7265625" style="1" customWidth="1"/>
    <col min="30" max="30" width="2.7265625" style="1" customWidth="1"/>
    <col min="31" max="31" width="14.7265625" style="1" customWidth="1"/>
    <col min="32" max="32" width="2.7265625" style="1" customWidth="1"/>
    <col min="33" max="33" width="14.7265625" style="1" customWidth="1"/>
    <col min="34" max="34" width="2.7265625" style="1" customWidth="1"/>
    <col min="35" max="35" width="11.81640625" style="1" customWidth="1"/>
    <col min="36" max="36" width="14.7265625" style="1" customWidth="1"/>
    <col min="37" max="37" width="2.7265625" style="1" customWidth="1"/>
    <col min="38" max="38" width="14.7265625" style="1" customWidth="1"/>
    <col min="39" max="39" width="2.7265625" style="1" customWidth="1"/>
    <col min="40" max="40" width="14.7265625" style="1" customWidth="1"/>
    <col min="41" max="41" width="2.7265625" style="1" customWidth="1"/>
    <col min="42" max="42" width="14.7265625" style="1" customWidth="1"/>
    <col min="43" max="43" width="2.7265625" style="1" customWidth="1"/>
    <col min="44" max="44" width="14.7265625" style="1" customWidth="1"/>
    <col min="45" max="45" width="2.7265625" style="1" customWidth="1"/>
    <col min="46" max="46" width="14.7265625" style="1" customWidth="1"/>
    <col min="47" max="47" width="2.7265625" style="1" customWidth="1"/>
    <col min="48" max="48" width="16.26953125" style="1" customWidth="1"/>
    <col min="49" max="49" width="14.7265625" style="1" customWidth="1"/>
    <col min="50" max="50" width="2.7265625" style="1" customWidth="1"/>
    <col min="51" max="51" width="14.7265625" style="1" customWidth="1"/>
    <col min="52" max="52" width="2.7265625" style="1" customWidth="1"/>
    <col min="53" max="53" width="14.7265625" style="1" customWidth="1"/>
    <col min="54" max="55" width="2.7265625" style="1" customWidth="1"/>
    <col min="56" max="56" width="14.7265625" style="1" customWidth="1"/>
    <col min="57" max="57" width="2.7265625" style="1" customWidth="1"/>
    <col min="58" max="58" width="14.7265625" style="1" customWidth="1"/>
    <col min="59" max="59" width="2.7265625" style="1" customWidth="1"/>
    <col min="60" max="60" width="14.7265625" style="1" customWidth="1"/>
    <col min="61" max="62" width="2.7265625" style="1" customWidth="1"/>
    <col min="63" max="16384" width="9.1796875" style="1"/>
  </cols>
  <sheetData>
    <row r="1" spans="1:62" x14ac:dyDescent="0.35">
      <c r="A1" s="1" t="s">
        <v>87</v>
      </c>
    </row>
    <row r="3" spans="1:62" ht="29" x14ac:dyDescent="0.35">
      <c r="A3" s="1" t="s">
        <v>0</v>
      </c>
      <c r="C3" s="1" t="s">
        <v>56</v>
      </c>
      <c r="E3" s="1" t="s">
        <v>56</v>
      </c>
      <c r="G3" s="1" t="s">
        <v>57</v>
      </c>
      <c r="I3" s="1" t="s">
        <v>57</v>
      </c>
      <c r="K3" s="1" t="s">
        <v>58</v>
      </c>
      <c r="M3" s="1" t="s">
        <v>58</v>
      </c>
      <c r="O3" s="1" t="s">
        <v>58</v>
      </c>
      <c r="Q3" s="1" t="s">
        <v>59</v>
      </c>
      <c r="S3" s="1" t="s">
        <v>59</v>
      </c>
      <c r="U3" s="1" t="s">
        <v>59</v>
      </c>
      <c r="W3" s="3" t="s">
        <v>90</v>
      </c>
      <c r="Y3" s="3" t="s">
        <v>90</v>
      </c>
      <c r="AA3" s="3" t="s">
        <v>90</v>
      </c>
      <c r="AC3" s="3" t="s">
        <v>60</v>
      </c>
      <c r="AE3" s="3" t="s">
        <v>60</v>
      </c>
      <c r="AG3" s="3" t="s">
        <v>60</v>
      </c>
      <c r="AJ3" s="3" t="s">
        <v>61</v>
      </c>
      <c r="AL3" s="3" t="s">
        <v>61</v>
      </c>
      <c r="AN3" s="3" t="s">
        <v>61</v>
      </c>
      <c r="AP3" s="3" t="s">
        <v>89</v>
      </c>
      <c r="AR3" s="3" t="s">
        <v>89</v>
      </c>
      <c r="AT3" s="3" t="s">
        <v>89</v>
      </c>
      <c r="AW3" s="1" t="s">
        <v>63</v>
      </c>
      <c r="AY3" s="1" t="s">
        <v>63</v>
      </c>
      <c r="BA3" s="1" t="s">
        <v>63</v>
      </c>
      <c r="BD3" s="1" t="s">
        <v>62</v>
      </c>
      <c r="BF3" s="1" t="s">
        <v>62</v>
      </c>
      <c r="BH3" s="1" t="s">
        <v>62</v>
      </c>
    </row>
    <row r="6" spans="1:62" x14ac:dyDescent="0.35">
      <c r="A6" s="1" t="s">
        <v>1</v>
      </c>
      <c r="C6" s="1" t="s">
        <v>28</v>
      </c>
      <c r="E6" s="1" t="s">
        <v>29</v>
      </c>
      <c r="G6" s="1" t="s">
        <v>30</v>
      </c>
      <c r="I6" s="1" t="s">
        <v>31</v>
      </c>
      <c r="K6" s="1" t="s">
        <v>32</v>
      </c>
      <c r="M6" s="1" t="s">
        <v>33</v>
      </c>
      <c r="O6" s="1" t="s">
        <v>34</v>
      </c>
      <c r="Q6" s="1" t="s">
        <v>35</v>
      </c>
      <c r="S6" s="1" t="s">
        <v>36</v>
      </c>
      <c r="U6" s="1" t="s">
        <v>37</v>
      </c>
      <c r="W6" s="1" t="s">
        <v>38</v>
      </c>
      <c r="Y6" s="1" t="s">
        <v>39</v>
      </c>
      <c r="AA6" s="1" t="s">
        <v>40</v>
      </c>
      <c r="AC6" s="1" t="s">
        <v>41</v>
      </c>
      <c r="AE6" s="1" t="s">
        <v>42</v>
      </c>
      <c r="AG6" s="1" t="s">
        <v>43</v>
      </c>
      <c r="AI6" s="1" t="s">
        <v>100</v>
      </c>
      <c r="AJ6" s="1" t="s">
        <v>64</v>
      </c>
      <c r="AL6" s="1" t="s">
        <v>65</v>
      </c>
      <c r="AN6" s="1" t="s">
        <v>44</v>
      </c>
      <c r="AP6" s="1" t="s">
        <v>45</v>
      </c>
      <c r="AR6" s="1" t="s">
        <v>47</v>
      </c>
      <c r="AT6" s="1" t="s">
        <v>46</v>
      </c>
      <c r="AV6" s="1" t="s">
        <v>101</v>
      </c>
      <c r="AW6" s="1" t="s">
        <v>48</v>
      </c>
      <c r="AY6" s="1" t="s">
        <v>49</v>
      </c>
      <c r="BA6" s="1" t="s">
        <v>50</v>
      </c>
      <c r="BD6" s="1" t="s">
        <v>51</v>
      </c>
      <c r="BF6" s="1" t="s">
        <v>52</v>
      </c>
      <c r="BH6" s="1" t="s">
        <v>53</v>
      </c>
    </row>
    <row r="7" spans="1:62" x14ac:dyDescent="0.35">
      <c r="A7" s="1" t="s">
        <v>2</v>
      </c>
      <c r="C7" s="1" t="s">
        <v>54</v>
      </c>
      <c r="E7" s="1" t="s">
        <v>54</v>
      </c>
      <c r="G7" s="1" t="s">
        <v>54</v>
      </c>
      <c r="I7" s="1" t="s">
        <v>54</v>
      </c>
      <c r="K7" s="1" t="s">
        <v>54</v>
      </c>
      <c r="M7" s="1" t="s">
        <v>54</v>
      </c>
      <c r="O7" s="1" t="s">
        <v>54</v>
      </c>
      <c r="Q7" s="1" t="s">
        <v>54</v>
      </c>
      <c r="S7" s="1" t="s">
        <v>54</v>
      </c>
      <c r="U7" s="1" t="s">
        <v>54</v>
      </c>
      <c r="W7" s="1" t="s">
        <v>54</v>
      </c>
      <c r="Y7" s="1" t="s">
        <v>54</v>
      </c>
      <c r="AA7" s="1" t="s">
        <v>54</v>
      </c>
      <c r="AC7" s="1" t="s">
        <v>54</v>
      </c>
      <c r="AE7" s="1" t="s">
        <v>54</v>
      </c>
      <c r="AG7" s="1" t="s">
        <v>54</v>
      </c>
      <c r="AJ7" s="1" t="s">
        <v>54</v>
      </c>
      <c r="AL7" s="1" t="s">
        <v>54</v>
      </c>
      <c r="AN7" s="1" t="s">
        <v>54</v>
      </c>
      <c r="AP7" s="1" t="s">
        <v>54</v>
      </c>
      <c r="AR7" s="1" t="s">
        <v>54</v>
      </c>
      <c r="AT7" s="1" t="s">
        <v>54</v>
      </c>
      <c r="AW7" s="1" t="s">
        <v>54</v>
      </c>
      <c r="AY7" s="1" t="s">
        <v>54</v>
      </c>
      <c r="BA7" s="1" t="s">
        <v>54</v>
      </c>
      <c r="BD7" s="1" t="s">
        <v>54</v>
      </c>
      <c r="BF7" s="1" t="s">
        <v>54</v>
      </c>
      <c r="BH7" s="1" t="s">
        <v>54</v>
      </c>
    </row>
    <row r="8" spans="1:62" x14ac:dyDescent="0.35">
      <c r="A8" s="1" t="s">
        <v>3</v>
      </c>
      <c r="C8" s="1" t="s">
        <v>55</v>
      </c>
      <c r="E8" s="1" t="s">
        <v>55</v>
      </c>
      <c r="G8" s="1" t="s">
        <v>55</v>
      </c>
      <c r="I8" s="1" t="s">
        <v>55</v>
      </c>
      <c r="K8" s="1" t="s">
        <v>55</v>
      </c>
      <c r="M8" s="1" t="s">
        <v>55</v>
      </c>
      <c r="O8" s="1" t="s">
        <v>55</v>
      </c>
      <c r="Q8" s="1" t="s">
        <v>55</v>
      </c>
      <c r="S8" s="1" t="s">
        <v>55</v>
      </c>
      <c r="U8" s="1" t="s">
        <v>55</v>
      </c>
      <c r="W8" s="1" t="s">
        <v>55</v>
      </c>
      <c r="Y8" s="1" t="s">
        <v>55</v>
      </c>
      <c r="AA8" s="1" t="s">
        <v>55</v>
      </c>
      <c r="AC8" s="1" t="s">
        <v>55</v>
      </c>
      <c r="AE8" s="1" t="s">
        <v>55</v>
      </c>
      <c r="AG8" s="1" t="s">
        <v>55</v>
      </c>
      <c r="AI8" s="1" t="s">
        <v>55</v>
      </c>
      <c r="AJ8" s="1" t="s">
        <v>55</v>
      </c>
      <c r="AL8" s="1" t="s">
        <v>55</v>
      </c>
      <c r="AN8" s="1" t="s">
        <v>55</v>
      </c>
      <c r="AP8" s="1" t="s">
        <v>55</v>
      </c>
      <c r="AR8" s="1" t="s">
        <v>55</v>
      </c>
      <c r="AT8" s="1" t="s">
        <v>55</v>
      </c>
      <c r="AW8" s="1" t="s">
        <v>55</v>
      </c>
      <c r="AY8" s="1" t="s">
        <v>55</v>
      </c>
      <c r="BA8" s="1" t="s">
        <v>55</v>
      </c>
      <c r="BD8" s="1" t="s">
        <v>55</v>
      </c>
      <c r="BF8" s="1" t="s">
        <v>55</v>
      </c>
      <c r="BH8" s="1" t="s">
        <v>55</v>
      </c>
    </row>
    <row r="12" spans="1:62" x14ac:dyDescent="0.35">
      <c r="A12" s="1" t="s">
        <v>6</v>
      </c>
      <c r="C12" s="4" t="e">
        <f>VLOOKUP(C$6&amp;$A12,#REF!,6,FALSE)</f>
        <v>#REF!</v>
      </c>
      <c r="D12" s="2"/>
      <c r="E12" s="4" t="e">
        <f>VLOOKUP(E$6&amp;$A12,#REF!,6,FALSE)</f>
        <v>#REF!</v>
      </c>
      <c r="F12" s="2"/>
      <c r="G12" s="4" t="e">
        <f>VLOOKUP(G$6&amp;$A12,#REF!,6,FALSE)</f>
        <v>#REF!</v>
      </c>
      <c r="H12" s="2"/>
      <c r="I12" s="4" t="e">
        <f>VLOOKUP(I$6&amp;$A12,#REF!,6,FALSE)</f>
        <v>#REF!</v>
      </c>
      <c r="J12" s="2"/>
      <c r="K12" s="4" t="e">
        <f>VLOOKUP(K$6&amp;$A12,#REF!,6,FALSE)</f>
        <v>#REF!</v>
      </c>
      <c r="L12" s="2"/>
      <c r="M12" s="4" t="e">
        <f>VLOOKUP(M$6&amp;$A12,#REF!,6,FALSE)</f>
        <v>#REF!</v>
      </c>
      <c r="N12" s="2"/>
      <c r="O12" s="4" t="e">
        <f>VLOOKUP(O$6&amp;$A12,#REF!,6,FALSE)</f>
        <v>#REF!</v>
      </c>
      <c r="P12" s="2"/>
      <c r="Q12" s="4" t="e">
        <f>VLOOKUP(Q$6&amp;$A12,#REF!,6,FALSE)</f>
        <v>#REF!</v>
      </c>
      <c r="R12" s="2"/>
      <c r="S12" s="4" t="e">
        <f>VLOOKUP(S$6&amp;$A12,#REF!,6,FALSE)</f>
        <v>#REF!</v>
      </c>
      <c r="T12" s="2"/>
      <c r="U12" s="4" t="e">
        <f>VLOOKUP(U$6&amp;$A12,#REF!,6,FALSE)</f>
        <v>#REF!</v>
      </c>
      <c r="V12" s="2"/>
      <c r="W12" s="4" t="e">
        <f>VLOOKUP(W$6&amp;$A12,#REF!,6,FALSE)</f>
        <v>#REF!</v>
      </c>
      <c r="X12" s="2"/>
      <c r="Y12" s="4" t="e">
        <f>VLOOKUP(Y$6&amp;$A12,#REF!,6,FALSE)</f>
        <v>#REF!</v>
      </c>
      <c r="Z12" s="2"/>
      <c r="AA12" s="4" t="e">
        <f>VLOOKUP(AA$6&amp;$A12,#REF!,6,FALSE)</f>
        <v>#REF!</v>
      </c>
      <c r="AB12" s="2"/>
      <c r="AC12" s="4" t="e">
        <f>VLOOKUP(AC$6&amp;$A12,#REF!,6,FALSE)</f>
        <v>#REF!</v>
      </c>
      <c r="AD12" s="2"/>
      <c r="AE12" s="4" t="e">
        <f>VLOOKUP(AE$6&amp;$A12,#REF!,6,FALSE)</f>
        <v>#REF!</v>
      </c>
      <c r="AF12" s="2"/>
      <c r="AG12" s="4" t="e">
        <f>VLOOKUP(AG$6&amp;$A12,#REF!,6,FALSE)</f>
        <v>#REF!</v>
      </c>
      <c r="AH12" s="2"/>
      <c r="AI12" s="2" t="e">
        <f>AVERAGE(AG12,AE12,AC12)</f>
        <v>#REF!</v>
      </c>
      <c r="AJ12" s="4" t="e">
        <f>VLOOKUP(AJ$6&amp;$A12,#REF!,6,FALSE)</f>
        <v>#REF!</v>
      </c>
      <c r="AK12" s="2"/>
      <c r="AL12" s="4" t="e">
        <f>VLOOKUP(AL$6&amp;$A12,#REF!,6,FALSE)</f>
        <v>#REF!</v>
      </c>
      <c r="AM12" s="2"/>
      <c r="AN12" s="4" t="e">
        <f>VLOOKUP(AN$6&amp;$A12,#REF!,6,FALSE)</f>
        <v>#REF!</v>
      </c>
      <c r="AO12" s="2"/>
      <c r="AP12" s="4" t="e">
        <f>VLOOKUP(AP$6&amp;$A12,#REF!,6,FALSE)</f>
        <v>#REF!</v>
      </c>
      <c r="AQ12" s="2"/>
      <c r="AR12" s="4" t="e">
        <f>VLOOKUP(AR$6&amp;$A12,#REF!,6,FALSE)</f>
        <v>#REF!</v>
      </c>
      <c r="AS12" s="2"/>
      <c r="AT12" s="4" t="e">
        <f>VLOOKUP(AT$6&amp;$A12,#REF!,6,FALSE)</f>
        <v>#REF!</v>
      </c>
      <c r="AU12" s="2"/>
      <c r="AV12" s="2"/>
      <c r="AW12" s="4" t="e">
        <f>VLOOKUP(AW$6&amp;$A12,#REF!,6,FALSE)</f>
        <v>#REF!</v>
      </c>
      <c r="AX12" s="2"/>
      <c r="AY12" s="4" t="e">
        <f>VLOOKUP(AY$6&amp;$A12,#REF!,6,FALSE)</f>
        <v>#REF!</v>
      </c>
      <c r="AZ12" s="2"/>
      <c r="BA12" s="4" t="e">
        <f>VLOOKUP(BA$6&amp;$A12,#REF!,6,FALSE)</f>
        <v>#REF!</v>
      </c>
      <c r="BB12" s="4"/>
      <c r="BC12" s="2"/>
      <c r="BD12" s="4" t="e">
        <f>VLOOKUP(BD$6&amp;$A12,#REF!,6,FALSE)</f>
        <v>#REF!</v>
      </c>
      <c r="BE12" s="2"/>
      <c r="BF12" s="4" t="e">
        <f>VLOOKUP(BF$6&amp;$A12,#REF!,6,FALSE)</f>
        <v>#REF!</v>
      </c>
      <c r="BG12" s="2"/>
      <c r="BH12" s="4" t="e">
        <f>VLOOKUP(BH$6&amp;$A12,#REF!,6,FALSE)</f>
        <v>#REF!</v>
      </c>
      <c r="BI12" s="4"/>
      <c r="BJ12" s="2"/>
    </row>
    <row r="13" spans="1:62" x14ac:dyDescent="0.35">
      <c r="A13" s="1" t="s">
        <v>7</v>
      </c>
      <c r="C13" s="4" t="e">
        <f>VLOOKUP(C$6&amp;$A13,#REF!,6,FALSE)</f>
        <v>#REF!</v>
      </c>
      <c r="D13" s="2"/>
      <c r="E13" s="4" t="e">
        <f>VLOOKUP(E$6&amp;$A13,#REF!,6,FALSE)</f>
        <v>#REF!</v>
      </c>
      <c r="F13" s="2"/>
      <c r="G13" s="4" t="e">
        <f>VLOOKUP(G$6&amp;$A13,#REF!,6,FALSE)</f>
        <v>#REF!</v>
      </c>
      <c r="H13" s="2"/>
      <c r="I13" s="4" t="e">
        <f>VLOOKUP(I$6&amp;$A13,#REF!,6,FALSE)</f>
        <v>#REF!</v>
      </c>
      <c r="J13" s="2"/>
      <c r="K13" s="4" t="e">
        <f>VLOOKUP(K$6&amp;$A13,#REF!,6,FALSE)</f>
        <v>#REF!</v>
      </c>
      <c r="L13" s="2"/>
      <c r="M13" s="4" t="e">
        <f>VLOOKUP(M$6&amp;$A13,#REF!,6,FALSE)</f>
        <v>#REF!</v>
      </c>
      <c r="N13" s="2"/>
      <c r="O13" s="4" t="e">
        <f>VLOOKUP(O$6&amp;$A13,#REF!,6,FALSE)</f>
        <v>#REF!</v>
      </c>
      <c r="P13" s="2"/>
      <c r="Q13" s="4" t="e">
        <f>VLOOKUP(Q$6&amp;$A13,#REF!,6,FALSE)</f>
        <v>#REF!</v>
      </c>
      <c r="R13" s="2"/>
      <c r="S13" s="4" t="e">
        <f>VLOOKUP(S$6&amp;$A13,#REF!,6,FALSE)</f>
        <v>#REF!</v>
      </c>
      <c r="T13" s="2"/>
      <c r="U13" s="4" t="e">
        <f>VLOOKUP(U$6&amp;$A13,#REF!,6,FALSE)</f>
        <v>#REF!</v>
      </c>
      <c r="V13" s="2"/>
      <c r="W13" s="4" t="e">
        <f>VLOOKUP(W$6&amp;$A13,#REF!,6,FALSE)</f>
        <v>#REF!</v>
      </c>
      <c r="X13" s="2"/>
      <c r="Y13" s="4" t="e">
        <f>VLOOKUP(Y$6&amp;$A13,#REF!,6,FALSE)</f>
        <v>#REF!</v>
      </c>
      <c r="Z13" s="2"/>
      <c r="AA13" s="4" t="e">
        <f>VLOOKUP(AA$6&amp;$A13,#REF!,6,FALSE)</f>
        <v>#REF!</v>
      </c>
      <c r="AB13" s="2"/>
      <c r="AC13" s="4" t="e">
        <f>VLOOKUP(AC$6&amp;$A13,#REF!,6,FALSE)</f>
        <v>#REF!</v>
      </c>
      <c r="AD13" s="2"/>
      <c r="AE13" s="4" t="e">
        <f>VLOOKUP(AE$6&amp;$A13,#REF!,6,FALSE)</f>
        <v>#REF!</v>
      </c>
      <c r="AF13" s="2"/>
      <c r="AG13" s="4" t="e">
        <f>VLOOKUP(AG$6&amp;$A13,#REF!,6,FALSE)</f>
        <v>#REF!</v>
      </c>
      <c r="AH13" s="2"/>
      <c r="AI13" s="2"/>
      <c r="AJ13" s="4" t="e">
        <f>VLOOKUP(AJ$6&amp;$A13,#REF!,6,FALSE)</f>
        <v>#REF!</v>
      </c>
      <c r="AK13" s="2"/>
      <c r="AL13" s="4" t="e">
        <f>VLOOKUP(AL$6&amp;$A13,#REF!,6,FALSE)</f>
        <v>#REF!</v>
      </c>
      <c r="AM13" s="2"/>
      <c r="AN13" s="4" t="e">
        <f>VLOOKUP(AN$6&amp;$A13,#REF!,6,FALSE)</f>
        <v>#REF!</v>
      </c>
      <c r="AO13" s="2"/>
      <c r="AP13" s="4" t="e">
        <f>VLOOKUP(AP$6&amp;$A13,#REF!,6,FALSE)</f>
        <v>#REF!</v>
      </c>
      <c r="AQ13" s="2"/>
      <c r="AR13" s="4" t="e">
        <f>VLOOKUP(AR$6&amp;$A13,#REF!,6,FALSE)</f>
        <v>#REF!</v>
      </c>
      <c r="AS13" s="2"/>
      <c r="AT13" s="4" t="e">
        <f>VLOOKUP(AT$6&amp;$A13,#REF!,6,FALSE)</f>
        <v>#REF!</v>
      </c>
      <c r="AU13" s="2"/>
      <c r="AV13" s="2"/>
      <c r="AW13" s="4" t="e">
        <f>VLOOKUP(AW$6&amp;$A13,#REF!,6,FALSE)</f>
        <v>#REF!</v>
      </c>
      <c r="AX13" s="2"/>
      <c r="AY13" s="4" t="e">
        <f>VLOOKUP(AY$6&amp;$A13,#REF!,6,FALSE)</f>
        <v>#REF!</v>
      </c>
      <c r="AZ13" s="2"/>
      <c r="BA13" s="4" t="e">
        <f>VLOOKUP(BA$6&amp;$A13,#REF!,6,FALSE)</f>
        <v>#REF!</v>
      </c>
      <c r="BB13" s="4"/>
      <c r="BC13" s="2"/>
      <c r="BD13" s="4" t="e">
        <f>VLOOKUP(BD$6&amp;$A13,#REF!,6,FALSE)</f>
        <v>#REF!</v>
      </c>
      <c r="BE13" s="2"/>
      <c r="BF13" s="4" t="e">
        <f>VLOOKUP(BF$6&amp;$A13,#REF!,6,FALSE)</f>
        <v>#REF!</v>
      </c>
      <c r="BG13" s="2"/>
      <c r="BH13" s="4" t="e">
        <f>VLOOKUP(BH$6&amp;$A13,#REF!,6,FALSE)</f>
        <v>#REF!</v>
      </c>
      <c r="BI13" s="4"/>
      <c r="BJ13" s="2"/>
    </row>
    <row r="14" spans="1:62" x14ac:dyDescent="0.35">
      <c r="A14" s="1" t="s">
        <v>8</v>
      </c>
      <c r="C14" s="4" t="e">
        <f>VLOOKUP(C$6&amp;$A14,#REF!,6,FALSE)</f>
        <v>#REF!</v>
      </c>
      <c r="D14" s="2"/>
      <c r="E14" s="4" t="e">
        <f>VLOOKUP(E$6&amp;$A14,#REF!,6,FALSE)</f>
        <v>#REF!</v>
      </c>
      <c r="F14" s="2"/>
      <c r="G14" s="4" t="e">
        <f>VLOOKUP(G$6&amp;$A14,#REF!,6,FALSE)</f>
        <v>#REF!</v>
      </c>
      <c r="H14" s="2"/>
      <c r="I14" s="4" t="e">
        <f>VLOOKUP(I$6&amp;$A14,#REF!,6,FALSE)</f>
        <v>#REF!</v>
      </c>
      <c r="J14" s="2"/>
      <c r="K14" s="4" t="e">
        <f>VLOOKUP(K$6&amp;$A14,#REF!,6,FALSE)</f>
        <v>#REF!</v>
      </c>
      <c r="L14" s="2"/>
      <c r="M14" s="4" t="e">
        <f>VLOOKUP(M$6&amp;$A14,#REF!,6,FALSE)</f>
        <v>#REF!</v>
      </c>
      <c r="N14" s="2"/>
      <c r="O14" s="4" t="e">
        <f>VLOOKUP(O$6&amp;$A14,#REF!,6,FALSE)</f>
        <v>#REF!</v>
      </c>
      <c r="P14" s="2"/>
      <c r="Q14" s="4" t="e">
        <f>VLOOKUP(Q$6&amp;$A14,#REF!,6,FALSE)</f>
        <v>#REF!</v>
      </c>
      <c r="R14" s="2"/>
      <c r="S14" s="4" t="e">
        <f>VLOOKUP(S$6&amp;$A14,#REF!,6,FALSE)</f>
        <v>#REF!</v>
      </c>
      <c r="T14" s="2"/>
      <c r="U14" s="4" t="e">
        <f>VLOOKUP(U$6&amp;$A14,#REF!,6,FALSE)</f>
        <v>#REF!</v>
      </c>
      <c r="V14" s="2"/>
      <c r="W14" s="4" t="e">
        <f>VLOOKUP(W$6&amp;$A14,#REF!,6,FALSE)</f>
        <v>#REF!</v>
      </c>
      <c r="X14" s="2"/>
      <c r="Y14" s="4" t="e">
        <f>VLOOKUP(Y$6&amp;$A14,#REF!,6,FALSE)</f>
        <v>#REF!</v>
      </c>
      <c r="Z14" s="2"/>
      <c r="AA14" s="4" t="e">
        <f>VLOOKUP(AA$6&amp;$A14,#REF!,6,FALSE)</f>
        <v>#REF!</v>
      </c>
      <c r="AB14" s="2"/>
      <c r="AC14" s="4" t="e">
        <f>VLOOKUP(AC$6&amp;$A14,#REF!,6,FALSE)</f>
        <v>#REF!</v>
      </c>
      <c r="AD14" s="2"/>
      <c r="AE14" s="4" t="e">
        <f>VLOOKUP(AE$6&amp;$A14,#REF!,6,FALSE)</f>
        <v>#REF!</v>
      </c>
      <c r="AF14" s="2"/>
      <c r="AG14" s="4" t="e">
        <f>VLOOKUP(AG$6&amp;$A14,#REF!,6,FALSE)</f>
        <v>#REF!</v>
      </c>
      <c r="AH14" s="2"/>
      <c r="AI14" s="2"/>
      <c r="AJ14" s="4" t="e">
        <f>VLOOKUP(AJ$6&amp;$A14,#REF!,6,FALSE)</f>
        <v>#REF!</v>
      </c>
      <c r="AK14" s="2"/>
      <c r="AL14" s="4" t="e">
        <f>VLOOKUP(AL$6&amp;$A14,#REF!,6,FALSE)</f>
        <v>#REF!</v>
      </c>
      <c r="AM14" s="2"/>
      <c r="AN14" s="4" t="e">
        <f>VLOOKUP(AN$6&amp;$A14,#REF!,6,FALSE)</f>
        <v>#REF!</v>
      </c>
      <c r="AO14" s="2"/>
      <c r="AP14" s="4" t="e">
        <f>VLOOKUP(AP$6&amp;$A14,#REF!,6,FALSE)</f>
        <v>#REF!</v>
      </c>
      <c r="AQ14" s="2"/>
      <c r="AR14" s="4" t="e">
        <f>VLOOKUP(AR$6&amp;$A14,#REF!,6,FALSE)</f>
        <v>#REF!</v>
      </c>
      <c r="AS14" s="2"/>
      <c r="AT14" s="4" t="e">
        <f>VLOOKUP(AT$6&amp;$A14,#REF!,6,FALSE)</f>
        <v>#REF!</v>
      </c>
      <c r="AU14" s="2"/>
      <c r="AV14" s="2"/>
      <c r="AW14" s="4" t="e">
        <f>VLOOKUP(AW$6&amp;$A14,#REF!,6,FALSE)</f>
        <v>#REF!</v>
      </c>
      <c r="AX14" s="2"/>
      <c r="AY14" s="4" t="e">
        <f>VLOOKUP(AY$6&amp;$A14,#REF!,6,FALSE)</f>
        <v>#REF!</v>
      </c>
      <c r="AZ14" s="2"/>
      <c r="BA14" s="4" t="e">
        <f>VLOOKUP(BA$6&amp;$A14,#REF!,6,FALSE)</f>
        <v>#REF!</v>
      </c>
      <c r="BB14" s="4"/>
      <c r="BC14" s="2"/>
      <c r="BD14" s="4" t="e">
        <f>VLOOKUP(BD$6&amp;$A14,#REF!,6,FALSE)</f>
        <v>#REF!</v>
      </c>
      <c r="BE14" s="2"/>
      <c r="BF14" s="4" t="e">
        <f>VLOOKUP(BF$6&amp;$A14,#REF!,6,FALSE)</f>
        <v>#REF!</v>
      </c>
      <c r="BG14" s="2"/>
      <c r="BH14" s="4" t="e">
        <f>VLOOKUP(BH$6&amp;$A14,#REF!,6,FALSE)</f>
        <v>#REF!</v>
      </c>
      <c r="BI14" s="4"/>
      <c r="BJ14" s="2"/>
    </row>
    <row r="15" spans="1:62" x14ac:dyDescent="0.35">
      <c r="A15" s="1" t="s">
        <v>9</v>
      </c>
      <c r="C15" s="4" t="e">
        <f>VLOOKUP(C$6&amp;$A15,#REF!,6,FALSE)</f>
        <v>#REF!</v>
      </c>
      <c r="D15" s="2"/>
      <c r="E15" s="4" t="e">
        <f>VLOOKUP(E$6&amp;$A15,#REF!,6,FALSE)</f>
        <v>#REF!</v>
      </c>
      <c r="F15" s="2"/>
      <c r="G15" s="4" t="e">
        <f>VLOOKUP(G$6&amp;$A15,#REF!,6,FALSE)</f>
        <v>#REF!</v>
      </c>
      <c r="H15" s="2"/>
      <c r="I15" s="4" t="e">
        <f>VLOOKUP(I$6&amp;$A15,#REF!,6,FALSE)</f>
        <v>#REF!</v>
      </c>
      <c r="J15" s="2"/>
      <c r="K15" s="4" t="e">
        <f>VLOOKUP(K$6&amp;$A15,#REF!,6,FALSE)</f>
        <v>#REF!</v>
      </c>
      <c r="L15" s="2"/>
      <c r="M15" s="4" t="e">
        <f>VLOOKUP(M$6&amp;$A15,#REF!,6,FALSE)</f>
        <v>#REF!</v>
      </c>
      <c r="N15" s="2"/>
      <c r="O15" s="4" t="e">
        <f>VLOOKUP(O$6&amp;$A15,#REF!,6,FALSE)</f>
        <v>#REF!</v>
      </c>
      <c r="P15" s="2"/>
      <c r="Q15" s="4" t="e">
        <f>VLOOKUP(Q$6&amp;$A15,#REF!,6,FALSE)</f>
        <v>#REF!</v>
      </c>
      <c r="R15" s="2"/>
      <c r="S15" s="4" t="e">
        <f>VLOOKUP(S$6&amp;$A15,#REF!,6,FALSE)</f>
        <v>#REF!</v>
      </c>
      <c r="T15" s="2"/>
      <c r="U15" s="4" t="e">
        <f>VLOOKUP(U$6&amp;$A15,#REF!,6,FALSE)</f>
        <v>#REF!</v>
      </c>
      <c r="V15" s="2"/>
      <c r="W15" s="4" t="e">
        <f>VLOOKUP(W$6&amp;$A15,#REF!,6,FALSE)</f>
        <v>#REF!</v>
      </c>
      <c r="X15" s="2"/>
      <c r="Y15" s="4" t="e">
        <f>VLOOKUP(Y$6&amp;$A15,#REF!,6,FALSE)</f>
        <v>#REF!</v>
      </c>
      <c r="Z15" s="2"/>
      <c r="AA15" s="4" t="e">
        <f>VLOOKUP(AA$6&amp;$A15,#REF!,6,FALSE)</f>
        <v>#REF!</v>
      </c>
      <c r="AB15" s="2"/>
      <c r="AC15" s="4" t="e">
        <f>VLOOKUP(AC$6&amp;$A15,#REF!,6,FALSE)</f>
        <v>#REF!</v>
      </c>
      <c r="AD15" s="2"/>
      <c r="AE15" s="4" t="e">
        <f>VLOOKUP(AE$6&amp;$A15,#REF!,6,FALSE)</f>
        <v>#REF!</v>
      </c>
      <c r="AF15" s="2"/>
      <c r="AG15" s="4" t="e">
        <f>VLOOKUP(AG$6&amp;$A15,#REF!,6,FALSE)</f>
        <v>#REF!</v>
      </c>
      <c r="AH15" s="2"/>
      <c r="AI15" s="2" t="e">
        <f>AVERAGE(AG15,AE15,AC15)</f>
        <v>#REF!</v>
      </c>
      <c r="AJ15" s="4" t="e">
        <f>VLOOKUP(AJ$6&amp;$A15,#REF!,6,FALSE)</f>
        <v>#REF!</v>
      </c>
      <c r="AK15" s="2"/>
      <c r="AL15" s="4" t="e">
        <f>VLOOKUP(AL$6&amp;$A15,#REF!,6,FALSE)</f>
        <v>#REF!</v>
      </c>
      <c r="AM15" s="2"/>
      <c r="AN15" s="4" t="e">
        <f>VLOOKUP(AN$6&amp;$A15,#REF!,6,FALSE)</f>
        <v>#REF!</v>
      </c>
      <c r="AO15" s="2"/>
      <c r="AP15" s="4" t="e">
        <f>VLOOKUP(AP$6&amp;$A15,#REF!,6,FALSE)</f>
        <v>#REF!</v>
      </c>
      <c r="AQ15" s="2"/>
      <c r="AR15" s="4" t="e">
        <f>VLOOKUP(AR$6&amp;$A15,#REF!,6,FALSE)</f>
        <v>#REF!</v>
      </c>
      <c r="AS15" s="2"/>
      <c r="AT15" s="4" t="e">
        <f>VLOOKUP(AT$6&amp;$A15,#REF!,6,FALSE)</f>
        <v>#REF!</v>
      </c>
      <c r="AU15" s="2"/>
      <c r="AV15" s="2"/>
      <c r="AW15" s="4" t="e">
        <f>VLOOKUP(AW$6&amp;$A15,#REF!,6,FALSE)</f>
        <v>#REF!</v>
      </c>
      <c r="AX15" s="2" t="s">
        <v>66</v>
      </c>
      <c r="AY15" s="4" t="e">
        <f>VLOOKUP(AY$6&amp;$A15,#REF!,6,FALSE)</f>
        <v>#REF!</v>
      </c>
      <c r="AZ15" s="2" t="s">
        <v>66</v>
      </c>
      <c r="BA15" s="4" t="e">
        <f>VLOOKUP(BA$6&amp;$A15,#REF!,6,FALSE)</f>
        <v>#REF!</v>
      </c>
      <c r="BB15" s="4" t="s">
        <v>66</v>
      </c>
      <c r="BC15" s="2"/>
      <c r="BD15" s="4" t="e">
        <f>VLOOKUP(BD$6&amp;$A15,#REF!,6,FALSE)</f>
        <v>#REF!</v>
      </c>
      <c r="BE15" s="2"/>
      <c r="BF15" s="4" t="e">
        <f>VLOOKUP(BF$6&amp;$A15,#REF!,6,FALSE)</f>
        <v>#REF!</v>
      </c>
      <c r="BG15" s="2"/>
      <c r="BH15" s="4" t="e">
        <f>VLOOKUP(BH$6&amp;$A15,#REF!,6,FALSE)</f>
        <v>#REF!</v>
      </c>
      <c r="BI15" s="4"/>
      <c r="BJ15" s="2"/>
    </row>
    <row r="16" spans="1:62" x14ac:dyDescent="0.35">
      <c r="A16" s="1" t="s">
        <v>10</v>
      </c>
      <c r="C16" s="4" t="e">
        <f>VLOOKUP(C$6&amp;$A16,#REF!,6,FALSE)</f>
        <v>#REF!</v>
      </c>
      <c r="D16" s="2"/>
      <c r="E16" s="4" t="e">
        <f>VLOOKUP(E$6&amp;$A16,#REF!,6,FALSE)</f>
        <v>#REF!</v>
      </c>
      <c r="F16" s="2"/>
      <c r="G16" s="4" t="e">
        <f>VLOOKUP(G$6&amp;$A16,#REF!,6,FALSE)</f>
        <v>#REF!</v>
      </c>
      <c r="H16" s="2"/>
      <c r="I16" s="4" t="e">
        <f>VLOOKUP(I$6&amp;$A16,#REF!,6,FALSE)</f>
        <v>#REF!</v>
      </c>
      <c r="J16" s="2"/>
      <c r="K16" s="4" t="e">
        <f>VLOOKUP(K$6&amp;$A16,#REF!,6,FALSE)</f>
        <v>#REF!</v>
      </c>
      <c r="L16" s="2"/>
      <c r="M16" s="4" t="e">
        <f>VLOOKUP(M$6&amp;$A16,#REF!,6,FALSE)</f>
        <v>#REF!</v>
      </c>
      <c r="N16" s="2"/>
      <c r="O16" s="4" t="e">
        <f>VLOOKUP(O$6&amp;$A16,#REF!,6,FALSE)</f>
        <v>#REF!</v>
      </c>
      <c r="P16" s="2"/>
      <c r="Q16" s="4" t="e">
        <f>VLOOKUP(Q$6&amp;$A16,#REF!,6,FALSE)</f>
        <v>#REF!</v>
      </c>
      <c r="R16" s="2"/>
      <c r="S16" s="4" t="e">
        <f>VLOOKUP(S$6&amp;$A16,#REF!,6,FALSE)</f>
        <v>#REF!</v>
      </c>
      <c r="T16" s="2"/>
      <c r="U16" s="4" t="e">
        <f>VLOOKUP(U$6&amp;$A16,#REF!,6,FALSE)</f>
        <v>#REF!</v>
      </c>
      <c r="V16" s="2"/>
      <c r="W16" s="4" t="e">
        <f>VLOOKUP(W$6&amp;$A16,#REF!,6,FALSE)</f>
        <v>#REF!</v>
      </c>
      <c r="X16" s="2"/>
      <c r="Y16" s="4" t="e">
        <f>VLOOKUP(Y$6&amp;$A16,#REF!,6,FALSE)</f>
        <v>#REF!</v>
      </c>
      <c r="Z16" s="2"/>
      <c r="AA16" s="4" t="e">
        <f>VLOOKUP(AA$6&amp;$A16,#REF!,6,FALSE)</f>
        <v>#REF!</v>
      </c>
      <c r="AB16" s="2"/>
      <c r="AC16" s="4" t="e">
        <f>VLOOKUP(AC$6&amp;$A16,#REF!,6,FALSE)</f>
        <v>#REF!</v>
      </c>
      <c r="AD16" s="2"/>
      <c r="AE16" s="4" t="e">
        <f>VLOOKUP(AE$6&amp;$A16,#REF!,6,FALSE)</f>
        <v>#REF!</v>
      </c>
      <c r="AF16" s="2"/>
      <c r="AG16" s="4" t="e">
        <f>VLOOKUP(AG$6&amp;$A16,#REF!,6,FALSE)</f>
        <v>#REF!</v>
      </c>
      <c r="AH16" s="2"/>
      <c r="AI16" s="2" t="e">
        <f>AVERAGE(AG16,AE16,AC16)</f>
        <v>#REF!</v>
      </c>
      <c r="AJ16" s="4" t="e">
        <f>VLOOKUP(AJ$6&amp;$A16,#REF!,6,FALSE)</f>
        <v>#REF!</v>
      </c>
      <c r="AK16" s="2"/>
      <c r="AL16" s="4" t="e">
        <f>VLOOKUP(AL$6&amp;$A16,#REF!,6,FALSE)</f>
        <v>#REF!</v>
      </c>
      <c r="AM16" s="2"/>
      <c r="AN16" s="4" t="e">
        <f>VLOOKUP(AN$6&amp;$A16,#REF!,6,FALSE)</f>
        <v>#REF!</v>
      </c>
      <c r="AO16" s="2"/>
      <c r="AP16" s="4" t="e">
        <f>VLOOKUP(AP$6&amp;$A16,#REF!,6,FALSE)</f>
        <v>#REF!</v>
      </c>
      <c r="AQ16" s="2"/>
      <c r="AR16" s="4" t="e">
        <f>VLOOKUP(AR$6&amp;$A16,#REF!,6,FALSE)</f>
        <v>#REF!</v>
      </c>
      <c r="AS16" s="2"/>
      <c r="AT16" s="4" t="e">
        <f>VLOOKUP(AT$6&amp;$A16,#REF!,6,FALSE)</f>
        <v>#REF!</v>
      </c>
      <c r="AU16" s="2"/>
      <c r="AV16" s="2"/>
      <c r="AW16" s="4" t="e">
        <f>VLOOKUP(AW$6&amp;$A16,#REF!,6,FALSE)</f>
        <v>#REF!</v>
      </c>
      <c r="AX16" s="2"/>
      <c r="AY16" s="4" t="e">
        <f>VLOOKUP(AY$6&amp;$A16,#REF!,6,FALSE)</f>
        <v>#REF!</v>
      </c>
      <c r="AZ16" s="2"/>
      <c r="BA16" s="4" t="e">
        <f>VLOOKUP(BA$6&amp;$A16,#REF!,6,FALSE)</f>
        <v>#REF!</v>
      </c>
      <c r="BB16" s="4"/>
      <c r="BC16" s="2"/>
      <c r="BD16" s="4" t="e">
        <f>VLOOKUP(BD$6&amp;$A16,#REF!,6,FALSE)</f>
        <v>#REF!</v>
      </c>
      <c r="BE16" s="2"/>
      <c r="BF16" s="4" t="e">
        <f>VLOOKUP(BF$6&amp;$A16,#REF!,6,FALSE)</f>
        <v>#REF!</v>
      </c>
      <c r="BG16" s="2"/>
      <c r="BH16" s="4" t="e">
        <f>VLOOKUP(BH$6&amp;$A16,#REF!,6,FALSE)</f>
        <v>#REF!</v>
      </c>
      <c r="BI16" s="4"/>
      <c r="BJ16" s="2"/>
    </row>
    <row r="17" spans="1:62" x14ac:dyDescent="0.35">
      <c r="A17" s="1" t="s">
        <v>11</v>
      </c>
      <c r="C17" s="4" t="e">
        <f>VLOOKUP(C$6&amp;$A17,#REF!,6,FALSE)</f>
        <v>#REF!</v>
      </c>
      <c r="D17" s="2"/>
      <c r="E17" s="4" t="e">
        <f>VLOOKUP(E$6&amp;$A17,#REF!,6,FALSE)</f>
        <v>#REF!</v>
      </c>
      <c r="F17" s="2"/>
      <c r="G17" s="4" t="e">
        <f>VLOOKUP(G$6&amp;$A17,#REF!,6,FALSE)</f>
        <v>#REF!</v>
      </c>
      <c r="H17" s="2"/>
      <c r="I17" s="4" t="e">
        <f>VLOOKUP(I$6&amp;$A17,#REF!,6,FALSE)</f>
        <v>#REF!</v>
      </c>
      <c r="J17" s="2"/>
      <c r="K17" s="4" t="e">
        <f>VLOOKUP(K$6&amp;$A17,#REF!,6,FALSE)</f>
        <v>#REF!</v>
      </c>
      <c r="L17" s="2"/>
      <c r="M17" s="4" t="e">
        <f>VLOOKUP(M$6&amp;$A17,#REF!,6,FALSE)</f>
        <v>#REF!</v>
      </c>
      <c r="N17" s="2"/>
      <c r="O17" s="4" t="e">
        <f>VLOOKUP(O$6&amp;$A17,#REF!,6,FALSE)</f>
        <v>#REF!</v>
      </c>
      <c r="P17" s="2"/>
      <c r="Q17" s="4" t="e">
        <f>VLOOKUP(Q$6&amp;$A17,#REF!,6,FALSE)</f>
        <v>#REF!</v>
      </c>
      <c r="R17" s="2"/>
      <c r="S17" s="4" t="e">
        <f>VLOOKUP(S$6&amp;$A17,#REF!,6,FALSE)</f>
        <v>#REF!</v>
      </c>
      <c r="T17" s="2"/>
      <c r="U17" s="4" t="e">
        <f>VLOOKUP(U$6&amp;$A17,#REF!,6,FALSE)</f>
        <v>#REF!</v>
      </c>
      <c r="V17" s="2"/>
      <c r="W17" s="4" t="e">
        <f>VLOOKUP(W$6&amp;$A17,#REF!,6,FALSE)</f>
        <v>#REF!</v>
      </c>
      <c r="X17" s="2"/>
      <c r="Y17" s="4" t="e">
        <f>VLOOKUP(Y$6&amp;$A17,#REF!,6,FALSE)</f>
        <v>#REF!</v>
      </c>
      <c r="Z17" s="2"/>
      <c r="AA17" s="4" t="e">
        <f>VLOOKUP(AA$6&amp;$A17,#REF!,6,FALSE)</f>
        <v>#REF!</v>
      </c>
      <c r="AB17" s="2"/>
      <c r="AC17" s="4" t="e">
        <f>VLOOKUP(AC$6&amp;$A17,#REF!,6,FALSE)</f>
        <v>#REF!</v>
      </c>
      <c r="AD17" s="2"/>
      <c r="AE17" s="4" t="e">
        <f>VLOOKUP(AE$6&amp;$A17,#REF!,6,FALSE)</f>
        <v>#REF!</v>
      </c>
      <c r="AF17" s="2"/>
      <c r="AG17" s="4" t="e">
        <f>VLOOKUP(AG$6&amp;$A17,#REF!,6,FALSE)</f>
        <v>#REF!</v>
      </c>
      <c r="AH17" s="2"/>
      <c r="AI17" s="2"/>
      <c r="AJ17" s="4" t="e">
        <f>VLOOKUP(AJ$6&amp;$A17,#REF!,6,FALSE)</f>
        <v>#REF!</v>
      </c>
      <c r="AK17" s="2"/>
      <c r="AL17" s="4" t="e">
        <f>VLOOKUP(AL$6&amp;$A17,#REF!,6,FALSE)</f>
        <v>#REF!</v>
      </c>
      <c r="AM17" s="2"/>
      <c r="AN17" s="4" t="e">
        <f>VLOOKUP(AN$6&amp;$A17,#REF!,6,FALSE)</f>
        <v>#REF!</v>
      </c>
      <c r="AO17" s="2"/>
      <c r="AP17" s="4" t="e">
        <f>VLOOKUP(AP$6&amp;$A17,#REF!,6,FALSE)</f>
        <v>#REF!</v>
      </c>
      <c r="AQ17" s="2"/>
      <c r="AR17" s="4" t="e">
        <f>VLOOKUP(AR$6&amp;$A17,#REF!,6,FALSE)</f>
        <v>#REF!</v>
      </c>
      <c r="AS17" s="2"/>
      <c r="AT17" s="4" t="e">
        <f>VLOOKUP(AT$6&amp;$A17,#REF!,6,FALSE)</f>
        <v>#REF!</v>
      </c>
      <c r="AU17" s="2"/>
      <c r="AV17" s="2"/>
      <c r="AW17" s="4" t="e">
        <f>VLOOKUP(AW$6&amp;$A17,#REF!,6,FALSE)</f>
        <v>#REF!</v>
      </c>
      <c r="AX17" s="2"/>
      <c r="AY17" s="4" t="e">
        <f>VLOOKUP(AY$6&amp;$A17,#REF!,6,FALSE)</f>
        <v>#REF!</v>
      </c>
      <c r="AZ17" s="2"/>
      <c r="BA17" s="4" t="e">
        <f>VLOOKUP(BA$6&amp;$A17,#REF!,6,FALSE)</f>
        <v>#REF!</v>
      </c>
      <c r="BB17" s="4"/>
      <c r="BC17" s="2"/>
      <c r="BD17" s="4" t="e">
        <f>VLOOKUP(BD$6&amp;$A17,#REF!,6,FALSE)</f>
        <v>#REF!</v>
      </c>
      <c r="BE17" s="2"/>
      <c r="BF17" s="4" t="e">
        <f>VLOOKUP(BF$6&amp;$A17,#REF!,6,FALSE)</f>
        <v>#REF!</v>
      </c>
      <c r="BG17" s="2"/>
      <c r="BH17" s="4" t="e">
        <f>VLOOKUP(BH$6&amp;$A17,#REF!,6,FALSE)</f>
        <v>#REF!</v>
      </c>
      <c r="BI17" s="4"/>
      <c r="BJ17" s="2"/>
    </row>
    <row r="18" spans="1:62" x14ac:dyDescent="0.35">
      <c r="A18" s="1" t="s">
        <v>12</v>
      </c>
      <c r="C18" s="4" t="e">
        <f>VLOOKUP(C$6&amp;$A18,#REF!,6,FALSE)</f>
        <v>#REF!</v>
      </c>
      <c r="D18" s="2"/>
      <c r="E18" s="4" t="e">
        <f>VLOOKUP(E$6&amp;$A18,#REF!,6,FALSE)</f>
        <v>#REF!</v>
      </c>
      <c r="F18" s="2"/>
      <c r="G18" s="4" t="e">
        <f>VLOOKUP(G$6&amp;$A18,#REF!,6,FALSE)</f>
        <v>#REF!</v>
      </c>
      <c r="H18" s="2"/>
      <c r="I18" s="4" t="e">
        <f>VLOOKUP(I$6&amp;$A18,#REF!,6,FALSE)</f>
        <v>#REF!</v>
      </c>
      <c r="J18" s="2"/>
      <c r="K18" s="4" t="e">
        <f>VLOOKUP(K$6&amp;$A18,#REF!,6,FALSE)</f>
        <v>#REF!</v>
      </c>
      <c r="L18" s="2"/>
      <c r="M18" s="4" t="e">
        <f>VLOOKUP(M$6&amp;$A18,#REF!,6,FALSE)</f>
        <v>#REF!</v>
      </c>
      <c r="N18" s="2"/>
      <c r="O18" s="4" t="e">
        <f>VLOOKUP(O$6&amp;$A18,#REF!,6,FALSE)</f>
        <v>#REF!</v>
      </c>
      <c r="P18" s="2"/>
      <c r="Q18" s="4" t="e">
        <f>VLOOKUP(Q$6&amp;$A18,#REF!,6,FALSE)</f>
        <v>#REF!</v>
      </c>
      <c r="R18" s="2"/>
      <c r="S18" s="4" t="e">
        <f>VLOOKUP(S$6&amp;$A18,#REF!,6,FALSE)</f>
        <v>#REF!</v>
      </c>
      <c r="T18" s="2"/>
      <c r="U18" s="4" t="e">
        <f>VLOOKUP(U$6&amp;$A18,#REF!,6,FALSE)</f>
        <v>#REF!</v>
      </c>
      <c r="V18" s="2"/>
      <c r="W18" s="4" t="e">
        <f>VLOOKUP(W$6&amp;$A18,#REF!,6,FALSE)</f>
        <v>#REF!</v>
      </c>
      <c r="X18" s="2"/>
      <c r="Y18" s="4" t="e">
        <f>VLOOKUP(Y$6&amp;$A18,#REF!,6,FALSE)</f>
        <v>#REF!</v>
      </c>
      <c r="Z18" s="2"/>
      <c r="AA18" s="4" t="e">
        <f>VLOOKUP(AA$6&amp;$A18,#REF!,6,FALSE)</f>
        <v>#REF!</v>
      </c>
      <c r="AB18" s="2"/>
      <c r="AC18" s="4" t="e">
        <f>VLOOKUP(AC$6&amp;$A18,#REF!,6,FALSE)</f>
        <v>#REF!</v>
      </c>
      <c r="AD18" s="2"/>
      <c r="AE18" s="4" t="e">
        <f>VLOOKUP(AE$6&amp;$A18,#REF!,6,FALSE)</f>
        <v>#REF!</v>
      </c>
      <c r="AF18" s="2"/>
      <c r="AG18" s="4" t="e">
        <f>VLOOKUP(AG$6&amp;$A18,#REF!,6,FALSE)</f>
        <v>#REF!</v>
      </c>
      <c r="AH18" s="2"/>
      <c r="AI18" s="2" t="e">
        <f>AVERAGE(AG18,AE18,AC18)</f>
        <v>#REF!</v>
      </c>
      <c r="AJ18" s="4" t="e">
        <f>VLOOKUP(AJ$6&amp;$A18,#REF!,6,FALSE)</f>
        <v>#REF!</v>
      </c>
      <c r="AK18" s="2"/>
      <c r="AL18" s="4" t="e">
        <f>VLOOKUP(AL$6&amp;$A18,#REF!,6,FALSE)</f>
        <v>#REF!</v>
      </c>
      <c r="AM18" s="2"/>
      <c r="AN18" s="4" t="e">
        <f>VLOOKUP(AN$6&amp;$A18,#REF!,6,FALSE)</f>
        <v>#REF!</v>
      </c>
      <c r="AO18" s="2"/>
      <c r="AP18" s="4" t="e">
        <f>VLOOKUP(AP$6&amp;$A18,#REF!,6,FALSE)</f>
        <v>#REF!</v>
      </c>
      <c r="AQ18" s="2"/>
      <c r="AR18" s="4" t="e">
        <f>VLOOKUP(AR$6&amp;$A18,#REF!,6,FALSE)</f>
        <v>#REF!</v>
      </c>
      <c r="AS18" s="2"/>
      <c r="AT18" s="4" t="e">
        <f>VLOOKUP(AT$6&amp;$A18,#REF!,6,FALSE)</f>
        <v>#REF!</v>
      </c>
      <c r="AU18" s="2"/>
      <c r="AV18" s="2" t="e">
        <f t="shared" ref="AV18:AV35" si="0">AVERAGE(AT18,AR18,AP18)</f>
        <v>#REF!</v>
      </c>
      <c r="AW18" s="4" t="e">
        <f>VLOOKUP(AW$6&amp;$A18,#REF!,6,FALSE)</f>
        <v>#REF!</v>
      </c>
      <c r="AX18" s="2" t="s">
        <v>66</v>
      </c>
      <c r="AY18" s="4" t="e">
        <f>VLOOKUP(AY$6&amp;$A18,#REF!,6,FALSE)</f>
        <v>#REF!</v>
      </c>
      <c r="AZ18" s="2" t="s">
        <v>66</v>
      </c>
      <c r="BA18" s="4" t="e">
        <f>VLOOKUP(BA$6&amp;$A18,#REF!,6,FALSE)</f>
        <v>#REF!</v>
      </c>
      <c r="BB18" s="4" t="s">
        <v>66</v>
      </c>
      <c r="BC18" s="2"/>
      <c r="BD18" s="4" t="e">
        <f>VLOOKUP(BD$6&amp;$A18,#REF!,6,FALSE)</f>
        <v>#REF!</v>
      </c>
      <c r="BE18" s="2" t="s">
        <v>66</v>
      </c>
      <c r="BF18" s="4" t="e">
        <f>VLOOKUP(BF$6&amp;$A18,#REF!,6,FALSE)</f>
        <v>#REF!</v>
      </c>
      <c r="BG18" s="2" t="s">
        <v>66</v>
      </c>
      <c r="BH18" s="4" t="e">
        <f>VLOOKUP(BH$6&amp;$A18,#REF!,6,FALSE)</f>
        <v>#REF!</v>
      </c>
      <c r="BI18" s="4" t="s">
        <v>66</v>
      </c>
      <c r="BJ18" s="2"/>
    </row>
    <row r="19" spans="1:62" x14ac:dyDescent="0.35">
      <c r="A19" s="1" t="s">
        <v>13</v>
      </c>
      <c r="C19" s="4" t="e">
        <f>VLOOKUP(C$6&amp;$A19,#REF!,6,FALSE)</f>
        <v>#REF!</v>
      </c>
      <c r="D19" s="2"/>
      <c r="E19" s="4" t="e">
        <f>VLOOKUP(E$6&amp;$A19,#REF!,6,FALSE)</f>
        <v>#REF!</v>
      </c>
      <c r="F19" s="2"/>
      <c r="G19" s="4" t="e">
        <f>VLOOKUP(G$6&amp;$A19,#REF!,6,FALSE)</f>
        <v>#REF!</v>
      </c>
      <c r="H19" s="2"/>
      <c r="I19" s="4" t="e">
        <f>VLOOKUP(I$6&amp;$A19,#REF!,6,FALSE)</f>
        <v>#REF!</v>
      </c>
      <c r="J19" s="2"/>
      <c r="K19" s="4" t="e">
        <f>VLOOKUP(K$6&amp;$A19,#REF!,6,FALSE)</f>
        <v>#REF!</v>
      </c>
      <c r="L19" s="2"/>
      <c r="M19" s="4" t="e">
        <f>VLOOKUP(M$6&amp;$A19,#REF!,6,FALSE)</f>
        <v>#REF!</v>
      </c>
      <c r="N19" s="2"/>
      <c r="O19" s="4" t="e">
        <f>VLOOKUP(O$6&amp;$A19,#REF!,6,FALSE)</f>
        <v>#REF!</v>
      </c>
      <c r="P19" s="2"/>
      <c r="Q19" s="4" t="e">
        <f>VLOOKUP(Q$6&amp;$A19,#REF!,6,FALSE)</f>
        <v>#REF!</v>
      </c>
      <c r="R19" s="2"/>
      <c r="S19" s="4" t="e">
        <f>VLOOKUP(S$6&amp;$A19,#REF!,6,FALSE)</f>
        <v>#REF!</v>
      </c>
      <c r="T19" s="2"/>
      <c r="U19" s="4" t="e">
        <f>VLOOKUP(U$6&amp;$A19,#REF!,6,FALSE)</f>
        <v>#REF!</v>
      </c>
      <c r="V19" s="2"/>
      <c r="W19" s="4" t="e">
        <f>VLOOKUP(W$6&amp;$A19,#REF!,6,FALSE)</f>
        <v>#REF!</v>
      </c>
      <c r="X19" s="2"/>
      <c r="Y19" s="4" t="e">
        <f>VLOOKUP(Y$6&amp;$A19,#REF!,6,FALSE)</f>
        <v>#REF!</v>
      </c>
      <c r="Z19" s="2"/>
      <c r="AA19" s="4" t="e">
        <f>VLOOKUP(AA$6&amp;$A19,#REF!,6,FALSE)</f>
        <v>#REF!</v>
      </c>
      <c r="AB19" s="2"/>
      <c r="AC19" s="4" t="e">
        <f>VLOOKUP(AC$6&amp;$A19,#REF!,6,FALSE)</f>
        <v>#REF!</v>
      </c>
      <c r="AD19" s="2"/>
      <c r="AE19" s="4" t="e">
        <f>VLOOKUP(AE$6&amp;$A19,#REF!,6,FALSE)</f>
        <v>#REF!</v>
      </c>
      <c r="AF19" s="2"/>
      <c r="AG19" s="4" t="e">
        <f>VLOOKUP(AG$6&amp;$A19,#REF!,6,FALSE)</f>
        <v>#REF!</v>
      </c>
      <c r="AH19" s="2"/>
      <c r="AI19" s="2"/>
      <c r="AJ19" s="4" t="e">
        <f>VLOOKUP(AJ$6&amp;$A19,#REF!,6,FALSE)</f>
        <v>#REF!</v>
      </c>
      <c r="AK19" s="2"/>
      <c r="AL19" s="4" t="e">
        <f>VLOOKUP(AL$6&amp;$A19,#REF!,6,FALSE)</f>
        <v>#REF!</v>
      </c>
      <c r="AM19" s="2"/>
      <c r="AN19" s="4" t="e">
        <f>VLOOKUP(AN$6&amp;$A19,#REF!,6,FALSE)</f>
        <v>#REF!</v>
      </c>
      <c r="AO19" s="2"/>
      <c r="AP19" s="4" t="e">
        <f>VLOOKUP(AP$6&amp;$A19,#REF!,6,FALSE)</f>
        <v>#REF!</v>
      </c>
      <c r="AQ19" s="2"/>
      <c r="AR19" s="4" t="e">
        <f>VLOOKUP(AR$6&amp;$A19,#REF!,6,FALSE)</f>
        <v>#REF!</v>
      </c>
      <c r="AS19" s="2"/>
      <c r="AT19" s="4" t="e">
        <f>VLOOKUP(AT$6&amp;$A19,#REF!,6,FALSE)</f>
        <v>#REF!</v>
      </c>
      <c r="AU19" s="2"/>
      <c r="AV19" s="2" t="e">
        <f t="shared" si="0"/>
        <v>#REF!</v>
      </c>
      <c r="AW19" s="4" t="e">
        <f>VLOOKUP(AW$6&amp;$A19,#REF!,6,FALSE)</f>
        <v>#REF!</v>
      </c>
      <c r="AX19" s="2"/>
      <c r="AY19" s="4" t="e">
        <f>VLOOKUP(AY$6&amp;$A19,#REF!,6,FALSE)</f>
        <v>#REF!</v>
      </c>
      <c r="AZ19" s="2"/>
      <c r="BA19" s="4" t="e">
        <f>VLOOKUP(BA$6&amp;$A19,#REF!,6,FALSE)</f>
        <v>#REF!</v>
      </c>
      <c r="BB19" s="4"/>
      <c r="BC19" s="2"/>
      <c r="BD19" s="4" t="e">
        <f>VLOOKUP(BD$6&amp;$A19,#REF!,6,FALSE)</f>
        <v>#REF!</v>
      </c>
      <c r="BE19" s="2"/>
      <c r="BF19" s="4" t="e">
        <f>VLOOKUP(BF$6&amp;$A19,#REF!,6,FALSE)</f>
        <v>#REF!</v>
      </c>
      <c r="BG19" s="2"/>
      <c r="BH19" s="4" t="e">
        <f>VLOOKUP(BH$6&amp;$A19,#REF!,6,FALSE)</f>
        <v>#REF!</v>
      </c>
      <c r="BI19" s="4"/>
      <c r="BJ19" s="2"/>
    </row>
    <row r="20" spans="1:62" x14ac:dyDescent="0.35">
      <c r="A20" s="1" t="s">
        <v>14</v>
      </c>
      <c r="C20" s="4" t="e">
        <f>VLOOKUP(C$6&amp;$A20,#REF!,6,FALSE)</f>
        <v>#REF!</v>
      </c>
      <c r="D20" s="2"/>
      <c r="E20" s="4" t="e">
        <f>VLOOKUP(E$6&amp;$A20,#REF!,6,FALSE)</f>
        <v>#REF!</v>
      </c>
      <c r="F20" s="2"/>
      <c r="G20" s="4" t="e">
        <f>VLOOKUP(G$6&amp;$A20,#REF!,6,FALSE)</f>
        <v>#REF!</v>
      </c>
      <c r="H20" s="2"/>
      <c r="I20" s="4" t="e">
        <f>VLOOKUP(I$6&amp;$A20,#REF!,6,FALSE)</f>
        <v>#REF!</v>
      </c>
      <c r="J20" s="2"/>
      <c r="K20" s="4" t="e">
        <f>VLOOKUP(K$6&amp;$A20,#REF!,6,FALSE)</f>
        <v>#REF!</v>
      </c>
      <c r="L20" s="2"/>
      <c r="M20" s="4" t="e">
        <f>VLOOKUP(M$6&amp;$A20,#REF!,6,FALSE)</f>
        <v>#REF!</v>
      </c>
      <c r="N20" s="2"/>
      <c r="O20" s="4" t="e">
        <f>VLOOKUP(O$6&amp;$A20,#REF!,6,FALSE)</f>
        <v>#REF!</v>
      </c>
      <c r="P20" s="2"/>
      <c r="Q20" s="4" t="e">
        <f>VLOOKUP(Q$6&amp;$A20,#REF!,6,FALSE)</f>
        <v>#REF!</v>
      </c>
      <c r="R20" s="2"/>
      <c r="S20" s="4" t="e">
        <f>VLOOKUP(S$6&amp;$A20,#REF!,6,FALSE)</f>
        <v>#REF!</v>
      </c>
      <c r="T20" s="2"/>
      <c r="U20" s="4" t="e">
        <f>VLOOKUP(U$6&amp;$A20,#REF!,6,FALSE)</f>
        <v>#REF!</v>
      </c>
      <c r="V20" s="2"/>
      <c r="W20" s="4" t="e">
        <f>VLOOKUP(W$6&amp;$A20,#REF!,6,FALSE)</f>
        <v>#REF!</v>
      </c>
      <c r="X20" s="2"/>
      <c r="Y20" s="4" t="e">
        <f>VLOOKUP(Y$6&amp;$A20,#REF!,6,FALSE)</f>
        <v>#REF!</v>
      </c>
      <c r="Z20" s="2"/>
      <c r="AA20" s="4" t="e">
        <f>VLOOKUP(AA$6&amp;$A20,#REF!,6,FALSE)</f>
        <v>#REF!</v>
      </c>
      <c r="AB20" s="2"/>
      <c r="AC20" s="4" t="e">
        <f>VLOOKUP(AC$6&amp;$A20,#REF!,6,FALSE)</f>
        <v>#REF!</v>
      </c>
      <c r="AD20" s="2"/>
      <c r="AE20" s="4" t="e">
        <f>VLOOKUP(AE$6&amp;$A20,#REF!,6,FALSE)</f>
        <v>#REF!</v>
      </c>
      <c r="AF20" s="2"/>
      <c r="AG20" s="4" t="e">
        <f>VLOOKUP(AG$6&amp;$A20,#REF!,6,FALSE)</f>
        <v>#REF!</v>
      </c>
      <c r="AH20" s="2"/>
      <c r="AI20" s="2"/>
      <c r="AJ20" s="4" t="e">
        <f>VLOOKUP(AJ$6&amp;$A20,#REF!,6,FALSE)</f>
        <v>#REF!</v>
      </c>
      <c r="AK20" s="2"/>
      <c r="AL20" s="4" t="e">
        <f>VLOOKUP(AL$6&amp;$A20,#REF!,6,FALSE)</f>
        <v>#REF!</v>
      </c>
      <c r="AM20" s="2"/>
      <c r="AN20" s="4" t="e">
        <f>VLOOKUP(AN$6&amp;$A20,#REF!,6,FALSE)</f>
        <v>#REF!</v>
      </c>
      <c r="AO20" s="2"/>
      <c r="AP20" s="4" t="e">
        <f>VLOOKUP(AP$6&amp;$A20,#REF!,6,FALSE)</f>
        <v>#REF!</v>
      </c>
      <c r="AQ20" s="2"/>
      <c r="AR20" s="4" t="e">
        <f>VLOOKUP(AR$6&amp;$A20,#REF!,6,FALSE)</f>
        <v>#REF!</v>
      </c>
      <c r="AS20" s="2"/>
      <c r="AT20" s="4" t="e">
        <f>VLOOKUP(AT$6&amp;$A20,#REF!,6,FALSE)</f>
        <v>#REF!</v>
      </c>
      <c r="AU20" s="2"/>
      <c r="AV20" s="2" t="e">
        <f t="shared" si="0"/>
        <v>#REF!</v>
      </c>
      <c r="AW20" s="4" t="e">
        <f>VLOOKUP(AW$6&amp;$A20,#REF!,6,FALSE)</f>
        <v>#REF!</v>
      </c>
      <c r="AX20" s="2"/>
      <c r="AY20" s="4" t="e">
        <f>VLOOKUP(AY$6&amp;$A20,#REF!,6,FALSE)</f>
        <v>#REF!</v>
      </c>
      <c r="AZ20" s="2"/>
      <c r="BA20" s="4" t="e">
        <f>VLOOKUP(BA$6&amp;$A20,#REF!,6,FALSE)</f>
        <v>#REF!</v>
      </c>
      <c r="BB20" s="4"/>
      <c r="BC20" s="2"/>
      <c r="BD20" s="4" t="e">
        <f>VLOOKUP(BD$6&amp;$A20,#REF!,6,FALSE)</f>
        <v>#REF!</v>
      </c>
      <c r="BE20" s="2"/>
      <c r="BF20" s="4" t="e">
        <f>VLOOKUP(BF$6&amp;$A20,#REF!,6,FALSE)</f>
        <v>#REF!</v>
      </c>
      <c r="BG20" s="2"/>
      <c r="BH20" s="4" t="e">
        <f>VLOOKUP(BH$6&amp;$A20,#REF!,6,FALSE)</f>
        <v>#REF!</v>
      </c>
      <c r="BI20" s="4"/>
      <c r="BJ20" s="2"/>
    </row>
    <row r="21" spans="1:62" x14ac:dyDescent="0.35">
      <c r="A21" s="1" t="s">
        <v>15</v>
      </c>
      <c r="C21" s="4" t="e">
        <f>VLOOKUP(C$6&amp;$A21,#REF!,6,FALSE)</f>
        <v>#REF!</v>
      </c>
      <c r="D21" s="2"/>
      <c r="E21" s="4" t="e">
        <f>VLOOKUP(E$6&amp;$A21,#REF!,6,FALSE)</f>
        <v>#REF!</v>
      </c>
      <c r="F21" s="2"/>
      <c r="G21" s="4" t="e">
        <f>VLOOKUP(G$6&amp;$A21,#REF!,6,FALSE)</f>
        <v>#REF!</v>
      </c>
      <c r="H21" s="2"/>
      <c r="I21" s="4" t="e">
        <f>VLOOKUP(I$6&amp;$A21,#REF!,6,FALSE)</f>
        <v>#REF!</v>
      </c>
      <c r="J21" s="2"/>
      <c r="K21" s="4" t="e">
        <f>VLOOKUP(K$6&amp;$A21,#REF!,6,FALSE)</f>
        <v>#REF!</v>
      </c>
      <c r="L21" s="2"/>
      <c r="M21" s="4" t="e">
        <f>VLOOKUP(M$6&amp;$A21,#REF!,6,FALSE)</f>
        <v>#REF!</v>
      </c>
      <c r="N21" s="2"/>
      <c r="O21" s="4" t="e">
        <f>VLOOKUP(O$6&amp;$A21,#REF!,6,FALSE)</f>
        <v>#REF!</v>
      </c>
      <c r="P21" s="2"/>
      <c r="Q21" s="4" t="e">
        <f>VLOOKUP(Q$6&amp;$A21,#REF!,6,FALSE)</f>
        <v>#REF!</v>
      </c>
      <c r="R21" s="2"/>
      <c r="S21" s="4" t="e">
        <f>VLOOKUP(S$6&amp;$A21,#REF!,6,FALSE)</f>
        <v>#REF!</v>
      </c>
      <c r="T21" s="2"/>
      <c r="U21" s="4" t="e">
        <f>VLOOKUP(U$6&amp;$A21,#REF!,6,FALSE)</f>
        <v>#REF!</v>
      </c>
      <c r="V21" s="2"/>
      <c r="W21" s="4" t="e">
        <f>VLOOKUP(W$6&amp;$A21,#REF!,6,FALSE)</f>
        <v>#REF!</v>
      </c>
      <c r="X21" s="2"/>
      <c r="Y21" s="4" t="e">
        <f>VLOOKUP(Y$6&amp;$A21,#REF!,6,FALSE)</f>
        <v>#REF!</v>
      </c>
      <c r="Z21" s="2"/>
      <c r="AA21" s="4" t="e">
        <f>VLOOKUP(AA$6&amp;$A21,#REF!,6,FALSE)</f>
        <v>#REF!</v>
      </c>
      <c r="AB21" s="2"/>
      <c r="AC21" s="4" t="e">
        <f>VLOOKUP(AC$6&amp;$A21,#REF!,6,FALSE)</f>
        <v>#REF!</v>
      </c>
      <c r="AD21" s="2"/>
      <c r="AE21" s="4" t="e">
        <f>VLOOKUP(AE$6&amp;$A21,#REF!,6,FALSE)</f>
        <v>#REF!</v>
      </c>
      <c r="AF21" s="2"/>
      <c r="AG21" s="4" t="e">
        <f>VLOOKUP(AG$6&amp;$A21,#REF!,6,FALSE)</f>
        <v>#REF!</v>
      </c>
      <c r="AH21" s="2"/>
      <c r="AI21" s="2"/>
      <c r="AJ21" s="4" t="e">
        <f>VLOOKUP(AJ$6&amp;$A21,#REF!,6,FALSE)</f>
        <v>#REF!</v>
      </c>
      <c r="AK21" s="2"/>
      <c r="AL21" s="4" t="e">
        <f>VLOOKUP(AL$6&amp;$A21,#REF!,6,FALSE)</f>
        <v>#REF!</v>
      </c>
      <c r="AM21" s="2"/>
      <c r="AN21" s="4" t="e">
        <f>VLOOKUP(AN$6&amp;$A21,#REF!,6,FALSE)</f>
        <v>#REF!</v>
      </c>
      <c r="AO21" s="2"/>
      <c r="AP21" s="4" t="e">
        <f>VLOOKUP(AP$6&amp;$A21,#REF!,6,FALSE)</f>
        <v>#REF!</v>
      </c>
      <c r="AQ21" s="2"/>
      <c r="AR21" s="4" t="e">
        <f>VLOOKUP(AR$6&amp;$A21,#REF!,6,FALSE)</f>
        <v>#REF!</v>
      </c>
      <c r="AS21" s="2"/>
      <c r="AT21" s="4" t="e">
        <f>VLOOKUP(AT$6&amp;$A21,#REF!,6,FALSE)</f>
        <v>#REF!</v>
      </c>
      <c r="AU21" s="2"/>
      <c r="AV21" s="2" t="e">
        <f t="shared" si="0"/>
        <v>#REF!</v>
      </c>
      <c r="AW21" s="4" t="e">
        <f>VLOOKUP(AW$6&amp;$A21,#REF!,6,FALSE)</f>
        <v>#REF!</v>
      </c>
      <c r="AX21" s="2"/>
      <c r="AY21" s="4" t="e">
        <f>VLOOKUP(AY$6&amp;$A21,#REF!,6,FALSE)</f>
        <v>#REF!</v>
      </c>
      <c r="AZ21" s="2"/>
      <c r="BA21" s="4" t="e">
        <f>VLOOKUP(BA$6&amp;$A21,#REF!,6,FALSE)</f>
        <v>#REF!</v>
      </c>
      <c r="BB21" s="4"/>
      <c r="BC21" s="2"/>
      <c r="BD21" s="4" t="e">
        <f>VLOOKUP(BD$6&amp;$A21,#REF!,6,FALSE)</f>
        <v>#REF!</v>
      </c>
      <c r="BE21" s="2"/>
      <c r="BF21" s="4" t="e">
        <f>VLOOKUP(BF$6&amp;$A21,#REF!,6,FALSE)</f>
        <v>#REF!</v>
      </c>
      <c r="BG21" s="2"/>
      <c r="BH21" s="4" t="e">
        <f>VLOOKUP(BH$6&amp;$A21,#REF!,6,FALSE)</f>
        <v>#REF!</v>
      </c>
      <c r="BI21" s="4"/>
      <c r="BJ21" s="2"/>
    </row>
    <row r="22" spans="1:62" x14ac:dyDescent="0.35">
      <c r="A22" s="1" t="s">
        <v>16</v>
      </c>
      <c r="C22" s="4" t="e">
        <f>VLOOKUP(C$6&amp;$A22,#REF!,6,FALSE)</f>
        <v>#REF!</v>
      </c>
      <c r="D22" s="2"/>
      <c r="E22" s="4" t="e">
        <f>VLOOKUP(E$6&amp;$A22,#REF!,6,FALSE)</f>
        <v>#REF!</v>
      </c>
      <c r="F22" s="2"/>
      <c r="G22" s="4" t="e">
        <f>VLOOKUP(G$6&amp;$A22,#REF!,6,FALSE)</f>
        <v>#REF!</v>
      </c>
      <c r="H22" s="2"/>
      <c r="I22" s="4" t="e">
        <f>VLOOKUP(I$6&amp;$A22,#REF!,6,FALSE)</f>
        <v>#REF!</v>
      </c>
      <c r="J22" s="2"/>
      <c r="K22" s="4" t="e">
        <f>VLOOKUP(K$6&amp;$A22,#REF!,6,FALSE)</f>
        <v>#REF!</v>
      </c>
      <c r="L22" s="2"/>
      <c r="M22" s="4" t="e">
        <f>VLOOKUP(M$6&amp;$A22,#REF!,6,FALSE)</f>
        <v>#REF!</v>
      </c>
      <c r="N22" s="2"/>
      <c r="O22" s="4" t="e">
        <f>VLOOKUP(O$6&amp;$A22,#REF!,6,FALSE)</f>
        <v>#REF!</v>
      </c>
      <c r="P22" s="2"/>
      <c r="Q22" s="4" t="e">
        <f>VLOOKUP(Q$6&amp;$A22,#REF!,6,FALSE)</f>
        <v>#REF!</v>
      </c>
      <c r="R22" s="2"/>
      <c r="S22" s="4" t="e">
        <f>VLOOKUP(S$6&amp;$A22,#REF!,6,FALSE)</f>
        <v>#REF!</v>
      </c>
      <c r="T22" s="2"/>
      <c r="U22" s="4" t="e">
        <f>VLOOKUP(U$6&amp;$A22,#REF!,6,FALSE)</f>
        <v>#REF!</v>
      </c>
      <c r="V22" s="2"/>
      <c r="W22" s="4" t="e">
        <f>VLOOKUP(W$6&amp;$A22,#REF!,6,FALSE)</f>
        <v>#REF!</v>
      </c>
      <c r="X22" s="2"/>
      <c r="Y22" s="4" t="e">
        <f>VLOOKUP(Y$6&amp;$A22,#REF!,6,FALSE)</f>
        <v>#REF!</v>
      </c>
      <c r="Z22" s="2"/>
      <c r="AA22" s="4" t="e">
        <f>VLOOKUP(AA$6&amp;$A22,#REF!,6,FALSE)</f>
        <v>#REF!</v>
      </c>
      <c r="AB22" s="2"/>
      <c r="AC22" s="4" t="e">
        <f>VLOOKUP(AC$6&amp;$A22,#REF!,6,FALSE)</f>
        <v>#REF!</v>
      </c>
      <c r="AD22" s="2"/>
      <c r="AE22" s="4" t="e">
        <f>VLOOKUP(AE$6&amp;$A22,#REF!,6,FALSE)</f>
        <v>#REF!</v>
      </c>
      <c r="AF22" s="2"/>
      <c r="AG22" s="4" t="e">
        <f>VLOOKUP(AG$6&amp;$A22,#REF!,6,FALSE)</f>
        <v>#REF!</v>
      </c>
      <c r="AH22" s="2"/>
      <c r="AI22" s="2"/>
      <c r="AJ22" s="4" t="e">
        <f>VLOOKUP(AJ$6&amp;$A22,#REF!,6,FALSE)</f>
        <v>#REF!</v>
      </c>
      <c r="AK22" s="2"/>
      <c r="AL22" s="4" t="e">
        <f>VLOOKUP(AL$6&amp;$A22,#REF!,6,FALSE)</f>
        <v>#REF!</v>
      </c>
      <c r="AM22" s="2"/>
      <c r="AN22" s="4" t="e">
        <f>VLOOKUP(AN$6&amp;$A22,#REF!,6,FALSE)</f>
        <v>#REF!</v>
      </c>
      <c r="AO22" s="2"/>
      <c r="AP22" s="4" t="e">
        <f>VLOOKUP(AP$6&amp;$A22,#REF!,6,FALSE)</f>
        <v>#REF!</v>
      </c>
      <c r="AQ22" s="2"/>
      <c r="AR22" s="4" t="e">
        <f>VLOOKUP(AR$6&amp;$A22,#REF!,6,FALSE)</f>
        <v>#REF!</v>
      </c>
      <c r="AS22" s="2"/>
      <c r="AT22" s="4" t="e">
        <f>VLOOKUP(AT$6&amp;$A22,#REF!,6,FALSE)</f>
        <v>#REF!</v>
      </c>
      <c r="AU22" s="2"/>
      <c r="AV22" s="2" t="e">
        <f t="shared" si="0"/>
        <v>#REF!</v>
      </c>
      <c r="AW22" s="4" t="e">
        <f>VLOOKUP(AW$6&amp;$A22,#REF!,6,FALSE)</f>
        <v>#REF!</v>
      </c>
      <c r="AX22" s="2"/>
      <c r="AY22" s="4" t="e">
        <f>VLOOKUP(AY$6&amp;$A22,#REF!,6,FALSE)</f>
        <v>#REF!</v>
      </c>
      <c r="AZ22" s="2"/>
      <c r="BA22" s="4" t="e">
        <f>VLOOKUP(BA$6&amp;$A22,#REF!,6,FALSE)</f>
        <v>#REF!</v>
      </c>
      <c r="BB22" s="4"/>
      <c r="BC22" s="2"/>
      <c r="BD22" s="4" t="e">
        <f>VLOOKUP(BD$6&amp;$A22,#REF!,6,FALSE)</f>
        <v>#REF!</v>
      </c>
      <c r="BE22" s="2"/>
      <c r="BF22" s="4" t="e">
        <f>VLOOKUP(BF$6&amp;$A22,#REF!,6,FALSE)</f>
        <v>#REF!</v>
      </c>
      <c r="BG22" s="2"/>
      <c r="BH22" s="4" t="e">
        <f>VLOOKUP(BH$6&amp;$A22,#REF!,6,FALSE)</f>
        <v>#REF!</v>
      </c>
      <c r="BI22" s="4"/>
      <c r="BJ22" s="2"/>
    </row>
    <row r="23" spans="1:62" x14ac:dyDescent="0.35">
      <c r="A23" s="1" t="s">
        <v>17</v>
      </c>
      <c r="C23" s="4" t="e">
        <f>VLOOKUP(C$6&amp;$A23,#REF!,6,FALSE)</f>
        <v>#REF!</v>
      </c>
      <c r="D23" s="2"/>
      <c r="E23" s="4" t="e">
        <f>VLOOKUP(E$6&amp;$A23,#REF!,6,FALSE)</f>
        <v>#REF!</v>
      </c>
      <c r="F23" s="2"/>
      <c r="G23" s="4" t="e">
        <f>VLOOKUP(G$6&amp;$A23,#REF!,6,FALSE)</f>
        <v>#REF!</v>
      </c>
      <c r="H23" s="2"/>
      <c r="I23" s="4" t="e">
        <f>VLOOKUP(I$6&amp;$A23,#REF!,6,FALSE)</f>
        <v>#REF!</v>
      </c>
      <c r="J23" s="2"/>
      <c r="K23" s="4" t="e">
        <f>VLOOKUP(K$6&amp;$A23,#REF!,6,FALSE)</f>
        <v>#REF!</v>
      </c>
      <c r="L23" s="2"/>
      <c r="M23" s="4" t="e">
        <f>VLOOKUP(M$6&amp;$A23,#REF!,6,FALSE)</f>
        <v>#REF!</v>
      </c>
      <c r="N23" s="2"/>
      <c r="O23" s="4" t="e">
        <f>VLOOKUP(O$6&amp;$A23,#REF!,6,FALSE)</f>
        <v>#REF!</v>
      </c>
      <c r="P23" s="2"/>
      <c r="Q23" s="4" t="e">
        <f>VLOOKUP(Q$6&amp;$A23,#REF!,6,FALSE)</f>
        <v>#REF!</v>
      </c>
      <c r="R23" s="2"/>
      <c r="S23" s="4" t="e">
        <f>VLOOKUP(S$6&amp;$A23,#REF!,6,FALSE)</f>
        <v>#REF!</v>
      </c>
      <c r="T23" s="2"/>
      <c r="U23" s="4" t="e">
        <f>VLOOKUP(U$6&amp;$A23,#REF!,6,FALSE)</f>
        <v>#REF!</v>
      </c>
      <c r="V23" s="2"/>
      <c r="W23" s="4" t="e">
        <f>VLOOKUP(W$6&amp;$A23,#REF!,6,FALSE)</f>
        <v>#REF!</v>
      </c>
      <c r="X23" s="2"/>
      <c r="Y23" s="4" t="e">
        <f>VLOOKUP(Y$6&amp;$A23,#REF!,6,FALSE)</f>
        <v>#REF!</v>
      </c>
      <c r="Z23" s="2"/>
      <c r="AA23" s="4" t="e">
        <f>VLOOKUP(AA$6&amp;$A23,#REF!,6,FALSE)</f>
        <v>#REF!</v>
      </c>
      <c r="AB23" s="2"/>
      <c r="AC23" s="4" t="e">
        <f>VLOOKUP(AC$6&amp;$A23,#REF!,6,FALSE)</f>
        <v>#REF!</v>
      </c>
      <c r="AD23" s="2"/>
      <c r="AE23" s="4" t="e">
        <f>VLOOKUP(AE$6&amp;$A23,#REF!,6,FALSE)</f>
        <v>#REF!</v>
      </c>
      <c r="AF23" s="2"/>
      <c r="AG23" s="4" t="e">
        <f>VLOOKUP(AG$6&amp;$A23,#REF!,6,FALSE)</f>
        <v>#REF!</v>
      </c>
      <c r="AH23" s="2"/>
      <c r="AI23" s="2"/>
      <c r="AJ23" s="4" t="e">
        <f>VLOOKUP(AJ$6&amp;$A23,#REF!,6,FALSE)</f>
        <v>#REF!</v>
      </c>
      <c r="AK23" s="2"/>
      <c r="AL23" s="4" t="e">
        <f>VLOOKUP(AL$6&amp;$A23,#REF!,6,FALSE)</f>
        <v>#REF!</v>
      </c>
      <c r="AM23" s="2"/>
      <c r="AN23" s="4" t="e">
        <f>VLOOKUP(AN$6&amp;$A23,#REF!,6,FALSE)</f>
        <v>#REF!</v>
      </c>
      <c r="AO23" s="2"/>
      <c r="AP23" s="4" t="e">
        <f>VLOOKUP(AP$6&amp;$A23,#REF!,6,FALSE)</f>
        <v>#REF!</v>
      </c>
      <c r="AQ23" s="2"/>
      <c r="AR23" s="4" t="e">
        <f>VLOOKUP(AR$6&amp;$A23,#REF!,6,FALSE)</f>
        <v>#REF!</v>
      </c>
      <c r="AS23" s="2"/>
      <c r="AT23" s="4" t="e">
        <f>VLOOKUP(AT$6&amp;$A23,#REF!,6,FALSE)</f>
        <v>#REF!</v>
      </c>
      <c r="AU23" s="2"/>
      <c r="AV23" s="2" t="e">
        <f t="shared" si="0"/>
        <v>#REF!</v>
      </c>
      <c r="AW23" s="4" t="e">
        <f>VLOOKUP(AW$6&amp;$A23,#REF!,6,FALSE)</f>
        <v>#REF!</v>
      </c>
      <c r="AX23" s="2"/>
      <c r="AY23" s="4" t="e">
        <f>VLOOKUP(AY$6&amp;$A23,#REF!,6,FALSE)</f>
        <v>#REF!</v>
      </c>
      <c r="AZ23" s="2"/>
      <c r="BA23" s="4" t="e">
        <f>VLOOKUP(BA$6&amp;$A23,#REF!,6,FALSE)</f>
        <v>#REF!</v>
      </c>
      <c r="BB23" s="4"/>
      <c r="BC23" s="2"/>
      <c r="BD23" s="4" t="e">
        <f>VLOOKUP(BD$6&amp;$A23,#REF!,6,FALSE)</f>
        <v>#REF!</v>
      </c>
      <c r="BE23" s="2"/>
      <c r="BF23" s="4" t="e">
        <f>VLOOKUP(BF$6&amp;$A23,#REF!,6,FALSE)</f>
        <v>#REF!</v>
      </c>
      <c r="BG23" s="2"/>
      <c r="BH23" s="4" t="e">
        <f>VLOOKUP(BH$6&amp;$A23,#REF!,6,FALSE)</f>
        <v>#REF!</v>
      </c>
      <c r="BI23" s="4"/>
      <c r="BJ23" s="2"/>
    </row>
    <row r="24" spans="1:62" x14ac:dyDescent="0.35">
      <c r="A24" s="1" t="s">
        <v>18</v>
      </c>
      <c r="C24" s="4" t="e">
        <f>VLOOKUP(C$6&amp;$A24,#REF!,6,FALSE)</f>
        <v>#REF!</v>
      </c>
      <c r="D24" s="2"/>
      <c r="E24" s="4" t="e">
        <f>VLOOKUP(E$6&amp;$A24,#REF!,6,FALSE)</f>
        <v>#REF!</v>
      </c>
      <c r="F24" s="2"/>
      <c r="G24" s="4" t="e">
        <f>VLOOKUP(G$6&amp;$A24,#REF!,6,FALSE)</f>
        <v>#REF!</v>
      </c>
      <c r="H24" s="2"/>
      <c r="I24" s="4" t="e">
        <f>VLOOKUP(I$6&amp;$A24,#REF!,6,FALSE)</f>
        <v>#REF!</v>
      </c>
      <c r="J24" s="2"/>
      <c r="K24" s="4" t="e">
        <f>VLOOKUP(K$6&amp;$A24,#REF!,6,FALSE)</f>
        <v>#REF!</v>
      </c>
      <c r="L24" s="2"/>
      <c r="M24" s="4" t="e">
        <f>VLOOKUP(M$6&amp;$A24,#REF!,6,FALSE)</f>
        <v>#REF!</v>
      </c>
      <c r="N24" s="2"/>
      <c r="O24" s="4" t="e">
        <f>VLOOKUP(O$6&amp;$A24,#REF!,6,FALSE)</f>
        <v>#REF!</v>
      </c>
      <c r="P24" s="2"/>
      <c r="Q24" s="4" t="e">
        <f>VLOOKUP(Q$6&amp;$A24,#REF!,6,FALSE)</f>
        <v>#REF!</v>
      </c>
      <c r="R24" s="2"/>
      <c r="S24" s="4" t="e">
        <f>VLOOKUP(S$6&amp;$A24,#REF!,6,FALSE)</f>
        <v>#REF!</v>
      </c>
      <c r="T24" s="2"/>
      <c r="U24" s="4" t="e">
        <f>VLOOKUP(U$6&amp;$A24,#REF!,6,FALSE)</f>
        <v>#REF!</v>
      </c>
      <c r="V24" s="2"/>
      <c r="W24" s="4" t="e">
        <f>VLOOKUP(W$6&amp;$A24,#REF!,6,FALSE)</f>
        <v>#REF!</v>
      </c>
      <c r="X24" s="2"/>
      <c r="Y24" s="4" t="e">
        <f>VLOOKUP(Y$6&amp;$A24,#REF!,6,FALSE)</f>
        <v>#REF!</v>
      </c>
      <c r="Z24" s="2"/>
      <c r="AA24" s="4" t="e">
        <f>VLOOKUP(AA$6&amp;$A24,#REF!,6,FALSE)</f>
        <v>#REF!</v>
      </c>
      <c r="AB24" s="2"/>
      <c r="AC24" s="4" t="e">
        <f>VLOOKUP(AC$6&amp;$A24,#REF!,6,FALSE)</f>
        <v>#REF!</v>
      </c>
      <c r="AD24" s="2"/>
      <c r="AE24" s="4" t="e">
        <f>VLOOKUP(AE$6&amp;$A24,#REF!,6,FALSE)</f>
        <v>#REF!</v>
      </c>
      <c r="AF24" s="2"/>
      <c r="AG24" s="4" t="e">
        <f>VLOOKUP(AG$6&amp;$A24,#REF!,6,FALSE)</f>
        <v>#REF!</v>
      </c>
      <c r="AH24" s="2"/>
      <c r="AI24" s="2"/>
      <c r="AJ24" s="4" t="e">
        <f>VLOOKUP(AJ$6&amp;$A24,#REF!,6,FALSE)</f>
        <v>#REF!</v>
      </c>
      <c r="AK24" s="2"/>
      <c r="AL24" s="4" t="e">
        <f>VLOOKUP(AL$6&amp;$A24,#REF!,6,FALSE)</f>
        <v>#REF!</v>
      </c>
      <c r="AM24" s="2"/>
      <c r="AN24" s="4" t="e">
        <f>VLOOKUP(AN$6&amp;$A24,#REF!,6,FALSE)</f>
        <v>#REF!</v>
      </c>
      <c r="AO24" s="2"/>
      <c r="AP24" s="4" t="e">
        <f>VLOOKUP(AP$6&amp;$A24,#REF!,6,FALSE)</f>
        <v>#REF!</v>
      </c>
      <c r="AQ24" s="2"/>
      <c r="AR24" s="4" t="e">
        <f>VLOOKUP(AR$6&amp;$A24,#REF!,6,FALSE)</f>
        <v>#REF!</v>
      </c>
      <c r="AS24" s="2"/>
      <c r="AT24" s="4" t="e">
        <f>VLOOKUP(AT$6&amp;$A24,#REF!,6,FALSE)</f>
        <v>#REF!</v>
      </c>
      <c r="AU24" s="2"/>
      <c r="AV24" s="2" t="e">
        <f t="shared" si="0"/>
        <v>#REF!</v>
      </c>
      <c r="AW24" s="4" t="e">
        <f>VLOOKUP(AW$6&amp;$A24,#REF!,6,FALSE)</f>
        <v>#REF!</v>
      </c>
      <c r="AX24" s="2"/>
      <c r="AY24" s="4" t="e">
        <f>VLOOKUP(AY$6&amp;$A24,#REF!,6,FALSE)</f>
        <v>#REF!</v>
      </c>
      <c r="AZ24" s="2"/>
      <c r="BA24" s="4" t="e">
        <f>VLOOKUP(BA$6&amp;$A24,#REF!,6,FALSE)</f>
        <v>#REF!</v>
      </c>
      <c r="BB24" s="4"/>
      <c r="BC24" s="2"/>
      <c r="BD24" s="4" t="e">
        <f>VLOOKUP(BD$6&amp;$A24,#REF!,6,FALSE)</f>
        <v>#REF!</v>
      </c>
      <c r="BE24" s="2"/>
      <c r="BF24" s="4" t="e">
        <f>VLOOKUP(BF$6&amp;$A24,#REF!,6,FALSE)</f>
        <v>#REF!</v>
      </c>
      <c r="BG24" s="2"/>
      <c r="BH24" s="4" t="e">
        <f>VLOOKUP(BH$6&amp;$A24,#REF!,6,FALSE)</f>
        <v>#REF!</v>
      </c>
      <c r="BI24" s="4"/>
      <c r="BJ24" s="2"/>
    </row>
    <row r="25" spans="1:62" x14ac:dyDescent="0.35">
      <c r="A25" s="1" t="s">
        <v>19</v>
      </c>
      <c r="C25" s="4" t="e">
        <f>VLOOKUP(C$6&amp;$A25,#REF!,6,FALSE)</f>
        <v>#REF!</v>
      </c>
      <c r="D25" s="2"/>
      <c r="E25" s="4" t="e">
        <f>VLOOKUP(E$6&amp;$A25,#REF!,6,FALSE)</f>
        <v>#REF!</v>
      </c>
      <c r="F25" s="2"/>
      <c r="G25" s="4" t="e">
        <f>VLOOKUP(G$6&amp;$A25,#REF!,6,FALSE)</f>
        <v>#REF!</v>
      </c>
      <c r="H25" s="2"/>
      <c r="I25" s="4" t="e">
        <f>VLOOKUP(I$6&amp;$A25,#REF!,6,FALSE)</f>
        <v>#REF!</v>
      </c>
      <c r="J25" s="2"/>
      <c r="K25" s="4" t="e">
        <f>VLOOKUP(K$6&amp;$A25,#REF!,6,FALSE)</f>
        <v>#REF!</v>
      </c>
      <c r="L25" s="2"/>
      <c r="M25" s="4" t="e">
        <f>VLOOKUP(M$6&amp;$A25,#REF!,6,FALSE)</f>
        <v>#REF!</v>
      </c>
      <c r="N25" s="2"/>
      <c r="O25" s="4" t="e">
        <f>VLOOKUP(O$6&amp;$A25,#REF!,6,FALSE)</f>
        <v>#REF!</v>
      </c>
      <c r="P25" s="2"/>
      <c r="Q25" s="4" t="e">
        <f>VLOOKUP(Q$6&amp;$A25,#REF!,6,FALSE)</f>
        <v>#REF!</v>
      </c>
      <c r="R25" s="2"/>
      <c r="S25" s="4" t="e">
        <f>VLOOKUP(S$6&amp;$A25,#REF!,6,FALSE)</f>
        <v>#REF!</v>
      </c>
      <c r="T25" s="2"/>
      <c r="U25" s="4" t="e">
        <f>VLOOKUP(U$6&amp;$A25,#REF!,6,FALSE)</f>
        <v>#REF!</v>
      </c>
      <c r="V25" s="2"/>
      <c r="W25" s="4" t="e">
        <f>VLOOKUP(W$6&amp;$A25,#REF!,6,FALSE)</f>
        <v>#REF!</v>
      </c>
      <c r="X25" s="2"/>
      <c r="Y25" s="4" t="e">
        <f>VLOOKUP(Y$6&amp;$A25,#REF!,6,FALSE)</f>
        <v>#REF!</v>
      </c>
      <c r="Z25" s="2"/>
      <c r="AA25" s="4" t="e">
        <f>VLOOKUP(AA$6&amp;$A25,#REF!,6,FALSE)</f>
        <v>#REF!</v>
      </c>
      <c r="AB25" s="2"/>
      <c r="AC25" s="4" t="e">
        <f>VLOOKUP(AC$6&amp;$A25,#REF!,6,FALSE)</f>
        <v>#REF!</v>
      </c>
      <c r="AD25" s="2"/>
      <c r="AE25" s="4" t="e">
        <f>VLOOKUP(AE$6&amp;$A25,#REF!,6,FALSE)</f>
        <v>#REF!</v>
      </c>
      <c r="AF25" s="2"/>
      <c r="AG25" s="4" t="e">
        <f>VLOOKUP(AG$6&amp;$A25,#REF!,6,FALSE)</f>
        <v>#REF!</v>
      </c>
      <c r="AH25" s="2"/>
      <c r="AI25" s="2"/>
      <c r="AJ25" s="4" t="e">
        <f>VLOOKUP(AJ$6&amp;$A25,#REF!,6,FALSE)</f>
        <v>#REF!</v>
      </c>
      <c r="AK25" s="2"/>
      <c r="AL25" s="4" t="e">
        <f>VLOOKUP(AL$6&amp;$A25,#REF!,6,FALSE)</f>
        <v>#REF!</v>
      </c>
      <c r="AM25" s="2"/>
      <c r="AN25" s="4" t="e">
        <f>VLOOKUP(AN$6&amp;$A25,#REF!,6,FALSE)</f>
        <v>#REF!</v>
      </c>
      <c r="AO25" s="2"/>
      <c r="AP25" s="4" t="e">
        <f>VLOOKUP(AP$6&amp;$A25,#REF!,6,FALSE)</f>
        <v>#REF!</v>
      </c>
      <c r="AQ25" s="2"/>
      <c r="AR25" s="4" t="e">
        <f>VLOOKUP(AR$6&amp;$A25,#REF!,6,FALSE)</f>
        <v>#REF!</v>
      </c>
      <c r="AS25" s="2"/>
      <c r="AT25" s="4" t="e">
        <f>VLOOKUP(AT$6&amp;$A25,#REF!,6,FALSE)</f>
        <v>#REF!</v>
      </c>
      <c r="AU25" s="2"/>
      <c r="AV25" s="2" t="e">
        <f t="shared" si="0"/>
        <v>#REF!</v>
      </c>
      <c r="AW25" s="4" t="e">
        <f>VLOOKUP(AW$6&amp;$A25,#REF!,6,FALSE)</f>
        <v>#REF!</v>
      </c>
      <c r="AX25" s="2"/>
      <c r="AY25" s="4" t="e">
        <f>VLOOKUP(AY$6&amp;$A25,#REF!,6,FALSE)</f>
        <v>#REF!</v>
      </c>
      <c r="AZ25" s="2"/>
      <c r="BA25" s="4" t="e">
        <f>VLOOKUP(BA$6&amp;$A25,#REF!,6,FALSE)</f>
        <v>#REF!</v>
      </c>
      <c r="BB25" s="4"/>
      <c r="BC25" s="2"/>
      <c r="BD25" s="4" t="e">
        <f>VLOOKUP(BD$6&amp;$A25,#REF!,6,FALSE)</f>
        <v>#REF!</v>
      </c>
      <c r="BE25" s="2"/>
      <c r="BF25" s="4" t="e">
        <f>VLOOKUP(BF$6&amp;$A25,#REF!,6,FALSE)</f>
        <v>#REF!</v>
      </c>
      <c r="BG25" s="2"/>
      <c r="BH25" s="4" t="e">
        <f>VLOOKUP(BH$6&amp;$A25,#REF!,6,FALSE)</f>
        <v>#REF!</v>
      </c>
      <c r="BI25" s="4"/>
      <c r="BJ25" s="2"/>
    </row>
    <row r="26" spans="1:62" x14ac:dyDescent="0.35">
      <c r="A26" s="1" t="s">
        <v>4</v>
      </c>
      <c r="C26" s="4" t="e">
        <f>VLOOKUP(C$6&amp;$A26,#REF!,6,FALSE)</f>
        <v>#REF!</v>
      </c>
      <c r="D26" s="2"/>
      <c r="E26" s="4" t="e">
        <f>VLOOKUP(E$6&amp;$A26,#REF!,6,FALSE)</f>
        <v>#REF!</v>
      </c>
      <c r="F26" s="2"/>
      <c r="G26" s="4" t="e">
        <f>VLOOKUP(G$6&amp;$A26,#REF!,6,FALSE)</f>
        <v>#REF!</v>
      </c>
      <c r="H26" s="2"/>
      <c r="I26" s="4" t="e">
        <f>VLOOKUP(I$6&amp;$A26,#REF!,6,FALSE)</f>
        <v>#REF!</v>
      </c>
      <c r="J26" s="2"/>
      <c r="K26" s="4" t="e">
        <f>VLOOKUP(K$6&amp;$A26,#REF!,6,FALSE)</f>
        <v>#REF!</v>
      </c>
      <c r="L26" s="2"/>
      <c r="M26" s="4" t="e">
        <f>VLOOKUP(M$6&amp;$A26,#REF!,6,FALSE)</f>
        <v>#REF!</v>
      </c>
      <c r="N26" s="2"/>
      <c r="O26" s="4" t="e">
        <f>VLOOKUP(O$6&amp;$A26,#REF!,6,FALSE)</f>
        <v>#REF!</v>
      </c>
      <c r="P26" s="2"/>
      <c r="Q26" s="4" t="e">
        <f>VLOOKUP(Q$6&amp;$A26,#REF!,6,FALSE)</f>
        <v>#REF!</v>
      </c>
      <c r="R26" s="2"/>
      <c r="S26" s="4" t="e">
        <f>VLOOKUP(S$6&amp;$A26,#REF!,6,FALSE)</f>
        <v>#REF!</v>
      </c>
      <c r="T26" s="2"/>
      <c r="U26" s="4" t="e">
        <f>VLOOKUP(U$6&amp;$A26,#REF!,6,FALSE)</f>
        <v>#REF!</v>
      </c>
      <c r="V26" s="2"/>
      <c r="W26" s="4" t="e">
        <f>VLOOKUP(W$6&amp;$A26,#REF!,6,FALSE)</f>
        <v>#REF!</v>
      </c>
      <c r="X26" s="2"/>
      <c r="Y26" s="4" t="e">
        <f>VLOOKUP(Y$6&amp;$A26,#REF!,6,FALSE)</f>
        <v>#REF!</v>
      </c>
      <c r="Z26" s="2"/>
      <c r="AA26" s="4" t="e">
        <f>VLOOKUP(AA$6&amp;$A26,#REF!,6,FALSE)</f>
        <v>#REF!</v>
      </c>
      <c r="AB26" s="2"/>
      <c r="AC26" s="4" t="e">
        <f>VLOOKUP(AC$6&amp;$A26,#REF!,6,FALSE)</f>
        <v>#REF!</v>
      </c>
      <c r="AD26" s="2"/>
      <c r="AE26" s="4" t="e">
        <f>VLOOKUP(AE$6&amp;$A26,#REF!,6,FALSE)</f>
        <v>#REF!</v>
      </c>
      <c r="AF26" s="2"/>
      <c r="AG26" s="4" t="e">
        <f>VLOOKUP(AG$6&amp;$A26,#REF!,6,FALSE)</f>
        <v>#REF!</v>
      </c>
      <c r="AH26" s="2"/>
      <c r="AI26" s="2"/>
      <c r="AJ26" s="4" t="e">
        <f>VLOOKUP(AJ$6&amp;$A26,#REF!,6,FALSE)</f>
        <v>#REF!</v>
      </c>
      <c r="AK26" s="2"/>
      <c r="AL26" s="4" t="e">
        <f>VLOOKUP(AL$6&amp;$A26,#REF!,6,FALSE)</f>
        <v>#REF!</v>
      </c>
      <c r="AM26" s="2"/>
      <c r="AN26" s="4" t="e">
        <f>VLOOKUP(AN$6&amp;$A26,#REF!,6,FALSE)</f>
        <v>#REF!</v>
      </c>
      <c r="AO26" s="2"/>
      <c r="AP26" s="4" t="e">
        <f>VLOOKUP(AP$6&amp;$A26,#REF!,6,FALSE)</f>
        <v>#REF!</v>
      </c>
      <c r="AQ26" s="2"/>
      <c r="AR26" s="4" t="e">
        <f>VLOOKUP(AR$6&amp;$A26,#REF!,6,FALSE)</f>
        <v>#REF!</v>
      </c>
      <c r="AS26" s="2"/>
      <c r="AT26" s="4" t="e">
        <f>VLOOKUP(AT$6&amp;$A26,#REF!,6,FALSE)</f>
        <v>#REF!</v>
      </c>
      <c r="AU26" s="2"/>
      <c r="AV26" s="2" t="e">
        <f t="shared" si="0"/>
        <v>#REF!</v>
      </c>
      <c r="AW26" s="4" t="e">
        <f>VLOOKUP(AW$6&amp;$A26,#REF!,6,FALSE)</f>
        <v>#REF!</v>
      </c>
      <c r="AX26" s="2"/>
      <c r="AY26" s="4" t="e">
        <f>VLOOKUP(AY$6&amp;$A26,#REF!,6,FALSE)</f>
        <v>#REF!</v>
      </c>
      <c r="AZ26" s="2"/>
      <c r="BA26" s="4" t="e">
        <f>VLOOKUP(BA$6&amp;$A26,#REF!,6,FALSE)</f>
        <v>#REF!</v>
      </c>
      <c r="BB26" s="4"/>
      <c r="BC26" s="2"/>
      <c r="BD26" s="4" t="e">
        <f>VLOOKUP(BD$6&amp;$A26,#REF!,6,FALSE)</f>
        <v>#REF!</v>
      </c>
      <c r="BE26" s="2"/>
      <c r="BF26" s="4" t="e">
        <f>VLOOKUP(BF$6&amp;$A26,#REF!,6,FALSE)</f>
        <v>#REF!</v>
      </c>
      <c r="BG26" s="2"/>
      <c r="BH26" s="4" t="e">
        <f>VLOOKUP(BH$6&amp;$A26,#REF!,6,FALSE)</f>
        <v>#REF!</v>
      </c>
      <c r="BI26" s="4"/>
      <c r="BJ26" s="2"/>
    </row>
    <row r="27" spans="1:62" x14ac:dyDescent="0.35">
      <c r="A27" s="1" t="s">
        <v>5</v>
      </c>
      <c r="C27" s="4" t="e">
        <f>VLOOKUP(C$6&amp;$A27,#REF!,6,FALSE)</f>
        <v>#REF!</v>
      </c>
      <c r="D27" s="2"/>
      <c r="E27" s="4" t="e">
        <f>VLOOKUP(E$6&amp;$A27,#REF!,6,FALSE)</f>
        <v>#REF!</v>
      </c>
      <c r="F27" s="2"/>
      <c r="G27" s="4" t="e">
        <f>VLOOKUP(G$6&amp;$A27,#REF!,6,FALSE)</f>
        <v>#REF!</v>
      </c>
      <c r="H27" s="2"/>
      <c r="I27" s="4" t="e">
        <f>VLOOKUP(I$6&amp;$A27,#REF!,6,FALSE)</f>
        <v>#REF!</v>
      </c>
      <c r="J27" s="2"/>
      <c r="K27" s="4" t="e">
        <f>VLOOKUP(K$6&amp;$A27,#REF!,6,FALSE)</f>
        <v>#REF!</v>
      </c>
      <c r="L27" s="2"/>
      <c r="M27" s="4" t="e">
        <f>VLOOKUP(M$6&amp;$A27,#REF!,6,FALSE)</f>
        <v>#REF!</v>
      </c>
      <c r="N27" s="2"/>
      <c r="O27" s="4" t="e">
        <f>VLOOKUP(O$6&amp;$A27,#REF!,6,FALSE)</f>
        <v>#REF!</v>
      </c>
      <c r="P27" s="2"/>
      <c r="Q27" s="4" t="e">
        <f>VLOOKUP(Q$6&amp;$A27,#REF!,6,FALSE)</f>
        <v>#REF!</v>
      </c>
      <c r="R27" s="2"/>
      <c r="S27" s="4" t="e">
        <f>VLOOKUP(S$6&amp;$A27,#REF!,6,FALSE)</f>
        <v>#REF!</v>
      </c>
      <c r="T27" s="2"/>
      <c r="U27" s="4" t="e">
        <f>VLOOKUP(U$6&amp;$A27,#REF!,6,FALSE)</f>
        <v>#REF!</v>
      </c>
      <c r="V27" s="2"/>
      <c r="W27" s="4" t="e">
        <f>VLOOKUP(W$6&amp;$A27,#REF!,6,FALSE)</f>
        <v>#REF!</v>
      </c>
      <c r="X27" s="2"/>
      <c r="Y27" s="4" t="e">
        <f>VLOOKUP(Y$6&amp;$A27,#REF!,6,FALSE)</f>
        <v>#REF!</v>
      </c>
      <c r="Z27" s="2"/>
      <c r="AA27" s="4" t="e">
        <f>VLOOKUP(AA$6&amp;$A27,#REF!,6,FALSE)</f>
        <v>#REF!</v>
      </c>
      <c r="AB27" s="2"/>
      <c r="AC27" s="4" t="e">
        <f>VLOOKUP(AC$6&amp;$A27,#REF!,6,FALSE)</f>
        <v>#REF!</v>
      </c>
      <c r="AD27" s="2"/>
      <c r="AE27" s="4" t="e">
        <f>VLOOKUP(AE$6&amp;$A27,#REF!,6,FALSE)</f>
        <v>#REF!</v>
      </c>
      <c r="AF27" s="2"/>
      <c r="AG27" s="4" t="e">
        <f>VLOOKUP(AG$6&amp;$A27,#REF!,6,FALSE)</f>
        <v>#REF!</v>
      </c>
      <c r="AH27" s="2"/>
      <c r="AI27" s="2"/>
      <c r="AJ27" s="4" t="e">
        <f>VLOOKUP(AJ$6&amp;$A27,#REF!,6,FALSE)</f>
        <v>#REF!</v>
      </c>
      <c r="AK27" s="2"/>
      <c r="AL27" s="4" t="e">
        <f>VLOOKUP(AL$6&amp;$A27,#REF!,6,FALSE)</f>
        <v>#REF!</v>
      </c>
      <c r="AM27" s="2"/>
      <c r="AN27" s="4" t="e">
        <f>VLOOKUP(AN$6&amp;$A27,#REF!,6,FALSE)</f>
        <v>#REF!</v>
      </c>
      <c r="AO27" s="2"/>
      <c r="AP27" s="4" t="e">
        <f>VLOOKUP(AP$6&amp;$A27,#REF!,6,FALSE)</f>
        <v>#REF!</v>
      </c>
      <c r="AQ27" s="2"/>
      <c r="AR27" s="4" t="e">
        <f>VLOOKUP(AR$6&amp;$A27,#REF!,6,FALSE)</f>
        <v>#REF!</v>
      </c>
      <c r="AS27" s="2"/>
      <c r="AT27" s="4" t="e">
        <f>VLOOKUP(AT$6&amp;$A27,#REF!,6,FALSE)</f>
        <v>#REF!</v>
      </c>
      <c r="AU27" s="2"/>
      <c r="AV27" s="2" t="e">
        <f t="shared" si="0"/>
        <v>#REF!</v>
      </c>
      <c r="AW27" s="4" t="e">
        <f>VLOOKUP(AW$6&amp;$A27,#REF!,6,FALSE)</f>
        <v>#REF!</v>
      </c>
      <c r="AX27" s="2"/>
      <c r="AY27" s="4" t="e">
        <f>VLOOKUP(AY$6&amp;$A27,#REF!,6,FALSE)</f>
        <v>#REF!</v>
      </c>
      <c r="AZ27" s="2"/>
      <c r="BA27" s="4" t="e">
        <f>VLOOKUP(BA$6&amp;$A27,#REF!,6,FALSE)</f>
        <v>#REF!</v>
      </c>
      <c r="BB27" s="4"/>
      <c r="BC27" s="2"/>
      <c r="BD27" s="4" t="e">
        <f>VLOOKUP(BD$6&amp;$A27,#REF!,6,FALSE)</f>
        <v>#REF!</v>
      </c>
      <c r="BE27" s="2"/>
      <c r="BF27" s="4" t="e">
        <f>VLOOKUP(BF$6&amp;$A27,#REF!,6,FALSE)</f>
        <v>#REF!</v>
      </c>
      <c r="BG27" s="2"/>
      <c r="BH27" s="4" t="e">
        <f>VLOOKUP(BH$6&amp;$A27,#REF!,6,FALSE)</f>
        <v>#REF!</v>
      </c>
      <c r="BI27" s="4"/>
      <c r="BJ27" s="2"/>
    </row>
    <row r="28" spans="1:62" x14ac:dyDescent="0.35">
      <c r="A28" s="1" t="s">
        <v>20</v>
      </c>
      <c r="C28" s="4" t="e">
        <f>VLOOKUP(C$6&amp;$A28,#REF!,6,FALSE)</f>
        <v>#REF!</v>
      </c>
      <c r="D28" s="2"/>
      <c r="E28" s="4" t="e">
        <f>VLOOKUP(E$6&amp;$A28,#REF!,6,FALSE)</f>
        <v>#REF!</v>
      </c>
      <c r="F28" s="2"/>
      <c r="G28" s="4" t="e">
        <f>VLOOKUP(G$6&amp;$A28,#REF!,6,FALSE)</f>
        <v>#REF!</v>
      </c>
      <c r="H28" s="2"/>
      <c r="I28" s="4" t="e">
        <f>VLOOKUP(I$6&amp;$A28,#REF!,6,FALSE)</f>
        <v>#REF!</v>
      </c>
      <c r="J28" s="2"/>
      <c r="K28" s="4" t="e">
        <f>VLOOKUP(K$6&amp;$A28,#REF!,6,FALSE)</f>
        <v>#REF!</v>
      </c>
      <c r="L28" s="2"/>
      <c r="M28" s="4" t="e">
        <f>VLOOKUP(M$6&amp;$A28,#REF!,6,FALSE)</f>
        <v>#REF!</v>
      </c>
      <c r="N28" s="2"/>
      <c r="O28" s="4" t="e">
        <f>VLOOKUP(O$6&amp;$A28,#REF!,6,FALSE)</f>
        <v>#REF!</v>
      </c>
      <c r="P28" s="2"/>
      <c r="Q28" s="4" t="e">
        <f>VLOOKUP(Q$6&amp;$A28,#REF!,6,FALSE)</f>
        <v>#REF!</v>
      </c>
      <c r="R28" s="2"/>
      <c r="S28" s="4" t="e">
        <f>VLOOKUP(S$6&amp;$A28,#REF!,6,FALSE)</f>
        <v>#REF!</v>
      </c>
      <c r="T28" s="2"/>
      <c r="U28" s="4" t="e">
        <f>VLOOKUP(U$6&amp;$A28,#REF!,6,FALSE)</f>
        <v>#REF!</v>
      </c>
      <c r="V28" s="2"/>
      <c r="W28" s="4" t="e">
        <f>VLOOKUP(W$6&amp;$A28,#REF!,6,FALSE)</f>
        <v>#REF!</v>
      </c>
      <c r="X28" s="2"/>
      <c r="Y28" s="4" t="e">
        <f>VLOOKUP(Y$6&amp;$A28,#REF!,6,FALSE)</f>
        <v>#REF!</v>
      </c>
      <c r="Z28" s="2"/>
      <c r="AA28" s="4" t="e">
        <f>VLOOKUP(AA$6&amp;$A28,#REF!,6,FALSE)</f>
        <v>#REF!</v>
      </c>
      <c r="AB28" s="2"/>
      <c r="AC28" s="4" t="e">
        <f>VLOOKUP(AC$6&amp;$A28,#REF!,6,FALSE)</f>
        <v>#REF!</v>
      </c>
      <c r="AD28" s="2"/>
      <c r="AE28" s="4" t="e">
        <f>VLOOKUP(AE$6&amp;$A28,#REF!,6,FALSE)</f>
        <v>#REF!</v>
      </c>
      <c r="AF28" s="2"/>
      <c r="AG28" s="4" t="e">
        <f>VLOOKUP(AG$6&amp;$A28,#REF!,6,FALSE)</f>
        <v>#REF!</v>
      </c>
      <c r="AH28" s="2"/>
      <c r="AI28" s="2" t="e">
        <f>AVERAGE(AG28,AE28,AC28)</f>
        <v>#REF!</v>
      </c>
      <c r="AJ28" s="4" t="e">
        <f>VLOOKUP(AJ$6&amp;$A28,#REF!,6,FALSE)</f>
        <v>#REF!</v>
      </c>
      <c r="AK28" s="2"/>
      <c r="AL28" s="4" t="e">
        <f>VLOOKUP(AL$6&amp;$A28,#REF!,6,FALSE)</f>
        <v>#REF!</v>
      </c>
      <c r="AM28" s="2"/>
      <c r="AN28" s="4" t="e">
        <f>VLOOKUP(AN$6&amp;$A28,#REF!,6,FALSE)</f>
        <v>#REF!</v>
      </c>
      <c r="AO28" s="2"/>
      <c r="AP28" s="4" t="e">
        <f>VLOOKUP(AP$6&amp;$A28,#REF!,6,FALSE)</f>
        <v>#REF!</v>
      </c>
      <c r="AQ28" s="2"/>
      <c r="AR28" s="4" t="e">
        <f>VLOOKUP(AR$6&amp;$A28,#REF!,6,FALSE)</f>
        <v>#REF!</v>
      </c>
      <c r="AS28" s="2"/>
      <c r="AT28" s="4" t="e">
        <f>VLOOKUP(AT$6&amp;$A28,#REF!,6,FALSE)</f>
        <v>#REF!</v>
      </c>
      <c r="AU28" s="2"/>
      <c r="AV28" s="2" t="e">
        <f t="shared" si="0"/>
        <v>#REF!</v>
      </c>
      <c r="AW28" s="4" t="e">
        <f>VLOOKUP(AW$6&amp;$A28,#REF!,6,FALSE)</f>
        <v>#REF!</v>
      </c>
      <c r="AX28" s="2"/>
      <c r="AY28" s="4" t="e">
        <f>VLOOKUP(AY$6&amp;$A28,#REF!,6,FALSE)</f>
        <v>#REF!</v>
      </c>
      <c r="AZ28" s="2"/>
      <c r="BA28" s="4" t="e">
        <f>VLOOKUP(BA$6&amp;$A28,#REF!,6,FALSE)</f>
        <v>#REF!</v>
      </c>
      <c r="BB28" s="4"/>
      <c r="BC28" s="2"/>
      <c r="BD28" s="4" t="e">
        <f>VLOOKUP(BD$6&amp;$A28,#REF!,6,FALSE)</f>
        <v>#REF!</v>
      </c>
      <c r="BE28" s="2"/>
      <c r="BF28" s="4" t="e">
        <f>VLOOKUP(BF$6&amp;$A28,#REF!,6,FALSE)</f>
        <v>#REF!</v>
      </c>
      <c r="BG28" s="2"/>
      <c r="BH28" s="4" t="e">
        <f>VLOOKUP(BH$6&amp;$A28,#REF!,6,FALSE)</f>
        <v>#REF!</v>
      </c>
      <c r="BI28" s="4"/>
      <c r="BJ28" s="2"/>
    </row>
    <row r="29" spans="1:62" x14ac:dyDescent="0.35">
      <c r="A29" s="1" t="s">
        <v>21</v>
      </c>
      <c r="C29" s="4" t="e">
        <f>VLOOKUP(C$6&amp;$A29,#REF!,6,FALSE)</f>
        <v>#REF!</v>
      </c>
      <c r="D29" s="2"/>
      <c r="E29" s="4" t="e">
        <f>VLOOKUP(E$6&amp;$A29,#REF!,6,FALSE)</f>
        <v>#REF!</v>
      </c>
      <c r="F29" s="2"/>
      <c r="G29" s="4" t="e">
        <f>VLOOKUP(G$6&amp;$A29,#REF!,6,FALSE)</f>
        <v>#REF!</v>
      </c>
      <c r="H29" s="2"/>
      <c r="I29" s="4" t="e">
        <f>VLOOKUP(I$6&amp;$A29,#REF!,6,FALSE)</f>
        <v>#REF!</v>
      </c>
      <c r="J29" s="2"/>
      <c r="K29" s="4" t="e">
        <f>VLOOKUP(K$6&amp;$A29,#REF!,6,FALSE)</f>
        <v>#REF!</v>
      </c>
      <c r="L29" s="2"/>
      <c r="M29" s="4" t="e">
        <f>VLOOKUP(M$6&amp;$A29,#REF!,6,FALSE)</f>
        <v>#REF!</v>
      </c>
      <c r="N29" s="2"/>
      <c r="O29" s="4" t="e">
        <f>VLOOKUP(O$6&amp;$A29,#REF!,6,FALSE)</f>
        <v>#REF!</v>
      </c>
      <c r="P29" s="2"/>
      <c r="Q29" s="4" t="e">
        <f>VLOOKUP(Q$6&amp;$A29,#REF!,6,FALSE)</f>
        <v>#REF!</v>
      </c>
      <c r="R29" s="2"/>
      <c r="S29" s="4" t="e">
        <f>VLOOKUP(S$6&amp;$A29,#REF!,6,FALSE)</f>
        <v>#REF!</v>
      </c>
      <c r="T29" s="2"/>
      <c r="U29" s="4" t="e">
        <f>VLOOKUP(U$6&amp;$A29,#REF!,6,FALSE)</f>
        <v>#REF!</v>
      </c>
      <c r="V29" s="2"/>
      <c r="W29" s="4" t="e">
        <f>VLOOKUP(W$6&amp;$A29,#REF!,6,FALSE)</f>
        <v>#REF!</v>
      </c>
      <c r="X29" s="2"/>
      <c r="Y29" s="4" t="e">
        <f>VLOOKUP(Y$6&amp;$A29,#REF!,6,FALSE)</f>
        <v>#REF!</v>
      </c>
      <c r="Z29" s="2"/>
      <c r="AA29" s="4" t="e">
        <f>VLOOKUP(AA$6&amp;$A29,#REF!,6,FALSE)</f>
        <v>#REF!</v>
      </c>
      <c r="AB29" s="2"/>
      <c r="AC29" s="4" t="e">
        <f>VLOOKUP(AC$6&amp;$A29,#REF!,6,FALSE)</f>
        <v>#REF!</v>
      </c>
      <c r="AD29" s="2"/>
      <c r="AE29" s="4" t="e">
        <f>VLOOKUP(AE$6&amp;$A29,#REF!,6,FALSE)</f>
        <v>#REF!</v>
      </c>
      <c r="AF29" s="2"/>
      <c r="AG29" s="4" t="e">
        <f>VLOOKUP(AG$6&amp;$A29,#REF!,6,FALSE)</f>
        <v>#REF!</v>
      </c>
      <c r="AH29" s="2"/>
      <c r="AI29" s="2" t="e">
        <f>AVERAGE(AG29,AE29,AC29)</f>
        <v>#REF!</v>
      </c>
      <c r="AJ29" s="4" t="e">
        <f>VLOOKUP(AJ$6&amp;$A29,#REF!,6,FALSE)</f>
        <v>#REF!</v>
      </c>
      <c r="AK29" s="2"/>
      <c r="AL29" s="4" t="e">
        <f>VLOOKUP(AL$6&amp;$A29,#REF!,6,FALSE)</f>
        <v>#REF!</v>
      </c>
      <c r="AM29" s="2"/>
      <c r="AN29" s="4" t="e">
        <f>VLOOKUP(AN$6&amp;$A29,#REF!,6,FALSE)</f>
        <v>#REF!</v>
      </c>
      <c r="AO29" s="2"/>
      <c r="AP29" s="4" t="e">
        <f>VLOOKUP(AP$6&amp;$A29,#REF!,6,FALSE)</f>
        <v>#REF!</v>
      </c>
      <c r="AQ29" s="2"/>
      <c r="AR29" s="4" t="e">
        <f>VLOOKUP(AR$6&amp;$A29,#REF!,6,FALSE)</f>
        <v>#REF!</v>
      </c>
      <c r="AS29" s="2"/>
      <c r="AT29" s="4" t="e">
        <f>VLOOKUP(AT$6&amp;$A29,#REF!,6,FALSE)</f>
        <v>#REF!</v>
      </c>
      <c r="AU29" s="2"/>
      <c r="AV29" s="2" t="e">
        <f t="shared" si="0"/>
        <v>#REF!</v>
      </c>
      <c r="AW29" s="4" t="e">
        <f>VLOOKUP(AW$6&amp;$A29,#REF!,6,FALSE)</f>
        <v>#REF!</v>
      </c>
      <c r="AX29" s="2"/>
      <c r="AY29" s="4" t="e">
        <f>VLOOKUP(AY$6&amp;$A29,#REF!,6,FALSE)</f>
        <v>#REF!</v>
      </c>
      <c r="AZ29" s="2"/>
      <c r="BA29" s="4" t="e">
        <f>VLOOKUP(BA$6&amp;$A29,#REF!,6,FALSE)</f>
        <v>#REF!</v>
      </c>
      <c r="BB29" s="4"/>
      <c r="BC29" s="2"/>
      <c r="BD29" s="4" t="e">
        <f>VLOOKUP(BD$6&amp;$A29,#REF!,6,FALSE)</f>
        <v>#REF!</v>
      </c>
      <c r="BE29" s="2"/>
      <c r="BF29" s="4" t="e">
        <f>VLOOKUP(BF$6&amp;$A29,#REF!,6,FALSE)</f>
        <v>#REF!</v>
      </c>
      <c r="BG29" s="2"/>
      <c r="BH29" s="4" t="e">
        <f>VLOOKUP(BH$6&amp;$A29,#REF!,6,FALSE)</f>
        <v>#REF!</v>
      </c>
      <c r="BI29" s="4"/>
      <c r="BJ29" s="2"/>
    </row>
    <row r="30" spans="1:62" x14ac:dyDescent="0.35">
      <c r="A30" s="1" t="s">
        <v>22</v>
      </c>
      <c r="C30" s="4" t="e">
        <f>VLOOKUP(C$6&amp;$A30,#REF!,6,FALSE)</f>
        <v>#REF!</v>
      </c>
      <c r="D30" s="2"/>
      <c r="E30" s="4" t="e">
        <f>VLOOKUP(E$6&amp;$A30,#REF!,6,FALSE)</f>
        <v>#REF!</v>
      </c>
      <c r="F30" s="2"/>
      <c r="G30" s="4" t="e">
        <f>VLOOKUP(G$6&amp;$A30,#REF!,6,FALSE)</f>
        <v>#REF!</v>
      </c>
      <c r="H30" s="2"/>
      <c r="I30" s="4" t="e">
        <f>VLOOKUP(I$6&amp;$A30,#REF!,6,FALSE)</f>
        <v>#REF!</v>
      </c>
      <c r="J30" s="2"/>
      <c r="K30" s="4" t="e">
        <f>VLOOKUP(K$6&amp;$A30,#REF!,6,FALSE)</f>
        <v>#REF!</v>
      </c>
      <c r="L30" s="2"/>
      <c r="M30" s="4" t="e">
        <f>VLOOKUP(M$6&amp;$A30,#REF!,6,FALSE)</f>
        <v>#REF!</v>
      </c>
      <c r="N30" s="2"/>
      <c r="O30" s="4" t="e">
        <f>VLOOKUP(O$6&amp;$A30,#REF!,6,FALSE)</f>
        <v>#REF!</v>
      </c>
      <c r="P30" s="2"/>
      <c r="Q30" s="4" t="e">
        <f>VLOOKUP(Q$6&amp;$A30,#REF!,6,FALSE)</f>
        <v>#REF!</v>
      </c>
      <c r="R30" s="2"/>
      <c r="S30" s="4" t="e">
        <f>VLOOKUP(S$6&amp;$A30,#REF!,6,FALSE)</f>
        <v>#REF!</v>
      </c>
      <c r="T30" s="2"/>
      <c r="U30" s="4" t="e">
        <f>VLOOKUP(U$6&amp;$A30,#REF!,6,FALSE)</f>
        <v>#REF!</v>
      </c>
      <c r="V30" s="2"/>
      <c r="W30" s="4" t="e">
        <f>VLOOKUP(W$6&amp;$A30,#REF!,6,FALSE)</f>
        <v>#REF!</v>
      </c>
      <c r="X30" s="2"/>
      <c r="Y30" s="4" t="e">
        <f>VLOOKUP(Y$6&amp;$A30,#REF!,6,FALSE)</f>
        <v>#REF!</v>
      </c>
      <c r="Z30" s="2"/>
      <c r="AA30" s="4" t="e">
        <f>VLOOKUP(AA$6&amp;$A30,#REF!,6,FALSE)</f>
        <v>#REF!</v>
      </c>
      <c r="AB30" s="2"/>
      <c r="AC30" s="4" t="e">
        <f>VLOOKUP(AC$6&amp;$A30,#REF!,6,FALSE)</f>
        <v>#REF!</v>
      </c>
      <c r="AD30" s="2"/>
      <c r="AE30" s="4" t="e">
        <f>VLOOKUP(AE$6&amp;$A30,#REF!,6,FALSE)</f>
        <v>#REF!</v>
      </c>
      <c r="AF30" s="2"/>
      <c r="AG30" s="4" t="e">
        <f>VLOOKUP(AG$6&amp;$A30,#REF!,6,FALSE)</f>
        <v>#REF!</v>
      </c>
      <c r="AH30" s="2"/>
      <c r="AI30" s="2"/>
      <c r="AJ30" s="4" t="e">
        <f>VLOOKUP(AJ$6&amp;$A30,#REF!,6,FALSE)</f>
        <v>#REF!</v>
      </c>
      <c r="AK30" s="2"/>
      <c r="AL30" s="4" t="e">
        <f>VLOOKUP(AL$6&amp;$A30,#REF!,6,FALSE)</f>
        <v>#REF!</v>
      </c>
      <c r="AM30" s="2"/>
      <c r="AN30" s="4" t="e">
        <f>VLOOKUP(AN$6&amp;$A30,#REF!,6,FALSE)</f>
        <v>#REF!</v>
      </c>
      <c r="AO30" s="2"/>
      <c r="AP30" s="4" t="e">
        <f>VLOOKUP(AP$6&amp;$A30,#REF!,6,FALSE)</f>
        <v>#REF!</v>
      </c>
      <c r="AQ30" s="2"/>
      <c r="AR30" s="4" t="e">
        <f>VLOOKUP(AR$6&amp;$A30,#REF!,6,FALSE)</f>
        <v>#REF!</v>
      </c>
      <c r="AS30" s="2"/>
      <c r="AT30" s="4" t="e">
        <f>VLOOKUP(AT$6&amp;$A30,#REF!,6,FALSE)</f>
        <v>#REF!</v>
      </c>
      <c r="AU30" s="2"/>
      <c r="AV30" s="2" t="e">
        <f t="shared" si="0"/>
        <v>#REF!</v>
      </c>
      <c r="AW30" s="4" t="e">
        <f>VLOOKUP(AW$6&amp;$A30,#REF!,6,FALSE)</f>
        <v>#REF!</v>
      </c>
      <c r="AX30" s="2"/>
      <c r="AY30" s="4" t="e">
        <f>VLOOKUP(AY$6&amp;$A30,#REF!,6,FALSE)</f>
        <v>#REF!</v>
      </c>
      <c r="AZ30" s="2"/>
      <c r="BA30" s="4" t="e">
        <f>VLOOKUP(BA$6&amp;$A30,#REF!,6,FALSE)</f>
        <v>#REF!</v>
      </c>
      <c r="BB30" s="4"/>
      <c r="BC30" s="2"/>
      <c r="BD30" s="4" t="e">
        <f>VLOOKUP(BD$6&amp;$A30,#REF!,6,FALSE)</f>
        <v>#REF!</v>
      </c>
      <c r="BE30" s="2"/>
      <c r="BF30" s="4" t="e">
        <f>VLOOKUP(BF$6&amp;$A30,#REF!,6,FALSE)</f>
        <v>#REF!</v>
      </c>
      <c r="BG30" s="2"/>
      <c r="BH30" s="4" t="e">
        <f>VLOOKUP(BH$6&amp;$A30,#REF!,6,FALSE)</f>
        <v>#REF!</v>
      </c>
      <c r="BI30" s="4"/>
      <c r="BJ30" s="2"/>
    </row>
    <row r="31" spans="1:62" x14ac:dyDescent="0.35">
      <c r="A31" s="1" t="s">
        <v>23</v>
      </c>
      <c r="C31" s="4" t="e">
        <f>VLOOKUP(C$6&amp;$A31,#REF!,6,FALSE)</f>
        <v>#REF!</v>
      </c>
      <c r="D31" s="2"/>
      <c r="E31" s="4" t="e">
        <f>VLOOKUP(E$6&amp;$A31,#REF!,6,FALSE)</f>
        <v>#REF!</v>
      </c>
      <c r="F31" s="2"/>
      <c r="G31" s="4" t="e">
        <f>VLOOKUP(G$6&amp;$A31,#REF!,6,FALSE)</f>
        <v>#REF!</v>
      </c>
      <c r="H31" s="2"/>
      <c r="I31" s="4" t="e">
        <f>VLOOKUP(I$6&amp;$A31,#REF!,6,FALSE)</f>
        <v>#REF!</v>
      </c>
      <c r="J31" s="2"/>
      <c r="K31" s="4" t="e">
        <f>VLOOKUP(K$6&amp;$A31,#REF!,6,FALSE)</f>
        <v>#REF!</v>
      </c>
      <c r="L31" s="2"/>
      <c r="M31" s="4" t="e">
        <f>VLOOKUP(M$6&amp;$A31,#REF!,6,FALSE)</f>
        <v>#REF!</v>
      </c>
      <c r="N31" s="2"/>
      <c r="O31" s="4" t="e">
        <f>VLOOKUP(O$6&amp;$A31,#REF!,6,FALSE)</f>
        <v>#REF!</v>
      </c>
      <c r="P31" s="2"/>
      <c r="Q31" s="4" t="e">
        <f>VLOOKUP(Q$6&amp;$A31,#REF!,6,FALSE)</f>
        <v>#REF!</v>
      </c>
      <c r="R31" s="2"/>
      <c r="S31" s="4" t="e">
        <f>VLOOKUP(S$6&amp;$A31,#REF!,6,FALSE)</f>
        <v>#REF!</v>
      </c>
      <c r="T31" s="2"/>
      <c r="U31" s="4" t="e">
        <f>VLOOKUP(U$6&amp;$A31,#REF!,6,FALSE)</f>
        <v>#REF!</v>
      </c>
      <c r="V31" s="2"/>
      <c r="W31" s="4" t="e">
        <f>VLOOKUP(W$6&amp;$A31,#REF!,6,FALSE)</f>
        <v>#REF!</v>
      </c>
      <c r="X31" s="2"/>
      <c r="Y31" s="4" t="e">
        <f>VLOOKUP(Y$6&amp;$A31,#REF!,6,FALSE)</f>
        <v>#REF!</v>
      </c>
      <c r="Z31" s="2"/>
      <c r="AA31" s="4" t="e">
        <f>VLOOKUP(AA$6&amp;$A31,#REF!,6,FALSE)</f>
        <v>#REF!</v>
      </c>
      <c r="AB31" s="2"/>
      <c r="AC31" s="4" t="e">
        <f>VLOOKUP(AC$6&amp;$A31,#REF!,6,FALSE)</f>
        <v>#REF!</v>
      </c>
      <c r="AD31" s="2"/>
      <c r="AE31" s="4" t="e">
        <f>VLOOKUP(AE$6&amp;$A31,#REF!,6,FALSE)</f>
        <v>#REF!</v>
      </c>
      <c r="AF31" s="2"/>
      <c r="AG31" s="4" t="e">
        <f>VLOOKUP(AG$6&amp;$A31,#REF!,6,FALSE)</f>
        <v>#REF!</v>
      </c>
      <c r="AH31" s="2"/>
      <c r="AI31" s="2"/>
      <c r="AJ31" s="4" t="e">
        <f>VLOOKUP(AJ$6&amp;$A31,#REF!,6,FALSE)</f>
        <v>#REF!</v>
      </c>
      <c r="AK31" s="2"/>
      <c r="AL31" s="4" t="e">
        <f>VLOOKUP(AL$6&amp;$A31,#REF!,6,FALSE)</f>
        <v>#REF!</v>
      </c>
      <c r="AM31" s="2"/>
      <c r="AN31" s="4" t="e">
        <f>VLOOKUP(AN$6&amp;$A31,#REF!,6,FALSE)</f>
        <v>#REF!</v>
      </c>
      <c r="AO31" s="2"/>
      <c r="AP31" s="4" t="e">
        <f>VLOOKUP(AP$6&amp;$A31,#REF!,6,FALSE)</f>
        <v>#REF!</v>
      </c>
      <c r="AQ31" s="2"/>
      <c r="AR31" s="4" t="e">
        <f>VLOOKUP(AR$6&amp;$A31,#REF!,6,FALSE)</f>
        <v>#REF!</v>
      </c>
      <c r="AS31" s="2"/>
      <c r="AT31" s="4" t="e">
        <f>VLOOKUP(AT$6&amp;$A31,#REF!,6,FALSE)</f>
        <v>#REF!</v>
      </c>
      <c r="AU31" s="2"/>
      <c r="AV31" s="2" t="e">
        <f t="shared" si="0"/>
        <v>#REF!</v>
      </c>
      <c r="AW31" s="4" t="e">
        <f>VLOOKUP(AW$6&amp;$A31,#REF!,6,FALSE)</f>
        <v>#REF!</v>
      </c>
      <c r="AX31" s="2"/>
      <c r="AY31" s="4" t="e">
        <f>VLOOKUP(AY$6&amp;$A31,#REF!,6,FALSE)</f>
        <v>#REF!</v>
      </c>
      <c r="AZ31" s="2"/>
      <c r="BA31" s="4" t="e">
        <f>VLOOKUP(BA$6&amp;$A31,#REF!,6,FALSE)</f>
        <v>#REF!</v>
      </c>
      <c r="BB31" s="4"/>
      <c r="BC31" s="2"/>
      <c r="BD31" s="4" t="e">
        <f>VLOOKUP(BD$6&amp;$A31,#REF!,6,FALSE)</f>
        <v>#REF!</v>
      </c>
      <c r="BE31" s="2"/>
      <c r="BF31" s="4" t="e">
        <f>VLOOKUP(BF$6&amp;$A31,#REF!,6,FALSE)</f>
        <v>#REF!</v>
      </c>
      <c r="BG31" s="2"/>
      <c r="BH31" s="4" t="e">
        <f>VLOOKUP(BH$6&amp;$A31,#REF!,6,FALSE)</f>
        <v>#REF!</v>
      </c>
      <c r="BI31" s="4"/>
      <c r="BJ31" s="2"/>
    </row>
    <row r="32" spans="1:62" x14ac:dyDescent="0.35">
      <c r="A32" s="1" t="s">
        <v>24</v>
      </c>
      <c r="C32" s="4" t="e">
        <f>VLOOKUP(C$6&amp;$A32,#REF!,6,FALSE)</f>
        <v>#REF!</v>
      </c>
      <c r="D32" s="2"/>
      <c r="E32" s="4" t="e">
        <f>VLOOKUP(E$6&amp;$A32,#REF!,6,FALSE)</f>
        <v>#REF!</v>
      </c>
      <c r="F32" s="2"/>
      <c r="G32" s="4" t="e">
        <f>VLOOKUP(G$6&amp;$A32,#REF!,6,FALSE)</f>
        <v>#REF!</v>
      </c>
      <c r="H32" s="2"/>
      <c r="I32" s="4" t="e">
        <f>VLOOKUP(I$6&amp;$A32,#REF!,6,FALSE)</f>
        <v>#REF!</v>
      </c>
      <c r="J32" s="2"/>
      <c r="K32" s="4" t="e">
        <f>VLOOKUP(K$6&amp;$A32,#REF!,6,FALSE)</f>
        <v>#REF!</v>
      </c>
      <c r="L32" s="2"/>
      <c r="M32" s="4" t="e">
        <f>VLOOKUP(M$6&amp;$A32,#REF!,6,FALSE)</f>
        <v>#REF!</v>
      </c>
      <c r="N32" s="2"/>
      <c r="O32" s="4" t="e">
        <f>VLOOKUP(O$6&amp;$A32,#REF!,6,FALSE)</f>
        <v>#REF!</v>
      </c>
      <c r="P32" s="2"/>
      <c r="Q32" s="4" t="e">
        <f>VLOOKUP(Q$6&amp;$A32,#REF!,6,FALSE)</f>
        <v>#REF!</v>
      </c>
      <c r="R32" s="2"/>
      <c r="S32" s="4" t="e">
        <f>VLOOKUP(S$6&amp;$A32,#REF!,6,FALSE)</f>
        <v>#REF!</v>
      </c>
      <c r="T32" s="2"/>
      <c r="U32" s="4" t="e">
        <f>VLOOKUP(U$6&amp;$A32,#REF!,6,FALSE)</f>
        <v>#REF!</v>
      </c>
      <c r="V32" s="2"/>
      <c r="W32" s="4" t="e">
        <f>VLOOKUP(W$6&amp;$A32,#REF!,6,FALSE)</f>
        <v>#REF!</v>
      </c>
      <c r="X32" s="2"/>
      <c r="Y32" s="4" t="e">
        <f>VLOOKUP(Y$6&amp;$A32,#REF!,6,FALSE)</f>
        <v>#REF!</v>
      </c>
      <c r="Z32" s="2"/>
      <c r="AA32" s="4" t="e">
        <f>VLOOKUP(AA$6&amp;$A32,#REF!,6,FALSE)</f>
        <v>#REF!</v>
      </c>
      <c r="AB32" s="2"/>
      <c r="AC32" s="4" t="e">
        <f>VLOOKUP(AC$6&amp;$A32,#REF!,6,FALSE)</f>
        <v>#REF!</v>
      </c>
      <c r="AD32" s="2"/>
      <c r="AE32" s="4" t="e">
        <f>VLOOKUP(AE$6&amp;$A32,#REF!,6,FALSE)</f>
        <v>#REF!</v>
      </c>
      <c r="AF32" s="2"/>
      <c r="AG32" s="4" t="e">
        <f>VLOOKUP(AG$6&amp;$A32,#REF!,6,FALSE)</f>
        <v>#REF!</v>
      </c>
      <c r="AH32" s="2"/>
      <c r="AI32" s="2" t="e">
        <f>AVERAGE(AG32,AE32,AC32)</f>
        <v>#REF!</v>
      </c>
      <c r="AJ32" s="4" t="e">
        <f>VLOOKUP(AJ$6&amp;$A32,#REF!,6,FALSE)</f>
        <v>#REF!</v>
      </c>
      <c r="AK32" s="2"/>
      <c r="AL32" s="4" t="e">
        <f>VLOOKUP(AL$6&amp;$A32,#REF!,6,FALSE)</f>
        <v>#REF!</v>
      </c>
      <c r="AM32" s="2"/>
      <c r="AN32" s="4" t="e">
        <f>VLOOKUP(AN$6&amp;$A32,#REF!,6,FALSE)</f>
        <v>#REF!</v>
      </c>
      <c r="AO32" s="2"/>
      <c r="AP32" s="4" t="e">
        <f>VLOOKUP(AP$6&amp;$A32,#REF!,6,FALSE)</f>
        <v>#REF!</v>
      </c>
      <c r="AQ32" s="2"/>
      <c r="AR32" s="4" t="e">
        <f>VLOOKUP(AR$6&amp;$A32,#REF!,6,FALSE)</f>
        <v>#REF!</v>
      </c>
      <c r="AS32" s="2"/>
      <c r="AT32" s="4" t="e">
        <f>VLOOKUP(AT$6&amp;$A32,#REF!,6,FALSE)</f>
        <v>#REF!</v>
      </c>
      <c r="AU32" s="2"/>
      <c r="AV32" s="2" t="e">
        <f t="shared" si="0"/>
        <v>#REF!</v>
      </c>
      <c r="AW32" s="4" t="e">
        <f>VLOOKUP(AW$6&amp;$A32,#REF!,6,FALSE)</f>
        <v>#REF!</v>
      </c>
      <c r="AX32" s="2"/>
      <c r="AY32" s="4" t="e">
        <f>VLOOKUP(AY$6&amp;$A32,#REF!,6,FALSE)</f>
        <v>#REF!</v>
      </c>
      <c r="AZ32" s="2"/>
      <c r="BA32" s="4" t="e">
        <f>VLOOKUP(BA$6&amp;$A32,#REF!,6,FALSE)</f>
        <v>#REF!</v>
      </c>
      <c r="BB32" s="4"/>
      <c r="BC32" s="2"/>
      <c r="BD32" s="4" t="e">
        <f>VLOOKUP(BD$6&amp;$A32,#REF!,6,FALSE)</f>
        <v>#REF!</v>
      </c>
      <c r="BE32" s="2"/>
      <c r="BF32" s="4" t="e">
        <f>VLOOKUP(BF$6&amp;$A32,#REF!,6,FALSE)</f>
        <v>#REF!</v>
      </c>
      <c r="BG32" s="2"/>
      <c r="BH32" s="4" t="e">
        <f>VLOOKUP(BH$6&amp;$A32,#REF!,6,FALSE)</f>
        <v>#REF!</v>
      </c>
      <c r="BI32" s="4"/>
      <c r="BJ32" s="2"/>
    </row>
    <row r="33" spans="1:62" x14ac:dyDescent="0.35">
      <c r="A33" s="1" t="s">
        <v>25</v>
      </c>
      <c r="C33" s="4" t="e">
        <f>VLOOKUP(C$6&amp;$A33,#REF!,6,FALSE)</f>
        <v>#REF!</v>
      </c>
      <c r="D33" s="2"/>
      <c r="E33" s="4" t="e">
        <f>VLOOKUP(E$6&amp;$A33,#REF!,6,FALSE)</f>
        <v>#REF!</v>
      </c>
      <c r="F33" s="2"/>
      <c r="G33" s="4" t="e">
        <f>VLOOKUP(G$6&amp;$A33,#REF!,6,FALSE)</f>
        <v>#REF!</v>
      </c>
      <c r="H33" s="2"/>
      <c r="I33" s="4" t="e">
        <f>VLOOKUP(I$6&amp;$A33,#REF!,6,FALSE)</f>
        <v>#REF!</v>
      </c>
      <c r="J33" s="2"/>
      <c r="K33" s="4" t="e">
        <f>VLOOKUP(K$6&amp;$A33,#REF!,6,FALSE)</f>
        <v>#REF!</v>
      </c>
      <c r="L33" s="2"/>
      <c r="M33" s="4" t="e">
        <f>VLOOKUP(M$6&amp;$A33,#REF!,6,FALSE)</f>
        <v>#REF!</v>
      </c>
      <c r="N33" s="2"/>
      <c r="O33" s="4" t="e">
        <f>VLOOKUP(O$6&amp;$A33,#REF!,6,FALSE)</f>
        <v>#REF!</v>
      </c>
      <c r="P33" s="2"/>
      <c r="Q33" s="4" t="e">
        <f>VLOOKUP(Q$6&amp;$A33,#REF!,6,FALSE)</f>
        <v>#REF!</v>
      </c>
      <c r="R33" s="2"/>
      <c r="S33" s="4" t="e">
        <f>VLOOKUP(S$6&amp;$A33,#REF!,6,FALSE)</f>
        <v>#REF!</v>
      </c>
      <c r="T33" s="2"/>
      <c r="U33" s="4" t="e">
        <f>VLOOKUP(U$6&amp;$A33,#REF!,6,FALSE)</f>
        <v>#REF!</v>
      </c>
      <c r="V33" s="2"/>
      <c r="W33" s="4" t="e">
        <f>VLOOKUP(W$6&amp;$A33,#REF!,6,FALSE)</f>
        <v>#REF!</v>
      </c>
      <c r="X33" s="2"/>
      <c r="Y33" s="4" t="e">
        <f>VLOOKUP(Y$6&amp;$A33,#REF!,6,FALSE)</f>
        <v>#REF!</v>
      </c>
      <c r="Z33" s="2"/>
      <c r="AA33" s="4" t="e">
        <f>VLOOKUP(AA$6&amp;$A33,#REF!,6,FALSE)</f>
        <v>#REF!</v>
      </c>
      <c r="AB33" s="2"/>
      <c r="AC33" s="4" t="e">
        <f>VLOOKUP(AC$6&amp;$A33,#REF!,6,FALSE)</f>
        <v>#REF!</v>
      </c>
      <c r="AD33" s="2"/>
      <c r="AE33" s="4" t="e">
        <f>VLOOKUP(AE$6&amp;$A33,#REF!,6,FALSE)</f>
        <v>#REF!</v>
      </c>
      <c r="AF33" s="2"/>
      <c r="AG33" s="4" t="e">
        <f>VLOOKUP(AG$6&amp;$A33,#REF!,6,FALSE)</f>
        <v>#REF!</v>
      </c>
      <c r="AH33" s="2"/>
      <c r="AI33" s="2" t="e">
        <f>AVERAGE(AG33,AE33,AC33)</f>
        <v>#REF!</v>
      </c>
      <c r="AJ33" s="4" t="e">
        <f>VLOOKUP(AJ$6&amp;$A33,#REF!,6,FALSE)</f>
        <v>#REF!</v>
      </c>
      <c r="AK33" s="2"/>
      <c r="AL33" s="4" t="e">
        <f>VLOOKUP(AL$6&amp;$A33,#REF!,6,FALSE)</f>
        <v>#REF!</v>
      </c>
      <c r="AM33" s="2"/>
      <c r="AN33" s="4" t="e">
        <f>VLOOKUP(AN$6&amp;$A33,#REF!,6,FALSE)</f>
        <v>#REF!</v>
      </c>
      <c r="AO33" s="2"/>
      <c r="AP33" s="4" t="e">
        <f>VLOOKUP(AP$6&amp;$A33,#REF!,6,FALSE)</f>
        <v>#REF!</v>
      </c>
      <c r="AQ33" s="2"/>
      <c r="AR33" s="4" t="e">
        <f>VLOOKUP(AR$6&amp;$A33,#REF!,6,FALSE)</f>
        <v>#REF!</v>
      </c>
      <c r="AS33" s="2"/>
      <c r="AT33" s="4" t="e">
        <f>VLOOKUP(AT$6&amp;$A33,#REF!,6,FALSE)</f>
        <v>#REF!</v>
      </c>
      <c r="AU33" s="2"/>
      <c r="AV33" s="2" t="e">
        <f t="shared" si="0"/>
        <v>#REF!</v>
      </c>
      <c r="AW33" s="4" t="e">
        <f>VLOOKUP(AW$6&amp;$A33,#REF!,6,FALSE)</f>
        <v>#REF!</v>
      </c>
      <c r="AX33" s="2"/>
      <c r="AY33" s="4" t="e">
        <f>VLOOKUP(AY$6&amp;$A33,#REF!,6,FALSE)</f>
        <v>#REF!</v>
      </c>
      <c r="AZ33" s="2"/>
      <c r="BA33" s="4" t="e">
        <f>VLOOKUP(BA$6&amp;$A33,#REF!,6,FALSE)</f>
        <v>#REF!</v>
      </c>
      <c r="BB33" s="4"/>
      <c r="BC33" s="2"/>
      <c r="BD33" s="4" t="e">
        <f>VLOOKUP(BD$6&amp;$A33,#REF!,6,FALSE)</f>
        <v>#REF!</v>
      </c>
      <c r="BE33" s="2"/>
      <c r="BF33" s="4" t="e">
        <f>VLOOKUP(BF$6&amp;$A33,#REF!,6,FALSE)</f>
        <v>#REF!</v>
      </c>
      <c r="BG33" s="2"/>
      <c r="BH33" s="4" t="e">
        <f>VLOOKUP(BH$6&amp;$A33,#REF!,6,FALSE)</f>
        <v>#REF!</v>
      </c>
      <c r="BI33" s="4"/>
      <c r="BJ33" s="2"/>
    </row>
    <row r="34" spans="1:62" x14ac:dyDescent="0.35">
      <c r="A34" s="1" t="s">
        <v>26</v>
      </c>
      <c r="C34" s="4" t="e">
        <f>VLOOKUP(C$6&amp;$A34,#REF!,6,FALSE)</f>
        <v>#REF!</v>
      </c>
      <c r="D34" s="2"/>
      <c r="E34" s="4" t="e">
        <f>VLOOKUP(E$6&amp;$A34,#REF!,6,FALSE)</f>
        <v>#REF!</v>
      </c>
      <c r="F34" s="2"/>
      <c r="G34" s="4" t="e">
        <f>VLOOKUP(G$6&amp;$A34,#REF!,6,FALSE)</f>
        <v>#REF!</v>
      </c>
      <c r="H34" s="2"/>
      <c r="I34" s="4" t="e">
        <f>VLOOKUP(I$6&amp;$A34,#REF!,6,FALSE)</f>
        <v>#REF!</v>
      </c>
      <c r="J34" s="2"/>
      <c r="K34" s="4" t="e">
        <f>VLOOKUP(K$6&amp;$A34,#REF!,6,FALSE)</f>
        <v>#REF!</v>
      </c>
      <c r="L34" s="2"/>
      <c r="M34" s="4" t="e">
        <f>VLOOKUP(M$6&amp;$A34,#REF!,6,FALSE)</f>
        <v>#REF!</v>
      </c>
      <c r="N34" s="2"/>
      <c r="O34" s="4" t="e">
        <f>VLOOKUP(O$6&amp;$A34,#REF!,6,FALSE)</f>
        <v>#REF!</v>
      </c>
      <c r="P34" s="2"/>
      <c r="Q34" s="4" t="e">
        <f>VLOOKUP(Q$6&amp;$A34,#REF!,6,FALSE)</f>
        <v>#REF!</v>
      </c>
      <c r="R34" s="2"/>
      <c r="S34" s="4" t="e">
        <f>VLOOKUP(S$6&amp;$A34,#REF!,6,FALSE)</f>
        <v>#REF!</v>
      </c>
      <c r="T34" s="2"/>
      <c r="U34" s="4" t="e">
        <f>VLOOKUP(U$6&amp;$A34,#REF!,6,FALSE)</f>
        <v>#REF!</v>
      </c>
      <c r="V34" s="2"/>
      <c r="W34" s="4" t="e">
        <f>VLOOKUP(W$6&amp;$A34,#REF!,6,FALSE)</f>
        <v>#REF!</v>
      </c>
      <c r="X34" s="2"/>
      <c r="Y34" s="4" t="e">
        <f>VLOOKUP(Y$6&amp;$A34,#REF!,6,FALSE)</f>
        <v>#REF!</v>
      </c>
      <c r="Z34" s="2"/>
      <c r="AA34" s="4" t="e">
        <f>VLOOKUP(AA$6&amp;$A34,#REF!,6,FALSE)</f>
        <v>#REF!</v>
      </c>
      <c r="AB34" s="2"/>
      <c r="AC34" s="4" t="e">
        <f>VLOOKUP(AC$6&amp;$A34,#REF!,6,FALSE)</f>
        <v>#REF!</v>
      </c>
      <c r="AD34" s="2"/>
      <c r="AE34" s="4" t="e">
        <f>VLOOKUP(AE$6&amp;$A34,#REF!,6,FALSE)</f>
        <v>#REF!</v>
      </c>
      <c r="AF34" s="2"/>
      <c r="AG34" s="4" t="e">
        <f>VLOOKUP(AG$6&amp;$A34,#REF!,6,FALSE)</f>
        <v>#REF!</v>
      </c>
      <c r="AH34" s="2"/>
      <c r="AI34" s="2" t="e">
        <f>AVERAGE(AG34,AE34,AC34)</f>
        <v>#REF!</v>
      </c>
      <c r="AJ34" s="4" t="e">
        <f>VLOOKUP(AJ$6&amp;$A34,#REF!,6,FALSE)</f>
        <v>#REF!</v>
      </c>
      <c r="AK34" s="2"/>
      <c r="AL34" s="4" t="e">
        <f>VLOOKUP(AL$6&amp;$A34,#REF!,6,FALSE)</f>
        <v>#REF!</v>
      </c>
      <c r="AM34" s="2"/>
      <c r="AN34" s="4" t="e">
        <f>VLOOKUP(AN$6&amp;$A34,#REF!,6,FALSE)</f>
        <v>#REF!</v>
      </c>
      <c r="AO34" s="2"/>
      <c r="AP34" s="4" t="e">
        <f>VLOOKUP(AP$6&amp;$A34,#REF!,6,FALSE)</f>
        <v>#REF!</v>
      </c>
      <c r="AQ34" s="2"/>
      <c r="AR34" s="4" t="e">
        <f>VLOOKUP(AR$6&amp;$A34,#REF!,6,FALSE)</f>
        <v>#REF!</v>
      </c>
      <c r="AS34" s="2"/>
      <c r="AT34" s="4" t="e">
        <f>VLOOKUP(AT$6&amp;$A34,#REF!,6,FALSE)</f>
        <v>#REF!</v>
      </c>
      <c r="AU34" s="2"/>
      <c r="AV34" s="2" t="e">
        <f t="shared" si="0"/>
        <v>#REF!</v>
      </c>
      <c r="AW34" s="4" t="e">
        <f>VLOOKUP(AW$6&amp;$A34,#REF!,6,FALSE)</f>
        <v>#REF!</v>
      </c>
      <c r="AX34" s="2"/>
      <c r="AY34" s="4" t="e">
        <f>VLOOKUP(AY$6&amp;$A34,#REF!,6,FALSE)</f>
        <v>#REF!</v>
      </c>
      <c r="AZ34" s="2"/>
      <c r="BA34" s="4" t="e">
        <f>VLOOKUP(BA$6&amp;$A34,#REF!,6,FALSE)</f>
        <v>#REF!</v>
      </c>
      <c r="BB34" s="4"/>
      <c r="BC34" s="2"/>
      <c r="BD34" s="4" t="e">
        <f>VLOOKUP(BD$6&amp;$A34,#REF!,6,FALSE)</f>
        <v>#REF!</v>
      </c>
      <c r="BE34" s="2"/>
      <c r="BF34" s="4" t="e">
        <f>VLOOKUP(BF$6&amp;$A34,#REF!,6,FALSE)</f>
        <v>#REF!</v>
      </c>
      <c r="BG34" s="2"/>
      <c r="BH34" s="4" t="e">
        <f>VLOOKUP(BH$6&amp;$A34,#REF!,6,FALSE)</f>
        <v>#REF!</v>
      </c>
      <c r="BI34" s="4"/>
      <c r="BJ34" s="2"/>
    </row>
    <row r="35" spans="1:62" x14ac:dyDescent="0.35">
      <c r="A35" s="1" t="s">
        <v>27</v>
      </c>
      <c r="C35" s="4" t="e">
        <f>VLOOKUP(C$6&amp;$A35,#REF!,6,FALSE)</f>
        <v>#REF!</v>
      </c>
      <c r="D35" s="2"/>
      <c r="E35" s="4" t="e">
        <f>VLOOKUP(E$6&amp;$A35,#REF!,6,FALSE)</f>
        <v>#REF!</v>
      </c>
      <c r="F35" s="2"/>
      <c r="G35" s="4" t="e">
        <f>VLOOKUP(G$6&amp;$A35,#REF!,6,FALSE)</f>
        <v>#REF!</v>
      </c>
      <c r="H35" s="2"/>
      <c r="I35" s="4" t="e">
        <f>VLOOKUP(I$6&amp;$A35,#REF!,6,FALSE)</f>
        <v>#REF!</v>
      </c>
      <c r="J35" s="2"/>
      <c r="K35" s="4" t="e">
        <f>VLOOKUP(K$6&amp;$A35,#REF!,6,FALSE)</f>
        <v>#REF!</v>
      </c>
      <c r="L35" s="2"/>
      <c r="M35" s="4" t="e">
        <f>VLOOKUP(M$6&amp;$A35,#REF!,6,FALSE)</f>
        <v>#REF!</v>
      </c>
      <c r="N35" s="2"/>
      <c r="O35" s="4" t="e">
        <f>VLOOKUP(O$6&amp;$A35,#REF!,6,FALSE)</f>
        <v>#REF!</v>
      </c>
      <c r="P35" s="2"/>
      <c r="Q35" s="4" t="e">
        <f>VLOOKUP(Q$6&amp;$A35,#REF!,6,FALSE)</f>
        <v>#REF!</v>
      </c>
      <c r="R35" s="2"/>
      <c r="S35" s="4" t="e">
        <f>VLOOKUP(S$6&amp;$A35,#REF!,6,FALSE)</f>
        <v>#REF!</v>
      </c>
      <c r="T35" s="2"/>
      <c r="U35" s="4" t="e">
        <f>VLOOKUP(U$6&amp;$A35,#REF!,6,FALSE)</f>
        <v>#REF!</v>
      </c>
      <c r="V35" s="2"/>
      <c r="W35" s="4" t="e">
        <f>VLOOKUP(W$6&amp;$A35,#REF!,6,FALSE)</f>
        <v>#REF!</v>
      </c>
      <c r="X35" s="2"/>
      <c r="Y35" s="4" t="e">
        <f>VLOOKUP(Y$6&amp;$A35,#REF!,6,FALSE)</f>
        <v>#REF!</v>
      </c>
      <c r="Z35" s="2"/>
      <c r="AA35" s="4" t="e">
        <f>VLOOKUP(AA$6&amp;$A35,#REF!,6,FALSE)</f>
        <v>#REF!</v>
      </c>
      <c r="AB35" s="2"/>
      <c r="AC35" s="4" t="e">
        <f>VLOOKUP(AC$6&amp;$A35,#REF!,6,FALSE)</f>
        <v>#REF!</v>
      </c>
      <c r="AD35" s="2"/>
      <c r="AE35" s="4" t="e">
        <f>VLOOKUP(AE$6&amp;$A35,#REF!,6,FALSE)</f>
        <v>#REF!</v>
      </c>
      <c r="AF35" s="2"/>
      <c r="AG35" s="4" t="e">
        <f>VLOOKUP(AG$6&amp;$A35,#REF!,6,FALSE)</f>
        <v>#REF!</v>
      </c>
      <c r="AH35" s="2"/>
      <c r="AI35" s="2" t="s">
        <v>88</v>
      </c>
      <c r="AJ35" s="4" t="e">
        <f>VLOOKUP(AJ$6&amp;$A35,#REF!,6,FALSE)</f>
        <v>#REF!</v>
      </c>
      <c r="AK35" s="2"/>
      <c r="AL35" s="4" t="e">
        <f>VLOOKUP(AL$6&amp;$A35,#REF!,6,FALSE)</f>
        <v>#REF!</v>
      </c>
      <c r="AM35" s="2"/>
      <c r="AN35" s="4" t="e">
        <f>VLOOKUP(AN$6&amp;$A35,#REF!,6,FALSE)</f>
        <v>#REF!</v>
      </c>
      <c r="AO35" s="2"/>
      <c r="AP35" s="4" t="e">
        <f>VLOOKUP(AP$6&amp;$A35,#REF!,6,FALSE)</f>
        <v>#REF!</v>
      </c>
      <c r="AQ35" s="2"/>
      <c r="AR35" s="4" t="e">
        <f>VLOOKUP(AR$6&amp;$A35,#REF!,6,FALSE)</f>
        <v>#REF!</v>
      </c>
      <c r="AS35" s="2"/>
      <c r="AT35" s="4" t="e">
        <f>VLOOKUP(AT$6&amp;$A35,#REF!,6,FALSE)</f>
        <v>#REF!</v>
      </c>
      <c r="AU35" s="2"/>
      <c r="AV35" s="2" t="e">
        <f t="shared" si="0"/>
        <v>#REF!</v>
      </c>
      <c r="AW35" s="4" t="e">
        <f>VLOOKUP(AW$6&amp;$A35,#REF!,6,FALSE)</f>
        <v>#REF!</v>
      </c>
      <c r="AX35" s="2"/>
      <c r="AY35" s="4" t="e">
        <f>VLOOKUP(AY$6&amp;$A35,#REF!,6,FALSE)</f>
        <v>#REF!</v>
      </c>
      <c r="AZ35" s="2"/>
      <c r="BA35" s="4" t="e">
        <f>VLOOKUP(BA$6&amp;$A35,#REF!,6,FALSE)</f>
        <v>#REF!</v>
      </c>
      <c r="BB35" s="4"/>
      <c r="BC35" s="2"/>
      <c r="BD35" s="4" t="e">
        <f>VLOOKUP(BD$6&amp;$A35,#REF!,6,FALSE)</f>
        <v>#REF!</v>
      </c>
      <c r="BE35" s="2"/>
      <c r="BF35" s="4" t="e">
        <f>VLOOKUP(BF$6&amp;$A35,#REF!,6,FALSE)</f>
        <v>#REF!</v>
      </c>
      <c r="BG35" s="2"/>
      <c r="BH35" s="4" t="e">
        <f>VLOOKUP(BH$6&amp;$A35,#REF!,6,FALSE)</f>
        <v>#REF!</v>
      </c>
      <c r="BI35" s="4"/>
      <c r="BJ35" s="2"/>
    </row>
    <row r="36" spans="1:62" x14ac:dyDescent="0.35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</row>
    <row r="38" spans="1:62" x14ac:dyDescent="0.35">
      <c r="A38" s="1" t="s">
        <v>67</v>
      </c>
      <c r="C38" s="1" t="s">
        <v>88</v>
      </c>
      <c r="E38" s="1" t="s">
        <v>88</v>
      </c>
      <c r="G38">
        <v>77.709999999999994</v>
      </c>
      <c r="I38">
        <v>92.86</v>
      </c>
      <c r="K38">
        <v>103.59</v>
      </c>
      <c r="M38">
        <v>98.16</v>
      </c>
      <c r="O38">
        <v>103.78</v>
      </c>
      <c r="Q38">
        <v>100.98</v>
      </c>
      <c r="S38">
        <v>92.37</v>
      </c>
      <c r="U38">
        <v>95.9</v>
      </c>
      <c r="W38">
        <v>99.72</v>
      </c>
      <c r="Y38">
        <v>96.37</v>
      </c>
      <c r="AA38">
        <v>92.6</v>
      </c>
      <c r="AC38">
        <v>81.75</v>
      </c>
      <c r="AE38">
        <v>91.93</v>
      </c>
      <c r="AG38">
        <v>101.09</v>
      </c>
      <c r="AJ38">
        <v>98.51</v>
      </c>
      <c r="AL38">
        <v>94.82</v>
      </c>
      <c r="AN38">
        <v>105.63</v>
      </c>
      <c r="AP38">
        <v>89.39</v>
      </c>
      <c r="AR38">
        <v>98.05</v>
      </c>
      <c r="AT38">
        <v>97.54</v>
      </c>
      <c r="AW38">
        <v>91.5</v>
      </c>
      <c r="AY38">
        <v>94.29</v>
      </c>
      <c r="BA38">
        <v>95</v>
      </c>
      <c r="BD38">
        <v>100.55</v>
      </c>
      <c r="BF38">
        <v>93.04</v>
      </c>
      <c r="BH38">
        <v>94.78</v>
      </c>
    </row>
    <row r="39" spans="1:62" x14ac:dyDescent="0.35">
      <c r="A39" s="1" t="s">
        <v>68</v>
      </c>
      <c r="C39" s="1" t="s">
        <v>88</v>
      </c>
      <c r="E39" s="1" t="s">
        <v>88</v>
      </c>
      <c r="G39">
        <v>90.7</v>
      </c>
      <c r="I39">
        <v>89.66</v>
      </c>
      <c r="K39">
        <v>93.81</v>
      </c>
      <c r="M39">
        <v>90.31</v>
      </c>
      <c r="O39">
        <v>88.48</v>
      </c>
      <c r="Q39">
        <v>84.52</v>
      </c>
      <c r="S39">
        <v>78.61</v>
      </c>
      <c r="U39">
        <v>81.84</v>
      </c>
      <c r="W39">
        <v>88.57</v>
      </c>
      <c r="Y39">
        <v>77.239999999999995</v>
      </c>
      <c r="AA39">
        <v>85.17</v>
      </c>
      <c r="AC39">
        <v>82.23</v>
      </c>
      <c r="AE39">
        <v>81.22</v>
      </c>
      <c r="AG39">
        <v>79.72</v>
      </c>
      <c r="AJ39">
        <v>91.34</v>
      </c>
      <c r="AL39">
        <v>85.12</v>
      </c>
      <c r="AN39">
        <v>90.52</v>
      </c>
      <c r="AP39">
        <v>79.36</v>
      </c>
      <c r="AR39">
        <v>88.79</v>
      </c>
      <c r="AT39">
        <v>86.38</v>
      </c>
      <c r="AW39">
        <v>80.319999999999993</v>
      </c>
      <c r="AY39">
        <v>86.02</v>
      </c>
      <c r="BA39">
        <v>98.64</v>
      </c>
      <c r="BD39">
        <v>82.65</v>
      </c>
      <c r="BF39">
        <v>78.739999999999995</v>
      </c>
      <c r="BH39">
        <v>84.6</v>
      </c>
    </row>
    <row r="40" spans="1:62" x14ac:dyDescent="0.35">
      <c r="A40" s="1" t="s">
        <v>69</v>
      </c>
      <c r="C40" s="1" t="s">
        <v>88</v>
      </c>
      <c r="E40" s="1" t="s">
        <v>88</v>
      </c>
      <c r="G40">
        <v>86.11</v>
      </c>
      <c r="I40">
        <v>119.54</v>
      </c>
      <c r="K40">
        <v>107.73</v>
      </c>
      <c r="M40">
        <v>111.66</v>
      </c>
      <c r="O40">
        <v>84.18</v>
      </c>
      <c r="Q40">
        <v>110.85</v>
      </c>
      <c r="S40">
        <v>93.51</v>
      </c>
      <c r="U40">
        <v>101.02</v>
      </c>
      <c r="W40">
        <v>82.57</v>
      </c>
      <c r="Y40">
        <v>95.16</v>
      </c>
      <c r="AA40">
        <v>97.01</v>
      </c>
      <c r="AC40">
        <v>93.32</v>
      </c>
      <c r="AE40">
        <v>76.84</v>
      </c>
      <c r="AG40">
        <v>108.27</v>
      </c>
      <c r="AJ40">
        <v>74.05</v>
      </c>
      <c r="AL40">
        <v>100.63</v>
      </c>
      <c r="AN40">
        <v>102.33</v>
      </c>
      <c r="AP40">
        <v>96.53</v>
      </c>
      <c r="AR40">
        <v>89.88</v>
      </c>
      <c r="AT40">
        <v>101.88</v>
      </c>
      <c r="AW40">
        <v>119.19</v>
      </c>
      <c r="AY40">
        <v>103.12</v>
      </c>
      <c r="BA40">
        <v>137.61000000000001</v>
      </c>
      <c r="BD40">
        <v>96.61</v>
      </c>
      <c r="BF40">
        <v>114.8</v>
      </c>
      <c r="BH40">
        <v>97.28</v>
      </c>
    </row>
    <row r="41" spans="1:62" x14ac:dyDescent="0.35">
      <c r="A41" s="1" t="s">
        <v>70</v>
      </c>
      <c r="C41" s="1" t="s">
        <v>88</v>
      </c>
      <c r="E41" s="1" t="s">
        <v>88</v>
      </c>
      <c r="G41">
        <v>78.53</v>
      </c>
      <c r="I41">
        <v>80.42</v>
      </c>
      <c r="K41">
        <v>91.46</v>
      </c>
      <c r="M41">
        <v>109.41</v>
      </c>
      <c r="O41">
        <v>97.86</v>
      </c>
      <c r="Q41">
        <v>113.3</v>
      </c>
      <c r="S41">
        <v>103.78</v>
      </c>
      <c r="U41">
        <v>107.69</v>
      </c>
      <c r="W41">
        <v>84.05</v>
      </c>
      <c r="Y41">
        <v>85.79</v>
      </c>
      <c r="AA41">
        <v>85.09</v>
      </c>
      <c r="AC41">
        <v>93.4</v>
      </c>
      <c r="AE41">
        <v>90.39</v>
      </c>
      <c r="AG41">
        <v>106.8</v>
      </c>
      <c r="AJ41">
        <v>100.38</v>
      </c>
      <c r="AL41">
        <v>106.8</v>
      </c>
      <c r="AN41">
        <v>110.84</v>
      </c>
      <c r="AP41">
        <v>98.93</v>
      </c>
      <c r="AR41">
        <v>77.56</v>
      </c>
      <c r="AT41">
        <v>123.36</v>
      </c>
      <c r="AW41">
        <v>119.82</v>
      </c>
      <c r="AY41">
        <v>124.86</v>
      </c>
      <c r="BA41">
        <v>138.35</v>
      </c>
      <c r="BD41">
        <v>103.93</v>
      </c>
      <c r="BF41">
        <v>83.84</v>
      </c>
      <c r="BH41">
        <v>91.85</v>
      </c>
    </row>
    <row r="42" spans="1:62" x14ac:dyDescent="0.35">
      <c r="A42" s="1" t="s">
        <v>71</v>
      </c>
      <c r="C42" s="1" t="s">
        <v>88</v>
      </c>
      <c r="E42" s="1" t="s">
        <v>88</v>
      </c>
      <c r="G42">
        <v>64.290000000000006</v>
      </c>
      <c r="I42">
        <v>93.55</v>
      </c>
      <c r="K42">
        <v>105.51</v>
      </c>
      <c r="M42">
        <v>100.94</v>
      </c>
      <c r="O42">
        <v>105.02</v>
      </c>
      <c r="Q42">
        <v>101.9</v>
      </c>
      <c r="S42">
        <v>89.97</v>
      </c>
      <c r="U42">
        <v>94.57</v>
      </c>
      <c r="W42">
        <v>99.49</v>
      </c>
      <c r="Y42">
        <v>95.88</v>
      </c>
      <c r="AA42">
        <v>93.34</v>
      </c>
      <c r="AC42">
        <v>82.67</v>
      </c>
      <c r="AE42">
        <v>86.53</v>
      </c>
      <c r="AG42">
        <v>97.89</v>
      </c>
      <c r="AJ42">
        <v>102.9</v>
      </c>
      <c r="AL42">
        <v>97.13</v>
      </c>
      <c r="AN42">
        <v>101.3</v>
      </c>
      <c r="AP42">
        <v>89.65</v>
      </c>
      <c r="AR42">
        <v>95.83</v>
      </c>
      <c r="AT42">
        <v>87.46</v>
      </c>
      <c r="AW42">
        <v>91.52</v>
      </c>
      <c r="AY42">
        <v>93.42</v>
      </c>
      <c r="BA42">
        <v>93.94</v>
      </c>
      <c r="BD42">
        <v>91.48</v>
      </c>
      <c r="BF42">
        <v>92.97</v>
      </c>
      <c r="BH42">
        <v>94.64</v>
      </c>
    </row>
    <row r="43" spans="1:62" x14ac:dyDescent="0.35">
      <c r="A43" s="1" t="s">
        <v>72</v>
      </c>
      <c r="C43" s="1" t="s">
        <v>88</v>
      </c>
      <c r="E43" s="1" t="s">
        <v>88</v>
      </c>
      <c r="G43">
        <v>103.21</v>
      </c>
      <c r="I43">
        <v>105.3</v>
      </c>
      <c r="K43">
        <v>93.62</v>
      </c>
      <c r="M43">
        <v>92.44</v>
      </c>
      <c r="O43">
        <v>88.37</v>
      </c>
      <c r="Q43">
        <v>86.73</v>
      </c>
      <c r="S43">
        <v>90.52</v>
      </c>
      <c r="U43">
        <v>91.49</v>
      </c>
      <c r="W43">
        <v>94.87</v>
      </c>
      <c r="Y43">
        <v>94.01</v>
      </c>
      <c r="AA43">
        <v>80.11</v>
      </c>
      <c r="AC43">
        <v>84.53</v>
      </c>
      <c r="AE43">
        <v>91.54</v>
      </c>
      <c r="AG43">
        <v>93.32</v>
      </c>
      <c r="AJ43">
        <v>89.78</v>
      </c>
      <c r="AL43">
        <v>95.54</v>
      </c>
      <c r="AN43">
        <v>97.66</v>
      </c>
      <c r="AP43">
        <v>84.23</v>
      </c>
      <c r="AR43">
        <v>90.79</v>
      </c>
      <c r="AT43">
        <v>85.52</v>
      </c>
      <c r="AW43">
        <v>87.48</v>
      </c>
      <c r="AY43">
        <v>85.33</v>
      </c>
      <c r="BA43">
        <v>103.45</v>
      </c>
      <c r="BD43">
        <v>86.8</v>
      </c>
      <c r="BF43">
        <v>88.82</v>
      </c>
      <c r="BH43">
        <v>89.71</v>
      </c>
    </row>
    <row r="44" spans="1:62" x14ac:dyDescent="0.35">
      <c r="A44" s="1" t="s">
        <v>73</v>
      </c>
      <c r="C44" s="1" t="s">
        <v>88</v>
      </c>
      <c r="E44" s="1" t="s">
        <v>88</v>
      </c>
      <c r="G44">
        <v>115.3</v>
      </c>
      <c r="I44">
        <v>108.38</v>
      </c>
      <c r="K44">
        <v>94.47</v>
      </c>
      <c r="M44">
        <v>97.32</v>
      </c>
      <c r="O44">
        <v>104.31</v>
      </c>
      <c r="Q44">
        <v>96.2</v>
      </c>
      <c r="S44">
        <v>92.37</v>
      </c>
      <c r="U44">
        <v>93.94</v>
      </c>
      <c r="W44">
        <v>99.7</v>
      </c>
      <c r="Y44">
        <v>98.96</v>
      </c>
      <c r="AA44">
        <v>87.54</v>
      </c>
      <c r="AC44">
        <v>87.15</v>
      </c>
      <c r="AE44">
        <v>95.49</v>
      </c>
      <c r="AG44">
        <v>101.41</v>
      </c>
      <c r="AJ44">
        <v>99.04</v>
      </c>
      <c r="AL44">
        <v>99.05</v>
      </c>
      <c r="AN44">
        <v>104.94</v>
      </c>
      <c r="AP44">
        <v>85.52</v>
      </c>
      <c r="AR44">
        <v>96.24</v>
      </c>
      <c r="AT44">
        <v>91.04</v>
      </c>
      <c r="AW44">
        <v>97.97</v>
      </c>
      <c r="AY44">
        <v>100.94</v>
      </c>
      <c r="BA44">
        <v>107.64</v>
      </c>
      <c r="BD44">
        <v>91.92</v>
      </c>
      <c r="BF44">
        <v>99.47</v>
      </c>
      <c r="BH44">
        <v>99.34</v>
      </c>
    </row>
    <row r="45" spans="1:62" x14ac:dyDescent="0.35">
      <c r="A45" s="1" t="s">
        <v>74</v>
      </c>
      <c r="C45" s="1" t="s">
        <v>88</v>
      </c>
      <c r="E45" s="1" t="s">
        <v>88</v>
      </c>
      <c r="G45">
        <v>91.46</v>
      </c>
      <c r="I45">
        <v>115</v>
      </c>
      <c r="K45">
        <v>93.11</v>
      </c>
      <c r="M45">
        <v>95.55</v>
      </c>
      <c r="O45">
        <v>102.54</v>
      </c>
      <c r="Q45">
        <v>99.51</v>
      </c>
      <c r="S45">
        <v>97.76</v>
      </c>
      <c r="U45">
        <v>100.45</v>
      </c>
      <c r="W45">
        <v>110.9</v>
      </c>
      <c r="Y45">
        <v>106.11</v>
      </c>
      <c r="AA45">
        <v>92.07</v>
      </c>
      <c r="AC45">
        <v>94.08</v>
      </c>
      <c r="AE45">
        <v>103.79</v>
      </c>
      <c r="AG45">
        <v>102.7</v>
      </c>
      <c r="AJ45">
        <v>101.57</v>
      </c>
      <c r="AL45">
        <v>102.66</v>
      </c>
      <c r="AN45">
        <v>95.77</v>
      </c>
      <c r="AP45">
        <v>91.2</v>
      </c>
      <c r="AR45">
        <v>102.62</v>
      </c>
      <c r="AT45">
        <v>91.98</v>
      </c>
      <c r="AW45">
        <v>95.13</v>
      </c>
      <c r="AY45">
        <v>83.66</v>
      </c>
      <c r="BA45">
        <v>95.97</v>
      </c>
      <c r="BD45">
        <v>89.66</v>
      </c>
      <c r="BF45">
        <v>95.38</v>
      </c>
      <c r="BH45">
        <v>101.9</v>
      </c>
    </row>
    <row r="46" spans="1:62" x14ac:dyDescent="0.35">
      <c r="A46" s="1" t="s">
        <v>75</v>
      </c>
      <c r="C46" s="1" t="s">
        <v>88</v>
      </c>
      <c r="E46" s="1" t="s">
        <v>88</v>
      </c>
      <c r="G46">
        <v>101.99</v>
      </c>
      <c r="I46">
        <v>111.69</v>
      </c>
      <c r="K46">
        <v>102.09</v>
      </c>
      <c r="M46">
        <v>95.9</v>
      </c>
      <c r="O46">
        <v>98.39</v>
      </c>
      <c r="Q46">
        <v>96.73</v>
      </c>
      <c r="S46">
        <v>100.7</v>
      </c>
      <c r="U46">
        <v>99.81</v>
      </c>
      <c r="W46">
        <v>104.37</v>
      </c>
      <c r="Y46">
        <v>102.62</v>
      </c>
      <c r="AA46">
        <v>91.38</v>
      </c>
      <c r="AC46">
        <v>93.56</v>
      </c>
      <c r="AE46">
        <v>96.33</v>
      </c>
      <c r="AG46">
        <v>99.47</v>
      </c>
      <c r="AJ46">
        <v>98.44</v>
      </c>
      <c r="AL46">
        <v>99.91</v>
      </c>
      <c r="AN46">
        <v>97.1</v>
      </c>
      <c r="AP46">
        <v>88.2</v>
      </c>
      <c r="AR46">
        <v>90.48</v>
      </c>
      <c r="AT46">
        <v>94.88</v>
      </c>
      <c r="AW46">
        <v>94.72</v>
      </c>
      <c r="AY46">
        <v>84.57</v>
      </c>
      <c r="BA46">
        <v>101.26</v>
      </c>
      <c r="BD46">
        <v>90.53</v>
      </c>
      <c r="BF46">
        <v>106.02</v>
      </c>
      <c r="BH46">
        <v>104.25</v>
      </c>
    </row>
    <row r="47" spans="1:62" x14ac:dyDescent="0.35">
      <c r="A47" s="1" t="s">
        <v>76</v>
      </c>
      <c r="C47" s="1" t="s">
        <v>88</v>
      </c>
      <c r="E47" s="1" t="s">
        <v>88</v>
      </c>
      <c r="G47">
        <v>94.36</v>
      </c>
      <c r="I47">
        <v>99.64</v>
      </c>
      <c r="K47">
        <v>99.19</v>
      </c>
      <c r="M47">
        <v>97.9</v>
      </c>
      <c r="O47">
        <v>90.37</v>
      </c>
      <c r="Q47">
        <v>97.91</v>
      </c>
      <c r="S47">
        <v>91.09</v>
      </c>
      <c r="U47">
        <v>99.97</v>
      </c>
      <c r="W47">
        <v>105.26</v>
      </c>
      <c r="Y47">
        <v>93.85</v>
      </c>
      <c r="AA47">
        <v>98.01</v>
      </c>
      <c r="AC47">
        <v>89.74</v>
      </c>
      <c r="AE47">
        <v>100.54</v>
      </c>
      <c r="AG47">
        <v>92.79</v>
      </c>
      <c r="AJ47">
        <v>98.1</v>
      </c>
      <c r="AL47">
        <v>90.88</v>
      </c>
      <c r="AN47">
        <v>102.75</v>
      </c>
      <c r="AP47">
        <v>85.49</v>
      </c>
      <c r="AR47">
        <v>95.78</v>
      </c>
      <c r="AT47">
        <v>100.66</v>
      </c>
      <c r="AW47">
        <v>90.18</v>
      </c>
      <c r="AY47">
        <v>98.54</v>
      </c>
      <c r="BA47">
        <v>110.8</v>
      </c>
      <c r="BD47">
        <v>91.97</v>
      </c>
      <c r="BF47">
        <v>86.24</v>
      </c>
      <c r="BH47">
        <v>85.92</v>
      </c>
    </row>
    <row r="48" spans="1:62" x14ac:dyDescent="0.35">
      <c r="A48" s="1" t="s">
        <v>77</v>
      </c>
      <c r="C48" s="1" t="s">
        <v>88</v>
      </c>
      <c r="E48" s="1" t="s">
        <v>88</v>
      </c>
      <c r="G48">
        <v>99.26</v>
      </c>
      <c r="I48">
        <v>88.86</v>
      </c>
      <c r="K48">
        <v>92.64</v>
      </c>
      <c r="M48">
        <v>97.99</v>
      </c>
      <c r="O48">
        <v>92.8</v>
      </c>
      <c r="Q48">
        <v>100.09</v>
      </c>
      <c r="S48">
        <v>96.5</v>
      </c>
      <c r="U48">
        <v>103.13</v>
      </c>
      <c r="W48">
        <v>98.05</v>
      </c>
      <c r="Y48">
        <v>89.14</v>
      </c>
      <c r="AA48">
        <v>93.71</v>
      </c>
      <c r="AC48">
        <v>93.47</v>
      </c>
      <c r="AE48">
        <v>92.1</v>
      </c>
      <c r="AG48">
        <v>95.74</v>
      </c>
      <c r="AJ48">
        <v>102.7</v>
      </c>
      <c r="AL48">
        <v>89.88</v>
      </c>
      <c r="AN48">
        <v>104.17</v>
      </c>
      <c r="AP48">
        <v>93.05</v>
      </c>
      <c r="AR48">
        <v>100.72</v>
      </c>
      <c r="AT48">
        <v>97.26</v>
      </c>
      <c r="AW48">
        <v>94.73</v>
      </c>
      <c r="AY48">
        <v>94.39</v>
      </c>
      <c r="BA48">
        <v>115.86</v>
      </c>
      <c r="BD48">
        <v>89.68</v>
      </c>
      <c r="BF48">
        <v>95.14</v>
      </c>
      <c r="BH48">
        <v>92.89</v>
      </c>
    </row>
    <row r="49" spans="1:60" x14ac:dyDescent="0.35">
      <c r="A49" s="1" t="s">
        <v>78</v>
      </c>
      <c r="C49" s="1" t="s">
        <v>88</v>
      </c>
      <c r="E49" s="1" t="s">
        <v>88</v>
      </c>
      <c r="G49">
        <v>94.6</v>
      </c>
      <c r="I49">
        <v>67.97</v>
      </c>
      <c r="K49">
        <v>81.180000000000007</v>
      </c>
      <c r="M49">
        <v>81.27</v>
      </c>
      <c r="O49">
        <v>92.47</v>
      </c>
      <c r="Q49">
        <v>62.72</v>
      </c>
      <c r="S49">
        <v>68.23</v>
      </c>
      <c r="U49">
        <v>63.73</v>
      </c>
      <c r="W49">
        <v>75.489999999999995</v>
      </c>
      <c r="Y49">
        <v>60.4</v>
      </c>
      <c r="AA49">
        <v>60.49</v>
      </c>
      <c r="AC49">
        <v>66.349999999999994</v>
      </c>
      <c r="AE49">
        <v>66.31</v>
      </c>
      <c r="AG49">
        <v>63.74</v>
      </c>
      <c r="AJ49">
        <v>77.58</v>
      </c>
      <c r="AL49">
        <v>75.86</v>
      </c>
      <c r="AN49">
        <v>80.180000000000007</v>
      </c>
      <c r="AP49">
        <v>55.02</v>
      </c>
      <c r="AR49">
        <v>66.03</v>
      </c>
      <c r="AT49">
        <v>51.04</v>
      </c>
      <c r="AW49">
        <v>67.47</v>
      </c>
      <c r="AY49">
        <v>75.900000000000006</v>
      </c>
      <c r="BA49">
        <v>76.7</v>
      </c>
      <c r="BD49">
        <v>70.489999999999995</v>
      </c>
      <c r="BF49">
        <v>63.68</v>
      </c>
      <c r="BH49">
        <v>75.44</v>
      </c>
    </row>
    <row r="50" spans="1:60" x14ac:dyDescent="0.35">
      <c r="A50" s="1" t="s">
        <v>79</v>
      </c>
      <c r="C50" s="1" t="s">
        <v>88</v>
      </c>
      <c r="E50" s="1" t="s">
        <v>88</v>
      </c>
      <c r="G50">
        <v>83.54</v>
      </c>
      <c r="I50">
        <v>102.62</v>
      </c>
      <c r="K50">
        <v>103.66</v>
      </c>
      <c r="M50">
        <v>102.54</v>
      </c>
      <c r="O50">
        <v>109.49</v>
      </c>
      <c r="Q50">
        <v>105.7</v>
      </c>
      <c r="S50">
        <v>92.87</v>
      </c>
      <c r="U50">
        <v>100.69</v>
      </c>
      <c r="W50">
        <v>86.29</v>
      </c>
      <c r="Y50">
        <v>90.1</v>
      </c>
      <c r="AA50">
        <v>89.54</v>
      </c>
      <c r="AC50">
        <v>91.37</v>
      </c>
      <c r="AE50">
        <v>84.25</v>
      </c>
      <c r="AG50">
        <v>93.54</v>
      </c>
      <c r="AJ50">
        <v>91.15</v>
      </c>
      <c r="AL50">
        <v>99.87</v>
      </c>
      <c r="AN50">
        <v>82.84</v>
      </c>
      <c r="AP50">
        <v>91.19</v>
      </c>
      <c r="AR50">
        <v>83.91</v>
      </c>
      <c r="AT50">
        <v>105.77</v>
      </c>
      <c r="AW50">
        <v>111.36</v>
      </c>
      <c r="AY50">
        <v>108.8</v>
      </c>
      <c r="BA50">
        <v>120.25</v>
      </c>
      <c r="BD50">
        <v>98.97</v>
      </c>
      <c r="BF50">
        <v>99.66</v>
      </c>
      <c r="BH50">
        <v>93.72</v>
      </c>
    </row>
    <row r="51" spans="1:60" x14ac:dyDescent="0.35">
      <c r="A51" s="1" t="s">
        <v>80</v>
      </c>
      <c r="C51" s="1" t="s">
        <v>88</v>
      </c>
      <c r="E51" s="1" t="s">
        <v>88</v>
      </c>
      <c r="G51">
        <v>89.19</v>
      </c>
      <c r="I51">
        <v>98.83</v>
      </c>
      <c r="K51">
        <v>99.05</v>
      </c>
      <c r="M51">
        <v>94.43</v>
      </c>
      <c r="O51">
        <v>103.8</v>
      </c>
      <c r="Q51">
        <v>102.33</v>
      </c>
      <c r="S51">
        <v>95.16</v>
      </c>
      <c r="U51">
        <v>103.26</v>
      </c>
      <c r="W51">
        <v>87.34</v>
      </c>
      <c r="Y51">
        <v>97.41</v>
      </c>
      <c r="AA51">
        <v>91.81</v>
      </c>
      <c r="AC51">
        <v>97.95</v>
      </c>
      <c r="AE51">
        <v>85.35</v>
      </c>
      <c r="AG51">
        <v>95.68</v>
      </c>
      <c r="AJ51">
        <v>86.36</v>
      </c>
      <c r="AL51">
        <v>89.45</v>
      </c>
      <c r="AN51">
        <v>91.85</v>
      </c>
      <c r="AP51">
        <v>93.9</v>
      </c>
      <c r="AR51">
        <v>90.93</v>
      </c>
      <c r="AT51">
        <v>104.72</v>
      </c>
      <c r="AW51">
        <v>100.86</v>
      </c>
      <c r="AY51">
        <v>113.21</v>
      </c>
      <c r="BA51">
        <v>131.02000000000001</v>
      </c>
      <c r="BD51">
        <v>92.16</v>
      </c>
      <c r="BF51">
        <v>92.27</v>
      </c>
      <c r="BH51">
        <v>96.87</v>
      </c>
    </row>
    <row r="52" spans="1:60" x14ac:dyDescent="0.35">
      <c r="A52" s="1" t="s">
        <v>81</v>
      </c>
      <c r="C52" s="1" t="s">
        <v>88</v>
      </c>
      <c r="E52" s="1" t="s">
        <v>88</v>
      </c>
      <c r="G52">
        <v>86.66</v>
      </c>
      <c r="I52">
        <v>106.85</v>
      </c>
      <c r="K52">
        <v>94.8</v>
      </c>
      <c r="M52">
        <v>102.08</v>
      </c>
      <c r="O52">
        <v>98.6</v>
      </c>
      <c r="Q52">
        <v>103.36</v>
      </c>
      <c r="S52">
        <v>98.53</v>
      </c>
      <c r="U52">
        <v>98.45</v>
      </c>
      <c r="W52">
        <v>92.98</v>
      </c>
      <c r="Y52">
        <v>98.75</v>
      </c>
      <c r="AA52">
        <v>103.37</v>
      </c>
      <c r="AC52">
        <v>92.47</v>
      </c>
      <c r="AE52">
        <v>95.66</v>
      </c>
      <c r="AG52">
        <v>105.58</v>
      </c>
      <c r="AJ52">
        <v>91.32</v>
      </c>
      <c r="AL52">
        <v>98.26</v>
      </c>
      <c r="AN52">
        <v>93.04</v>
      </c>
      <c r="AP52">
        <v>84.99</v>
      </c>
      <c r="AR52">
        <v>83.55</v>
      </c>
      <c r="AT52">
        <v>104.69</v>
      </c>
      <c r="AW52">
        <v>111.29</v>
      </c>
      <c r="AY52">
        <v>106.53</v>
      </c>
      <c r="BA52">
        <v>134.58000000000001</v>
      </c>
      <c r="BD52">
        <v>97.92</v>
      </c>
      <c r="BF52">
        <v>102.25</v>
      </c>
      <c r="BH52">
        <v>85.79</v>
      </c>
    </row>
    <row r="53" spans="1:60" x14ac:dyDescent="0.35">
      <c r="A53" s="1" t="s">
        <v>82</v>
      </c>
      <c r="C53" s="1" t="s">
        <v>88</v>
      </c>
      <c r="E53" s="1" t="s">
        <v>88</v>
      </c>
      <c r="G53">
        <v>79.45</v>
      </c>
      <c r="I53">
        <v>118.7</v>
      </c>
      <c r="K53">
        <v>105.35</v>
      </c>
      <c r="M53">
        <v>109.56</v>
      </c>
      <c r="O53">
        <v>111.79</v>
      </c>
      <c r="Q53">
        <v>126.26</v>
      </c>
      <c r="S53">
        <v>105.36</v>
      </c>
      <c r="U53">
        <v>108.06</v>
      </c>
      <c r="W53">
        <v>92.63</v>
      </c>
      <c r="Y53">
        <v>100.34</v>
      </c>
      <c r="AA53">
        <v>114.43</v>
      </c>
      <c r="AC53">
        <v>112.58</v>
      </c>
      <c r="AE53">
        <v>101.22</v>
      </c>
      <c r="AG53">
        <v>109.43</v>
      </c>
      <c r="AJ53">
        <v>102.29</v>
      </c>
      <c r="AL53">
        <v>106.34</v>
      </c>
      <c r="AN53">
        <v>99.71</v>
      </c>
      <c r="AP53">
        <v>98.49</v>
      </c>
      <c r="AR53">
        <v>88.79</v>
      </c>
      <c r="AT53">
        <v>110.7</v>
      </c>
      <c r="AW53">
        <v>104.44</v>
      </c>
      <c r="AY53">
        <v>103.31</v>
      </c>
      <c r="BA53">
        <v>113.38</v>
      </c>
      <c r="BD53">
        <v>108.91</v>
      </c>
      <c r="BF53">
        <v>117.41</v>
      </c>
      <c r="BH53">
        <v>101.9</v>
      </c>
    </row>
    <row r="54" spans="1:60" x14ac:dyDescent="0.35">
      <c r="A54" s="1" t="s">
        <v>83</v>
      </c>
      <c r="C54" s="1" t="s">
        <v>88</v>
      </c>
      <c r="E54" s="1" t="s">
        <v>88</v>
      </c>
      <c r="G54">
        <v>108.31</v>
      </c>
      <c r="I54">
        <v>112.16</v>
      </c>
      <c r="K54">
        <v>79.989999999999995</v>
      </c>
      <c r="M54">
        <v>80.98</v>
      </c>
      <c r="O54">
        <v>99.48</v>
      </c>
      <c r="Q54">
        <v>73.53</v>
      </c>
      <c r="S54">
        <v>72.83</v>
      </c>
      <c r="U54">
        <v>82.26</v>
      </c>
      <c r="W54">
        <v>67.72</v>
      </c>
      <c r="Y54">
        <v>85.44</v>
      </c>
      <c r="AA54">
        <v>89.87</v>
      </c>
      <c r="AC54">
        <v>73.739999999999995</v>
      </c>
      <c r="AE54">
        <v>80.040000000000006</v>
      </c>
      <c r="AG54">
        <v>117.07</v>
      </c>
      <c r="AJ54">
        <v>107.01</v>
      </c>
      <c r="AL54">
        <v>59.42</v>
      </c>
      <c r="AN54">
        <v>66.55</v>
      </c>
      <c r="AP54">
        <v>78.459999999999994</v>
      </c>
      <c r="AR54">
        <v>94.32</v>
      </c>
      <c r="AT54">
        <v>91.28</v>
      </c>
      <c r="AW54">
        <v>90.31</v>
      </c>
      <c r="AY54">
        <v>96.7</v>
      </c>
      <c r="BA54">
        <v>126.97</v>
      </c>
      <c r="BD54">
        <v>70.790000000000006</v>
      </c>
      <c r="BF54">
        <v>64.489999999999995</v>
      </c>
      <c r="BH54">
        <v>59.27</v>
      </c>
    </row>
    <row r="55" spans="1:60" x14ac:dyDescent="0.35">
      <c r="A55" s="1" t="s">
        <v>84</v>
      </c>
      <c r="C55" s="1" t="s">
        <v>88</v>
      </c>
      <c r="E55" s="1" t="s">
        <v>88</v>
      </c>
      <c r="G55">
        <v>100.34</v>
      </c>
      <c r="I55">
        <v>89.47</v>
      </c>
      <c r="K55">
        <v>82.19</v>
      </c>
      <c r="M55">
        <v>86.75</v>
      </c>
      <c r="O55">
        <v>89.37</v>
      </c>
      <c r="Q55">
        <v>90.89</v>
      </c>
      <c r="S55">
        <v>87.28</v>
      </c>
      <c r="U55">
        <v>87.95</v>
      </c>
      <c r="W55">
        <v>87.78</v>
      </c>
      <c r="Y55">
        <v>69.62</v>
      </c>
      <c r="AA55">
        <v>76.650000000000006</v>
      </c>
      <c r="AC55">
        <v>67.739999999999995</v>
      </c>
      <c r="AE55">
        <v>79.14</v>
      </c>
      <c r="AG55">
        <v>86.97</v>
      </c>
      <c r="AJ55">
        <v>64.83</v>
      </c>
      <c r="AL55">
        <v>81.56</v>
      </c>
      <c r="AN55">
        <v>78.8</v>
      </c>
      <c r="AP55">
        <v>83.34</v>
      </c>
      <c r="AR55">
        <v>59.05</v>
      </c>
      <c r="AT55">
        <v>80.72</v>
      </c>
      <c r="AW55" s="5">
        <v>164.88</v>
      </c>
      <c r="AX55" s="6" t="s">
        <v>86</v>
      </c>
      <c r="AY55" s="5">
        <v>184.44</v>
      </c>
      <c r="AZ55" s="6" t="s">
        <v>86</v>
      </c>
      <c r="BA55" s="5">
        <v>218.54</v>
      </c>
      <c r="BB55" s="1" t="s">
        <v>86</v>
      </c>
      <c r="BD55">
        <v>89.78</v>
      </c>
      <c r="BF55">
        <v>80.55</v>
      </c>
      <c r="BH55">
        <v>60.74</v>
      </c>
    </row>
    <row r="56" spans="1:60" x14ac:dyDescent="0.35">
      <c r="A56" s="1" t="s">
        <v>85</v>
      </c>
      <c r="C56" s="1" t="s">
        <v>88</v>
      </c>
      <c r="E56" s="1" t="s">
        <v>88</v>
      </c>
      <c r="G56">
        <v>109.13</v>
      </c>
      <c r="I56">
        <v>132.43</v>
      </c>
      <c r="K56">
        <v>111.71</v>
      </c>
      <c r="M56">
        <v>110.9</v>
      </c>
      <c r="O56">
        <v>102.51</v>
      </c>
      <c r="Q56">
        <v>149.12</v>
      </c>
      <c r="S56">
        <v>116.73</v>
      </c>
      <c r="U56">
        <v>142.65</v>
      </c>
      <c r="W56">
        <v>120.3</v>
      </c>
      <c r="Y56">
        <v>132.56</v>
      </c>
      <c r="AA56">
        <v>106.58</v>
      </c>
      <c r="AC56">
        <v>119.79</v>
      </c>
      <c r="AE56">
        <v>97.24</v>
      </c>
      <c r="AG56">
        <v>93.63</v>
      </c>
      <c r="AJ56">
        <v>115.09</v>
      </c>
      <c r="AL56">
        <v>135.81</v>
      </c>
      <c r="AN56">
        <v>72.319999999999993</v>
      </c>
      <c r="AP56">
        <v>126.45</v>
      </c>
      <c r="AR56">
        <v>110.86</v>
      </c>
      <c r="AT56">
        <v>128.76</v>
      </c>
      <c r="AW56" s="5">
        <v>196.17</v>
      </c>
      <c r="AX56" s="6" t="s">
        <v>86</v>
      </c>
      <c r="AY56" s="5">
        <v>208.39</v>
      </c>
      <c r="AZ56" s="6" t="s">
        <v>86</v>
      </c>
      <c r="BA56" s="5">
        <v>176.54</v>
      </c>
      <c r="BB56" s="1" t="s">
        <v>86</v>
      </c>
      <c r="BD56">
        <v>123.9</v>
      </c>
      <c r="BF56">
        <v>142.5</v>
      </c>
      <c r="BH56">
        <v>115.89</v>
      </c>
    </row>
    <row r="58" spans="1:60" x14ac:dyDescent="0.35">
      <c r="G58" s="1">
        <f>MIN(G38:O56)</f>
        <v>64.290000000000006</v>
      </c>
    </row>
    <row r="59" spans="1:60" x14ac:dyDescent="0.35">
      <c r="G59" s="1">
        <f>MAX(G38:O56)</f>
        <v>132.43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59A28-1AAB-4250-B9DB-7250FC3CC5A3}">
  <sheetPr codeName="Sheet22"/>
  <dimension ref="B5:C19"/>
  <sheetViews>
    <sheetView zoomScaleNormal="100" workbookViewId="0">
      <selection activeCell="G16" sqref="G16"/>
    </sheetView>
  </sheetViews>
  <sheetFormatPr defaultRowHeight="14.5" x14ac:dyDescent="0.35"/>
  <cols>
    <col min="1" max="1" width="3.453125" customWidth="1"/>
    <col min="2" max="2" width="7.26953125" customWidth="1"/>
    <col min="3" max="3" width="80.1796875" customWidth="1"/>
  </cols>
  <sheetData>
    <row r="5" spans="2:3" x14ac:dyDescent="0.35">
      <c r="B5" t="s">
        <v>109</v>
      </c>
    </row>
    <row r="7" spans="2:3" ht="15" thickBot="1" x14ac:dyDescent="0.4">
      <c r="B7" s="45" t="s">
        <v>110</v>
      </c>
      <c r="C7" s="45" t="s">
        <v>111</v>
      </c>
    </row>
    <row r="8" spans="2:3" x14ac:dyDescent="0.35">
      <c r="B8" s="46" t="s">
        <v>112</v>
      </c>
      <c r="C8" s="47" t="s">
        <v>113</v>
      </c>
    </row>
    <row r="9" spans="2:3" x14ac:dyDescent="0.35">
      <c r="B9" s="46" t="s">
        <v>66</v>
      </c>
      <c r="C9" s="11" t="s">
        <v>114</v>
      </c>
    </row>
    <row r="10" spans="2:3" x14ac:dyDescent="0.35">
      <c r="B10" s="46" t="s">
        <v>115</v>
      </c>
      <c r="C10" s="11" t="s">
        <v>116</v>
      </c>
    </row>
    <row r="11" spans="2:3" ht="29" x14ac:dyDescent="0.35">
      <c r="B11" s="46" t="s">
        <v>117</v>
      </c>
      <c r="C11" s="47" t="s">
        <v>118</v>
      </c>
    </row>
    <row r="12" spans="2:3" x14ac:dyDescent="0.35">
      <c r="B12" s="46" t="s">
        <v>119</v>
      </c>
      <c r="C12" s="11" t="s">
        <v>120</v>
      </c>
    </row>
    <row r="13" spans="2:3" x14ac:dyDescent="0.35">
      <c r="B13" s="46" t="s">
        <v>121</v>
      </c>
      <c r="C13" s="11" t="s">
        <v>122</v>
      </c>
    </row>
    <row r="14" spans="2:3" x14ac:dyDescent="0.35">
      <c r="B14" s="46" t="s">
        <v>123</v>
      </c>
      <c r="C14" s="11" t="s">
        <v>124</v>
      </c>
    </row>
    <row r="15" spans="2:3" ht="29" x14ac:dyDescent="0.35">
      <c r="B15" s="46" t="s">
        <v>125</v>
      </c>
      <c r="C15" s="47" t="s">
        <v>126</v>
      </c>
    </row>
    <row r="16" spans="2:3" x14ac:dyDescent="0.35">
      <c r="B16" s="46" t="s">
        <v>86</v>
      </c>
      <c r="C16" s="47" t="s">
        <v>127</v>
      </c>
    </row>
    <row r="17" spans="2:3" x14ac:dyDescent="0.35">
      <c r="B17" s="46" t="s">
        <v>128</v>
      </c>
      <c r="C17" s="11" t="s">
        <v>129</v>
      </c>
    </row>
    <row r="18" spans="2:3" x14ac:dyDescent="0.35">
      <c r="B18" s="46" t="s">
        <v>130</v>
      </c>
      <c r="C18" s="11" t="s">
        <v>131</v>
      </c>
    </row>
    <row r="19" spans="2:3" ht="29" x14ac:dyDescent="0.35">
      <c r="B19" s="46" t="s">
        <v>99</v>
      </c>
      <c r="C19" s="47" t="s">
        <v>132</v>
      </c>
    </row>
  </sheetData>
  <sheetProtection algorithmName="SHA-512" hashValue="vsSJBypuHuu0DggDpqHkFWCw8C7SCuiiJXxQ39D/yAA0H6LakxyiPXs7L/fYhGKc0korHzjFS2LYFacaYl/yyw==" saltValue="Itm+sZcoQ5+X780gPORk2A==" spinCount="100000" sheet="1" objects="1" scenarios="1" formatCells="0" formatColumns="0" formatRows="0"/>
  <pageMargins left="0.7" right="0.7" top="0.75" bottom="0.75" header="0.3" footer="0.3"/>
  <pageSetup scale="9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65F4D-F843-48CD-8F37-4556843DAB9D}">
  <dimension ref="A4:B14"/>
  <sheetViews>
    <sheetView workbookViewId="0">
      <selection activeCell="C11" sqref="C11"/>
    </sheetView>
  </sheetViews>
  <sheetFormatPr defaultRowHeight="14.5" x14ac:dyDescent="0.35"/>
  <cols>
    <col min="1" max="1" width="23.81640625" customWidth="1"/>
    <col min="2" max="2" width="29.453125" customWidth="1"/>
  </cols>
  <sheetData>
    <row r="4" spans="1:2" x14ac:dyDescent="0.35">
      <c r="A4" s="50" t="s">
        <v>133</v>
      </c>
      <c r="B4" s="50" t="s">
        <v>134</v>
      </c>
    </row>
    <row r="5" spans="1:2" x14ac:dyDescent="0.35">
      <c r="A5" s="1" t="s">
        <v>63</v>
      </c>
      <c r="B5" t="s">
        <v>138</v>
      </c>
    </row>
    <row r="6" spans="1:2" x14ac:dyDescent="0.35">
      <c r="A6" s="3" t="s">
        <v>59</v>
      </c>
      <c r="B6" t="s">
        <v>142</v>
      </c>
    </row>
    <row r="7" spans="1:2" x14ac:dyDescent="0.35">
      <c r="A7" s="3" t="s">
        <v>60</v>
      </c>
      <c r="B7" t="s">
        <v>143</v>
      </c>
    </row>
    <row r="8" spans="1:2" x14ac:dyDescent="0.35">
      <c r="A8" s="1" t="s">
        <v>62</v>
      </c>
      <c r="B8" t="s">
        <v>139</v>
      </c>
    </row>
    <row r="9" spans="1:2" ht="18.75" customHeight="1" x14ac:dyDescent="0.35">
      <c r="A9" s="3" t="s">
        <v>61</v>
      </c>
      <c r="B9" t="s">
        <v>140</v>
      </c>
    </row>
    <row r="10" spans="1:2" ht="18" customHeight="1" x14ac:dyDescent="0.35">
      <c r="A10" s="3" t="s">
        <v>89</v>
      </c>
      <c r="B10" t="s">
        <v>141</v>
      </c>
    </row>
    <row r="11" spans="1:2" x14ac:dyDescent="0.35">
      <c r="A11" s="1" t="s">
        <v>57</v>
      </c>
      <c r="B11" t="s">
        <v>136</v>
      </c>
    </row>
    <row r="12" spans="1:2" x14ac:dyDescent="0.35">
      <c r="A12" s="1" t="s">
        <v>58</v>
      </c>
      <c r="B12" t="s">
        <v>135</v>
      </c>
    </row>
    <row r="13" spans="1:2" x14ac:dyDescent="0.35">
      <c r="A13" s="3" t="s">
        <v>90</v>
      </c>
      <c r="B13" t="s">
        <v>137</v>
      </c>
    </row>
    <row r="14" spans="1:2" x14ac:dyDescent="0.35">
      <c r="A14" s="1"/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24E77-B140-461C-B9E6-91B7821CD2D4}">
  <dimension ref="A3:BI23"/>
  <sheetViews>
    <sheetView topLeftCell="AU4" workbookViewId="0">
      <selection activeCell="BI12" sqref="BI12"/>
    </sheetView>
  </sheetViews>
  <sheetFormatPr defaultRowHeight="14.5" x14ac:dyDescent="0.35"/>
  <cols>
    <col min="33" max="33" width="14.26953125" customWidth="1"/>
    <col min="52" max="52" width="14.7265625" customWidth="1"/>
    <col min="53" max="53" width="11" customWidth="1"/>
    <col min="57" max="57" width="11.453125" customWidth="1"/>
    <col min="58" max="58" width="15.81640625" customWidth="1"/>
    <col min="60" max="60" width="12.81640625" customWidth="1"/>
    <col min="61" max="61" width="16" customWidth="1"/>
  </cols>
  <sheetData>
    <row r="3" spans="1:61" x14ac:dyDescent="0.35">
      <c r="AH3" t="s">
        <v>102</v>
      </c>
      <c r="AI3" t="s">
        <v>103</v>
      </c>
      <c r="AJ3" t="s">
        <v>102</v>
      </c>
      <c r="AK3" t="s">
        <v>103</v>
      </c>
      <c r="AL3" t="s">
        <v>102</v>
      </c>
      <c r="AM3" t="s">
        <v>103</v>
      </c>
      <c r="AN3" t="s">
        <v>102</v>
      </c>
      <c r="AO3" t="s">
        <v>103</v>
      </c>
      <c r="AP3" t="s">
        <v>102</v>
      </c>
      <c r="AQ3" t="s">
        <v>103</v>
      </c>
      <c r="AR3" t="s">
        <v>102</v>
      </c>
      <c r="AS3" t="s">
        <v>103</v>
      </c>
      <c r="AT3" t="s">
        <v>102</v>
      </c>
      <c r="AU3" t="s">
        <v>103</v>
      </c>
      <c r="AV3" t="s">
        <v>102</v>
      </c>
      <c r="AW3" t="s">
        <v>103</v>
      </c>
      <c r="AX3" t="s">
        <v>102</v>
      </c>
      <c r="AY3" t="s">
        <v>103</v>
      </c>
    </row>
    <row r="4" spans="1:61" ht="43.5" x14ac:dyDescent="0.35">
      <c r="C4" s="1" t="s">
        <v>56</v>
      </c>
      <c r="D4" s="1"/>
      <c r="E4" s="1" t="s">
        <v>56</v>
      </c>
      <c r="F4" s="1"/>
      <c r="G4" s="1" t="s">
        <v>57</v>
      </c>
      <c r="H4" s="1" t="s">
        <v>57</v>
      </c>
      <c r="I4" s="1" t="s">
        <v>58</v>
      </c>
      <c r="J4" s="1" t="s">
        <v>58</v>
      </c>
      <c r="K4" s="1" t="s">
        <v>58</v>
      </c>
      <c r="L4" s="1" t="s">
        <v>59</v>
      </c>
      <c r="M4" s="1" t="s">
        <v>59</v>
      </c>
      <c r="N4" s="1" t="s">
        <v>59</v>
      </c>
      <c r="O4" s="3" t="s">
        <v>90</v>
      </c>
      <c r="P4" s="3" t="s">
        <v>90</v>
      </c>
      <c r="Q4" s="3" t="s">
        <v>90</v>
      </c>
      <c r="R4" s="3" t="s">
        <v>60</v>
      </c>
      <c r="S4" s="3" t="s">
        <v>60</v>
      </c>
      <c r="T4" s="3" t="s">
        <v>60</v>
      </c>
      <c r="U4" s="3" t="s">
        <v>61</v>
      </c>
      <c r="V4" s="3" t="s">
        <v>61</v>
      </c>
      <c r="W4" s="3" t="s">
        <v>61</v>
      </c>
      <c r="X4" s="3" t="s">
        <v>89</v>
      </c>
      <c r="Y4" s="3" t="s">
        <v>89</v>
      </c>
      <c r="Z4" s="3" t="s">
        <v>89</v>
      </c>
      <c r="AA4" s="1" t="s">
        <v>63</v>
      </c>
      <c r="AB4" s="1" t="s">
        <v>63</v>
      </c>
      <c r="AC4" s="1" t="s">
        <v>63</v>
      </c>
      <c r="AD4" s="1" t="s">
        <v>62</v>
      </c>
      <c r="AE4" s="1" t="s">
        <v>62</v>
      </c>
      <c r="AF4" s="1" t="s">
        <v>62</v>
      </c>
      <c r="AG4" s="1" t="s">
        <v>106</v>
      </c>
      <c r="AH4" s="1" t="s">
        <v>57</v>
      </c>
      <c r="AI4" s="1"/>
      <c r="AJ4" s="1" t="s">
        <v>58</v>
      </c>
      <c r="AK4" s="1"/>
      <c r="AL4" s="1" t="s">
        <v>63</v>
      </c>
      <c r="AM4" s="1"/>
      <c r="AN4" s="1" t="s">
        <v>59</v>
      </c>
      <c r="AO4" s="1"/>
      <c r="AP4" s="3" t="s">
        <v>90</v>
      </c>
      <c r="AR4" s="3" t="s">
        <v>60</v>
      </c>
      <c r="AS4" s="3"/>
      <c r="AT4" s="1" t="s">
        <v>62</v>
      </c>
      <c r="AU4" s="3"/>
      <c r="AV4" s="3" t="s">
        <v>61</v>
      </c>
      <c r="AX4" s="3" t="s">
        <v>89</v>
      </c>
      <c r="AZ4" s="37" t="s">
        <v>106</v>
      </c>
      <c r="BA4" s="38" t="s">
        <v>104</v>
      </c>
      <c r="BB4" s="38" t="s">
        <v>105</v>
      </c>
      <c r="BC4" s="38" t="s">
        <v>107</v>
      </c>
      <c r="BD4" s="38" t="s">
        <v>138</v>
      </c>
      <c r="BE4" s="38" t="s">
        <v>142</v>
      </c>
      <c r="BF4" s="38" t="s">
        <v>144</v>
      </c>
      <c r="BG4" s="38" t="s">
        <v>139</v>
      </c>
      <c r="BH4" s="38" t="s">
        <v>140</v>
      </c>
      <c r="BI4" s="38" t="s">
        <v>145</v>
      </c>
    </row>
    <row r="5" spans="1:61" x14ac:dyDescent="0.35">
      <c r="A5" t="s">
        <v>67</v>
      </c>
      <c r="C5" t="s">
        <v>88</v>
      </c>
      <c r="E5" t="s">
        <v>88</v>
      </c>
      <c r="G5">
        <v>77.709999999999994</v>
      </c>
      <c r="H5">
        <v>92.86</v>
      </c>
      <c r="I5">
        <v>103.59</v>
      </c>
      <c r="J5">
        <v>98.16</v>
      </c>
      <c r="K5">
        <v>103.78</v>
      </c>
      <c r="L5">
        <v>100.98</v>
      </c>
      <c r="M5">
        <v>92.37</v>
      </c>
      <c r="N5">
        <v>95.9</v>
      </c>
      <c r="O5">
        <v>99.72</v>
      </c>
      <c r="P5">
        <v>96.37</v>
      </c>
      <c r="Q5">
        <v>92.6</v>
      </c>
      <c r="R5">
        <v>81.75</v>
      </c>
      <c r="S5">
        <v>91.93</v>
      </c>
      <c r="T5">
        <v>101.09</v>
      </c>
      <c r="U5">
        <v>98.51</v>
      </c>
      <c r="V5">
        <v>94.82</v>
      </c>
      <c r="W5">
        <v>105.63</v>
      </c>
      <c r="X5">
        <v>89.39</v>
      </c>
      <c r="Y5">
        <v>98.05</v>
      </c>
      <c r="Z5">
        <v>97.54</v>
      </c>
      <c r="AA5">
        <v>91.5</v>
      </c>
      <c r="AB5">
        <v>94.29</v>
      </c>
      <c r="AC5">
        <v>95</v>
      </c>
      <c r="AD5">
        <v>100.55</v>
      </c>
      <c r="AE5">
        <v>93.04</v>
      </c>
      <c r="AF5">
        <v>94.78</v>
      </c>
      <c r="AG5" t="s">
        <v>67</v>
      </c>
      <c r="AH5" s="36">
        <f>AVERAGE(G5:H5)</f>
        <v>85.284999999999997</v>
      </c>
      <c r="AI5" s="36">
        <f>_xlfn.STDEV.P(G5:H5)</f>
        <v>7.5750000000000028</v>
      </c>
      <c r="AJ5" s="36">
        <f>AVERAGE(I5:K5)</f>
        <v>101.84333333333332</v>
      </c>
      <c r="AK5" s="36">
        <f>_xlfn.STDEV.P(I5:K5)</f>
        <v>2.6056647690923138</v>
      </c>
      <c r="AL5" s="36">
        <f>AVERAGE(AA5:AC5)</f>
        <v>93.596666666666678</v>
      </c>
      <c r="AM5" s="36">
        <f>_xlfn.STDEV.P(AA5:AC5)</f>
        <v>1.5106363633324287</v>
      </c>
      <c r="AN5" s="36">
        <f>AVERAGE(L5:N5)</f>
        <v>96.416666666666671</v>
      </c>
      <c r="AO5" s="36">
        <f>_xlfn.STDEV.P(L5:N5)</f>
        <v>3.5339527758902238</v>
      </c>
      <c r="AP5" s="36">
        <f>AVERAGE(O5:Q5)</f>
        <v>96.23</v>
      </c>
      <c r="AQ5" s="36">
        <f>_xlfn.STDEV.P(O5:Q5)</f>
        <v>2.9084130839113413</v>
      </c>
      <c r="AR5" s="36">
        <f>AVERAGE(R5:T5)</f>
        <v>91.589999999999989</v>
      </c>
      <c r="AS5" s="36">
        <f>_xlfn.STDEV.P(R5:T5)</f>
        <v>7.8991813921865779</v>
      </c>
      <c r="AT5" s="36">
        <f>AVERAGE(AD5:AF5)</f>
        <v>96.123333333333335</v>
      </c>
      <c r="AU5" s="36">
        <f>_xlfn.STDEV.P(AD5:AF5)</f>
        <v>3.209717883068365</v>
      </c>
      <c r="AV5" s="36">
        <f>AVERAGE(U5:W5)</f>
        <v>99.653333333333322</v>
      </c>
      <c r="AW5" s="36">
        <f>_xlfn.STDEV.P(U5:W5)</f>
        <v>4.4866047544019541</v>
      </c>
      <c r="AX5" s="36">
        <f>AVERAGE(X5:Z5)</f>
        <v>94.993333333333339</v>
      </c>
      <c r="AY5" s="36">
        <f>_xlfn.STDEV.P(X5:Z5)</f>
        <v>3.9676217337622073</v>
      </c>
      <c r="AZ5" t="s">
        <v>67</v>
      </c>
      <c r="BA5" t="str">
        <f>CONCATENATE(ROUND(AH5,0),"±",ROUND(AI5,0))</f>
        <v>85±8</v>
      </c>
      <c r="BB5" t="str">
        <f>CONCATENATE(ROUND(AJ5,0),"±",ROUND(AK5,0))</f>
        <v>102±3</v>
      </c>
      <c r="BC5" t="str">
        <f>CONCATENATE(ROUND(AP5,0),"±",ROUND(AQ5,0))</f>
        <v>96±3</v>
      </c>
      <c r="BD5" t="str">
        <f>CONCATENATE(ROUND(AL5,0),"±",ROUND(AM5,0))</f>
        <v>94±2</v>
      </c>
      <c r="BE5" t="str">
        <f>CONCATENATE(ROUND(AN5,0),"±",ROUND(AO5,0))</f>
        <v>96±4</v>
      </c>
      <c r="BF5" t="str">
        <f>CONCATENATE(ROUND(AR5,0),"±",ROUND(AS5,0))</f>
        <v>92±8</v>
      </c>
      <c r="BG5" t="str">
        <f>CONCATENATE(ROUND(AT5,0),"±",ROUND(AU5,0))</f>
        <v>96±3</v>
      </c>
      <c r="BH5" t="str">
        <f>CONCATENATE(ROUND(AV5,0),"±",ROUND(AW5,0))</f>
        <v>100±4</v>
      </c>
      <c r="BI5" t="str">
        <f>CONCATENATE(ROUND(AX5,0),"±",ROUND(AY5,0))</f>
        <v>95±4</v>
      </c>
    </row>
    <row r="6" spans="1:61" x14ac:dyDescent="0.35">
      <c r="A6" t="s">
        <v>68</v>
      </c>
      <c r="C6" t="s">
        <v>88</v>
      </c>
      <c r="E6" t="s">
        <v>88</v>
      </c>
      <c r="G6">
        <v>90.7</v>
      </c>
      <c r="H6">
        <v>89.66</v>
      </c>
      <c r="I6">
        <v>93.81</v>
      </c>
      <c r="J6">
        <v>90.31</v>
      </c>
      <c r="K6">
        <v>88.48</v>
      </c>
      <c r="L6">
        <v>84.52</v>
      </c>
      <c r="M6">
        <v>78.61</v>
      </c>
      <c r="N6">
        <v>81.84</v>
      </c>
      <c r="O6">
        <v>88.57</v>
      </c>
      <c r="P6">
        <v>77.239999999999995</v>
      </c>
      <c r="Q6">
        <v>85.17</v>
      </c>
      <c r="R6">
        <v>82.23</v>
      </c>
      <c r="S6">
        <v>81.22</v>
      </c>
      <c r="T6">
        <v>79.72</v>
      </c>
      <c r="U6">
        <v>91.34</v>
      </c>
      <c r="V6">
        <v>85.12</v>
      </c>
      <c r="W6">
        <v>90.52</v>
      </c>
      <c r="X6">
        <v>79.36</v>
      </c>
      <c r="Y6">
        <v>88.79</v>
      </c>
      <c r="Z6">
        <v>86.38</v>
      </c>
      <c r="AA6">
        <v>80.319999999999993</v>
      </c>
      <c r="AB6">
        <v>86.02</v>
      </c>
      <c r="AC6">
        <v>98.64</v>
      </c>
      <c r="AD6">
        <v>82.65</v>
      </c>
      <c r="AE6">
        <v>78.739999999999995</v>
      </c>
      <c r="AF6">
        <v>84.6</v>
      </c>
      <c r="AG6" t="s">
        <v>68</v>
      </c>
      <c r="AH6" s="36">
        <f t="shared" ref="AH6:AH23" si="0">AVERAGE(G6:H6)</f>
        <v>90.18</v>
      </c>
      <c r="AI6" s="36">
        <f t="shared" ref="AI6:AI23" si="1">_xlfn.STDEV.P(G6:H6)</f>
        <v>0.52000000000000313</v>
      </c>
      <c r="AJ6" s="36">
        <f t="shared" ref="AJ6:AJ23" si="2">AVERAGE(I6:K6)</f>
        <v>90.866666666666674</v>
      </c>
      <c r="AK6" s="36">
        <f t="shared" ref="AK6:AK23" si="3">_xlfn.STDEV.P(I6:K6)</f>
        <v>2.2112791672594287</v>
      </c>
      <c r="AL6" s="36">
        <f t="shared" ref="AL6:AL23" si="4">AVERAGE(AA6:AC6)</f>
        <v>88.326666666666654</v>
      </c>
      <c r="AM6" s="36">
        <f t="shared" ref="AM6:AM23" si="5">_xlfn.STDEV.P(AA6:AC6)</f>
        <v>7.6548953109903648</v>
      </c>
      <c r="AN6" s="36">
        <f t="shared" ref="AN6:AN23" si="6">AVERAGE(L6:N6)</f>
        <v>81.656666666666666</v>
      </c>
      <c r="AO6" s="36">
        <f t="shared" ref="AO6:AO23" si="7">_xlfn.STDEV.P(L6:N6)</f>
        <v>2.4162275463117187</v>
      </c>
      <c r="AP6" s="36">
        <f t="shared" ref="AP6:AP23" si="8">AVERAGE(O6:Q6)</f>
        <v>83.660000000000011</v>
      </c>
      <c r="AQ6" s="36">
        <f t="shared" ref="AQ6:AQ23" si="9">_xlfn.STDEV.P(O6:Q6)</f>
        <v>4.7470903368976103</v>
      </c>
      <c r="AR6" s="36">
        <f t="shared" ref="AR6:AR23" si="10">AVERAGE(R6:T6)</f>
        <v>81.056666666666658</v>
      </c>
      <c r="AS6" s="36">
        <f t="shared" ref="AS6:AS23" si="11">_xlfn.STDEV.P(R6:T6)</f>
        <v>1.0311913282973046</v>
      </c>
      <c r="AT6" s="36">
        <f t="shared" ref="AT6:AT23" si="12">AVERAGE(AD6:AF6)</f>
        <v>81.996666666666655</v>
      </c>
      <c r="AU6" s="36">
        <f t="shared" ref="AU6:AU23" si="13">_xlfn.STDEV.P(AD6:AF6)</f>
        <v>2.4365321440294796</v>
      </c>
      <c r="AV6" s="36">
        <f t="shared" ref="AV6:AV23" si="14">AVERAGE(U6:W6)</f>
        <v>88.993333333333339</v>
      </c>
      <c r="AW6" s="36">
        <f t="shared" ref="AW6:AW23" si="15">_xlfn.STDEV.P(U6:W6)</f>
        <v>2.7592430524008233</v>
      </c>
      <c r="AX6" s="36">
        <f t="shared" ref="AX6:AX23" si="16">AVERAGE(X6:Z6)</f>
        <v>84.843333333333334</v>
      </c>
      <c r="AY6" s="36">
        <f t="shared" ref="AY6:AY23" si="17">_xlfn.STDEV.P(X6:Z6)</f>
        <v>4.000186106781646</v>
      </c>
      <c r="AZ6" t="s">
        <v>68</v>
      </c>
      <c r="BA6" t="str">
        <f t="shared" ref="BA6:BA23" si="18">CONCATENATE(ROUND(AH6,0),"±",ROUND(AI6,0))</f>
        <v>90±1</v>
      </c>
      <c r="BB6" t="str">
        <f t="shared" ref="BB6:BB23" si="19">CONCATENATE(ROUND(AJ6,0),"±",ROUND(AK6,0))</f>
        <v>91±2</v>
      </c>
      <c r="BC6" t="str">
        <f t="shared" ref="BC6:BC23" si="20">CONCATENATE(ROUND(AP6,0),"±",ROUND(AQ6,0))</f>
        <v>84±5</v>
      </c>
      <c r="BD6" t="str">
        <f t="shared" ref="BD6:BD23" si="21">CONCATENATE(ROUND(AL6,0),"±",ROUND(AM6,0))</f>
        <v>88±8</v>
      </c>
      <c r="BE6" t="str">
        <f t="shared" ref="BE6:BE23" si="22">CONCATENATE(ROUND(AN6,0),"±",ROUND(AO6,0))</f>
        <v>82±2</v>
      </c>
      <c r="BF6" t="str">
        <f t="shared" ref="BF6:BF23" si="23">CONCATENATE(ROUND(AR6,0),"±",ROUND(AS6,0))</f>
        <v>81±1</v>
      </c>
      <c r="BG6" t="str">
        <f t="shared" ref="BG6:BG23" si="24">CONCATENATE(ROUND(AT6,0),"±",ROUND(AU6,0))</f>
        <v>82±2</v>
      </c>
      <c r="BH6" t="str">
        <f t="shared" ref="BH6:BH23" si="25">CONCATENATE(ROUND(AV6,0),"±",ROUND(AW6,0))</f>
        <v>89±3</v>
      </c>
      <c r="BI6" t="str">
        <f t="shared" ref="BI6:BI23" si="26">CONCATENATE(ROUND(AX6,0),"±",ROUND(AY6,0))</f>
        <v>85±4</v>
      </c>
    </row>
    <row r="7" spans="1:61" x14ac:dyDescent="0.35">
      <c r="A7" t="s">
        <v>69</v>
      </c>
      <c r="C7" t="s">
        <v>88</v>
      </c>
      <c r="E7" t="s">
        <v>88</v>
      </c>
      <c r="G7">
        <v>86.11</v>
      </c>
      <c r="H7">
        <v>119.54</v>
      </c>
      <c r="I7">
        <v>107.73</v>
      </c>
      <c r="J7">
        <v>111.66</v>
      </c>
      <c r="K7">
        <v>84.18</v>
      </c>
      <c r="L7">
        <v>110.85</v>
      </c>
      <c r="M7">
        <v>93.51</v>
      </c>
      <c r="N7">
        <v>101.02</v>
      </c>
      <c r="O7">
        <v>82.57</v>
      </c>
      <c r="P7">
        <v>95.16</v>
      </c>
      <c r="Q7">
        <v>97.01</v>
      </c>
      <c r="R7">
        <v>93.32</v>
      </c>
      <c r="S7">
        <v>76.84</v>
      </c>
      <c r="T7">
        <v>108.27</v>
      </c>
      <c r="U7">
        <v>74.05</v>
      </c>
      <c r="V7">
        <v>100.63</v>
      </c>
      <c r="W7">
        <v>102.33</v>
      </c>
      <c r="X7">
        <v>96.53</v>
      </c>
      <c r="Y7">
        <v>89.88</v>
      </c>
      <c r="Z7">
        <v>101.88</v>
      </c>
      <c r="AA7">
        <v>119.19</v>
      </c>
      <c r="AB7">
        <v>103.12</v>
      </c>
      <c r="AC7">
        <v>137.61000000000001</v>
      </c>
      <c r="AD7">
        <v>96.61</v>
      </c>
      <c r="AE7">
        <v>114.8</v>
      </c>
      <c r="AF7">
        <v>97.28</v>
      </c>
      <c r="AG7" t="s">
        <v>69</v>
      </c>
      <c r="AH7" s="36">
        <f t="shared" si="0"/>
        <v>102.825</v>
      </c>
      <c r="AI7" s="36">
        <f t="shared" si="1"/>
        <v>16.714999999999982</v>
      </c>
      <c r="AJ7" s="36">
        <f t="shared" si="2"/>
        <v>101.19</v>
      </c>
      <c r="AK7" s="36">
        <f t="shared" si="3"/>
        <v>12.134422112321733</v>
      </c>
      <c r="AL7" s="36">
        <f t="shared" si="4"/>
        <v>119.97333333333334</v>
      </c>
      <c r="AM7" s="36">
        <f t="shared" si="5"/>
        <v>14.091374035991798</v>
      </c>
      <c r="AN7" s="36">
        <f t="shared" si="6"/>
        <v>101.79333333333334</v>
      </c>
      <c r="AO7" s="36">
        <f t="shared" si="7"/>
        <v>7.1001142400824913</v>
      </c>
      <c r="AP7" s="36">
        <f t="shared" si="8"/>
        <v>91.58</v>
      </c>
      <c r="AQ7" s="36">
        <f t="shared" si="9"/>
        <v>6.4156423424834648</v>
      </c>
      <c r="AR7" s="36">
        <f t="shared" si="10"/>
        <v>92.81</v>
      </c>
      <c r="AS7" s="36">
        <f t="shared" si="11"/>
        <v>12.83631047718405</v>
      </c>
      <c r="AT7" s="36">
        <f t="shared" si="12"/>
        <v>102.89666666666666</v>
      </c>
      <c r="AU7" s="36">
        <f t="shared" si="13"/>
        <v>8.4213709625505082</v>
      </c>
      <c r="AV7" s="36">
        <f t="shared" si="14"/>
        <v>92.336666666666659</v>
      </c>
      <c r="AW7" s="36">
        <f t="shared" si="15"/>
        <v>12.949237643797991</v>
      </c>
      <c r="AX7" s="36">
        <f t="shared" si="16"/>
        <v>96.09666666666665</v>
      </c>
      <c r="AY7" s="36">
        <f t="shared" si="17"/>
        <v>4.90855262668018</v>
      </c>
      <c r="AZ7" t="s">
        <v>69</v>
      </c>
      <c r="BA7" t="str">
        <f t="shared" si="18"/>
        <v>103±17</v>
      </c>
      <c r="BB7" t="str">
        <f t="shared" si="19"/>
        <v>101±12</v>
      </c>
      <c r="BC7" t="str">
        <f t="shared" si="20"/>
        <v>92±6</v>
      </c>
      <c r="BD7" t="str">
        <f t="shared" si="21"/>
        <v>120±14</v>
      </c>
      <c r="BE7" t="str">
        <f t="shared" si="22"/>
        <v>102±7</v>
      </c>
      <c r="BF7" t="str">
        <f t="shared" si="23"/>
        <v>93±13</v>
      </c>
      <c r="BG7" t="str">
        <f t="shared" si="24"/>
        <v>103±8</v>
      </c>
      <c r="BH7" t="str">
        <f t="shared" si="25"/>
        <v>92±13</v>
      </c>
      <c r="BI7" t="str">
        <f t="shared" si="26"/>
        <v>96±5</v>
      </c>
    </row>
    <row r="8" spans="1:61" x14ac:dyDescent="0.35">
      <c r="A8" t="s">
        <v>70</v>
      </c>
      <c r="C8" t="s">
        <v>88</v>
      </c>
      <c r="E8" t="s">
        <v>88</v>
      </c>
      <c r="G8">
        <v>78.53</v>
      </c>
      <c r="H8">
        <v>80.42</v>
      </c>
      <c r="I8">
        <v>91.46</v>
      </c>
      <c r="J8">
        <v>109.41</v>
      </c>
      <c r="K8">
        <v>97.86</v>
      </c>
      <c r="L8">
        <v>113.3</v>
      </c>
      <c r="M8">
        <v>103.78</v>
      </c>
      <c r="N8">
        <v>107.69</v>
      </c>
      <c r="O8">
        <v>84.05</v>
      </c>
      <c r="P8">
        <v>85.79</v>
      </c>
      <c r="Q8">
        <v>85.09</v>
      </c>
      <c r="R8">
        <v>93.4</v>
      </c>
      <c r="S8">
        <v>90.39</v>
      </c>
      <c r="T8">
        <v>106.8</v>
      </c>
      <c r="U8">
        <v>100.38</v>
      </c>
      <c r="V8">
        <v>106.8</v>
      </c>
      <c r="W8">
        <v>110.84</v>
      </c>
      <c r="X8">
        <v>98.93</v>
      </c>
      <c r="Y8">
        <v>77.56</v>
      </c>
      <c r="Z8">
        <v>123.36</v>
      </c>
      <c r="AA8">
        <v>119.82</v>
      </c>
      <c r="AB8">
        <v>124.86</v>
      </c>
      <c r="AC8">
        <v>138.35</v>
      </c>
      <c r="AD8">
        <v>103.93</v>
      </c>
      <c r="AE8">
        <v>83.84</v>
      </c>
      <c r="AF8">
        <v>91.85</v>
      </c>
      <c r="AG8" t="s">
        <v>70</v>
      </c>
      <c r="AH8" s="36">
        <f t="shared" si="0"/>
        <v>79.474999999999994</v>
      </c>
      <c r="AI8" s="36">
        <f t="shared" si="1"/>
        <v>0.94500000000000028</v>
      </c>
      <c r="AJ8" s="36">
        <f t="shared" si="2"/>
        <v>99.576666666666668</v>
      </c>
      <c r="AK8" s="36">
        <f t="shared" si="3"/>
        <v>7.427912821842277</v>
      </c>
      <c r="AL8" s="36">
        <f t="shared" si="4"/>
        <v>127.67666666666666</v>
      </c>
      <c r="AM8" s="36">
        <f t="shared" si="5"/>
        <v>7.8226352479341781</v>
      </c>
      <c r="AN8" s="36">
        <f t="shared" si="6"/>
        <v>108.25666666666666</v>
      </c>
      <c r="AO8" s="36">
        <f t="shared" si="7"/>
        <v>3.9071245465459903</v>
      </c>
      <c r="AP8" s="36">
        <f t="shared" si="8"/>
        <v>84.976666666666674</v>
      </c>
      <c r="AQ8" s="36">
        <f t="shared" si="9"/>
        <v>0.71485818329388073</v>
      </c>
      <c r="AR8" s="36">
        <f t="shared" si="10"/>
        <v>96.863333333333344</v>
      </c>
      <c r="AS8" s="36">
        <f t="shared" si="11"/>
        <v>7.1329298951334756</v>
      </c>
      <c r="AT8" s="36">
        <f t="shared" si="12"/>
        <v>93.206666666666663</v>
      </c>
      <c r="AU8" s="36">
        <f t="shared" si="13"/>
        <v>8.2576200499229149</v>
      </c>
      <c r="AV8" s="36">
        <f t="shared" si="14"/>
        <v>106.00666666666666</v>
      </c>
      <c r="AW8" s="36">
        <f t="shared" si="15"/>
        <v>4.3069659338745163</v>
      </c>
      <c r="AX8" s="36">
        <f t="shared" si="16"/>
        <v>99.95</v>
      </c>
      <c r="AY8" s="36">
        <f t="shared" si="17"/>
        <v>18.711677280956575</v>
      </c>
      <c r="AZ8" t="s">
        <v>70</v>
      </c>
      <c r="BA8" t="str">
        <f t="shared" si="18"/>
        <v>79±1</v>
      </c>
      <c r="BB8" t="str">
        <f t="shared" si="19"/>
        <v>100±7</v>
      </c>
      <c r="BC8" t="str">
        <f t="shared" si="20"/>
        <v>85±1</v>
      </c>
      <c r="BD8" t="str">
        <f t="shared" si="21"/>
        <v>128±8</v>
      </c>
      <c r="BE8" t="str">
        <f t="shared" si="22"/>
        <v>108±4</v>
      </c>
      <c r="BF8" t="str">
        <f t="shared" si="23"/>
        <v>97±7</v>
      </c>
      <c r="BG8" t="str">
        <f t="shared" si="24"/>
        <v>93±8</v>
      </c>
      <c r="BH8" t="str">
        <f t="shared" si="25"/>
        <v>106±4</v>
      </c>
      <c r="BI8" t="str">
        <f t="shared" si="26"/>
        <v>100±19</v>
      </c>
    </row>
    <row r="9" spans="1:61" x14ac:dyDescent="0.35">
      <c r="A9" t="s">
        <v>71</v>
      </c>
      <c r="C9" t="s">
        <v>88</v>
      </c>
      <c r="E9" t="s">
        <v>88</v>
      </c>
      <c r="G9">
        <v>64.290000000000006</v>
      </c>
      <c r="H9">
        <v>93.55</v>
      </c>
      <c r="I9">
        <v>105.51</v>
      </c>
      <c r="J9">
        <v>100.94</v>
      </c>
      <c r="K9">
        <v>105.02</v>
      </c>
      <c r="L9">
        <v>101.9</v>
      </c>
      <c r="M9">
        <v>89.97</v>
      </c>
      <c r="N9">
        <v>94.57</v>
      </c>
      <c r="O9">
        <v>99.49</v>
      </c>
      <c r="P9">
        <v>95.88</v>
      </c>
      <c r="Q9">
        <v>93.34</v>
      </c>
      <c r="R9">
        <v>82.67</v>
      </c>
      <c r="S9">
        <v>86.53</v>
      </c>
      <c r="T9">
        <v>97.89</v>
      </c>
      <c r="U9">
        <v>102.9</v>
      </c>
      <c r="V9">
        <v>97.13</v>
      </c>
      <c r="W9">
        <v>101.3</v>
      </c>
      <c r="X9">
        <v>89.65</v>
      </c>
      <c r="Y9">
        <v>95.83</v>
      </c>
      <c r="Z9">
        <v>87.46</v>
      </c>
      <c r="AA9">
        <v>91.52</v>
      </c>
      <c r="AB9">
        <v>93.42</v>
      </c>
      <c r="AC9">
        <v>93.94</v>
      </c>
      <c r="AD9">
        <v>91.48</v>
      </c>
      <c r="AE9">
        <v>92.97</v>
      </c>
      <c r="AF9">
        <v>94.64</v>
      </c>
      <c r="AG9" t="s">
        <v>71</v>
      </c>
      <c r="AH9" s="36">
        <f t="shared" si="0"/>
        <v>78.92</v>
      </c>
      <c r="AI9" s="36">
        <f t="shared" si="1"/>
        <v>14.630000000000003</v>
      </c>
      <c r="AJ9" s="36">
        <f t="shared" si="2"/>
        <v>103.82333333333332</v>
      </c>
      <c r="AK9" s="36">
        <f t="shared" si="3"/>
        <v>2.0486147080947723</v>
      </c>
      <c r="AL9" s="36">
        <f t="shared" si="4"/>
        <v>92.96</v>
      </c>
      <c r="AM9" s="36">
        <f t="shared" si="5"/>
        <v>1.0401281972269907</v>
      </c>
      <c r="AN9" s="36">
        <f t="shared" si="6"/>
        <v>95.48</v>
      </c>
      <c r="AO9" s="36">
        <f t="shared" si="7"/>
        <v>4.9127249736441279</v>
      </c>
      <c r="AP9" s="36">
        <f t="shared" si="8"/>
        <v>96.236666666666679</v>
      </c>
      <c r="AQ9" s="36">
        <f t="shared" si="9"/>
        <v>2.523361954923538</v>
      </c>
      <c r="AR9" s="36">
        <f t="shared" si="10"/>
        <v>89.029999999999987</v>
      </c>
      <c r="AS9" s="36">
        <f t="shared" si="11"/>
        <v>6.4601135180944507</v>
      </c>
      <c r="AT9" s="36">
        <f t="shared" si="12"/>
        <v>93.029999999999987</v>
      </c>
      <c r="AU9" s="36">
        <f t="shared" si="13"/>
        <v>1.2907620488171565</v>
      </c>
      <c r="AV9" s="36">
        <f t="shared" si="14"/>
        <v>100.44333333333333</v>
      </c>
      <c r="AW9" s="36">
        <f t="shared" si="15"/>
        <v>2.432232627763137</v>
      </c>
      <c r="AX9" s="36">
        <f t="shared" si="16"/>
        <v>90.98</v>
      </c>
      <c r="AY9" s="36">
        <f t="shared" si="17"/>
        <v>3.544093678220146</v>
      </c>
      <c r="AZ9" t="s">
        <v>71</v>
      </c>
      <c r="BA9" t="str">
        <f t="shared" si="18"/>
        <v>79±15</v>
      </c>
      <c r="BB9" t="str">
        <f t="shared" si="19"/>
        <v>104±2</v>
      </c>
      <c r="BC9" t="str">
        <f t="shared" si="20"/>
        <v>96±3</v>
      </c>
      <c r="BD9" t="str">
        <f t="shared" si="21"/>
        <v>93±1</v>
      </c>
      <c r="BE9" t="str">
        <f t="shared" si="22"/>
        <v>95±5</v>
      </c>
      <c r="BF9" t="str">
        <f t="shared" si="23"/>
        <v>89±6</v>
      </c>
      <c r="BG9" t="str">
        <f t="shared" si="24"/>
        <v>93±1</v>
      </c>
      <c r="BH9" t="str">
        <f t="shared" si="25"/>
        <v>100±2</v>
      </c>
      <c r="BI9" t="str">
        <f t="shared" si="26"/>
        <v>91±4</v>
      </c>
    </row>
    <row r="10" spans="1:61" x14ac:dyDescent="0.35">
      <c r="A10" t="s">
        <v>72</v>
      </c>
      <c r="C10" t="s">
        <v>88</v>
      </c>
      <c r="E10" t="s">
        <v>88</v>
      </c>
      <c r="G10">
        <v>103.21</v>
      </c>
      <c r="H10">
        <v>105.3</v>
      </c>
      <c r="I10">
        <v>93.62</v>
      </c>
      <c r="J10">
        <v>92.44</v>
      </c>
      <c r="K10">
        <v>88.37</v>
      </c>
      <c r="L10">
        <v>86.73</v>
      </c>
      <c r="M10">
        <v>90.52</v>
      </c>
      <c r="N10">
        <v>91.49</v>
      </c>
      <c r="O10">
        <v>94.87</v>
      </c>
      <c r="P10">
        <v>94.01</v>
      </c>
      <c r="Q10">
        <v>80.11</v>
      </c>
      <c r="R10">
        <v>84.53</v>
      </c>
      <c r="S10">
        <v>91.54</v>
      </c>
      <c r="T10">
        <v>93.32</v>
      </c>
      <c r="U10">
        <v>89.78</v>
      </c>
      <c r="V10">
        <v>95.54</v>
      </c>
      <c r="W10">
        <v>97.66</v>
      </c>
      <c r="X10">
        <v>84.23</v>
      </c>
      <c r="Y10">
        <v>90.79</v>
      </c>
      <c r="Z10">
        <v>85.52</v>
      </c>
      <c r="AA10">
        <v>87.48</v>
      </c>
      <c r="AB10">
        <v>85.33</v>
      </c>
      <c r="AC10">
        <v>103.45</v>
      </c>
      <c r="AD10">
        <v>86.8</v>
      </c>
      <c r="AE10">
        <v>88.82</v>
      </c>
      <c r="AF10">
        <v>89.71</v>
      </c>
      <c r="AG10" t="s">
        <v>72</v>
      </c>
      <c r="AH10" s="36">
        <f t="shared" si="0"/>
        <v>104.255</v>
      </c>
      <c r="AI10" s="36">
        <f t="shared" si="1"/>
        <v>1.0450000000000017</v>
      </c>
      <c r="AJ10" s="36">
        <f t="shared" si="2"/>
        <v>91.476666666666674</v>
      </c>
      <c r="AK10" s="36">
        <f t="shared" si="3"/>
        <v>2.2489454318759163</v>
      </c>
      <c r="AL10" s="36">
        <f t="shared" si="4"/>
        <v>92.086666666666659</v>
      </c>
      <c r="AM10" s="36">
        <f t="shared" si="5"/>
        <v>8.0828886475621395</v>
      </c>
      <c r="AN10" s="36">
        <f t="shared" si="6"/>
        <v>89.58</v>
      </c>
      <c r="AO10" s="36">
        <f t="shared" si="7"/>
        <v>2.0537932385385465</v>
      </c>
      <c r="AP10" s="36">
        <f t="shared" si="8"/>
        <v>89.663333333333341</v>
      </c>
      <c r="AQ10" s="36">
        <f t="shared" si="9"/>
        <v>6.7643444291043897</v>
      </c>
      <c r="AR10" s="36">
        <f t="shared" si="10"/>
        <v>89.796666666666667</v>
      </c>
      <c r="AS10" s="36">
        <f t="shared" si="11"/>
        <v>3.794332030220279</v>
      </c>
      <c r="AT10" s="36">
        <f t="shared" si="12"/>
        <v>88.443333333333328</v>
      </c>
      <c r="AU10" s="36">
        <f t="shared" si="13"/>
        <v>1.2174928701593635</v>
      </c>
      <c r="AV10" s="36">
        <f t="shared" si="14"/>
        <v>94.326666666666668</v>
      </c>
      <c r="AW10" s="36">
        <f t="shared" si="15"/>
        <v>3.3294377236337596</v>
      </c>
      <c r="AX10" s="36">
        <f t="shared" si="16"/>
        <v>86.846666666666678</v>
      </c>
      <c r="AY10" s="36">
        <f t="shared" si="17"/>
        <v>2.8376555268194377</v>
      </c>
      <c r="AZ10" t="s">
        <v>72</v>
      </c>
      <c r="BA10" t="str">
        <f t="shared" si="18"/>
        <v>104±1</v>
      </c>
      <c r="BB10" t="str">
        <f t="shared" si="19"/>
        <v>91±2</v>
      </c>
      <c r="BC10" t="str">
        <f t="shared" si="20"/>
        <v>90±7</v>
      </c>
      <c r="BD10" t="str">
        <f t="shared" si="21"/>
        <v>92±8</v>
      </c>
      <c r="BE10" t="str">
        <f t="shared" si="22"/>
        <v>90±2</v>
      </c>
      <c r="BF10" t="str">
        <f t="shared" si="23"/>
        <v>90±4</v>
      </c>
      <c r="BG10" t="str">
        <f t="shared" si="24"/>
        <v>88±1</v>
      </c>
      <c r="BH10" t="str">
        <f t="shared" si="25"/>
        <v>94±3</v>
      </c>
      <c r="BI10" t="str">
        <f t="shared" si="26"/>
        <v>87±3</v>
      </c>
    </row>
    <row r="11" spans="1:61" x14ac:dyDescent="0.35">
      <c r="A11" t="s">
        <v>73</v>
      </c>
      <c r="C11" t="s">
        <v>88</v>
      </c>
      <c r="E11" t="s">
        <v>88</v>
      </c>
      <c r="G11">
        <v>115.3</v>
      </c>
      <c r="H11">
        <v>108.38</v>
      </c>
      <c r="I11">
        <v>94.47</v>
      </c>
      <c r="J11">
        <v>97.32</v>
      </c>
      <c r="K11">
        <v>104.31</v>
      </c>
      <c r="L11">
        <v>96.2</v>
      </c>
      <c r="M11">
        <v>92.37</v>
      </c>
      <c r="N11">
        <v>93.94</v>
      </c>
      <c r="O11">
        <v>99.7</v>
      </c>
      <c r="P11">
        <v>98.96</v>
      </c>
      <c r="Q11">
        <v>87.54</v>
      </c>
      <c r="R11">
        <v>87.15</v>
      </c>
      <c r="S11">
        <v>95.49</v>
      </c>
      <c r="T11">
        <v>101.41</v>
      </c>
      <c r="U11">
        <v>99.04</v>
      </c>
      <c r="V11">
        <v>99.05</v>
      </c>
      <c r="W11">
        <v>104.94</v>
      </c>
      <c r="X11">
        <v>85.52</v>
      </c>
      <c r="Y11">
        <v>96.24</v>
      </c>
      <c r="Z11">
        <v>91.04</v>
      </c>
      <c r="AA11">
        <v>97.97</v>
      </c>
      <c r="AB11">
        <v>100.94</v>
      </c>
      <c r="AC11">
        <v>107.64</v>
      </c>
      <c r="AD11">
        <v>91.92</v>
      </c>
      <c r="AE11">
        <v>99.47</v>
      </c>
      <c r="AF11">
        <v>99.34</v>
      </c>
      <c r="AG11" t="s">
        <v>73</v>
      </c>
      <c r="AH11" s="36">
        <f t="shared" si="0"/>
        <v>111.84</v>
      </c>
      <c r="AI11" s="36">
        <f t="shared" si="1"/>
        <v>3.4600000000000009</v>
      </c>
      <c r="AJ11" s="36">
        <f t="shared" si="2"/>
        <v>98.7</v>
      </c>
      <c r="AK11" s="36">
        <f t="shared" si="3"/>
        <v>4.1339811320324165</v>
      </c>
      <c r="AL11" s="36">
        <f t="shared" si="4"/>
        <v>102.18333333333334</v>
      </c>
      <c r="AM11" s="36">
        <f t="shared" si="5"/>
        <v>4.0444722221268332</v>
      </c>
      <c r="AN11" s="36">
        <f t="shared" si="6"/>
        <v>94.17</v>
      </c>
      <c r="AO11" s="36">
        <f t="shared" si="7"/>
        <v>1.5720262932491509</v>
      </c>
      <c r="AP11" s="36">
        <f t="shared" si="8"/>
        <v>95.399999999999991</v>
      </c>
      <c r="AQ11" s="36">
        <f t="shared" si="9"/>
        <v>5.5660638396147259</v>
      </c>
      <c r="AR11" s="36">
        <f t="shared" si="10"/>
        <v>94.683333333333323</v>
      </c>
      <c r="AS11" s="36">
        <f t="shared" si="11"/>
        <v>5.849497604258179</v>
      </c>
      <c r="AT11" s="36">
        <f t="shared" si="12"/>
        <v>96.910000000000011</v>
      </c>
      <c r="AU11" s="36">
        <f t="shared" si="13"/>
        <v>3.5288619506388552</v>
      </c>
      <c r="AV11" s="36">
        <f t="shared" si="14"/>
        <v>101.00999999999999</v>
      </c>
      <c r="AW11" s="36">
        <f t="shared" si="15"/>
        <v>2.7789326488180053</v>
      </c>
      <c r="AX11" s="36">
        <f t="shared" si="16"/>
        <v>90.933333333333337</v>
      </c>
      <c r="AY11" s="36">
        <f t="shared" si="17"/>
        <v>4.377071573044649</v>
      </c>
      <c r="AZ11" t="s">
        <v>73</v>
      </c>
      <c r="BA11" t="str">
        <f t="shared" si="18"/>
        <v>112±3</v>
      </c>
      <c r="BB11" t="str">
        <f t="shared" si="19"/>
        <v>99±4</v>
      </c>
      <c r="BC11" t="str">
        <f t="shared" si="20"/>
        <v>95±6</v>
      </c>
      <c r="BD11" t="str">
        <f t="shared" si="21"/>
        <v>102±4</v>
      </c>
      <c r="BE11" t="str">
        <f t="shared" si="22"/>
        <v>94±2</v>
      </c>
      <c r="BF11" t="str">
        <f t="shared" si="23"/>
        <v>95±6</v>
      </c>
      <c r="BG11" t="str">
        <f t="shared" si="24"/>
        <v>97±4</v>
      </c>
      <c r="BH11" t="str">
        <f t="shared" si="25"/>
        <v>101±3</v>
      </c>
      <c r="BI11" t="str">
        <f t="shared" si="26"/>
        <v>91±4</v>
      </c>
    </row>
    <row r="12" spans="1:61" x14ac:dyDescent="0.35">
      <c r="A12" t="s">
        <v>74</v>
      </c>
      <c r="C12" t="s">
        <v>88</v>
      </c>
      <c r="E12" t="s">
        <v>88</v>
      </c>
      <c r="G12">
        <v>91.46</v>
      </c>
      <c r="H12">
        <v>115</v>
      </c>
      <c r="I12">
        <v>93.11</v>
      </c>
      <c r="J12">
        <v>95.55</v>
      </c>
      <c r="K12">
        <v>102.54</v>
      </c>
      <c r="L12">
        <v>99.51</v>
      </c>
      <c r="M12">
        <v>97.76</v>
      </c>
      <c r="N12">
        <v>100.45</v>
      </c>
      <c r="O12">
        <v>110.9</v>
      </c>
      <c r="P12">
        <v>106.11</v>
      </c>
      <c r="Q12">
        <v>92.07</v>
      </c>
      <c r="R12">
        <v>94.08</v>
      </c>
      <c r="S12">
        <v>103.79</v>
      </c>
      <c r="T12">
        <v>102.7</v>
      </c>
      <c r="U12">
        <v>101.57</v>
      </c>
      <c r="V12">
        <v>102.66</v>
      </c>
      <c r="W12">
        <v>95.77</v>
      </c>
      <c r="X12">
        <v>91.2</v>
      </c>
      <c r="Y12">
        <v>102.62</v>
      </c>
      <c r="Z12">
        <v>91.98</v>
      </c>
      <c r="AA12">
        <v>95.13</v>
      </c>
      <c r="AB12">
        <v>83.66</v>
      </c>
      <c r="AC12">
        <v>95.97</v>
      </c>
      <c r="AD12">
        <v>89.66</v>
      </c>
      <c r="AE12">
        <v>95.38</v>
      </c>
      <c r="AF12">
        <v>101.9</v>
      </c>
      <c r="AG12" t="s">
        <v>74</v>
      </c>
      <c r="AH12" s="36">
        <f t="shared" si="0"/>
        <v>103.22999999999999</v>
      </c>
      <c r="AI12" s="36">
        <f t="shared" si="1"/>
        <v>11.770000000000007</v>
      </c>
      <c r="AJ12" s="36">
        <f t="shared" si="2"/>
        <v>97.066666666666663</v>
      </c>
      <c r="AK12" s="36">
        <f t="shared" si="3"/>
        <v>3.9963677953306029</v>
      </c>
      <c r="AL12" s="36">
        <f t="shared" si="4"/>
        <v>91.586666666666659</v>
      </c>
      <c r="AM12" s="36">
        <f t="shared" si="5"/>
        <v>5.6154805869330753</v>
      </c>
      <c r="AN12" s="36">
        <f t="shared" si="6"/>
        <v>99.240000000000009</v>
      </c>
      <c r="AO12" s="36">
        <f t="shared" si="7"/>
        <v>1.1146598883366463</v>
      </c>
      <c r="AP12" s="36">
        <f t="shared" si="8"/>
        <v>103.02666666666666</v>
      </c>
      <c r="AQ12" s="36">
        <f t="shared" si="9"/>
        <v>7.9905124296811509</v>
      </c>
      <c r="AR12" s="36">
        <f t="shared" si="10"/>
        <v>100.19</v>
      </c>
      <c r="AS12" s="36">
        <f t="shared" si="11"/>
        <v>4.3432783317059815</v>
      </c>
      <c r="AT12" s="36">
        <f t="shared" si="12"/>
        <v>95.646666666666661</v>
      </c>
      <c r="AU12" s="36">
        <f t="shared" si="13"/>
        <v>5.0005155289785463</v>
      </c>
      <c r="AV12" s="36">
        <f t="shared" si="14"/>
        <v>100</v>
      </c>
      <c r="AW12" s="36">
        <f t="shared" si="15"/>
        <v>3.0239819223445541</v>
      </c>
      <c r="AX12" s="36">
        <f t="shared" si="16"/>
        <v>95.266666666666666</v>
      </c>
      <c r="AY12" s="36">
        <f t="shared" si="17"/>
        <v>5.2093335039672359</v>
      </c>
      <c r="AZ12" t="s">
        <v>74</v>
      </c>
      <c r="BA12" t="str">
        <f t="shared" si="18"/>
        <v>103±12</v>
      </c>
      <c r="BB12" t="str">
        <f t="shared" si="19"/>
        <v>97±4</v>
      </c>
      <c r="BC12" t="str">
        <f t="shared" si="20"/>
        <v>103±8</v>
      </c>
      <c r="BD12" t="str">
        <f t="shared" si="21"/>
        <v>92±6</v>
      </c>
      <c r="BE12" t="str">
        <f t="shared" si="22"/>
        <v>99±1</v>
      </c>
      <c r="BF12" t="str">
        <f t="shared" si="23"/>
        <v>100±4</v>
      </c>
      <c r="BG12" t="str">
        <f t="shared" si="24"/>
        <v>96±5</v>
      </c>
      <c r="BH12" t="str">
        <f t="shared" si="25"/>
        <v>100±3</v>
      </c>
      <c r="BI12" t="str">
        <f t="shared" si="26"/>
        <v>95±5</v>
      </c>
    </row>
    <row r="13" spans="1:61" x14ac:dyDescent="0.35">
      <c r="A13" t="s">
        <v>75</v>
      </c>
      <c r="C13" t="s">
        <v>88</v>
      </c>
      <c r="E13" t="s">
        <v>88</v>
      </c>
      <c r="G13">
        <v>101.99</v>
      </c>
      <c r="H13">
        <v>111.69</v>
      </c>
      <c r="I13">
        <v>102.09</v>
      </c>
      <c r="J13">
        <v>95.9</v>
      </c>
      <c r="K13">
        <v>98.39</v>
      </c>
      <c r="L13">
        <v>96.73</v>
      </c>
      <c r="M13">
        <v>100.7</v>
      </c>
      <c r="N13">
        <v>99.81</v>
      </c>
      <c r="O13">
        <v>104.37</v>
      </c>
      <c r="P13">
        <v>102.62</v>
      </c>
      <c r="Q13">
        <v>91.38</v>
      </c>
      <c r="R13">
        <v>93.56</v>
      </c>
      <c r="S13">
        <v>96.33</v>
      </c>
      <c r="T13">
        <v>99.47</v>
      </c>
      <c r="U13">
        <v>98.44</v>
      </c>
      <c r="V13">
        <v>99.91</v>
      </c>
      <c r="W13">
        <v>97.1</v>
      </c>
      <c r="X13">
        <v>88.2</v>
      </c>
      <c r="Y13">
        <v>90.48</v>
      </c>
      <c r="Z13">
        <v>94.88</v>
      </c>
      <c r="AA13">
        <v>94.72</v>
      </c>
      <c r="AB13">
        <v>84.57</v>
      </c>
      <c r="AC13">
        <v>101.26</v>
      </c>
      <c r="AD13">
        <v>90.53</v>
      </c>
      <c r="AE13">
        <v>106.02</v>
      </c>
      <c r="AF13">
        <v>104.25</v>
      </c>
      <c r="AG13" t="s">
        <v>75</v>
      </c>
      <c r="AH13" s="36">
        <f t="shared" si="0"/>
        <v>106.84</v>
      </c>
      <c r="AI13" s="36">
        <f t="shared" si="1"/>
        <v>4.8500000000000014</v>
      </c>
      <c r="AJ13" s="36">
        <f t="shared" si="2"/>
        <v>98.793333333333337</v>
      </c>
      <c r="AK13" s="36">
        <f t="shared" si="3"/>
        <v>2.5430995960747493</v>
      </c>
      <c r="AL13" s="36">
        <f t="shared" si="4"/>
        <v>93.516666666666666</v>
      </c>
      <c r="AM13" s="36">
        <f t="shared" si="5"/>
        <v>6.8665873781830156</v>
      </c>
      <c r="AN13" s="36">
        <f t="shared" si="6"/>
        <v>99.08</v>
      </c>
      <c r="AO13" s="36">
        <f t="shared" si="7"/>
        <v>1.7009605129651495</v>
      </c>
      <c r="AP13" s="36">
        <f t="shared" si="8"/>
        <v>99.456666666666663</v>
      </c>
      <c r="AQ13" s="36">
        <f t="shared" si="9"/>
        <v>5.7555789360314522</v>
      </c>
      <c r="AR13" s="36">
        <f t="shared" si="10"/>
        <v>96.453333333333333</v>
      </c>
      <c r="AS13" s="36">
        <f t="shared" si="11"/>
        <v>2.4143230014965993</v>
      </c>
      <c r="AT13" s="36">
        <f t="shared" si="12"/>
        <v>100.26666666666667</v>
      </c>
      <c r="AU13" s="36">
        <f t="shared" si="13"/>
        <v>6.9226793143181826</v>
      </c>
      <c r="AV13" s="36">
        <f t="shared" si="14"/>
        <v>98.483333333333334</v>
      </c>
      <c r="AW13" s="36">
        <f t="shared" si="15"/>
        <v>1.1475868400934011</v>
      </c>
      <c r="AX13" s="36">
        <f t="shared" si="16"/>
        <v>91.186666666666667</v>
      </c>
      <c r="AY13" s="36">
        <f t="shared" si="17"/>
        <v>2.7724998747620417</v>
      </c>
      <c r="AZ13" t="s">
        <v>75</v>
      </c>
      <c r="BA13" t="str">
        <f t="shared" si="18"/>
        <v>107±5</v>
      </c>
      <c r="BB13" t="str">
        <f t="shared" si="19"/>
        <v>99±3</v>
      </c>
      <c r="BC13" t="str">
        <f t="shared" si="20"/>
        <v>99±6</v>
      </c>
      <c r="BD13" t="str">
        <f t="shared" si="21"/>
        <v>94±7</v>
      </c>
      <c r="BE13" t="str">
        <f t="shared" si="22"/>
        <v>99±2</v>
      </c>
      <c r="BF13" t="str">
        <f t="shared" si="23"/>
        <v>96±2</v>
      </c>
      <c r="BG13" t="str">
        <f t="shared" si="24"/>
        <v>100±7</v>
      </c>
      <c r="BH13" t="str">
        <f t="shared" si="25"/>
        <v>98±1</v>
      </c>
      <c r="BI13" t="str">
        <f t="shared" si="26"/>
        <v>91±3</v>
      </c>
    </row>
    <row r="14" spans="1:61" x14ac:dyDescent="0.35">
      <c r="A14" t="s">
        <v>76</v>
      </c>
      <c r="C14" t="s">
        <v>88</v>
      </c>
      <c r="E14" t="s">
        <v>88</v>
      </c>
      <c r="G14">
        <v>94.36</v>
      </c>
      <c r="H14">
        <v>99.64</v>
      </c>
      <c r="I14">
        <v>99.19</v>
      </c>
      <c r="J14">
        <v>97.9</v>
      </c>
      <c r="K14">
        <v>90.37</v>
      </c>
      <c r="L14">
        <v>97.91</v>
      </c>
      <c r="M14">
        <v>91.09</v>
      </c>
      <c r="N14">
        <v>99.97</v>
      </c>
      <c r="O14">
        <v>105.26</v>
      </c>
      <c r="P14">
        <v>93.85</v>
      </c>
      <c r="Q14">
        <v>98.01</v>
      </c>
      <c r="R14">
        <v>89.74</v>
      </c>
      <c r="S14">
        <v>100.54</v>
      </c>
      <c r="T14">
        <v>92.79</v>
      </c>
      <c r="U14">
        <v>98.1</v>
      </c>
      <c r="V14">
        <v>90.88</v>
      </c>
      <c r="W14">
        <v>102.75</v>
      </c>
      <c r="X14">
        <v>85.49</v>
      </c>
      <c r="Y14">
        <v>95.78</v>
      </c>
      <c r="Z14">
        <v>100.66</v>
      </c>
      <c r="AA14">
        <v>90.18</v>
      </c>
      <c r="AB14">
        <v>98.54</v>
      </c>
      <c r="AC14">
        <v>110.8</v>
      </c>
      <c r="AD14">
        <v>91.97</v>
      </c>
      <c r="AE14">
        <v>86.24</v>
      </c>
      <c r="AF14">
        <v>85.92</v>
      </c>
      <c r="AG14" t="s">
        <v>76</v>
      </c>
      <c r="AH14" s="36">
        <f t="shared" si="0"/>
        <v>97</v>
      </c>
      <c r="AI14" s="36">
        <f t="shared" si="1"/>
        <v>2.6400000000000006</v>
      </c>
      <c r="AJ14" s="36">
        <f t="shared" si="2"/>
        <v>95.820000000000007</v>
      </c>
      <c r="AK14" s="36">
        <f t="shared" si="3"/>
        <v>3.889550102518283</v>
      </c>
      <c r="AL14" s="36">
        <f t="shared" si="4"/>
        <v>99.840000000000018</v>
      </c>
      <c r="AM14" s="36">
        <f t="shared" si="5"/>
        <v>8.4681206100684818</v>
      </c>
      <c r="AN14" s="36">
        <f t="shared" si="6"/>
        <v>96.323333333333338</v>
      </c>
      <c r="AO14" s="36">
        <f t="shared" si="7"/>
        <v>3.7948854469608881</v>
      </c>
      <c r="AP14" s="36">
        <f t="shared" si="8"/>
        <v>99.04</v>
      </c>
      <c r="AQ14" s="36">
        <f t="shared" si="9"/>
        <v>4.7147074847403525</v>
      </c>
      <c r="AR14" s="36">
        <f t="shared" si="10"/>
        <v>94.356666666666669</v>
      </c>
      <c r="AS14" s="36">
        <f t="shared" si="11"/>
        <v>4.5461216682159158</v>
      </c>
      <c r="AT14" s="36">
        <f t="shared" si="12"/>
        <v>88.043333333333337</v>
      </c>
      <c r="AU14" s="36">
        <f t="shared" si="13"/>
        <v>2.7796442618116122</v>
      </c>
      <c r="AV14" s="36">
        <f t="shared" si="14"/>
        <v>97.243333333333339</v>
      </c>
      <c r="AW14" s="36">
        <f t="shared" si="15"/>
        <v>4.8836211519276933</v>
      </c>
      <c r="AX14" s="36">
        <f t="shared" si="16"/>
        <v>93.976666666666645</v>
      </c>
      <c r="AY14" s="36">
        <f t="shared" si="17"/>
        <v>6.3230390021114244</v>
      </c>
      <c r="AZ14" t="s">
        <v>76</v>
      </c>
      <c r="BA14" t="str">
        <f t="shared" si="18"/>
        <v>97±3</v>
      </c>
      <c r="BB14" t="str">
        <f t="shared" si="19"/>
        <v>96±4</v>
      </c>
      <c r="BC14" t="str">
        <f t="shared" si="20"/>
        <v>99±5</v>
      </c>
      <c r="BD14" t="str">
        <f t="shared" si="21"/>
        <v>100±8</v>
      </c>
      <c r="BE14" t="str">
        <f t="shared" si="22"/>
        <v>96±4</v>
      </c>
      <c r="BF14" t="str">
        <f t="shared" si="23"/>
        <v>94±5</v>
      </c>
      <c r="BG14" t="str">
        <f t="shared" si="24"/>
        <v>88±3</v>
      </c>
      <c r="BH14" t="str">
        <f t="shared" si="25"/>
        <v>97±5</v>
      </c>
      <c r="BI14" t="str">
        <f t="shared" si="26"/>
        <v>94±6</v>
      </c>
    </row>
    <row r="15" spans="1:61" x14ac:dyDescent="0.35">
      <c r="A15" t="s">
        <v>77</v>
      </c>
      <c r="C15" t="s">
        <v>88</v>
      </c>
      <c r="E15" t="s">
        <v>88</v>
      </c>
      <c r="G15">
        <v>99.26</v>
      </c>
      <c r="H15">
        <v>88.86</v>
      </c>
      <c r="I15">
        <v>92.64</v>
      </c>
      <c r="J15">
        <v>97.99</v>
      </c>
      <c r="K15">
        <v>92.8</v>
      </c>
      <c r="L15">
        <v>100.09</v>
      </c>
      <c r="M15">
        <v>96.5</v>
      </c>
      <c r="N15">
        <v>103.13</v>
      </c>
      <c r="O15">
        <v>98.05</v>
      </c>
      <c r="P15">
        <v>89.14</v>
      </c>
      <c r="Q15">
        <v>93.71</v>
      </c>
      <c r="R15">
        <v>93.47</v>
      </c>
      <c r="S15">
        <v>92.1</v>
      </c>
      <c r="T15">
        <v>95.74</v>
      </c>
      <c r="U15">
        <v>102.7</v>
      </c>
      <c r="V15">
        <v>89.88</v>
      </c>
      <c r="W15">
        <v>104.17</v>
      </c>
      <c r="X15">
        <v>93.05</v>
      </c>
      <c r="Y15">
        <v>100.72</v>
      </c>
      <c r="Z15">
        <v>97.26</v>
      </c>
      <c r="AA15">
        <v>94.73</v>
      </c>
      <c r="AB15">
        <v>94.39</v>
      </c>
      <c r="AC15">
        <v>115.86</v>
      </c>
      <c r="AD15">
        <v>89.68</v>
      </c>
      <c r="AE15">
        <v>95.14</v>
      </c>
      <c r="AF15">
        <v>92.89</v>
      </c>
      <c r="AG15" t="s">
        <v>77</v>
      </c>
      <c r="AH15" s="36">
        <f t="shared" si="0"/>
        <v>94.06</v>
      </c>
      <c r="AI15" s="36">
        <f t="shared" si="1"/>
        <v>5.2000000000000028</v>
      </c>
      <c r="AJ15" s="36">
        <f t="shared" si="2"/>
        <v>94.476666666666674</v>
      </c>
      <c r="AK15" s="36">
        <f t="shared" si="3"/>
        <v>2.4851604017089546</v>
      </c>
      <c r="AL15" s="36">
        <f t="shared" si="4"/>
        <v>101.66000000000001</v>
      </c>
      <c r="AM15" s="36">
        <f t="shared" si="5"/>
        <v>10.041875654810044</v>
      </c>
      <c r="AN15" s="36">
        <f t="shared" si="6"/>
        <v>99.90666666666668</v>
      </c>
      <c r="AO15" s="36">
        <f t="shared" si="7"/>
        <v>2.7097888396617815</v>
      </c>
      <c r="AP15" s="36">
        <f t="shared" si="8"/>
        <v>93.633333333333326</v>
      </c>
      <c r="AQ15" s="36">
        <f t="shared" si="9"/>
        <v>3.6378962174433833</v>
      </c>
      <c r="AR15" s="36">
        <f t="shared" si="10"/>
        <v>93.77</v>
      </c>
      <c r="AS15" s="36">
        <f t="shared" si="11"/>
        <v>1.5010884939491962</v>
      </c>
      <c r="AT15" s="36">
        <f t="shared" si="12"/>
        <v>92.57</v>
      </c>
      <c r="AU15" s="36">
        <f t="shared" si="13"/>
        <v>2.2404910176119852</v>
      </c>
      <c r="AV15" s="36">
        <f t="shared" si="14"/>
        <v>98.916666666666671</v>
      </c>
      <c r="AW15" s="36">
        <f t="shared" si="15"/>
        <v>6.4180076520850502</v>
      </c>
      <c r="AX15" s="36">
        <f t="shared" si="16"/>
        <v>97.009999999999991</v>
      </c>
      <c r="AY15" s="36">
        <f t="shared" si="17"/>
        <v>3.1362504151720207</v>
      </c>
      <c r="AZ15" t="s">
        <v>77</v>
      </c>
      <c r="BA15" t="str">
        <f t="shared" si="18"/>
        <v>94±5</v>
      </c>
      <c r="BB15" t="str">
        <f t="shared" si="19"/>
        <v>94±2</v>
      </c>
      <c r="BC15" t="str">
        <f t="shared" si="20"/>
        <v>94±4</v>
      </c>
      <c r="BD15" t="str">
        <f t="shared" si="21"/>
        <v>102±10</v>
      </c>
      <c r="BE15" t="str">
        <f t="shared" si="22"/>
        <v>100±3</v>
      </c>
      <c r="BF15" t="str">
        <f t="shared" si="23"/>
        <v>94±2</v>
      </c>
      <c r="BG15" t="str">
        <f t="shared" si="24"/>
        <v>93±2</v>
      </c>
      <c r="BH15" t="str">
        <f t="shared" si="25"/>
        <v>99±6</v>
      </c>
      <c r="BI15" t="str">
        <f t="shared" si="26"/>
        <v>97±3</v>
      </c>
    </row>
    <row r="16" spans="1:61" x14ac:dyDescent="0.35">
      <c r="A16" t="s">
        <v>78</v>
      </c>
      <c r="C16" t="s">
        <v>88</v>
      </c>
      <c r="E16" t="s">
        <v>88</v>
      </c>
      <c r="G16">
        <v>94.6</v>
      </c>
      <c r="H16">
        <v>67.97</v>
      </c>
      <c r="I16">
        <v>81.180000000000007</v>
      </c>
      <c r="J16">
        <v>81.27</v>
      </c>
      <c r="K16">
        <v>92.47</v>
      </c>
      <c r="L16">
        <v>62.72</v>
      </c>
      <c r="M16">
        <v>68.23</v>
      </c>
      <c r="N16">
        <v>63.73</v>
      </c>
      <c r="O16">
        <v>75.489999999999995</v>
      </c>
      <c r="P16">
        <v>60.4</v>
      </c>
      <c r="Q16">
        <v>60.49</v>
      </c>
      <c r="R16">
        <v>66.349999999999994</v>
      </c>
      <c r="S16">
        <v>66.31</v>
      </c>
      <c r="T16">
        <v>63.74</v>
      </c>
      <c r="U16">
        <v>77.58</v>
      </c>
      <c r="V16">
        <v>75.86</v>
      </c>
      <c r="W16">
        <v>80.180000000000007</v>
      </c>
      <c r="X16">
        <v>55.02</v>
      </c>
      <c r="Y16">
        <v>66.03</v>
      </c>
      <c r="Z16">
        <v>51.04</v>
      </c>
      <c r="AA16">
        <v>67.47</v>
      </c>
      <c r="AB16">
        <v>75.900000000000006</v>
      </c>
      <c r="AC16">
        <v>76.7</v>
      </c>
      <c r="AD16">
        <v>70.489999999999995</v>
      </c>
      <c r="AE16">
        <v>63.68</v>
      </c>
      <c r="AF16">
        <v>75.44</v>
      </c>
      <c r="AG16" t="s">
        <v>78</v>
      </c>
      <c r="AH16" s="36">
        <f t="shared" si="0"/>
        <v>81.284999999999997</v>
      </c>
      <c r="AI16" s="36">
        <f t="shared" si="1"/>
        <v>13.314999999999982</v>
      </c>
      <c r="AJ16" s="36">
        <f t="shared" si="2"/>
        <v>84.973333333333329</v>
      </c>
      <c r="AK16" s="36">
        <f t="shared" si="3"/>
        <v>5.3010711705801068</v>
      </c>
      <c r="AL16" s="36">
        <f t="shared" si="4"/>
        <v>73.356666666666669</v>
      </c>
      <c r="AM16" s="36">
        <f t="shared" si="5"/>
        <v>4.1752950660868162</v>
      </c>
      <c r="AN16" s="36">
        <f t="shared" si="6"/>
        <v>64.893333333333331</v>
      </c>
      <c r="AO16" s="36">
        <f t="shared" si="7"/>
        <v>2.3951385949228285</v>
      </c>
      <c r="AP16" s="36">
        <f t="shared" si="8"/>
        <v>65.459999999999994</v>
      </c>
      <c r="AQ16" s="36">
        <f t="shared" si="9"/>
        <v>7.092376188556293</v>
      </c>
      <c r="AR16" s="36">
        <f t="shared" si="10"/>
        <v>65.466666666666669</v>
      </c>
      <c r="AS16" s="36">
        <f t="shared" si="11"/>
        <v>1.221046909645797</v>
      </c>
      <c r="AT16" s="36">
        <f t="shared" si="12"/>
        <v>69.86999999999999</v>
      </c>
      <c r="AU16" s="36">
        <f t="shared" si="13"/>
        <v>4.8209750051208511</v>
      </c>
      <c r="AV16" s="36">
        <f t="shared" si="14"/>
        <v>77.873333333333335</v>
      </c>
      <c r="AW16" s="36">
        <f t="shared" si="15"/>
        <v>1.7757877751077784</v>
      </c>
      <c r="AX16" s="36">
        <f t="shared" si="16"/>
        <v>57.363333333333337</v>
      </c>
      <c r="AY16" s="36">
        <f t="shared" si="17"/>
        <v>6.3400017525409229</v>
      </c>
      <c r="AZ16" t="s">
        <v>78</v>
      </c>
      <c r="BA16" t="str">
        <f t="shared" si="18"/>
        <v>81±13</v>
      </c>
      <c r="BB16" t="str">
        <f t="shared" si="19"/>
        <v>85±5</v>
      </c>
      <c r="BC16" t="str">
        <f t="shared" si="20"/>
        <v>65±7</v>
      </c>
      <c r="BD16" t="str">
        <f t="shared" si="21"/>
        <v>73±4</v>
      </c>
      <c r="BE16" t="str">
        <f t="shared" si="22"/>
        <v>65±2</v>
      </c>
      <c r="BF16" t="str">
        <f t="shared" si="23"/>
        <v>65±1</v>
      </c>
      <c r="BG16" t="str">
        <f t="shared" si="24"/>
        <v>70±5</v>
      </c>
      <c r="BH16" t="str">
        <f t="shared" si="25"/>
        <v>78±2</v>
      </c>
      <c r="BI16" t="str">
        <f t="shared" si="26"/>
        <v>57±6</v>
      </c>
    </row>
    <row r="17" spans="1:61" x14ac:dyDescent="0.35">
      <c r="A17" t="s">
        <v>79</v>
      </c>
      <c r="C17" t="s">
        <v>88</v>
      </c>
      <c r="E17" t="s">
        <v>88</v>
      </c>
      <c r="G17">
        <v>83.54</v>
      </c>
      <c r="H17">
        <v>102.62</v>
      </c>
      <c r="I17">
        <v>103.66</v>
      </c>
      <c r="J17">
        <v>102.54</v>
      </c>
      <c r="K17">
        <v>109.49</v>
      </c>
      <c r="L17">
        <v>105.7</v>
      </c>
      <c r="M17">
        <v>92.87</v>
      </c>
      <c r="N17">
        <v>100.69</v>
      </c>
      <c r="O17">
        <v>86.29</v>
      </c>
      <c r="P17">
        <v>90.1</v>
      </c>
      <c r="Q17">
        <v>89.54</v>
      </c>
      <c r="R17">
        <v>91.37</v>
      </c>
      <c r="S17">
        <v>84.25</v>
      </c>
      <c r="T17">
        <v>93.54</v>
      </c>
      <c r="U17">
        <v>91.15</v>
      </c>
      <c r="V17">
        <v>99.87</v>
      </c>
      <c r="W17">
        <v>82.84</v>
      </c>
      <c r="X17">
        <v>91.19</v>
      </c>
      <c r="Y17">
        <v>83.91</v>
      </c>
      <c r="Z17">
        <v>105.77</v>
      </c>
      <c r="AA17">
        <v>111.36</v>
      </c>
      <c r="AB17">
        <v>108.8</v>
      </c>
      <c r="AC17">
        <v>120.25</v>
      </c>
      <c r="AD17">
        <v>98.97</v>
      </c>
      <c r="AE17">
        <v>99.66</v>
      </c>
      <c r="AF17">
        <v>93.72</v>
      </c>
      <c r="AG17" t="s">
        <v>79</v>
      </c>
      <c r="AH17" s="36">
        <f t="shared" si="0"/>
        <v>93.080000000000013</v>
      </c>
      <c r="AI17" s="36">
        <f t="shared" si="1"/>
        <v>9.5399999999998943</v>
      </c>
      <c r="AJ17" s="36">
        <f t="shared" si="2"/>
        <v>105.23</v>
      </c>
      <c r="AK17" s="36">
        <f t="shared" si="3"/>
        <v>3.0467797207324727</v>
      </c>
      <c r="AL17" s="36">
        <f t="shared" si="4"/>
        <v>113.46999999999998</v>
      </c>
      <c r="AM17" s="36">
        <f t="shared" si="5"/>
        <v>4.9067776255569884</v>
      </c>
      <c r="AN17" s="36">
        <f t="shared" si="6"/>
        <v>99.75333333333333</v>
      </c>
      <c r="AO17" s="36">
        <f t="shared" si="7"/>
        <v>5.2795349121763442</v>
      </c>
      <c r="AP17" s="36">
        <f t="shared" si="8"/>
        <v>88.643333333333331</v>
      </c>
      <c r="AQ17" s="36">
        <f t="shared" si="9"/>
        <v>1.6796891246762133</v>
      </c>
      <c r="AR17" s="36">
        <f t="shared" si="10"/>
        <v>89.720000000000013</v>
      </c>
      <c r="AS17" s="36">
        <f t="shared" si="11"/>
        <v>3.9680305778391736</v>
      </c>
      <c r="AT17" s="36">
        <f t="shared" si="12"/>
        <v>97.45</v>
      </c>
      <c r="AU17" s="36">
        <f t="shared" si="13"/>
        <v>2.6525082469240311</v>
      </c>
      <c r="AV17" s="36">
        <f t="shared" si="14"/>
        <v>91.286666666666676</v>
      </c>
      <c r="AW17" s="36">
        <f t="shared" si="15"/>
        <v>6.9531399781361776</v>
      </c>
      <c r="AX17" s="36">
        <f t="shared" si="16"/>
        <v>93.623333333333335</v>
      </c>
      <c r="AY17" s="36">
        <f t="shared" si="17"/>
        <v>9.0886644905740805</v>
      </c>
      <c r="AZ17" t="s">
        <v>79</v>
      </c>
      <c r="BA17" t="str">
        <f t="shared" si="18"/>
        <v>93±10</v>
      </c>
      <c r="BB17" t="str">
        <f t="shared" si="19"/>
        <v>105±3</v>
      </c>
      <c r="BC17" t="str">
        <f t="shared" si="20"/>
        <v>89±2</v>
      </c>
      <c r="BD17" t="str">
        <f t="shared" si="21"/>
        <v>113±5</v>
      </c>
      <c r="BE17" t="str">
        <f t="shared" si="22"/>
        <v>100±5</v>
      </c>
      <c r="BF17" t="str">
        <f t="shared" si="23"/>
        <v>90±4</v>
      </c>
      <c r="BG17" t="str">
        <f t="shared" si="24"/>
        <v>97±3</v>
      </c>
      <c r="BH17" t="str">
        <f t="shared" si="25"/>
        <v>91±7</v>
      </c>
      <c r="BI17" t="str">
        <f t="shared" si="26"/>
        <v>94±9</v>
      </c>
    </row>
    <row r="18" spans="1:61" x14ac:dyDescent="0.35">
      <c r="A18" t="s">
        <v>80</v>
      </c>
      <c r="C18" t="s">
        <v>88</v>
      </c>
      <c r="E18" t="s">
        <v>88</v>
      </c>
      <c r="G18">
        <v>89.19</v>
      </c>
      <c r="H18">
        <v>98.83</v>
      </c>
      <c r="I18">
        <v>99.05</v>
      </c>
      <c r="J18">
        <v>94.43</v>
      </c>
      <c r="K18">
        <v>103.8</v>
      </c>
      <c r="L18">
        <v>102.33</v>
      </c>
      <c r="M18">
        <v>95.16</v>
      </c>
      <c r="N18">
        <v>103.26</v>
      </c>
      <c r="O18">
        <v>87.34</v>
      </c>
      <c r="P18">
        <v>97.41</v>
      </c>
      <c r="Q18">
        <v>91.81</v>
      </c>
      <c r="R18">
        <v>97.95</v>
      </c>
      <c r="S18">
        <v>85.35</v>
      </c>
      <c r="T18">
        <v>95.68</v>
      </c>
      <c r="U18">
        <v>86.36</v>
      </c>
      <c r="V18">
        <v>89.45</v>
      </c>
      <c r="W18">
        <v>91.85</v>
      </c>
      <c r="X18">
        <v>93.9</v>
      </c>
      <c r="Y18">
        <v>90.93</v>
      </c>
      <c r="Z18">
        <v>104.72</v>
      </c>
      <c r="AA18">
        <v>100.86</v>
      </c>
      <c r="AB18">
        <v>113.21</v>
      </c>
      <c r="AC18">
        <v>131.02000000000001</v>
      </c>
      <c r="AD18">
        <v>92.16</v>
      </c>
      <c r="AE18">
        <v>92.27</v>
      </c>
      <c r="AF18">
        <v>96.87</v>
      </c>
      <c r="AG18" t="s">
        <v>80</v>
      </c>
      <c r="AH18" s="36">
        <f t="shared" si="0"/>
        <v>94.009999999999991</v>
      </c>
      <c r="AI18" s="36">
        <f t="shared" si="1"/>
        <v>4.82</v>
      </c>
      <c r="AJ18" s="36">
        <f t="shared" si="2"/>
        <v>99.093333333333348</v>
      </c>
      <c r="AK18" s="36">
        <f t="shared" si="3"/>
        <v>3.825409201060133</v>
      </c>
      <c r="AL18" s="36">
        <f t="shared" si="4"/>
        <v>115.03000000000002</v>
      </c>
      <c r="AM18" s="36">
        <f t="shared" si="5"/>
        <v>12.379841140606942</v>
      </c>
      <c r="AN18" s="36">
        <f t="shared" si="6"/>
        <v>100.25</v>
      </c>
      <c r="AO18" s="36">
        <f t="shared" si="7"/>
        <v>3.6191435450946154</v>
      </c>
      <c r="AP18" s="36">
        <f t="shared" si="8"/>
        <v>92.186666666666667</v>
      </c>
      <c r="AQ18" s="36">
        <f t="shared" si="9"/>
        <v>4.1196790597758381</v>
      </c>
      <c r="AR18" s="36">
        <f t="shared" si="10"/>
        <v>92.993333333333339</v>
      </c>
      <c r="AS18" s="36">
        <f t="shared" si="11"/>
        <v>5.4835288718934398</v>
      </c>
      <c r="AT18" s="36">
        <f t="shared" si="12"/>
        <v>93.766666666666666</v>
      </c>
      <c r="AU18" s="36">
        <f t="shared" si="13"/>
        <v>2.1948475016628315</v>
      </c>
      <c r="AV18" s="36">
        <f t="shared" si="14"/>
        <v>89.219999999999985</v>
      </c>
      <c r="AW18" s="36">
        <f t="shared" si="15"/>
        <v>2.2471760055678751</v>
      </c>
      <c r="AX18" s="36">
        <f t="shared" si="16"/>
        <v>96.516666666666666</v>
      </c>
      <c r="AY18" s="36">
        <f t="shared" si="17"/>
        <v>5.9260010874863029</v>
      </c>
      <c r="AZ18" t="s">
        <v>80</v>
      </c>
      <c r="BA18" t="str">
        <f t="shared" si="18"/>
        <v>94±5</v>
      </c>
      <c r="BB18" t="str">
        <f t="shared" si="19"/>
        <v>99±4</v>
      </c>
      <c r="BC18" t="str">
        <f t="shared" si="20"/>
        <v>92±4</v>
      </c>
      <c r="BD18" t="str">
        <f t="shared" si="21"/>
        <v>115±12</v>
      </c>
      <c r="BE18" t="str">
        <f t="shared" si="22"/>
        <v>100±4</v>
      </c>
      <c r="BF18" t="str">
        <f t="shared" si="23"/>
        <v>93±5</v>
      </c>
      <c r="BG18" t="str">
        <f t="shared" si="24"/>
        <v>94±2</v>
      </c>
      <c r="BH18" t="str">
        <f t="shared" si="25"/>
        <v>89±2</v>
      </c>
      <c r="BI18" t="str">
        <f t="shared" si="26"/>
        <v>97±6</v>
      </c>
    </row>
    <row r="19" spans="1:61" x14ac:dyDescent="0.35">
      <c r="A19" t="s">
        <v>81</v>
      </c>
      <c r="C19" t="s">
        <v>88</v>
      </c>
      <c r="E19" t="s">
        <v>88</v>
      </c>
      <c r="G19">
        <v>86.66</v>
      </c>
      <c r="H19">
        <v>106.85</v>
      </c>
      <c r="I19">
        <v>94.8</v>
      </c>
      <c r="J19">
        <v>102.08</v>
      </c>
      <c r="K19">
        <v>98.6</v>
      </c>
      <c r="L19">
        <v>103.36</v>
      </c>
      <c r="M19">
        <v>98.53</v>
      </c>
      <c r="N19">
        <v>98.45</v>
      </c>
      <c r="O19">
        <v>92.98</v>
      </c>
      <c r="P19">
        <v>98.75</v>
      </c>
      <c r="Q19">
        <v>103.37</v>
      </c>
      <c r="R19">
        <v>92.47</v>
      </c>
      <c r="S19">
        <v>95.66</v>
      </c>
      <c r="T19">
        <v>105.58</v>
      </c>
      <c r="U19">
        <v>91.32</v>
      </c>
      <c r="V19">
        <v>98.26</v>
      </c>
      <c r="W19">
        <v>93.04</v>
      </c>
      <c r="X19">
        <v>84.99</v>
      </c>
      <c r="Y19">
        <v>83.55</v>
      </c>
      <c r="Z19">
        <v>104.69</v>
      </c>
      <c r="AA19">
        <v>111.29</v>
      </c>
      <c r="AB19">
        <v>106.53</v>
      </c>
      <c r="AC19">
        <v>134.58000000000001</v>
      </c>
      <c r="AD19">
        <v>97.92</v>
      </c>
      <c r="AE19">
        <v>102.25</v>
      </c>
      <c r="AF19">
        <v>85.79</v>
      </c>
      <c r="AG19" t="s">
        <v>81</v>
      </c>
      <c r="AH19" s="36">
        <f t="shared" si="0"/>
        <v>96.754999999999995</v>
      </c>
      <c r="AI19" s="36">
        <f t="shared" si="1"/>
        <v>10.094999999999951</v>
      </c>
      <c r="AJ19" s="36">
        <f t="shared" si="2"/>
        <v>98.493333333333339</v>
      </c>
      <c r="AK19" s="36">
        <f t="shared" si="3"/>
        <v>2.9730044661176609</v>
      </c>
      <c r="AL19" s="36">
        <f t="shared" si="4"/>
        <v>117.46666666666665</v>
      </c>
      <c r="AM19" s="36">
        <f t="shared" si="5"/>
        <v>12.255992638524177</v>
      </c>
      <c r="AN19" s="36">
        <f t="shared" si="6"/>
        <v>100.11333333333333</v>
      </c>
      <c r="AO19" s="36">
        <f t="shared" si="7"/>
        <v>2.2959723188420376</v>
      </c>
      <c r="AP19" s="36">
        <f t="shared" si="8"/>
        <v>98.366666666666674</v>
      </c>
      <c r="AQ19" s="36">
        <f t="shared" si="9"/>
        <v>4.2503516194414894</v>
      </c>
      <c r="AR19" s="36">
        <f t="shared" si="10"/>
        <v>97.903333333333322</v>
      </c>
      <c r="AS19" s="36">
        <f t="shared" si="11"/>
        <v>5.5822595982471315</v>
      </c>
      <c r="AT19" s="36">
        <f t="shared" si="12"/>
        <v>95.320000000000007</v>
      </c>
      <c r="AU19" s="36">
        <f t="shared" si="13"/>
        <v>6.9667256775810129</v>
      </c>
      <c r="AV19" s="36">
        <f t="shared" si="14"/>
        <v>94.206666666666663</v>
      </c>
      <c r="AW19" s="36">
        <f t="shared" si="15"/>
        <v>2.9509019336843854</v>
      </c>
      <c r="AX19" s="36">
        <f t="shared" si="16"/>
        <v>91.076666666666668</v>
      </c>
      <c r="AY19" s="36">
        <f t="shared" si="17"/>
        <v>9.6440148393820433</v>
      </c>
      <c r="AZ19" t="s">
        <v>81</v>
      </c>
      <c r="BA19" t="str">
        <f t="shared" si="18"/>
        <v>97±10</v>
      </c>
      <c r="BB19" t="str">
        <f t="shared" si="19"/>
        <v>98±3</v>
      </c>
      <c r="BC19" t="str">
        <f t="shared" si="20"/>
        <v>98±4</v>
      </c>
      <c r="BD19" t="str">
        <f t="shared" si="21"/>
        <v>117±12</v>
      </c>
      <c r="BE19" t="str">
        <f t="shared" si="22"/>
        <v>100±2</v>
      </c>
      <c r="BF19" t="str">
        <f t="shared" si="23"/>
        <v>98±6</v>
      </c>
      <c r="BG19" t="str">
        <f t="shared" si="24"/>
        <v>95±7</v>
      </c>
      <c r="BH19" t="str">
        <f t="shared" si="25"/>
        <v>94±3</v>
      </c>
      <c r="BI19" t="str">
        <f t="shared" si="26"/>
        <v>91±10</v>
      </c>
    </row>
    <row r="20" spans="1:61" x14ac:dyDescent="0.35">
      <c r="A20" t="s">
        <v>82</v>
      </c>
      <c r="C20" t="s">
        <v>88</v>
      </c>
      <c r="E20" t="s">
        <v>88</v>
      </c>
      <c r="G20">
        <v>79.45</v>
      </c>
      <c r="H20">
        <v>118.7</v>
      </c>
      <c r="I20">
        <v>105.35</v>
      </c>
      <c r="J20">
        <v>109.56</v>
      </c>
      <c r="K20">
        <v>111.79</v>
      </c>
      <c r="L20">
        <v>126.26</v>
      </c>
      <c r="M20">
        <v>105.36</v>
      </c>
      <c r="N20">
        <v>108.06</v>
      </c>
      <c r="O20">
        <v>92.63</v>
      </c>
      <c r="P20">
        <v>100.34</v>
      </c>
      <c r="Q20">
        <v>114.43</v>
      </c>
      <c r="R20">
        <v>112.58</v>
      </c>
      <c r="S20">
        <v>101.22</v>
      </c>
      <c r="T20">
        <v>109.43</v>
      </c>
      <c r="U20">
        <v>102.29</v>
      </c>
      <c r="V20">
        <v>106.34</v>
      </c>
      <c r="W20">
        <v>99.71</v>
      </c>
      <c r="X20">
        <v>98.49</v>
      </c>
      <c r="Y20">
        <v>88.79</v>
      </c>
      <c r="Z20">
        <v>110.7</v>
      </c>
      <c r="AA20">
        <v>104.44</v>
      </c>
      <c r="AB20">
        <v>103.31</v>
      </c>
      <c r="AC20">
        <v>113.38</v>
      </c>
      <c r="AD20">
        <v>108.91</v>
      </c>
      <c r="AE20">
        <v>117.41</v>
      </c>
      <c r="AF20">
        <v>101.9</v>
      </c>
      <c r="AG20" t="s">
        <v>82</v>
      </c>
      <c r="AH20" s="36">
        <f t="shared" si="0"/>
        <v>99.075000000000003</v>
      </c>
      <c r="AI20" s="36">
        <f t="shared" si="1"/>
        <v>19.625</v>
      </c>
      <c r="AJ20" s="36">
        <f t="shared" si="2"/>
        <v>108.89999999999999</v>
      </c>
      <c r="AK20" s="36">
        <f t="shared" si="3"/>
        <v>2.6702184679659999</v>
      </c>
      <c r="AL20" s="36">
        <f t="shared" si="4"/>
        <v>107.04333333333334</v>
      </c>
      <c r="AM20" s="36">
        <f t="shared" si="5"/>
        <v>4.5043855173473846</v>
      </c>
      <c r="AN20" s="36">
        <f t="shared" si="6"/>
        <v>113.22666666666667</v>
      </c>
      <c r="AO20" s="36">
        <f t="shared" si="7"/>
        <v>9.2816425749373117</v>
      </c>
      <c r="AP20" s="36">
        <f t="shared" si="8"/>
        <v>102.46666666666665</v>
      </c>
      <c r="AQ20" s="36">
        <f t="shared" si="9"/>
        <v>9.0259637835647393</v>
      </c>
      <c r="AR20" s="36">
        <f t="shared" si="10"/>
        <v>107.74333333333334</v>
      </c>
      <c r="AS20" s="36">
        <f t="shared" si="11"/>
        <v>4.7885998881603058</v>
      </c>
      <c r="AT20" s="36">
        <f t="shared" si="12"/>
        <v>109.40666666666668</v>
      </c>
      <c r="AU20" s="36">
        <f t="shared" si="13"/>
        <v>6.3416629434943044</v>
      </c>
      <c r="AV20" s="36">
        <f t="shared" si="14"/>
        <v>102.77999999999999</v>
      </c>
      <c r="AW20" s="36">
        <f t="shared" si="15"/>
        <v>2.7287726178632066</v>
      </c>
      <c r="AX20" s="36">
        <f t="shared" si="16"/>
        <v>99.326666666666668</v>
      </c>
      <c r="AY20" s="36">
        <f t="shared" si="17"/>
        <v>8.9642636185144742</v>
      </c>
      <c r="AZ20" t="s">
        <v>82</v>
      </c>
      <c r="BA20" t="str">
        <f t="shared" si="18"/>
        <v>99±20</v>
      </c>
      <c r="BB20" t="str">
        <f t="shared" si="19"/>
        <v>109±3</v>
      </c>
      <c r="BC20" t="str">
        <f t="shared" si="20"/>
        <v>102±9</v>
      </c>
      <c r="BD20" t="str">
        <f t="shared" si="21"/>
        <v>107±5</v>
      </c>
      <c r="BE20" t="str">
        <f t="shared" si="22"/>
        <v>113±9</v>
      </c>
      <c r="BF20" t="str">
        <f t="shared" si="23"/>
        <v>108±5</v>
      </c>
      <c r="BG20" t="str">
        <f t="shared" si="24"/>
        <v>109±6</v>
      </c>
      <c r="BH20" t="str">
        <f t="shared" si="25"/>
        <v>103±3</v>
      </c>
      <c r="BI20" t="str">
        <f t="shared" si="26"/>
        <v>99±9</v>
      </c>
    </row>
    <row r="21" spans="1:61" x14ac:dyDescent="0.35">
      <c r="A21" t="s">
        <v>83</v>
      </c>
      <c r="C21" t="s">
        <v>88</v>
      </c>
      <c r="E21" t="s">
        <v>88</v>
      </c>
      <c r="G21">
        <v>108.31</v>
      </c>
      <c r="H21">
        <v>112.16</v>
      </c>
      <c r="I21">
        <v>79.989999999999995</v>
      </c>
      <c r="J21">
        <v>80.98</v>
      </c>
      <c r="K21">
        <v>99.48</v>
      </c>
      <c r="L21">
        <v>73.53</v>
      </c>
      <c r="M21">
        <v>72.83</v>
      </c>
      <c r="N21">
        <v>82.26</v>
      </c>
      <c r="O21">
        <v>67.72</v>
      </c>
      <c r="P21">
        <v>85.44</v>
      </c>
      <c r="Q21">
        <v>89.87</v>
      </c>
      <c r="R21">
        <v>73.739999999999995</v>
      </c>
      <c r="S21">
        <v>80.040000000000006</v>
      </c>
      <c r="T21">
        <v>117.07</v>
      </c>
      <c r="U21">
        <v>107.01</v>
      </c>
      <c r="V21">
        <v>59.42</v>
      </c>
      <c r="W21">
        <v>66.55</v>
      </c>
      <c r="X21">
        <v>78.459999999999994</v>
      </c>
      <c r="Y21">
        <v>94.32</v>
      </c>
      <c r="Z21">
        <v>91.28</v>
      </c>
      <c r="AA21">
        <v>90.31</v>
      </c>
      <c r="AB21">
        <v>96.7</v>
      </c>
      <c r="AC21">
        <v>126.97</v>
      </c>
      <c r="AD21">
        <v>70.790000000000006</v>
      </c>
      <c r="AE21">
        <v>64.489999999999995</v>
      </c>
      <c r="AF21">
        <v>59.27</v>
      </c>
      <c r="AG21" t="s">
        <v>83</v>
      </c>
      <c r="AH21" s="36">
        <f t="shared" si="0"/>
        <v>110.235</v>
      </c>
      <c r="AI21" s="36">
        <f t="shared" si="1"/>
        <v>1.9249999999999972</v>
      </c>
      <c r="AJ21" s="36">
        <f t="shared" si="2"/>
        <v>86.816666666666663</v>
      </c>
      <c r="AK21" s="36">
        <f t="shared" si="3"/>
        <v>8.9634455180781121</v>
      </c>
      <c r="AL21" s="36">
        <f t="shared" si="4"/>
        <v>104.66000000000001</v>
      </c>
      <c r="AM21" s="36">
        <f t="shared" si="5"/>
        <v>15.989790492686252</v>
      </c>
      <c r="AN21" s="36">
        <f t="shared" si="6"/>
        <v>76.206666666666663</v>
      </c>
      <c r="AO21" s="36">
        <f t="shared" si="7"/>
        <v>4.2898821532635267</v>
      </c>
      <c r="AP21" s="36">
        <f t="shared" si="8"/>
        <v>81.010000000000005</v>
      </c>
      <c r="AQ21" s="36">
        <f t="shared" si="9"/>
        <v>9.5698937646489224</v>
      </c>
      <c r="AR21" s="36">
        <f t="shared" si="10"/>
        <v>90.283333333333346</v>
      </c>
      <c r="AS21" s="36">
        <f t="shared" si="11"/>
        <v>19.114856932646759</v>
      </c>
      <c r="AT21" s="36">
        <f t="shared" si="12"/>
        <v>64.850000000000009</v>
      </c>
      <c r="AU21" s="36">
        <f t="shared" si="13"/>
        <v>4.7099044576296887</v>
      </c>
      <c r="AV21" s="36">
        <f t="shared" si="14"/>
        <v>77.660000000000011</v>
      </c>
      <c r="AW21" s="36">
        <f t="shared" si="15"/>
        <v>20.956718890767831</v>
      </c>
      <c r="AX21" s="36">
        <f t="shared" si="16"/>
        <v>88.019999999999982</v>
      </c>
      <c r="AY21" s="36">
        <f t="shared" si="17"/>
        <v>6.8729227164770794</v>
      </c>
      <c r="AZ21" t="s">
        <v>83</v>
      </c>
      <c r="BA21" t="str">
        <f t="shared" si="18"/>
        <v>110±2</v>
      </c>
      <c r="BB21" t="str">
        <f t="shared" si="19"/>
        <v>87±9</v>
      </c>
      <c r="BC21" t="str">
        <f t="shared" si="20"/>
        <v>81±10</v>
      </c>
      <c r="BD21" t="str">
        <f t="shared" si="21"/>
        <v>105±16</v>
      </c>
      <c r="BE21" t="str">
        <f t="shared" si="22"/>
        <v>76±4</v>
      </c>
      <c r="BF21" t="str">
        <f t="shared" si="23"/>
        <v>90±19</v>
      </c>
      <c r="BG21" t="str">
        <f t="shared" si="24"/>
        <v>65±5</v>
      </c>
      <c r="BH21" t="str">
        <f t="shared" si="25"/>
        <v>78±21</v>
      </c>
      <c r="BI21" t="str">
        <f t="shared" si="26"/>
        <v>88±7</v>
      </c>
    </row>
    <row r="22" spans="1:61" x14ac:dyDescent="0.35">
      <c r="A22" t="s">
        <v>84</v>
      </c>
      <c r="C22" t="s">
        <v>88</v>
      </c>
      <c r="E22" t="s">
        <v>88</v>
      </c>
      <c r="G22">
        <v>100.34</v>
      </c>
      <c r="H22">
        <v>89.47</v>
      </c>
      <c r="I22">
        <v>82.19</v>
      </c>
      <c r="J22">
        <v>86.75</v>
      </c>
      <c r="K22">
        <v>89.37</v>
      </c>
      <c r="L22">
        <v>90.89</v>
      </c>
      <c r="M22">
        <v>87.28</v>
      </c>
      <c r="N22">
        <v>87.95</v>
      </c>
      <c r="O22">
        <v>87.78</v>
      </c>
      <c r="P22">
        <v>69.62</v>
      </c>
      <c r="Q22">
        <v>76.650000000000006</v>
      </c>
      <c r="R22">
        <v>67.739999999999995</v>
      </c>
      <c r="S22">
        <v>79.14</v>
      </c>
      <c r="T22">
        <v>86.97</v>
      </c>
      <c r="U22">
        <v>64.83</v>
      </c>
      <c r="V22">
        <v>81.56</v>
      </c>
      <c r="W22">
        <v>78.8</v>
      </c>
      <c r="X22">
        <v>83.34</v>
      </c>
      <c r="Y22">
        <v>59.05</v>
      </c>
      <c r="Z22">
        <v>80.72</v>
      </c>
      <c r="AA22">
        <v>164.88</v>
      </c>
      <c r="AB22">
        <v>184.44</v>
      </c>
      <c r="AC22">
        <v>218.54</v>
      </c>
      <c r="AD22">
        <v>89.78</v>
      </c>
      <c r="AE22">
        <v>80.55</v>
      </c>
      <c r="AF22">
        <v>60.74</v>
      </c>
      <c r="AG22" t="s">
        <v>84</v>
      </c>
      <c r="AH22" s="36">
        <f t="shared" si="0"/>
        <v>94.905000000000001</v>
      </c>
      <c r="AI22" s="36">
        <f t="shared" si="1"/>
        <v>5.4350000000000023</v>
      </c>
      <c r="AJ22" s="36">
        <f t="shared" si="2"/>
        <v>86.103333333333339</v>
      </c>
      <c r="AK22" s="36">
        <f t="shared" si="3"/>
        <v>2.9666741572939168</v>
      </c>
      <c r="AL22" s="36">
        <f t="shared" si="4"/>
        <v>189.28666666666666</v>
      </c>
      <c r="AM22" s="36">
        <f t="shared" si="5"/>
        <v>22.173054718634283</v>
      </c>
      <c r="AN22" s="36">
        <f t="shared" si="6"/>
        <v>88.706666666666663</v>
      </c>
      <c r="AO22" s="36">
        <f t="shared" si="7"/>
        <v>1.5678931369480789</v>
      </c>
      <c r="AP22" s="36">
        <f t="shared" si="8"/>
        <v>78.016666666666666</v>
      </c>
      <c r="AQ22" s="36">
        <f t="shared" si="9"/>
        <v>7.4765069086810536</v>
      </c>
      <c r="AR22" s="36">
        <f t="shared" si="10"/>
        <v>77.95</v>
      </c>
      <c r="AS22" s="36">
        <f t="shared" si="11"/>
        <v>7.8955810425833226</v>
      </c>
      <c r="AT22" s="36">
        <f t="shared" si="12"/>
        <v>77.023333333333326</v>
      </c>
      <c r="AU22" s="36">
        <f t="shared" si="13"/>
        <v>12.11496136555496</v>
      </c>
      <c r="AV22" s="36">
        <f t="shared" si="14"/>
        <v>75.063333333333333</v>
      </c>
      <c r="AW22" s="36">
        <f t="shared" si="15"/>
        <v>7.3232612650072495</v>
      </c>
      <c r="AX22" s="36">
        <f t="shared" si="16"/>
        <v>74.36999999999999</v>
      </c>
      <c r="AY22" s="36">
        <f t="shared" si="17"/>
        <v>10.885553117167184</v>
      </c>
      <c r="AZ22" t="s">
        <v>84</v>
      </c>
      <c r="BA22" t="str">
        <f t="shared" si="18"/>
        <v>95±5</v>
      </c>
      <c r="BB22" t="str">
        <f t="shared" si="19"/>
        <v>86±3</v>
      </c>
      <c r="BC22" t="str">
        <f t="shared" si="20"/>
        <v>78±7</v>
      </c>
      <c r="BD22" t="str">
        <f t="shared" si="21"/>
        <v>189±22</v>
      </c>
      <c r="BE22" t="str">
        <f t="shared" si="22"/>
        <v>89±2</v>
      </c>
      <c r="BF22" t="str">
        <f t="shared" si="23"/>
        <v>78±8</v>
      </c>
      <c r="BG22" t="str">
        <f t="shared" si="24"/>
        <v>77±12</v>
      </c>
      <c r="BH22" t="str">
        <f t="shared" si="25"/>
        <v>75±7</v>
      </c>
      <c r="BI22" t="str">
        <f t="shared" si="26"/>
        <v>74±11</v>
      </c>
    </row>
    <row r="23" spans="1:61" x14ac:dyDescent="0.35">
      <c r="A23" t="s">
        <v>85</v>
      </c>
      <c r="C23" t="s">
        <v>88</v>
      </c>
      <c r="E23" t="s">
        <v>88</v>
      </c>
      <c r="G23">
        <v>109.13</v>
      </c>
      <c r="H23">
        <v>132.43</v>
      </c>
      <c r="I23">
        <v>111.71</v>
      </c>
      <c r="J23">
        <v>110.9</v>
      </c>
      <c r="K23">
        <v>102.51</v>
      </c>
      <c r="L23">
        <v>149.12</v>
      </c>
      <c r="M23">
        <v>116.73</v>
      </c>
      <c r="N23">
        <v>142.65</v>
      </c>
      <c r="O23">
        <v>120.3</v>
      </c>
      <c r="P23">
        <v>132.56</v>
      </c>
      <c r="Q23">
        <v>106.58</v>
      </c>
      <c r="R23">
        <v>119.79</v>
      </c>
      <c r="S23">
        <v>97.24</v>
      </c>
      <c r="T23">
        <v>93.63</v>
      </c>
      <c r="U23">
        <v>115.09</v>
      </c>
      <c r="V23">
        <v>135.81</v>
      </c>
      <c r="W23">
        <v>72.319999999999993</v>
      </c>
      <c r="X23">
        <v>126.45</v>
      </c>
      <c r="Y23">
        <v>110.86</v>
      </c>
      <c r="Z23">
        <v>128.76</v>
      </c>
      <c r="AA23">
        <v>196.17</v>
      </c>
      <c r="AB23">
        <v>208.39</v>
      </c>
      <c r="AC23">
        <v>176.54</v>
      </c>
      <c r="AD23">
        <v>123.9</v>
      </c>
      <c r="AE23">
        <v>142.5</v>
      </c>
      <c r="AF23">
        <v>115.89</v>
      </c>
      <c r="AG23" t="s">
        <v>85</v>
      </c>
      <c r="AH23" s="36">
        <f t="shared" si="0"/>
        <v>120.78</v>
      </c>
      <c r="AI23" s="36">
        <f t="shared" si="1"/>
        <v>11.650000000000006</v>
      </c>
      <c r="AJ23" s="36">
        <f t="shared" si="2"/>
        <v>108.37333333333333</v>
      </c>
      <c r="AK23" s="36">
        <f t="shared" si="3"/>
        <v>4.1591692546575771</v>
      </c>
      <c r="AL23" s="36">
        <f t="shared" si="4"/>
        <v>193.69999999999996</v>
      </c>
      <c r="AM23" s="36">
        <f t="shared" si="5"/>
        <v>13.119484237829878</v>
      </c>
      <c r="AN23" s="36">
        <f t="shared" si="6"/>
        <v>136.16666666666666</v>
      </c>
      <c r="AO23" s="36">
        <f t="shared" si="7"/>
        <v>13.995314295228468</v>
      </c>
      <c r="AP23" s="36">
        <f t="shared" si="8"/>
        <v>119.81333333333333</v>
      </c>
      <c r="AQ23" s="36">
        <f t="shared" si="9"/>
        <v>10.611871758658896</v>
      </c>
      <c r="AR23" s="36">
        <f t="shared" si="10"/>
        <v>103.55333333333333</v>
      </c>
      <c r="AS23" s="36">
        <f t="shared" si="11"/>
        <v>11.575261936081278</v>
      </c>
      <c r="AT23" s="36">
        <f t="shared" si="12"/>
        <v>127.42999999999999</v>
      </c>
      <c r="AU23" s="36">
        <f t="shared" si="13"/>
        <v>11.146560007464185</v>
      </c>
      <c r="AV23" s="36">
        <f t="shared" si="14"/>
        <v>107.74000000000001</v>
      </c>
      <c r="AW23" s="36">
        <f t="shared" si="15"/>
        <v>26.43560603933005</v>
      </c>
      <c r="AX23" s="36">
        <f t="shared" si="16"/>
        <v>122.02333333333333</v>
      </c>
      <c r="AY23" s="36">
        <f t="shared" si="17"/>
        <v>7.9498022337386187</v>
      </c>
      <c r="AZ23" t="s">
        <v>85</v>
      </c>
      <c r="BA23" t="str">
        <f t="shared" si="18"/>
        <v>121±12</v>
      </c>
      <c r="BB23" t="str">
        <f t="shared" si="19"/>
        <v>108±4</v>
      </c>
      <c r="BC23" t="str">
        <f t="shared" si="20"/>
        <v>120±11</v>
      </c>
      <c r="BD23" t="str">
        <f t="shared" si="21"/>
        <v>194±13</v>
      </c>
      <c r="BE23" t="str">
        <f t="shared" si="22"/>
        <v>136±14</v>
      </c>
      <c r="BF23" t="str">
        <f t="shared" si="23"/>
        <v>104±12</v>
      </c>
      <c r="BG23" t="str">
        <f t="shared" si="24"/>
        <v>127±11</v>
      </c>
      <c r="BH23" t="str">
        <f t="shared" si="25"/>
        <v>108±26</v>
      </c>
      <c r="BI23" t="str">
        <f t="shared" si="26"/>
        <v>122±8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9B219-8239-42BB-A193-149B411EA988}">
  <dimension ref="A1:AD61"/>
  <sheetViews>
    <sheetView workbookViewId="0">
      <pane xSplit="1" topLeftCell="AA1" activePane="topRight" state="frozen"/>
      <selection pane="topRight"/>
    </sheetView>
  </sheetViews>
  <sheetFormatPr defaultRowHeight="14.5" x14ac:dyDescent="0.35"/>
  <cols>
    <col min="2" max="2" width="11.81640625" style="11" customWidth="1"/>
    <col min="3" max="3" width="11.54296875" style="11" customWidth="1"/>
    <col min="4" max="4" width="12.26953125" style="11" customWidth="1"/>
    <col min="5" max="5" width="12.453125" customWidth="1"/>
    <col min="6" max="6" width="10.81640625" customWidth="1"/>
    <col min="7" max="7" width="11.26953125" customWidth="1"/>
    <col min="8" max="8" width="15" customWidth="1"/>
    <col min="9" max="9" width="14.26953125" customWidth="1"/>
    <col min="10" max="10" width="15" customWidth="1"/>
    <col min="11" max="11" width="15.7265625" customWidth="1"/>
    <col min="28" max="30" width="9.1796875" style="34"/>
  </cols>
  <sheetData>
    <row r="1" spans="1:30" ht="26" x14ac:dyDescent="0.6">
      <c r="A1" s="48" t="s">
        <v>138</v>
      </c>
    </row>
    <row r="3" spans="1:30" x14ac:dyDescent="0.35">
      <c r="B3" s="10" t="s">
        <v>91</v>
      </c>
    </row>
    <row r="4" spans="1:30" ht="15" thickBot="1" x14ac:dyDescent="0.4">
      <c r="B4" s="12" t="s">
        <v>92</v>
      </c>
    </row>
    <row r="5" spans="1:30" ht="15" thickBot="1" x14ac:dyDescent="0.4">
      <c r="Q5" s="52" t="s">
        <v>95</v>
      </c>
      <c r="R5" s="53"/>
      <c r="S5" s="53"/>
      <c r="T5" s="53"/>
      <c r="U5" s="53"/>
      <c r="V5" s="53"/>
      <c r="W5" s="53"/>
      <c r="X5" s="53"/>
      <c r="Y5" s="53"/>
      <c r="Z5" s="54"/>
      <c r="AA5" s="35"/>
    </row>
    <row r="6" spans="1:30" ht="29" x14ac:dyDescent="0.35">
      <c r="A6" s="1" t="s">
        <v>0</v>
      </c>
      <c r="B6" s="9" t="s">
        <v>63</v>
      </c>
      <c r="C6" s="9" t="s">
        <v>63</v>
      </c>
      <c r="D6" s="9" t="s">
        <v>63</v>
      </c>
      <c r="E6" s="3" t="s">
        <v>59</v>
      </c>
      <c r="F6" s="3" t="s">
        <v>59</v>
      </c>
      <c r="G6" s="3" t="s">
        <v>59</v>
      </c>
      <c r="H6" s="3" t="s">
        <v>60</v>
      </c>
      <c r="I6" s="3" t="s">
        <v>60</v>
      </c>
      <c r="J6" s="3" t="s">
        <v>60</v>
      </c>
      <c r="K6" s="9" t="s">
        <v>63</v>
      </c>
      <c r="L6" s="9" t="s">
        <v>63</v>
      </c>
      <c r="M6" s="3" t="s">
        <v>59</v>
      </c>
      <c r="N6" s="3" t="s">
        <v>59</v>
      </c>
      <c r="O6" s="3" t="s">
        <v>60</v>
      </c>
      <c r="P6" s="3" t="s">
        <v>60</v>
      </c>
      <c r="Q6" s="27" t="s">
        <v>59</v>
      </c>
      <c r="R6" s="28" t="s">
        <v>59</v>
      </c>
      <c r="S6" s="28" t="s">
        <v>59</v>
      </c>
      <c r="T6" s="28" t="s">
        <v>60</v>
      </c>
      <c r="U6" s="28" t="s">
        <v>60</v>
      </c>
      <c r="V6" s="29" t="s">
        <v>60</v>
      </c>
      <c r="W6" s="27" t="s">
        <v>59</v>
      </c>
      <c r="X6" s="28" t="s">
        <v>59</v>
      </c>
      <c r="Y6" s="28" t="s">
        <v>60</v>
      </c>
      <c r="Z6" s="29" t="s">
        <v>60</v>
      </c>
      <c r="AA6" s="17"/>
    </row>
    <row r="7" spans="1:30" x14ac:dyDescent="0.35">
      <c r="A7" s="1"/>
      <c r="B7" s="7"/>
      <c r="C7" s="7"/>
      <c r="D7" s="7"/>
      <c r="E7" s="1"/>
      <c r="F7" s="1"/>
      <c r="G7" s="1"/>
      <c r="H7" s="1"/>
      <c r="I7" s="1"/>
      <c r="J7" s="1"/>
      <c r="K7" t="s">
        <v>93</v>
      </c>
      <c r="L7" t="s">
        <v>94</v>
      </c>
      <c r="M7" t="s">
        <v>93</v>
      </c>
      <c r="N7" t="s">
        <v>94</v>
      </c>
      <c r="O7" t="s">
        <v>93</v>
      </c>
      <c r="P7" t="s">
        <v>94</v>
      </c>
      <c r="Q7" s="20" t="s">
        <v>95</v>
      </c>
      <c r="R7" s="21"/>
      <c r="S7" s="21"/>
      <c r="T7" s="21"/>
      <c r="U7" s="21"/>
      <c r="V7" s="22"/>
      <c r="W7" s="20" t="s">
        <v>93</v>
      </c>
      <c r="X7" s="21" t="s">
        <v>94</v>
      </c>
      <c r="Y7" s="21" t="s">
        <v>93</v>
      </c>
      <c r="Z7" s="22" t="s">
        <v>94</v>
      </c>
      <c r="AA7" s="21"/>
      <c r="AC7" s="44"/>
      <c r="AD7" s="44"/>
    </row>
    <row r="8" spans="1:30" x14ac:dyDescent="0.35">
      <c r="A8" s="1" t="s">
        <v>1</v>
      </c>
      <c r="B8" s="7" t="s">
        <v>48</v>
      </c>
      <c r="C8" s="7" t="s">
        <v>49</v>
      </c>
      <c r="D8" s="7" t="s">
        <v>50</v>
      </c>
      <c r="E8" s="1" t="s">
        <v>35</v>
      </c>
      <c r="F8" s="1" t="s">
        <v>36</v>
      </c>
      <c r="G8" s="1" t="s">
        <v>37</v>
      </c>
      <c r="H8" s="1" t="s">
        <v>41</v>
      </c>
      <c r="I8" s="1" t="s">
        <v>42</v>
      </c>
      <c r="J8" s="1" t="s">
        <v>43</v>
      </c>
      <c r="O8" s="1"/>
      <c r="Q8" s="20"/>
      <c r="R8" s="21"/>
      <c r="S8" s="21"/>
      <c r="T8" s="21"/>
      <c r="U8" s="21"/>
      <c r="V8" s="22"/>
      <c r="W8" s="20"/>
      <c r="X8" s="21"/>
      <c r="Y8" s="21"/>
      <c r="Z8" s="22"/>
      <c r="AA8" s="21"/>
    </row>
    <row r="9" spans="1:30" ht="15" thickBot="1" x14ac:dyDescent="0.4">
      <c r="A9" s="1" t="s">
        <v>2</v>
      </c>
      <c r="B9" s="7" t="s">
        <v>54</v>
      </c>
      <c r="C9" s="7" t="s">
        <v>54</v>
      </c>
      <c r="D9" s="7" t="s">
        <v>54</v>
      </c>
      <c r="E9" s="1" t="s">
        <v>54</v>
      </c>
      <c r="F9" s="1" t="s">
        <v>54</v>
      </c>
      <c r="G9" s="1" t="s">
        <v>54</v>
      </c>
      <c r="H9" s="1" t="s">
        <v>54</v>
      </c>
      <c r="I9" s="1" t="s">
        <v>54</v>
      </c>
      <c r="J9" s="1" t="s">
        <v>54</v>
      </c>
      <c r="O9" s="1"/>
      <c r="Q9" s="20"/>
      <c r="R9" s="21"/>
      <c r="S9" s="21"/>
      <c r="T9" s="21"/>
      <c r="U9" s="21"/>
      <c r="V9" s="22"/>
      <c r="W9" s="20"/>
      <c r="X9" s="21"/>
      <c r="Y9" s="21"/>
      <c r="Z9" s="22"/>
      <c r="AA9" s="21"/>
      <c r="AB9" s="49" t="s">
        <v>108</v>
      </c>
      <c r="AC9" s="49"/>
    </row>
    <row r="10" spans="1:30" ht="15" thickBot="1" x14ac:dyDescent="0.4">
      <c r="A10" s="1" t="s">
        <v>3</v>
      </c>
      <c r="B10" s="7" t="s">
        <v>55</v>
      </c>
      <c r="C10" s="7" t="s">
        <v>55</v>
      </c>
      <c r="D10" s="7" t="s">
        <v>55</v>
      </c>
      <c r="E10" s="1" t="s">
        <v>55</v>
      </c>
      <c r="F10" s="1" t="s">
        <v>55</v>
      </c>
      <c r="G10" s="1" t="s">
        <v>55</v>
      </c>
      <c r="H10" s="1" t="s">
        <v>55</v>
      </c>
      <c r="I10" s="1" t="s">
        <v>55</v>
      </c>
      <c r="J10" s="1" t="s">
        <v>55</v>
      </c>
      <c r="O10" s="1"/>
      <c r="Q10" s="20"/>
      <c r="R10" s="21"/>
      <c r="S10" s="21"/>
      <c r="T10" s="21"/>
      <c r="U10" s="21"/>
      <c r="V10" s="22"/>
      <c r="W10" s="20"/>
      <c r="X10" s="21"/>
      <c r="Y10" s="21"/>
      <c r="Z10" s="22"/>
      <c r="AA10" s="21"/>
      <c r="AB10" s="39" t="s">
        <v>96</v>
      </c>
      <c r="AC10" s="39" t="s">
        <v>97</v>
      </c>
      <c r="AD10" s="39" t="s">
        <v>98</v>
      </c>
    </row>
    <row r="11" spans="1:30" ht="15.5" thickTop="1" thickBot="1" x14ac:dyDescent="0.4">
      <c r="A11" s="1" t="s">
        <v>4</v>
      </c>
      <c r="B11" s="32">
        <v>4564.8558160000002</v>
      </c>
      <c r="C11" s="32">
        <v>4353.6676619999998</v>
      </c>
      <c r="D11" s="32">
        <v>4478.0796559999999</v>
      </c>
      <c r="E11" s="4" t="s">
        <v>88</v>
      </c>
      <c r="F11" s="4" t="s">
        <v>88</v>
      </c>
      <c r="G11" s="4" t="s">
        <v>88</v>
      </c>
      <c r="H11" s="4" t="s">
        <v>88</v>
      </c>
      <c r="I11" s="4" t="s">
        <v>88</v>
      </c>
      <c r="J11" s="4" t="s">
        <v>88</v>
      </c>
      <c r="K11" s="16">
        <f>AVERAGE(B11:D11)</f>
        <v>4465.5343779999994</v>
      </c>
      <c r="L11" s="16">
        <f>_xlfn.STDEV.P(B11:D11)</f>
        <v>86.672360444588222</v>
      </c>
      <c r="M11" s="16" t="e">
        <f>AVERAGE(E11:G11)</f>
        <v>#DIV/0!</v>
      </c>
      <c r="N11" s="16" t="e">
        <f>_xlfn.STDEV.P(E11:G11)</f>
        <v>#DIV/0!</v>
      </c>
      <c r="O11" s="4" t="e">
        <f>AVERAGE(H11:J11)</f>
        <v>#DIV/0!</v>
      </c>
      <c r="P11" s="16" t="e">
        <f>_xlfn.STDEV.P(H11:J11)</f>
        <v>#DIV/0!</v>
      </c>
      <c r="Q11" s="23">
        <f>100-((0/K11)*100)</f>
        <v>100</v>
      </c>
      <c r="R11" s="24">
        <f>100-((0/K11)*100)</f>
        <v>100</v>
      </c>
      <c r="S11" s="24">
        <f>100-((0/K11)*100)</f>
        <v>100</v>
      </c>
      <c r="T11" s="24">
        <f>100-((0/K11)*100)</f>
        <v>100</v>
      </c>
      <c r="U11" s="24">
        <f>100-((0/K11)*100)</f>
        <v>100</v>
      </c>
      <c r="V11" s="30">
        <f>100-((0/K11)*100)</f>
        <v>100</v>
      </c>
      <c r="W11" s="23">
        <f t="shared" ref="W11:W12" si="0">AVERAGE(Q11:S11)</f>
        <v>100</v>
      </c>
      <c r="X11" s="21">
        <f t="shared" ref="X11:X12" si="1">_xlfn.STDEV.P(Q11:S11)</f>
        <v>0</v>
      </c>
      <c r="Y11" s="24">
        <f t="shared" ref="Y11:Y14" si="2">AVERAGE(T11:V11)</f>
        <v>100</v>
      </c>
      <c r="Z11" s="22">
        <f t="shared" ref="Z11:Z14" si="3">_xlfn.STDEV.P(T11:V11)</f>
        <v>0</v>
      </c>
      <c r="AA11" s="21" t="e">
        <f>100 -((O11*100)/M11)</f>
        <v>#DIV/0!</v>
      </c>
      <c r="AB11" s="40" t="s">
        <v>4</v>
      </c>
      <c r="AC11" s="41">
        <v>91</v>
      </c>
      <c r="AD11" s="41" t="s">
        <v>99</v>
      </c>
    </row>
    <row r="12" spans="1:30" ht="15" thickBot="1" x14ac:dyDescent="0.4">
      <c r="A12" s="1" t="s">
        <v>5</v>
      </c>
      <c r="B12" s="32">
        <v>10980.134086</v>
      </c>
      <c r="C12" s="32">
        <v>10534.086006</v>
      </c>
      <c r="D12" s="32">
        <v>10685.902214</v>
      </c>
      <c r="E12" s="4" t="s">
        <v>88</v>
      </c>
      <c r="F12" s="4" t="s">
        <v>88</v>
      </c>
      <c r="G12" s="4" t="s">
        <v>88</v>
      </c>
      <c r="H12" s="4" t="s">
        <v>88</v>
      </c>
      <c r="I12" s="4" t="s">
        <v>88</v>
      </c>
      <c r="J12" s="4" t="s">
        <v>88</v>
      </c>
      <c r="K12" s="16">
        <f t="shared" ref="K12:K34" si="4">AVERAGE(B12:D12)</f>
        <v>10733.374102</v>
      </c>
      <c r="L12" s="16">
        <f t="shared" ref="L12:L34" si="5">_xlfn.STDEV.P(B12:D12)</f>
        <v>185.16642519750553</v>
      </c>
      <c r="M12" s="16" t="e">
        <f t="shared" ref="M12:M34" si="6">AVERAGE(E12:G12)</f>
        <v>#DIV/0!</v>
      </c>
      <c r="N12" s="16" t="e">
        <f t="shared" ref="N12:N34" si="7">_xlfn.STDEV.P(E12:G12)</f>
        <v>#DIV/0!</v>
      </c>
      <c r="O12" s="4" t="e">
        <f t="shared" ref="O12:O34" si="8">AVERAGE(H12:J12)</f>
        <v>#DIV/0!</v>
      </c>
      <c r="P12" s="16" t="e">
        <f t="shared" ref="P12:P34" si="9">_xlfn.STDEV.P(H12:J12)</f>
        <v>#DIV/0!</v>
      </c>
      <c r="Q12" s="23">
        <f>100-((0/K12)*100)</f>
        <v>100</v>
      </c>
      <c r="R12" s="24">
        <f>100-((0/K12)*100)</f>
        <v>100</v>
      </c>
      <c r="S12" s="24">
        <f>100-((0/K12)*100)</f>
        <v>100</v>
      </c>
      <c r="T12" s="24">
        <f>100-((0/K12)*100)</f>
        <v>100</v>
      </c>
      <c r="U12" s="24">
        <f>100-((0/K12)*100)</f>
        <v>100</v>
      </c>
      <c r="V12" s="30">
        <f>100-((0/K12)*100)</f>
        <v>100</v>
      </c>
      <c r="W12" s="23">
        <f t="shared" si="0"/>
        <v>100</v>
      </c>
      <c r="X12" s="21">
        <f t="shared" si="1"/>
        <v>0</v>
      </c>
      <c r="Y12" s="24">
        <f t="shared" si="2"/>
        <v>100</v>
      </c>
      <c r="Z12" s="22">
        <f t="shared" si="3"/>
        <v>0</v>
      </c>
      <c r="AA12" s="21" t="e">
        <f t="shared" ref="AA12:AA34" si="10">100 -((O12*100)/M12)</f>
        <v>#DIV/0!</v>
      </c>
      <c r="AB12" s="42" t="s">
        <v>5</v>
      </c>
      <c r="AC12" s="43">
        <v>296</v>
      </c>
      <c r="AD12" s="43" t="s">
        <v>99</v>
      </c>
    </row>
    <row r="13" spans="1:30" ht="15" thickBot="1" x14ac:dyDescent="0.4">
      <c r="A13" s="1" t="s">
        <v>7</v>
      </c>
      <c r="B13" s="32">
        <v>31765.243697999998</v>
      </c>
      <c r="C13" s="32">
        <v>28761.764058000001</v>
      </c>
      <c r="D13" s="32">
        <v>25808.385170000001</v>
      </c>
      <c r="E13" s="4">
        <v>1001.378098</v>
      </c>
      <c r="F13" s="4">
        <v>1235.5478000000001</v>
      </c>
      <c r="G13" s="4">
        <v>968.50895800000001</v>
      </c>
      <c r="H13" s="4" t="s">
        <v>88</v>
      </c>
      <c r="I13" s="4" t="s">
        <v>88</v>
      </c>
      <c r="J13" s="4" t="s">
        <v>88</v>
      </c>
      <c r="K13" s="16">
        <f t="shared" si="4"/>
        <v>28778.464308666666</v>
      </c>
      <c r="L13" s="16">
        <f t="shared" si="5"/>
        <v>2431.9059815202313</v>
      </c>
      <c r="M13" s="16">
        <f t="shared" si="6"/>
        <v>1068.4782853333334</v>
      </c>
      <c r="N13" s="16">
        <f t="shared" si="7"/>
        <v>118.89564651211792</v>
      </c>
      <c r="O13" s="4">
        <v>0</v>
      </c>
      <c r="P13" s="16" t="e">
        <f t="shared" si="9"/>
        <v>#DIV/0!</v>
      </c>
      <c r="Q13" s="23">
        <f t="shared" ref="Q13:Q34" si="11">100-((E13/K13)*100)</f>
        <v>96.520390778119335</v>
      </c>
      <c r="R13" s="24">
        <f t="shared" ref="R13:R34" si="12">100-((F13/K13)*100)</f>
        <v>95.706693078727227</v>
      </c>
      <c r="S13" s="24">
        <f t="shared" ref="S13:S34" si="13">100-((G13/K13)*100)</f>
        <v>96.63460514219193</v>
      </c>
      <c r="T13" s="24">
        <f>100-((0/K13)*100)</f>
        <v>100</v>
      </c>
      <c r="U13" s="24">
        <f>100-((0/K13)*100)</f>
        <v>100</v>
      </c>
      <c r="V13" s="30">
        <f>100-((0/K13)*100)</f>
        <v>100</v>
      </c>
      <c r="W13" s="23">
        <f>AVERAGE(Q13:S13)</f>
        <v>96.287229666346164</v>
      </c>
      <c r="X13" s="21">
        <f>_xlfn.STDEV.P(Q13:S13)</f>
        <v>0.41314103920518197</v>
      </c>
      <c r="Y13" s="24">
        <f t="shared" si="2"/>
        <v>100</v>
      </c>
      <c r="Z13" s="22">
        <f t="shared" si="3"/>
        <v>0</v>
      </c>
      <c r="AA13" s="21">
        <f t="shared" si="10"/>
        <v>100</v>
      </c>
      <c r="AB13" s="42" t="s">
        <v>7</v>
      </c>
      <c r="AC13" s="43">
        <v>650</v>
      </c>
      <c r="AD13" s="43" t="s">
        <v>99</v>
      </c>
    </row>
    <row r="14" spans="1:30" ht="15" thickBot="1" x14ac:dyDescent="0.4">
      <c r="A14" s="1" t="s">
        <v>8</v>
      </c>
      <c r="B14" s="32">
        <v>4379.7550620000002</v>
      </c>
      <c r="C14" s="32">
        <v>4994.6605719999998</v>
      </c>
      <c r="D14" s="32">
        <v>4853.4301779999996</v>
      </c>
      <c r="E14" s="4">
        <v>273.443828</v>
      </c>
      <c r="F14" s="4">
        <v>369.61754400000001</v>
      </c>
      <c r="G14" s="4">
        <v>268.42769399999997</v>
      </c>
      <c r="H14" s="4" t="s">
        <v>88</v>
      </c>
      <c r="I14" s="4" t="s">
        <v>88</v>
      </c>
      <c r="J14" s="4" t="s">
        <v>88</v>
      </c>
      <c r="K14" s="16">
        <f t="shared" si="4"/>
        <v>4742.6152706666662</v>
      </c>
      <c r="L14" s="16">
        <f t="shared" si="5"/>
        <v>262.97928222905227</v>
      </c>
      <c r="M14" s="16">
        <f t="shared" si="6"/>
        <v>303.82968866666664</v>
      </c>
      <c r="N14" s="16">
        <f t="shared" si="7"/>
        <v>46.564090828993862</v>
      </c>
      <c r="O14" s="4">
        <v>0</v>
      </c>
      <c r="P14" s="16" t="e">
        <f t="shared" si="9"/>
        <v>#DIV/0!</v>
      </c>
      <c r="Q14" s="23">
        <f t="shared" si="11"/>
        <v>94.234324051304242</v>
      </c>
      <c r="R14" s="24">
        <f t="shared" si="12"/>
        <v>92.206461563810478</v>
      </c>
      <c r="S14" s="24">
        <f t="shared" si="13"/>
        <v>94.340091306578458</v>
      </c>
      <c r="T14" s="24">
        <f>100-((0/K14)*100)</f>
        <v>100</v>
      </c>
      <c r="U14" s="24">
        <f>100-((0/K14)*100)</f>
        <v>100</v>
      </c>
      <c r="V14" s="30">
        <f>100-((0/K14)*100)</f>
        <v>100</v>
      </c>
      <c r="W14" s="23">
        <f t="shared" ref="W14:W34" si="14">AVERAGE(Q14:S14)</f>
        <v>93.593625640564383</v>
      </c>
      <c r="X14" s="21">
        <f t="shared" ref="X14:X34" si="15">_xlfn.STDEV.P(Q14:S14)</f>
        <v>0.98182306958347132</v>
      </c>
      <c r="Y14" s="24">
        <f t="shared" si="2"/>
        <v>100</v>
      </c>
      <c r="Z14" s="22">
        <f t="shared" si="3"/>
        <v>0</v>
      </c>
      <c r="AA14" s="21">
        <f t="shared" si="10"/>
        <v>100</v>
      </c>
      <c r="AB14" s="42" t="s">
        <v>8</v>
      </c>
      <c r="AC14" s="43">
        <v>109</v>
      </c>
      <c r="AD14" s="43" t="s">
        <v>99</v>
      </c>
    </row>
    <row r="15" spans="1:30" ht="15" thickBot="1" x14ac:dyDescent="0.4">
      <c r="A15" s="1" t="s">
        <v>10</v>
      </c>
      <c r="B15" s="32">
        <v>35533.323406000003</v>
      </c>
      <c r="C15" s="32">
        <v>39714.639139999999</v>
      </c>
      <c r="D15" s="32">
        <v>39244.028742000002</v>
      </c>
      <c r="E15" s="4">
        <v>2156.3160539999999</v>
      </c>
      <c r="F15" s="4">
        <v>2973.0910439999998</v>
      </c>
      <c r="G15" s="4">
        <v>1744.201744</v>
      </c>
      <c r="H15" s="4">
        <v>216.20107400000001</v>
      </c>
      <c r="I15" s="4">
        <v>446.09488599999997</v>
      </c>
      <c r="J15" s="4">
        <v>523.79541800000004</v>
      </c>
      <c r="K15" s="16">
        <f t="shared" si="4"/>
        <v>38163.997095999999</v>
      </c>
      <c r="L15" s="16">
        <f t="shared" si="5"/>
        <v>1870.0626699160086</v>
      </c>
      <c r="M15" s="16">
        <f t="shared" si="6"/>
        <v>2291.2029473333332</v>
      </c>
      <c r="N15" s="16">
        <f t="shared" si="7"/>
        <v>510.67803517053761</v>
      </c>
      <c r="O15" s="4">
        <f t="shared" si="8"/>
        <v>395.36379266666671</v>
      </c>
      <c r="P15" s="16">
        <f t="shared" si="9"/>
        <v>130.59811889480932</v>
      </c>
      <c r="Q15" s="23">
        <f t="shared" si="11"/>
        <v>94.349868415051304</v>
      </c>
      <c r="R15" s="24">
        <f t="shared" si="12"/>
        <v>92.209696912717746</v>
      </c>
      <c r="S15" s="24">
        <f t="shared" si="13"/>
        <v>95.4297194300363</v>
      </c>
      <c r="T15" s="24">
        <f t="shared" ref="T15:T34" si="16">100-((H15/K15)*100)</f>
        <v>99.433494679668499</v>
      </c>
      <c r="U15" s="24">
        <f t="shared" ref="U15:U34" si="17">100-((I15/K15)*100)</f>
        <v>98.831110680367502</v>
      </c>
      <c r="V15" s="30">
        <f t="shared" ref="V15:V34" si="18">100-((J15/K15)*100)</f>
        <v>98.627514259886311</v>
      </c>
      <c r="W15" s="23">
        <f t="shared" si="14"/>
        <v>93.996428252601788</v>
      </c>
      <c r="X15" s="21">
        <f t="shared" si="15"/>
        <v>1.338114647388603</v>
      </c>
      <c r="Y15" s="24">
        <f>AVERAGE(T15:V15)</f>
        <v>98.964039873307442</v>
      </c>
      <c r="Z15" s="22">
        <f>_xlfn.STDEV.P(T15:V15)</f>
        <v>0.34220241282980923</v>
      </c>
      <c r="AA15" s="21">
        <f t="shared" si="10"/>
        <v>82.744270073202401</v>
      </c>
      <c r="AB15" s="42" t="s">
        <v>10</v>
      </c>
      <c r="AC15" s="43">
        <v>751</v>
      </c>
      <c r="AD15" s="43">
        <v>20</v>
      </c>
    </row>
    <row r="16" spans="1:30" ht="15" thickBot="1" x14ac:dyDescent="0.4">
      <c r="A16" s="1" t="s">
        <v>11</v>
      </c>
      <c r="B16" s="32">
        <v>461.17255799999998</v>
      </c>
      <c r="C16" s="32">
        <v>477.67034799999999</v>
      </c>
      <c r="D16" s="32">
        <v>446.67052999999999</v>
      </c>
      <c r="E16" s="4">
        <v>123.53059399999999</v>
      </c>
      <c r="F16" s="4">
        <v>122.265652</v>
      </c>
      <c r="G16" s="4">
        <v>106.1534</v>
      </c>
      <c r="H16" s="4" t="s">
        <v>88</v>
      </c>
      <c r="I16" s="4" t="s">
        <v>88</v>
      </c>
      <c r="J16" s="4" t="s">
        <v>88</v>
      </c>
      <c r="K16" s="16">
        <f t="shared" si="4"/>
        <v>461.83781199999999</v>
      </c>
      <c r="L16" s="16">
        <f t="shared" si="5"/>
        <v>12.664362101889646</v>
      </c>
      <c r="M16" s="16">
        <f t="shared" si="6"/>
        <v>117.31654866666668</v>
      </c>
      <c r="N16" s="16">
        <f t="shared" si="7"/>
        <v>7.9104123652064757</v>
      </c>
      <c r="O16" s="4">
        <v>0</v>
      </c>
      <c r="P16" s="16" t="e">
        <f t="shared" si="9"/>
        <v>#DIV/0!</v>
      </c>
      <c r="Q16" s="23">
        <f t="shared" si="11"/>
        <v>73.252386272780967</v>
      </c>
      <c r="R16" s="24">
        <f t="shared" si="12"/>
        <v>73.526279394377525</v>
      </c>
      <c r="S16" s="24">
        <f t="shared" si="13"/>
        <v>77.015004566148434</v>
      </c>
      <c r="T16" s="24">
        <f>100-((0/K16)*100)</f>
        <v>100</v>
      </c>
      <c r="U16" s="24">
        <f>100-((0/K16)*100)</f>
        <v>100</v>
      </c>
      <c r="V16" s="30">
        <f>100-((0/K16)*100)</f>
        <v>100</v>
      </c>
      <c r="W16" s="23">
        <f t="shared" si="14"/>
        <v>74.59789007776898</v>
      </c>
      <c r="X16" s="21">
        <f t="shared" si="15"/>
        <v>1.7128117619798733</v>
      </c>
      <c r="Y16" s="24">
        <f t="shared" ref="Y16:Y34" si="19">AVERAGE(T16:V16)</f>
        <v>100</v>
      </c>
      <c r="Z16" s="22">
        <f t="shared" ref="Z16:Z34" si="20">_xlfn.STDEV.P(T16:V16)</f>
        <v>0</v>
      </c>
      <c r="AA16" s="21">
        <f t="shared" si="10"/>
        <v>100</v>
      </c>
      <c r="AB16" s="42" t="s">
        <v>11</v>
      </c>
      <c r="AC16" s="43">
        <v>11</v>
      </c>
      <c r="AD16" s="43" t="s">
        <v>99</v>
      </c>
    </row>
    <row r="17" spans="1:30" ht="15" thickBot="1" x14ac:dyDescent="0.4">
      <c r="A17" s="1" t="s">
        <v>13</v>
      </c>
      <c r="B17" s="32">
        <v>293.433672</v>
      </c>
      <c r="C17" s="32">
        <v>304.32214199999999</v>
      </c>
      <c r="D17" s="32">
        <v>281.22240599999998</v>
      </c>
      <c r="E17" s="4">
        <v>131.13175799999999</v>
      </c>
      <c r="F17" s="4">
        <v>129.39532</v>
      </c>
      <c r="G17" s="4">
        <v>117.30247799999999</v>
      </c>
      <c r="H17" s="4" t="s">
        <v>88</v>
      </c>
      <c r="I17" s="4" t="s">
        <v>88</v>
      </c>
      <c r="J17" s="4" t="s">
        <v>88</v>
      </c>
      <c r="K17" s="16">
        <f t="shared" si="4"/>
        <v>292.99273999999997</v>
      </c>
      <c r="L17" s="16">
        <f t="shared" si="5"/>
        <v>9.4355804127741951</v>
      </c>
      <c r="M17" s="16">
        <f t="shared" si="6"/>
        <v>125.94318533333332</v>
      </c>
      <c r="N17" s="16">
        <f t="shared" si="7"/>
        <v>6.1508899977808813</v>
      </c>
      <c r="O17" s="4">
        <v>0</v>
      </c>
      <c r="P17" s="16" t="e">
        <f t="shared" si="9"/>
        <v>#DIV/0!</v>
      </c>
      <c r="Q17" s="23">
        <f t="shared" si="11"/>
        <v>55.244024817816303</v>
      </c>
      <c r="R17" s="24">
        <f t="shared" si="12"/>
        <v>55.83668045836221</v>
      </c>
      <c r="S17" s="24">
        <f t="shared" si="13"/>
        <v>59.964032555891997</v>
      </c>
      <c r="T17" s="24">
        <f>100-((0/K17)*100)</f>
        <v>100</v>
      </c>
      <c r="U17" s="24">
        <f>100-((0/K17)*100)</f>
        <v>100</v>
      </c>
      <c r="V17" s="30">
        <f>100-((0/K17)*100)</f>
        <v>100</v>
      </c>
      <c r="W17" s="23">
        <f t="shared" si="14"/>
        <v>57.014912610690175</v>
      </c>
      <c r="X17" s="21">
        <f t="shared" si="15"/>
        <v>2.0993318802987679</v>
      </c>
      <c r="Y17" s="24">
        <f t="shared" si="19"/>
        <v>100</v>
      </c>
      <c r="Z17" s="22">
        <f t="shared" si="20"/>
        <v>0</v>
      </c>
      <c r="AA17" s="21">
        <f t="shared" si="10"/>
        <v>100</v>
      </c>
      <c r="AB17" s="42" t="s">
        <v>13</v>
      </c>
      <c r="AC17" s="43">
        <v>6</v>
      </c>
      <c r="AD17" s="43">
        <v>31</v>
      </c>
    </row>
    <row r="18" spans="1:30" ht="15" customHeight="1" thickBot="1" x14ac:dyDescent="0.4">
      <c r="A18" s="1" t="s">
        <v>14</v>
      </c>
      <c r="B18" s="32" t="s">
        <v>88</v>
      </c>
      <c r="C18" s="32" t="s">
        <v>88</v>
      </c>
      <c r="D18" s="32" t="s">
        <v>88</v>
      </c>
      <c r="E18" s="4" t="s">
        <v>88</v>
      </c>
      <c r="F18" s="4" t="s">
        <v>88</v>
      </c>
      <c r="G18" s="4" t="s">
        <v>88</v>
      </c>
      <c r="H18" s="4" t="s">
        <v>88</v>
      </c>
      <c r="I18" s="4" t="s">
        <v>88</v>
      </c>
      <c r="J18" s="4" t="s">
        <v>88</v>
      </c>
      <c r="K18" s="16" t="e">
        <f t="shared" si="4"/>
        <v>#DIV/0!</v>
      </c>
      <c r="L18" s="16" t="e">
        <f t="shared" si="5"/>
        <v>#DIV/0!</v>
      </c>
      <c r="M18" s="16" t="e">
        <f t="shared" si="6"/>
        <v>#DIV/0!</v>
      </c>
      <c r="N18" s="16" t="e">
        <f t="shared" si="7"/>
        <v>#DIV/0!</v>
      </c>
      <c r="O18" s="4" t="e">
        <f t="shared" si="8"/>
        <v>#DIV/0!</v>
      </c>
      <c r="P18" s="16" t="e">
        <f t="shared" si="9"/>
        <v>#DIV/0!</v>
      </c>
      <c r="Q18" s="23" t="e">
        <f t="shared" si="11"/>
        <v>#VALUE!</v>
      </c>
      <c r="R18" s="24" t="e">
        <f t="shared" si="12"/>
        <v>#VALUE!</v>
      </c>
      <c r="S18" s="24" t="e">
        <f t="shared" si="13"/>
        <v>#VALUE!</v>
      </c>
      <c r="T18" s="24" t="e">
        <f t="shared" si="16"/>
        <v>#VALUE!</v>
      </c>
      <c r="U18" s="24" t="e">
        <f t="shared" si="17"/>
        <v>#VALUE!</v>
      </c>
      <c r="V18" s="30" t="e">
        <f t="shared" si="18"/>
        <v>#VALUE!</v>
      </c>
      <c r="W18" s="23" t="e">
        <f t="shared" si="14"/>
        <v>#VALUE!</v>
      </c>
      <c r="X18" s="21" t="e">
        <f t="shared" si="15"/>
        <v>#VALUE!</v>
      </c>
      <c r="Y18" s="24" t="e">
        <f t="shared" si="19"/>
        <v>#VALUE!</v>
      </c>
      <c r="Z18" s="22" t="e">
        <f t="shared" si="20"/>
        <v>#VALUE!</v>
      </c>
      <c r="AA18" s="21" t="e">
        <f t="shared" si="10"/>
        <v>#DIV/0!</v>
      </c>
      <c r="AB18" s="42" t="s">
        <v>14</v>
      </c>
      <c r="AC18" s="43" t="s">
        <v>99</v>
      </c>
      <c r="AD18" s="43">
        <v>21</v>
      </c>
    </row>
    <row r="19" spans="1:30" ht="15" thickBot="1" x14ac:dyDescent="0.4">
      <c r="A19" s="1" t="s">
        <v>15</v>
      </c>
      <c r="B19" s="32">
        <v>15.503066</v>
      </c>
      <c r="C19" s="32">
        <v>11.761176000000001</v>
      </c>
      <c r="D19" s="32">
        <v>11.71951</v>
      </c>
      <c r="E19" s="4" t="s">
        <v>88</v>
      </c>
      <c r="F19" s="4" t="s">
        <v>88</v>
      </c>
      <c r="G19" s="4" t="s">
        <v>88</v>
      </c>
      <c r="H19" s="4" t="s">
        <v>88</v>
      </c>
      <c r="I19" s="4" t="s">
        <v>88</v>
      </c>
      <c r="J19" s="4" t="s">
        <v>88</v>
      </c>
      <c r="K19" s="16">
        <f t="shared" si="4"/>
        <v>12.994584000000001</v>
      </c>
      <c r="L19" s="16">
        <f t="shared" si="5"/>
        <v>1.7738461925304083</v>
      </c>
      <c r="M19" s="16" t="e">
        <f t="shared" si="6"/>
        <v>#DIV/0!</v>
      </c>
      <c r="N19" s="16" t="e">
        <f t="shared" si="7"/>
        <v>#DIV/0!</v>
      </c>
      <c r="O19" s="4" t="e">
        <f t="shared" si="8"/>
        <v>#DIV/0!</v>
      </c>
      <c r="P19" s="16" t="e">
        <f t="shared" si="9"/>
        <v>#DIV/0!</v>
      </c>
      <c r="Q19" s="23">
        <f>100-((0/K19)*100)</f>
        <v>100</v>
      </c>
      <c r="R19" s="24">
        <f>100-((0/K19)*100)</f>
        <v>100</v>
      </c>
      <c r="S19" s="24">
        <f>100-((0/K19)*100)</f>
        <v>100</v>
      </c>
      <c r="T19" s="24">
        <f>100-((0/K19)*100)</f>
        <v>100</v>
      </c>
      <c r="U19" s="24">
        <f>100-((0/K19)*100)</f>
        <v>100</v>
      </c>
      <c r="V19" s="30">
        <f>100-((0/K19)*100)</f>
        <v>100</v>
      </c>
      <c r="W19" s="23">
        <f t="shared" si="14"/>
        <v>100</v>
      </c>
      <c r="X19" s="21">
        <f t="shared" si="15"/>
        <v>0</v>
      </c>
      <c r="Y19" s="24">
        <f t="shared" si="19"/>
        <v>100</v>
      </c>
      <c r="Z19" s="22">
        <f t="shared" si="20"/>
        <v>0</v>
      </c>
      <c r="AA19" s="21" t="e">
        <f t="shared" si="10"/>
        <v>#DIV/0!</v>
      </c>
      <c r="AB19" s="42" t="s">
        <v>15</v>
      </c>
      <c r="AC19" s="43" t="s">
        <v>99</v>
      </c>
      <c r="AD19" s="43">
        <v>17</v>
      </c>
    </row>
    <row r="20" spans="1:30" ht="15" customHeight="1" thickBot="1" x14ac:dyDescent="0.4">
      <c r="A20" s="1" t="s">
        <v>16</v>
      </c>
      <c r="B20" s="32" t="s">
        <v>88</v>
      </c>
      <c r="C20" s="32" t="s">
        <v>88</v>
      </c>
      <c r="D20" s="32" t="s">
        <v>88</v>
      </c>
      <c r="E20" s="4" t="s">
        <v>88</v>
      </c>
      <c r="F20" s="4" t="s">
        <v>88</v>
      </c>
      <c r="G20" s="4" t="s">
        <v>88</v>
      </c>
      <c r="H20" s="4" t="s">
        <v>88</v>
      </c>
      <c r="I20" s="4" t="s">
        <v>88</v>
      </c>
      <c r="J20" s="4" t="s">
        <v>88</v>
      </c>
      <c r="K20" s="16" t="e">
        <f t="shared" si="4"/>
        <v>#DIV/0!</v>
      </c>
      <c r="L20" s="16" t="e">
        <f t="shared" si="5"/>
        <v>#DIV/0!</v>
      </c>
      <c r="M20" s="16" t="e">
        <f t="shared" si="6"/>
        <v>#DIV/0!</v>
      </c>
      <c r="N20" s="16" t="e">
        <f t="shared" si="7"/>
        <v>#DIV/0!</v>
      </c>
      <c r="O20" s="4" t="e">
        <f t="shared" si="8"/>
        <v>#DIV/0!</v>
      </c>
      <c r="P20" s="16" t="e">
        <f t="shared" si="9"/>
        <v>#DIV/0!</v>
      </c>
      <c r="Q20" s="23" t="e">
        <f t="shared" si="11"/>
        <v>#VALUE!</v>
      </c>
      <c r="R20" s="24" t="e">
        <f t="shared" si="12"/>
        <v>#VALUE!</v>
      </c>
      <c r="S20" s="24" t="e">
        <f t="shared" si="13"/>
        <v>#VALUE!</v>
      </c>
      <c r="T20" s="24" t="e">
        <f t="shared" si="16"/>
        <v>#VALUE!</v>
      </c>
      <c r="U20" s="24" t="e">
        <f t="shared" si="17"/>
        <v>#VALUE!</v>
      </c>
      <c r="V20" s="30" t="e">
        <f t="shared" si="18"/>
        <v>#VALUE!</v>
      </c>
      <c r="W20" s="23" t="e">
        <f t="shared" si="14"/>
        <v>#VALUE!</v>
      </c>
      <c r="X20" s="21" t="e">
        <f t="shared" si="15"/>
        <v>#VALUE!</v>
      </c>
      <c r="Y20" s="24" t="e">
        <f t="shared" si="19"/>
        <v>#VALUE!</v>
      </c>
      <c r="Z20" s="22" t="e">
        <f t="shared" si="20"/>
        <v>#VALUE!</v>
      </c>
      <c r="AA20" s="21" t="e">
        <f t="shared" si="10"/>
        <v>#DIV/0!</v>
      </c>
      <c r="AB20" s="42" t="s">
        <v>16</v>
      </c>
      <c r="AC20" s="43" t="s">
        <v>99</v>
      </c>
      <c r="AD20" s="43">
        <v>5</v>
      </c>
    </row>
    <row r="21" spans="1:30" ht="15" customHeight="1" thickBot="1" x14ac:dyDescent="0.4">
      <c r="A21" s="1" t="s">
        <v>17</v>
      </c>
      <c r="B21" s="32" t="s">
        <v>88</v>
      </c>
      <c r="C21" s="32" t="s">
        <v>88</v>
      </c>
      <c r="D21" s="32" t="s">
        <v>88</v>
      </c>
      <c r="E21" s="4" t="s">
        <v>88</v>
      </c>
      <c r="F21" s="4" t="s">
        <v>88</v>
      </c>
      <c r="G21" s="4" t="s">
        <v>88</v>
      </c>
      <c r="H21" s="4" t="s">
        <v>88</v>
      </c>
      <c r="I21" s="4" t="s">
        <v>88</v>
      </c>
      <c r="J21" s="4" t="s">
        <v>88</v>
      </c>
      <c r="K21" s="16" t="e">
        <f t="shared" si="4"/>
        <v>#DIV/0!</v>
      </c>
      <c r="L21" s="16" t="e">
        <f t="shared" si="5"/>
        <v>#DIV/0!</v>
      </c>
      <c r="M21" s="16" t="e">
        <f t="shared" si="6"/>
        <v>#DIV/0!</v>
      </c>
      <c r="N21" s="16" t="e">
        <f t="shared" si="7"/>
        <v>#DIV/0!</v>
      </c>
      <c r="O21" s="4" t="e">
        <f t="shared" si="8"/>
        <v>#DIV/0!</v>
      </c>
      <c r="P21" s="16" t="e">
        <f t="shared" si="9"/>
        <v>#DIV/0!</v>
      </c>
      <c r="Q21" s="23" t="e">
        <f t="shared" si="11"/>
        <v>#VALUE!</v>
      </c>
      <c r="R21" s="24" t="e">
        <f t="shared" si="12"/>
        <v>#VALUE!</v>
      </c>
      <c r="S21" s="24" t="e">
        <f t="shared" si="13"/>
        <v>#VALUE!</v>
      </c>
      <c r="T21" s="24" t="e">
        <f t="shared" si="16"/>
        <v>#VALUE!</v>
      </c>
      <c r="U21" s="24" t="e">
        <f t="shared" si="17"/>
        <v>#VALUE!</v>
      </c>
      <c r="V21" s="30" t="e">
        <f t="shared" si="18"/>
        <v>#VALUE!</v>
      </c>
      <c r="W21" s="23" t="e">
        <f t="shared" si="14"/>
        <v>#VALUE!</v>
      </c>
      <c r="X21" s="21" t="e">
        <f t="shared" si="15"/>
        <v>#VALUE!</v>
      </c>
      <c r="Y21" s="24" t="e">
        <f t="shared" si="19"/>
        <v>#VALUE!</v>
      </c>
      <c r="Z21" s="22" t="e">
        <f t="shared" si="20"/>
        <v>#VALUE!</v>
      </c>
      <c r="AA21" s="21" t="e">
        <f t="shared" si="10"/>
        <v>#DIV/0!</v>
      </c>
      <c r="AB21" s="42" t="s">
        <v>17</v>
      </c>
      <c r="AC21" s="43" t="s">
        <v>99</v>
      </c>
      <c r="AD21" s="43" t="s">
        <v>99</v>
      </c>
    </row>
    <row r="22" spans="1:30" ht="15" thickBot="1" x14ac:dyDescent="0.4">
      <c r="A22" s="1" t="s">
        <v>6</v>
      </c>
      <c r="B22" s="32">
        <v>6435.698652</v>
      </c>
      <c r="C22" s="32">
        <v>5992.2154719999999</v>
      </c>
      <c r="D22" s="32">
        <v>5839.7132060000004</v>
      </c>
      <c r="E22" s="4">
        <v>229.170976</v>
      </c>
      <c r="F22" s="4">
        <v>269.775128</v>
      </c>
      <c r="G22" s="4">
        <v>235.78970000000001</v>
      </c>
      <c r="H22" s="4">
        <v>132.77477200000001</v>
      </c>
      <c r="I22" s="4">
        <v>139.73605000000001</v>
      </c>
      <c r="J22" s="4">
        <v>143.82851199999999</v>
      </c>
      <c r="K22" s="16">
        <f t="shared" si="4"/>
        <v>6089.2091099999998</v>
      </c>
      <c r="L22" s="16">
        <f t="shared" si="5"/>
        <v>252.79172892628557</v>
      </c>
      <c r="M22" s="16">
        <f t="shared" si="6"/>
        <v>244.91193466666667</v>
      </c>
      <c r="N22" s="16">
        <f t="shared" si="7"/>
        <v>17.787367500468363</v>
      </c>
      <c r="O22" s="4">
        <f t="shared" si="8"/>
        <v>138.77977799999999</v>
      </c>
      <c r="P22" s="16">
        <f t="shared" si="9"/>
        <v>4.5630497185097507</v>
      </c>
      <c r="Q22" s="23">
        <f t="shared" si="11"/>
        <v>96.236441024440367</v>
      </c>
      <c r="R22" s="24">
        <f t="shared" si="12"/>
        <v>95.569619582336856</v>
      </c>
      <c r="S22" s="24">
        <f t="shared" si="13"/>
        <v>96.127745069342836</v>
      </c>
      <c r="T22" s="24">
        <f t="shared" si="16"/>
        <v>97.819507105086103</v>
      </c>
      <c r="U22" s="24">
        <f t="shared" si="17"/>
        <v>97.705185558983047</v>
      </c>
      <c r="V22" s="30">
        <f t="shared" si="18"/>
        <v>97.637977126392357</v>
      </c>
      <c r="W22" s="23">
        <f t="shared" si="14"/>
        <v>95.977935225373358</v>
      </c>
      <c r="X22" s="21">
        <f t="shared" si="15"/>
        <v>0.29211293583689218</v>
      </c>
      <c r="Y22" s="24">
        <f t="shared" si="19"/>
        <v>97.720889930153831</v>
      </c>
      <c r="Z22" s="22">
        <f t="shared" si="20"/>
        <v>7.4936656568688684E-2</v>
      </c>
      <c r="AA22" s="21">
        <f t="shared" si="10"/>
        <v>43.33482433639508</v>
      </c>
      <c r="AB22" s="42" t="s">
        <v>6</v>
      </c>
      <c r="AC22" s="43">
        <v>137</v>
      </c>
      <c r="AD22" s="43" t="s">
        <v>99</v>
      </c>
    </row>
    <row r="23" spans="1:30" ht="15" thickBot="1" x14ac:dyDescent="0.4">
      <c r="A23" s="1" t="s">
        <v>26</v>
      </c>
      <c r="B23" s="32">
        <v>11556.40538</v>
      </c>
      <c r="C23" s="32">
        <v>11620.469262000001</v>
      </c>
      <c r="D23" s="32">
        <v>10492.159478</v>
      </c>
      <c r="E23" s="4">
        <v>349.196414</v>
      </c>
      <c r="F23" s="4">
        <v>504.93022399999995</v>
      </c>
      <c r="G23" s="4">
        <v>385.893844</v>
      </c>
      <c r="H23" s="4">
        <v>64.286128000000005</v>
      </c>
      <c r="I23" s="4">
        <v>75.646287999999998</v>
      </c>
      <c r="J23" s="4">
        <v>92.679624000000004</v>
      </c>
      <c r="K23" s="16">
        <f t="shared" si="4"/>
        <v>11223.011373333335</v>
      </c>
      <c r="L23" s="16">
        <f t="shared" si="5"/>
        <v>517.45171428741207</v>
      </c>
      <c r="M23" s="16">
        <f t="shared" si="6"/>
        <v>413.34016066666663</v>
      </c>
      <c r="N23" s="16">
        <f t="shared" si="7"/>
        <v>66.474206116378795</v>
      </c>
      <c r="O23" s="4">
        <f t="shared" si="8"/>
        <v>77.537346666666664</v>
      </c>
      <c r="P23" s="16">
        <f t="shared" si="9"/>
        <v>11.66846836381672</v>
      </c>
      <c r="Q23" s="23">
        <f t="shared" si="11"/>
        <v>96.888567583298411</v>
      </c>
      <c r="R23" s="24">
        <f t="shared" si="12"/>
        <v>95.500938142148286</v>
      </c>
      <c r="S23" s="24">
        <f t="shared" si="13"/>
        <v>96.561583774949113</v>
      </c>
      <c r="T23" s="24">
        <f t="shared" si="16"/>
        <v>99.427193594824757</v>
      </c>
      <c r="U23" s="24">
        <f t="shared" si="17"/>
        <v>99.325971564283179</v>
      </c>
      <c r="V23" s="30">
        <f t="shared" si="18"/>
        <v>99.17420003493703</v>
      </c>
      <c r="W23" s="23">
        <f t="shared" si="14"/>
        <v>96.31702983346527</v>
      </c>
      <c r="X23" s="21">
        <f t="shared" si="15"/>
        <v>0.59230275997337389</v>
      </c>
      <c r="Y23" s="24">
        <f t="shared" si="19"/>
        <v>99.309121731348327</v>
      </c>
      <c r="Z23" s="22">
        <f t="shared" si="20"/>
        <v>0.1039691396156113</v>
      </c>
      <c r="AA23" s="21">
        <f t="shared" si="10"/>
        <v>81.241274367918066</v>
      </c>
      <c r="AB23" s="42" t="s">
        <v>26</v>
      </c>
      <c r="AC23" s="43">
        <v>210</v>
      </c>
      <c r="AD23" s="43" t="s">
        <v>99</v>
      </c>
    </row>
    <row r="24" spans="1:30" ht="15" thickBot="1" x14ac:dyDescent="0.4">
      <c r="A24" s="1" t="s">
        <v>9</v>
      </c>
      <c r="B24" s="33">
        <v>50917.983430000008</v>
      </c>
      <c r="C24" s="33">
        <v>47170.061009999998</v>
      </c>
      <c r="D24" s="33">
        <v>54188.736889999993</v>
      </c>
      <c r="E24" s="4">
        <v>3655.7089080000001</v>
      </c>
      <c r="F24" s="4">
        <v>5026.4610460000004</v>
      </c>
      <c r="G24" s="4">
        <v>3081.0848679999999</v>
      </c>
      <c r="H24" s="4">
        <v>303.12454200000002</v>
      </c>
      <c r="I24" s="4">
        <v>624.54473399999995</v>
      </c>
      <c r="J24" s="4">
        <v>856.45978200000002</v>
      </c>
      <c r="K24" s="16">
        <f t="shared" si="4"/>
        <v>50758.927109999997</v>
      </c>
      <c r="L24" s="16">
        <f t="shared" si="5"/>
        <v>2867.5688845922409</v>
      </c>
      <c r="M24" s="16">
        <f t="shared" si="6"/>
        <v>3921.0849406666671</v>
      </c>
      <c r="N24" s="16">
        <f t="shared" si="7"/>
        <v>816.06390579737149</v>
      </c>
      <c r="O24" s="4">
        <f t="shared" si="8"/>
        <v>594.70968600000003</v>
      </c>
      <c r="P24" s="16">
        <f t="shared" si="9"/>
        <v>226.8811282343481</v>
      </c>
      <c r="Q24" s="23">
        <f t="shared" si="11"/>
        <v>92.797899569315774</v>
      </c>
      <c r="R24" s="24">
        <f t="shared" si="12"/>
        <v>90.097385165160944</v>
      </c>
      <c r="S24" s="24">
        <f t="shared" si="13"/>
        <v>93.929964553184973</v>
      </c>
      <c r="T24" s="24">
        <f t="shared" si="16"/>
        <v>99.402815309033031</v>
      </c>
      <c r="U24" s="24">
        <f t="shared" si="17"/>
        <v>98.769586416500601</v>
      </c>
      <c r="V24" s="30">
        <f t="shared" si="18"/>
        <v>98.312691321973844</v>
      </c>
      <c r="W24" s="23">
        <f t="shared" si="14"/>
        <v>92.275083095887226</v>
      </c>
      <c r="X24" s="21">
        <f t="shared" si="15"/>
        <v>1.6077248914833773</v>
      </c>
      <c r="Y24" s="24">
        <f t="shared" si="19"/>
        <v>98.828364349169149</v>
      </c>
      <c r="Z24" s="22">
        <f t="shared" si="20"/>
        <v>0.44697778529217497</v>
      </c>
      <c r="AA24" s="21">
        <f t="shared" si="10"/>
        <v>84.833032311233566</v>
      </c>
      <c r="AB24" s="42" t="s">
        <v>9</v>
      </c>
      <c r="AC24" s="43">
        <v>2363</v>
      </c>
      <c r="AD24" s="43">
        <v>10</v>
      </c>
    </row>
    <row r="25" spans="1:30" ht="15" thickBot="1" x14ac:dyDescent="0.4">
      <c r="A25" s="1" t="s">
        <v>21</v>
      </c>
      <c r="B25" s="32">
        <v>6632.9913500000002</v>
      </c>
      <c r="C25" s="32">
        <v>7208.4290659999997</v>
      </c>
      <c r="D25" s="32">
        <v>6719.4653879999996</v>
      </c>
      <c r="E25" s="4">
        <v>440.06838800000003</v>
      </c>
      <c r="F25" s="4">
        <v>606.72270600000002</v>
      </c>
      <c r="G25" s="4">
        <v>329.37547999999998</v>
      </c>
      <c r="H25" s="4">
        <v>98.572863999999996</v>
      </c>
      <c r="I25" s="4">
        <v>130.79487</v>
      </c>
      <c r="J25" s="4">
        <v>140.443108</v>
      </c>
      <c r="K25" s="16">
        <f t="shared" si="4"/>
        <v>6853.6286013333338</v>
      </c>
      <c r="L25" s="16">
        <f t="shared" si="5"/>
        <v>253.35346469279921</v>
      </c>
      <c r="M25" s="16">
        <f t="shared" si="6"/>
        <v>458.72219133333334</v>
      </c>
      <c r="N25" s="16">
        <f t="shared" si="7"/>
        <v>113.99223431612272</v>
      </c>
      <c r="O25" s="4">
        <f t="shared" si="8"/>
        <v>123.27028066666666</v>
      </c>
      <c r="P25" s="16">
        <f t="shared" si="9"/>
        <v>17.902400521184688</v>
      </c>
      <c r="Q25" s="23">
        <f t="shared" si="11"/>
        <v>93.57904529705057</v>
      </c>
      <c r="R25" s="24">
        <f t="shared" si="12"/>
        <v>91.14742363071781</v>
      </c>
      <c r="S25" s="24">
        <f t="shared" si="13"/>
        <v>95.19414460340144</v>
      </c>
      <c r="T25" s="24">
        <f t="shared" si="16"/>
        <v>98.561741965696484</v>
      </c>
      <c r="U25" s="24">
        <f t="shared" si="17"/>
        <v>98.091596764164393</v>
      </c>
      <c r="V25" s="30">
        <f t="shared" si="18"/>
        <v>97.950821146440916</v>
      </c>
      <c r="W25" s="23">
        <f t="shared" si="14"/>
        <v>93.306871177056607</v>
      </c>
      <c r="X25" s="21">
        <f t="shared" si="15"/>
        <v>1.6632391532559296</v>
      </c>
      <c r="Y25" s="24">
        <f t="shared" si="19"/>
        <v>98.201386625433926</v>
      </c>
      <c r="Z25" s="22">
        <f t="shared" si="20"/>
        <v>0.26121054353166528</v>
      </c>
      <c r="AA25" s="21">
        <f t="shared" si="10"/>
        <v>73.127465163966406</v>
      </c>
      <c r="AB25" s="42" t="s">
        <v>21</v>
      </c>
      <c r="AC25" s="43">
        <v>177</v>
      </c>
      <c r="AD25" s="43" t="s">
        <v>99</v>
      </c>
    </row>
    <row r="26" spans="1:30" ht="15" thickBot="1" x14ac:dyDescent="0.4">
      <c r="A26" s="1" t="s">
        <v>12</v>
      </c>
      <c r="B26" s="33">
        <v>176773.73712000001</v>
      </c>
      <c r="C26" s="33">
        <v>213153.65474999999</v>
      </c>
      <c r="D26" s="33">
        <v>152864.12004000001</v>
      </c>
      <c r="E26" s="4">
        <v>26498.475868000001</v>
      </c>
      <c r="F26" s="4">
        <v>37124.669077999999</v>
      </c>
      <c r="G26" s="4">
        <v>17884.453688000001</v>
      </c>
      <c r="H26" s="4">
        <v>2471.0647359999998</v>
      </c>
      <c r="I26" s="4">
        <v>4021.6079660000005</v>
      </c>
      <c r="J26" s="4">
        <v>4170.619436</v>
      </c>
      <c r="K26" s="16">
        <f t="shared" si="4"/>
        <v>180930.50396999999</v>
      </c>
      <c r="L26" s="16">
        <f t="shared" si="5"/>
        <v>24787.981387102533</v>
      </c>
      <c r="M26" s="16">
        <f t="shared" si="6"/>
        <v>27169.199544666666</v>
      </c>
      <c r="N26" s="16">
        <f t="shared" si="7"/>
        <v>7869.0903646791467</v>
      </c>
      <c r="O26" s="4">
        <f t="shared" si="8"/>
        <v>3554.4307126666668</v>
      </c>
      <c r="P26" s="16">
        <f t="shared" si="9"/>
        <v>768.46708196559655</v>
      </c>
      <c r="Q26" s="23">
        <f t="shared" si="11"/>
        <v>85.354334793433338</v>
      </c>
      <c r="R26" s="24">
        <f t="shared" si="12"/>
        <v>79.481254811429906</v>
      </c>
      <c r="S26" s="24">
        <f t="shared" si="13"/>
        <v>90.115291067245678</v>
      </c>
      <c r="T26" s="24">
        <f t="shared" si="16"/>
        <v>98.63424647487318</v>
      </c>
      <c r="U26" s="24">
        <f t="shared" si="17"/>
        <v>97.777263712996216</v>
      </c>
      <c r="V26" s="30">
        <f t="shared" si="18"/>
        <v>97.694905311991207</v>
      </c>
      <c r="W26" s="23">
        <f t="shared" si="14"/>
        <v>84.983626890702965</v>
      </c>
      <c r="X26" s="21">
        <f t="shared" si="15"/>
        <v>4.3492336516035515</v>
      </c>
      <c r="Y26" s="24">
        <f t="shared" si="19"/>
        <v>98.035471833286863</v>
      </c>
      <c r="Z26" s="22">
        <f t="shared" si="20"/>
        <v>0.42473052641970388</v>
      </c>
      <c r="AA26" s="21">
        <f t="shared" si="10"/>
        <v>86.917425716487827</v>
      </c>
      <c r="AB26" s="42" t="s">
        <v>12</v>
      </c>
      <c r="AC26" s="43">
        <v>13676</v>
      </c>
      <c r="AD26" s="43">
        <v>2282</v>
      </c>
    </row>
    <row r="27" spans="1:30" ht="15" thickBot="1" x14ac:dyDescent="0.4">
      <c r="A27" s="1" t="s">
        <v>27</v>
      </c>
      <c r="B27" s="32">
        <v>507.316866</v>
      </c>
      <c r="C27" s="32">
        <v>520.64799800000003</v>
      </c>
      <c r="D27" s="32">
        <v>529.50257999999997</v>
      </c>
      <c r="E27" s="4">
        <v>138.19550599999999</v>
      </c>
      <c r="F27" s="4">
        <v>154.88736</v>
      </c>
      <c r="G27" s="4">
        <v>108.578912</v>
      </c>
      <c r="H27" s="4" t="s">
        <v>88</v>
      </c>
      <c r="I27" s="4" t="s">
        <v>88</v>
      </c>
      <c r="J27" s="4" t="s">
        <v>88</v>
      </c>
      <c r="K27" s="16">
        <f t="shared" si="4"/>
        <v>519.15581466666663</v>
      </c>
      <c r="L27" s="16">
        <f t="shared" si="5"/>
        <v>9.1185318535992756</v>
      </c>
      <c r="M27" s="16">
        <f t="shared" si="6"/>
        <v>133.88725933333333</v>
      </c>
      <c r="N27" s="16">
        <f t="shared" si="7"/>
        <v>19.149218104974256</v>
      </c>
      <c r="O27" s="4">
        <v>0</v>
      </c>
      <c r="P27" s="16" t="e">
        <f t="shared" si="9"/>
        <v>#DIV/0!</v>
      </c>
      <c r="Q27" s="23">
        <f t="shared" si="11"/>
        <v>73.380726537998825</v>
      </c>
      <c r="R27" s="24">
        <f t="shared" si="12"/>
        <v>70.165534965750453</v>
      </c>
      <c r="S27" s="24">
        <f t="shared" si="13"/>
        <v>79.085486681928998</v>
      </c>
      <c r="T27" s="24">
        <f>100-((0/K27)*100)</f>
        <v>100</v>
      </c>
      <c r="U27" s="24">
        <f>100-((0/K27)*100)</f>
        <v>100</v>
      </c>
      <c r="V27" s="30">
        <f>100-((0/K27)*100)</f>
        <v>100</v>
      </c>
      <c r="W27" s="23">
        <f t="shared" si="14"/>
        <v>74.21058272855943</v>
      </c>
      <c r="X27" s="21">
        <f t="shared" si="15"/>
        <v>3.6885300258592588</v>
      </c>
      <c r="Y27" s="24">
        <f t="shared" si="19"/>
        <v>100</v>
      </c>
      <c r="Z27" s="22">
        <f t="shared" si="20"/>
        <v>0</v>
      </c>
      <c r="AA27" s="21">
        <f t="shared" si="10"/>
        <v>100</v>
      </c>
      <c r="AB27" s="42" t="s">
        <v>27</v>
      </c>
      <c r="AC27" s="43">
        <v>26</v>
      </c>
      <c r="AD27" s="43">
        <v>100</v>
      </c>
    </row>
    <row r="28" spans="1:30" ht="15" thickBot="1" x14ac:dyDescent="0.4">
      <c r="A28" s="1" t="s">
        <v>22</v>
      </c>
      <c r="B28" s="32">
        <v>316.09385200000003</v>
      </c>
      <c r="C28" s="32">
        <v>362.82991800000002</v>
      </c>
      <c r="D28" s="32">
        <v>333.06639200000001</v>
      </c>
      <c r="E28" s="4" t="s">
        <v>88</v>
      </c>
      <c r="F28" s="4" t="s">
        <v>88</v>
      </c>
      <c r="G28" s="4" t="s">
        <v>88</v>
      </c>
      <c r="H28" s="4" t="s">
        <v>88</v>
      </c>
      <c r="I28" s="4" t="s">
        <v>88</v>
      </c>
      <c r="J28" s="4" t="s">
        <v>88</v>
      </c>
      <c r="K28" s="16">
        <f t="shared" si="4"/>
        <v>337.33005400000002</v>
      </c>
      <c r="L28" s="16">
        <f t="shared" si="5"/>
        <v>19.316643540856539</v>
      </c>
      <c r="M28" s="16" t="e">
        <f t="shared" si="6"/>
        <v>#DIV/0!</v>
      </c>
      <c r="N28" s="16" t="e">
        <f t="shared" si="7"/>
        <v>#DIV/0!</v>
      </c>
      <c r="O28" s="4" t="e">
        <f t="shared" si="8"/>
        <v>#DIV/0!</v>
      </c>
      <c r="P28" s="16" t="e">
        <f t="shared" si="9"/>
        <v>#DIV/0!</v>
      </c>
      <c r="Q28" s="23">
        <f>100-((0/K28)*100)</f>
        <v>100</v>
      </c>
      <c r="R28" s="24">
        <f>100-((0/K28)*100)</f>
        <v>100</v>
      </c>
      <c r="S28" s="24">
        <f>100-((0/K28)*100)</f>
        <v>100</v>
      </c>
      <c r="T28" s="24">
        <f>100-((0/K28)*100)</f>
        <v>100</v>
      </c>
      <c r="U28" s="24">
        <f>100-((0/K28)*100)</f>
        <v>100</v>
      </c>
      <c r="V28" s="30">
        <f>100-((0/K28)*100)</f>
        <v>100</v>
      </c>
      <c r="W28" s="23">
        <f t="shared" si="14"/>
        <v>100</v>
      </c>
      <c r="X28" s="21">
        <f t="shared" si="15"/>
        <v>0</v>
      </c>
      <c r="Y28" s="24">
        <f t="shared" si="19"/>
        <v>100</v>
      </c>
      <c r="Z28" s="22">
        <f t="shared" si="20"/>
        <v>0</v>
      </c>
      <c r="AA28" s="21" t="e">
        <f t="shared" si="10"/>
        <v>#DIV/0!</v>
      </c>
      <c r="AB28" s="42" t="s">
        <v>22</v>
      </c>
      <c r="AC28" s="43">
        <v>7</v>
      </c>
      <c r="AD28" s="43">
        <v>87</v>
      </c>
    </row>
    <row r="29" spans="1:30" ht="15" thickBot="1" x14ac:dyDescent="0.4">
      <c r="A29" s="1" t="s">
        <v>20</v>
      </c>
      <c r="B29" s="32">
        <v>27910.037649999998</v>
      </c>
      <c r="C29" s="32">
        <v>31951.913725999999</v>
      </c>
      <c r="D29" s="32">
        <v>29831.087984000002</v>
      </c>
      <c r="E29" s="4">
        <v>760.94658400000003</v>
      </c>
      <c r="F29" s="4">
        <v>996.70151399999997</v>
      </c>
      <c r="G29" s="4">
        <v>549.98201400000005</v>
      </c>
      <c r="H29" s="4">
        <v>433.59837199999998</v>
      </c>
      <c r="I29" s="4">
        <v>752.02371000000005</v>
      </c>
      <c r="J29" s="4">
        <v>734.62729999999999</v>
      </c>
      <c r="K29" s="16">
        <f t="shared" si="4"/>
        <v>29897.679786666664</v>
      </c>
      <c r="L29" s="16">
        <f t="shared" si="5"/>
        <v>1650.7607144530039</v>
      </c>
      <c r="M29" s="16">
        <f t="shared" si="6"/>
        <v>769.21003733333339</v>
      </c>
      <c r="N29" s="16">
        <f t="shared" si="7"/>
        <v>182.46605422343887</v>
      </c>
      <c r="O29" s="4">
        <f t="shared" si="8"/>
        <v>640.08312733333332</v>
      </c>
      <c r="P29" s="16">
        <f t="shared" si="9"/>
        <v>146.17939756573534</v>
      </c>
      <c r="Q29" s="23">
        <f t="shared" si="11"/>
        <v>97.454830644285124</v>
      </c>
      <c r="R29" s="24">
        <f t="shared" si="12"/>
        <v>96.666291427589329</v>
      </c>
      <c r="S29" s="24">
        <f t="shared" si="13"/>
        <v>98.160452523659472</v>
      </c>
      <c r="T29" s="24">
        <f t="shared" si="16"/>
        <v>98.549725680742057</v>
      </c>
      <c r="U29" s="24">
        <f t="shared" si="17"/>
        <v>97.4846753481674</v>
      </c>
      <c r="V29" s="30">
        <f t="shared" si="18"/>
        <v>97.542861836631147</v>
      </c>
      <c r="W29" s="23">
        <f t="shared" si="14"/>
        <v>97.427191531844642</v>
      </c>
      <c r="X29" s="21">
        <f t="shared" si="15"/>
        <v>0.61030172082053347</v>
      </c>
      <c r="Y29" s="24">
        <f t="shared" si="19"/>
        <v>97.859087621846868</v>
      </c>
      <c r="Z29" s="22">
        <f t="shared" si="20"/>
        <v>0.4889322469462215</v>
      </c>
      <c r="AA29" s="21">
        <f t="shared" si="10"/>
        <v>16.786950732943126</v>
      </c>
      <c r="AB29" s="42" t="s">
        <v>20</v>
      </c>
      <c r="AC29" s="43">
        <v>907</v>
      </c>
      <c r="AD29" s="43">
        <v>979</v>
      </c>
    </row>
    <row r="30" spans="1:30" ht="15" customHeight="1" thickBot="1" x14ac:dyDescent="0.4">
      <c r="A30" s="1" t="s">
        <v>18</v>
      </c>
      <c r="B30" s="32" t="s">
        <v>88</v>
      </c>
      <c r="C30" s="32" t="s">
        <v>88</v>
      </c>
      <c r="D30" s="32" t="s">
        <v>88</v>
      </c>
      <c r="E30" s="4" t="s">
        <v>88</v>
      </c>
      <c r="F30" s="4" t="s">
        <v>88</v>
      </c>
      <c r="G30" s="4" t="s">
        <v>88</v>
      </c>
      <c r="H30" s="4" t="s">
        <v>88</v>
      </c>
      <c r="I30" s="4" t="s">
        <v>88</v>
      </c>
      <c r="J30" s="4" t="s">
        <v>88</v>
      </c>
      <c r="K30" s="16" t="e">
        <f t="shared" si="4"/>
        <v>#DIV/0!</v>
      </c>
      <c r="L30" s="16" t="e">
        <f t="shared" si="5"/>
        <v>#DIV/0!</v>
      </c>
      <c r="M30" s="16" t="e">
        <f t="shared" si="6"/>
        <v>#DIV/0!</v>
      </c>
      <c r="N30" s="16" t="e">
        <f t="shared" si="7"/>
        <v>#DIV/0!</v>
      </c>
      <c r="O30" s="4" t="e">
        <f t="shared" si="8"/>
        <v>#DIV/0!</v>
      </c>
      <c r="P30" s="16" t="e">
        <f t="shared" si="9"/>
        <v>#DIV/0!</v>
      </c>
      <c r="Q30" s="23" t="e">
        <f t="shared" si="11"/>
        <v>#VALUE!</v>
      </c>
      <c r="R30" s="24" t="e">
        <f t="shared" si="12"/>
        <v>#VALUE!</v>
      </c>
      <c r="S30" s="24" t="e">
        <f t="shared" si="13"/>
        <v>#VALUE!</v>
      </c>
      <c r="T30" s="24" t="e">
        <f t="shared" si="16"/>
        <v>#VALUE!</v>
      </c>
      <c r="U30" s="24" t="e">
        <f t="shared" si="17"/>
        <v>#VALUE!</v>
      </c>
      <c r="V30" s="30" t="e">
        <f t="shared" si="18"/>
        <v>#VALUE!</v>
      </c>
      <c r="W30" s="23" t="e">
        <f t="shared" si="14"/>
        <v>#VALUE!</v>
      </c>
      <c r="X30" s="21" t="e">
        <f t="shared" si="15"/>
        <v>#VALUE!</v>
      </c>
      <c r="Y30" s="24" t="e">
        <f t="shared" si="19"/>
        <v>#VALUE!</v>
      </c>
      <c r="Z30" s="22" t="e">
        <f t="shared" si="20"/>
        <v>#VALUE!</v>
      </c>
      <c r="AA30" s="21" t="e">
        <f t="shared" si="10"/>
        <v>#DIV/0!</v>
      </c>
      <c r="AB30" s="42" t="s">
        <v>18</v>
      </c>
      <c r="AC30" s="43" t="s">
        <v>99</v>
      </c>
      <c r="AD30" s="43">
        <v>37</v>
      </c>
    </row>
    <row r="31" spans="1:30" ht="15" customHeight="1" thickBot="1" x14ac:dyDescent="0.4">
      <c r="A31" s="1" t="s">
        <v>19</v>
      </c>
      <c r="B31" s="32" t="s">
        <v>88</v>
      </c>
      <c r="C31" s="32" t="s">
        <v>88</v>
      </c>
      <c r="D31" s="32" t="s">
        <v>88</v>
      </c>
      <c r="E31" s="4" t="s">
        <v>88</v>
      </c>
      <c r="F31" s="4" t="s">
        <v>88</v>
      </c>
      <c r="G31" s="4" t="s">
        <v>88</v>
      </c>
      <c r="H31" s="4" t="s">
        <v>88</v>
      </c>
      <c r="I31" s="4" t="s">
        <v>88</v>
      </c>
      <c r="J31" s="4" t="s">
        <v>88</v>
      </c>
      <c r="K31" s="16" t="e">
        <f t="shared" si="4"/>
        <v>#DIV/0!</v>
      </c>
      <c r="L31" s="16" t="e">
        <f t="shared" si="5"/>
        <v>#DIV/0!</v>
      </c>
      <c r="M31" s="16" t="e">
        <f t="shared" si="6"/>
        <v>#DIV/0!</v>
      </c>
      <c r="N31" s="16" t="e">
        <f t="shared" si="7"/>
        <v>#DIV/0!</v>
      </c>
      <c r="O31" s="4" t="e">
        <f t="shared" si="8"/>
        <v>#DIV/0!</v>
      </c>
      <c r="P31" s="16" t="e">
        <f t="shared" si="9"/>
        <v>#DIV/0!</v>
      </c>
      <c r="Q31" s="23" t="e">
        <f t="shared" si="11"/>
        <v>#VALUE!</v>
      </c>
      <c r="R31" s="24" t="e">
        <f t="shared" si="12"/>
        <v>#VALUE!</v>
      </c>
      <c r="S31" s="24" t="e">
        <f t="shared" si="13"/>
        <v>#VALUE!</v>
      </c>
      <c r="T31" s="24" t="e">
        <f t="shared" si="16"/>
        <v>#VALUE!</v>
      </c>
      <c r="U31" s="24" t="e">
        <f t="shared" si="17"/>
        <v>#VALUE!</v>
      </c>
      <c r="V31" s="30" t="e">
        <f t="shared" si="18"/>
        <v>#VALUE!</v>
      </c>
      <c r="W31" s="23" t="e">
        <f t="shared" si="14"/>
        <v>#VALUE!</v>
      </c>
      <c r="X31" s="21" t="e">
        <f t="shared" si="15"/>
        <v>#VALUE!</v>
      </c>
      <c r="Y31" s="24" t="e">
        <f t="shared" si="19"/>
        <v>#VALUE!</v>
      </c>
      <c r="Z31" s="22" t="e">
        <f t="shared" si="20"/>
        <v>#VALUE!</v>
      </c>
      <c r="AA31" s="21" t="e">
        <f t="shared" si="10"/>
        <v>#DIV/0!</v>
      </c>
      <c r="AB31" s="42" t="s">
        <v>19</v>
      </c>
      <c r="AC31" s="43" t="s">
        <v>99</v>
      </c>
      <c r="AD31" s="43" t="s">
        <v>99</v>
      </c>
    </row>
    <row r="32" spans="1:30" ht="15" thickBot="1" x14ac:dyDescent="0.4">
      <c r="A32" s="1" t="s">
        <v>23</v>
      </c>
      <c r="B32" s="32">
        <v>8560.6488759999993</v>
      </c>
      <c r="C32" s="32">
        <v>7415.3622500000001</v>
      </c>
      <c r="D32" s="32">
        <v>6387.397978</v>
      </c>
      <c r="E32" s="4">
        <v>256.37027799999998</v>
      </c>
      <c r="F32" s="4">
        <v>360.52892400000002</v>
      </c>
      <c r="G32" s="4">
        <v>184.43757600000001</v>
      </c>
      <c r="H32" s="4" t="s">
        <v>88</v>
      </c>
      <c r="I32" s="4" t="s">
        <v>88</v>
      </c>
      <c r="J32" s="4" t="s">
        <v>88</v>
      </c>
      <c r="K32" s="16">
        <f t="shared" si="4"/>
        <v>7454.4697013333325</v>
      </c>
      <c r="L32" s="16">
        <f t="shared" si="5"/>
        <v>887.65680717147939</v>
      </c>
      <c r="M32" s="16">
        <f t="shared" si="6"/>
        <v>267.11225933333338</v>
      </c>
      <c r="N32" s="16">
        <f t="shared" si="7"/>
        <v>72.289157012369543</v>
      </c>
      <c r="O32" s="4">
        <v>0</v>
      </c>
      <c r="P32" s="16" t="e">
        <f t="shared" si="9"/>
        <v>#DIV/0!</v>
      </c>
      <c r="Q32" s="23">
        <f t="shared" si="11"/>
        <v>96.560851565951836</v>
      </c>
      <c r="R32" s="24">
        <f t="shared" si="12"/>
        <v>95.163587237660721</v>
      </c>
      <c r="S32" s="24">
        <f t="shared" si="13"/>
        <v>97.525812252385833</v>
      </c>
      <c r="T32" s="24">
        <f>100-((0/K32)*100)</f>
        <v>100</v>
      </c>
      <c r="U32" s="24">
        <f>100-((0/K32)*100)</f>
        <v>100</v>
      </c>
      <c r="V32" s="30">
        <f>100-((0/K32)*100)</f>
        <v>100</v>
      </c>
      <c r="W32" s="23">
        <f t="shared" si="14"/>
        <v>96.416750351999454</v>
      </c>
      <c r="X32" s="21">
        <f t="shared" si="15"/>
        <v>0.96974244860690539</v>
      </c>
      <c r="Y32" s="24">
        <f t="shared" si="19"/>
        <v>100</v>
      </c>
      <c r="Z32" s="22">
        <f t="shared" si="20"/>
        <v>0</v>
      </c>
      <c r="AA32" s="21">
        <f t="shared" si="10"/>
        <v>100</v>
      </c>
      <c r="AB32" s="42" t="s">
        <v>23</v>
      </c>
      <c r="AC32" s="43">
        <v>118</v>
      </c>
      <c r="AD32" s="43" t="s">
        <v>99</v>
      </c>
    </row>
    <row r="33" spans="1:30" ht="15" thickBot="1" x14ac:dyDescent="0.4">
      <c r="A33" s="1" t="s">
        <v>24</v>
      </c>
      <c r="B33" s="32">
        <v>79372.713675999999</v>
      </c>
      <c r="C33" s="32">
        <v>75417.806110000005</v>
      </c>
      <c r="D33" s="32">
        <v>70118.367912000002</v>
      </c>
      <c r="E33" s="4">
        <v>11116.891750000001</v>
      </c>
      <c r="F33" s="4">
        <v>13808.342812000001</v>
      </c>
      <c r="G33" s="4">
        <v>7296.0427259999997</v>
      </c>
      <c r="H33" s="4">
        <v>1947.916866</v>
      </c>
      <c r="I33" s="4">
        <v>3881.3408979999999</v>
      </c>
      <c r="J33" s="4">
        <v>4450.878506</v>
      </c>
      <c r="K33" s="16">
        <f t="shared" si="4"/>
        <v>74969.629232666673</v>
      </c>
      <c r="L33" s="16">
        <f t="shared" si="5"/>
        <v>3791.3388809186631</v>
      </c>
      <c r="M33" s="16">
        <f t="shared" si="6"/>
        <v>10740.425762666668</v>
      </c>
      <c r="N33" s="16">
        <f t="shared" si="7"/>
        <v>2671.9291510371359</v>
      </c>
      <c r="O33" s="4">
        <f t="shared" si="8"/>
        <v>3426.7120899999995</v>
      </c>
      <c r="P33" s="16">
        <f t="shared" si="9"/>
        <v>1071.2048536190462</v>
      </c>
      <c r="Q33" s="23">
        <f t="shared" si="11"/>
        <v>85.17147295006761</v>
      </c>
      <c r="R33" s="24">
        <f t="shared" si="12"/>
        <v>81.581417764324144</v>
      </c>
      <c r="S33" s="24">
        <f t="shared" si="13"/>
        <v>90.268002122090152</v>
      </c>
      <c r="T33" s="24">
        <f t="shared" si="16"/>
        <v>97.401725357404828</v>
      </c>
      <c r="U33" s="24">
        <f t="shared" si="17"/>
        <v>94.822782321686105</v>
      </c>
      <c r="V33" s="30">
        <f t="shared" si="18"/>
        <v>94.063091212327066</v>
      </c>
      <c r="W33" s="23">
        <f t="shared" si="14"/>
        <v>85.673630945493969</v>
      </c>
      <c r="X33" s="21">
        <f t="shared" si="15"/>
        <v>3.564015426493385</v>
      </c>
      <c r="Y33" s="24">
        <f t="shared" si="19"/>
        <v>95.429199630472681</v>
      </c>
      <c r="Z33" s="22">
        <f t="shared" si="20"/>
        <v>1.4288517424763918</v>
      </c>
      <c r="AA33" s="21">
        <f t="shared" si="10"/>
        <v>68.095193191399105</v>
      </c>
      <c r="AB33" s="42" t="s">
        <v>24</v>
      </c>
      <c r="AC33" s="43">
        <v>3839</v>
      </c>
      <c r="AD33" s="43">
        <v>7</v>
      </c>
    </row>
    <row r="34" spans="1:30" ht="15" thickBot="1" x14ac:dyDescent="0.4">
      <c r="A34" s="1" t="s">
        <v>25</v>
      </c>
      <c r="B34" s="32">
        <v>36050.140403999998</v>
      </c>
      <c r="C34" s="32">
        <v>42195.006410000002</v>
      </c>
      <c r="D34" s="32">
        <v>35612.759594000003</v>
      </c>
      <c r="E34" s="4">
        <v>4418.2450259999996</v>
      </c>
      <c r="F34" s="4">
        <v>5022.6487559999996</v>
      </c>
      <c r="G34" s="4">
        <v>2519.698386</v>
      </c>
      <c r="H34" s="4">
        <v>1199.268264</v>
      </c>
      <c r="I34" s="4">
        <v>1734.413466</v>
      </c>
      <c r="J34" s="4">
        <v>1857.256854</v>
      </c>
      <c r="K34" s="16">
        <f t="shared" si="4"/>
        <v>37952.635469333334</v>
      </c>
      <c r="L34" s="16">
        <f t="shared" si="5"/>
        <v>3005.1188431184996</v>
      </c>
      <c r="M34" s="16">
        <f t="shared" si="6"/>
        <v>3986.8640559999999</v>
      </c>
      <c r="N34" s="16">
        <f t="shared" si="7"/>
        <v>1066.3824500398173</v>
      </c>
      <c r="O34" s="4">
        <f t="shared" si="8"/>
        <v>1596.9795280000001</v>
      </c>
      <c r="P34" s="16">
        <f t="shared" si="9"/>
        <v>285.66100145473956</v>
      </c>
      <c r="Q34" s="25">
        <f t="shared" si="11"/>
        <v>88.358529068238099</v>
      </c>
      <c r="R34" s="26">
        <f t="shared" si="12"/>
        <v>86.766007962586883</v>
      </c>
      <c r="S34" s="26">
        <f t="shared" si="13"/>
        <v>93.360939616338428</v>
      </c>
      <c r="T34" s="26">
        <f t="shared" si="16"/>
        <v>96.840092264556858</v>
      </c>
      <c r="U34" s="26">
        <f t="shared" si="17"/>
        <v>95.430057900981737</v>
      </c>
      <c r="V34" s="31">
        <f t="shared" si="18"/>
        <v>95.106382386802338</v>
      </c>
      <c r="W34" s="23">
        <f t="shared" si="14"/>
        <v>89.495158882387798</v>
      </c>
      <c r="X34" s="21">
        <f t="shared" si="15"/>
        <v>2.809771803334927</v>
      </c>
      <c r="Y34" s="24">
        <f t="shared" si="19"/>
        <v>95.792177517446987</v>
      </c>
      <c r="Z34" s="22">
        <f t="shared" si="20"/>
        <v>0.75267764128148895</v>
      </c>
      <c r="AA34" s="21">
        <f t="shared" si="10"/>
        <v>59.943968352855215</v>
      </c>
      <c r="AB34" s="42" t="s">
        <v>25</v>
      </c>
      <c r="AC34" s="43">
        <v>1009</v>
      </c>
      <c r="AD34" s="43">
        <v>431</v>
      </c>
    </row>
    <row r="35" spans="1:30" x14ac:dyDescent="0.35">
      <c r="A35" s="1"/>
      <c r="K35" s="16"/>
      <c r="L35" s="16"/>
      <c r="M35" s="16"/>
      <c r="N35" s="16"/>
      <c r="O35" s="4"/>
      <c r="P35" s="16"/>
      <c r="Q35" s="16"/>
      <c r="R35" s="16"/>
      <c r="S35" s="16"/>
      <c r="T35" s="16"/>
      <c r="U35" s="16"/>
      <c r="V35" s="16"/>
    </row>
    <row r="36" spans="1:30" x14ac:dyDescent="0.35">
      <c r="A36" s="1"/>
      <c r="K36" s="16"/>
      <c r="L36" s="16"/>
      <c r="M36" s="16"/>
      <c r="N36" s="16"/>
      <c r="O36" s="4"/>
      <c r="P36" s="16"/>
      <c r="Q36" s="16"/>
      <c r="R36" s="16"/>
      <c r="S36" s="16"/>
      <c r="T36" s="16"/>
      <c r="U36" s="16"/>
      <c r="V36" s="16"/>
    </row>
    <row r="37" spans="1:30" x14ac:dyDescent="0.35">
      <c r="A37" s="1" t="s">
        <v>67</v>
      </c>
      <c r="D37" s="7">
        <v>95</v>
      </c>
      <c r="E37">
        <v>100.98</v>
      </c>
      <c r="F37">
        <v>92.37</v>
      </c>
      <c r="G37">
        <v>95.9</v>
      </c>
      <c r="H37">
        <v>81.75</v>
      </c>
      <c r="I37">
        <v>91.93</v>
      </c>
      <c r="J37">
        <v>101.09</v>
      </c>
      <c r="K37" s="16">
        <f>AVERAGE(B33:D33)</f>
        <v>74969.629232666673</v>
      </c>
      <c r="L37" s="16">
        <f>_xlfn.STDEV.P(B33:D33)</f>
        <v>3791.3388809186631</v>
      </c>
      <c r="M37" s="16">
        <f>AVERAGE(E33:G33)</f>
        <v>10740.425762666668</v>
      </c>
      <c r="N37" s="16">
        <f>_xlfn.STDEV.P(E33:G33)</f>
        <v>2671.9291510371359</v>
      </c>
      <c r="O37" s="4">
        <f>AVERAGE(H33:J33)</f>
        <v>3426.7120899999995</v>
      </c>
      <c r="P37" s="16">
        <f>_xlfn.STDEV.P(H33:J33)</f>
        <v>1071.2048536190462</v>
      </c>
      <c r="Q37" s="16"/>
      <c r="R37" s="16"/>
      <c r="S37" s="16"/>
      <c r="T37" s="16"/>
      <c r="U37" s="16"/>
      <c r="V37" s="16"/>
    </row>
    <row r="38" spans="1:30" x14ac:dyDescent="0.35">
      <c r="A38" s="1" t="s">
        <v>68</v>
      </c>
      <c r="D38" s="7">
        <v>98.64</v>
      </c>
      <c r="E38">
        <v>84.52</v>
      </c>
      <c r="F38">
        <v>78.61</v>
      </c>
      <c r="G38">
        <v>81.84</v>
      </c>
      <c r="H38">
        <v>82.23</v>
      </c>
      <c r="I38">
        <v>81.22</v>
      </c>
      <c r="J38">
        <v>79.72</v>
      </c>
      <c r="K38" s="16">
        <f>AVERAGE(B34:D34)</f>
        <v>37952.635469333334</v>
      </c>
      <c r="L38" s="16">
        <f>_xlfn.STDEV.P(B34:D34)</f>
        <v>3005.1188431184996</v>
      </c>
      <c r="M38" s="16">
        <f>AVERAGE(E34:G34)</f>
        <v>3986.8640559999999</v>
      </c>
      <c r="N38" s="16">
        <f>_xlfn.STDEV.P(E34:G34)</f>
        <v>1066.3824500398173</v>
      </c>
      <c r="O38" s="4">
        <f>AVERAGE(H34:J34)</f>
        <v>1596.9795280000001</v>
      </c>
      <c r="P38" s="16">
        <f>_xlfn.STDEV.P(H34:J34)</f>
        <v>285.66100145473956</v>
      </c>
      <c r="Q38" s="16"/>
      <c r="R38" s="16"/>
      <c r="S38" s="16"/>
      <c r="T38" s="16"/>
      <c r="U38" s="16"/>
      <c r="V38" s="16"/>
    </row>
    <row r="39" spans="1:30" x14ac:dyDescent="0.35">
      <c r="A39" s="1" t="s">
        <v>69</v>
      </c>
      <c r="B39" s="7"/>
      <c r="C39" s="7"/>
      <c r="D39" s="7">
        <v>137.61000000000001</v>
      </c>
      <c r="E39">
        <v>110.85</v>
      </c>
      <c r="F39">
        <v>93.51</v>
      </c>
      <c r="G39">
        <v>101.02</v>
      </c>
      <c r="H39">
        <v>93.32</v>
      </c>
      <c r="I39">
        <v>76.84</v>
      </c>
      <c r="J39">
        <v>108.27</v>
      </c>
      <c r="K39" s="16" t="e">
        <f>AVERAGE(B39:C39)</f>
        <v>#DIV/0!</v>
      </c>
      <c r="L39" s="16" t="e">
        <f>_xlfn.STDEV.P(B39:C39)</f>
        <v>#DIV/0!</v>
      </c>
      <c r="M39" s="16" t="e">
        <f>AVERAGE(#REF!)</f>
        <v>#REF!</v>
      </c>
      <c r="N39" s="16" t="e">
        <f>_xlfn.STDEV.P(#REF!)</f>
        <v>#REF!</v>
      </c>
      <c r="O39" s="4" t="e">
        <f>AVERAGE(#REF!)</f>
        <v>#REF!</v>
      </c>
      <c r="P39" s="16" t="e">
        <f>_xlfn.STDEV.P(#REF!)</f>
        <v>#REF!</v>
      </c>
      <c r="Q39" s="16"/>
      <c r="R39" s="16"/>
      <c r="S39" s="16"/>
      <c r="T39" s="16"/>
      <c r="U39" s="16"/>
      <c r="V39" s="16"/>
    </row>
    <row r="40" spans="1:30" x14ac:dyDescent="0.35">
      <c r="A40" s="1" t="s">
        <v>70</v>
      </c>
      <c r="B40" s="7"/>
      <c r="C40" s="7"/>
      <c r="D40" s="7">
        <v>138.35</v>
      </c>
      <c r="E40">
        <v>113.3</v>
      </c>
      <c r="F40">
        <v>103.78</v>
      </c>
      <c r="G40">
        <v>107.69</v>
      </c>
      <c r="H40">
        <v>93.4</v>
      </c>
      <c r="I40">
        <v>90.39</v>
      </c>
      <c r="J40">
        <v>106.8</v>
      </c>
      <c r="K40" s="16" t="e">
        <f>AVERAGE(B40:C40)</f>
        <v>#DIV/0!</v>
      </c>
      <c r="L40" s="16" t="e">
        <f>_xlfn.STDEV.P(B40:C40)</f>
        <v>#DIV/0!</v>
      </c>
      <c r="M40" s="16" t="e">
        <f>AVERAGE(#REF!)</f>
        <v>#REF!</v>
      </c>
      <c r="N40" s="16" t="e">
        <f>_xlfn.STDEV.P(#REF!)</f>
        <v>#REF!</v>
      </c>
      <c r="O40" s="4" t="e">
        <f>AVERAGE(#REF!)</f>
        <v>#REF!</v>
      </c>
      <c r="P40" s="16" t="e">
        <f>_xlfn.STDEV.P(#REF!)</f>
        <v>#REF!</v>
      </c>
      <c r="Q40" s="16"/>
      <c r="R40" s="16"/>
      <c r="S40" s="16"/>
      <c r="T40" s="16"/>
      <c r="U40" s="16"/>
      <c r="V40" s="16"/>
    </row>
    <row r="41" spans="1:30" x14ac:dyDescent="0.35">
      <c r="A41" s="1" t="s">
        <v>71</v>
      </c>
      <c r="B41" s="7">
        <v>91.5</v>
      </c>
      <c r="C41" s="7">
        <v>94.29</v>
      </c>
      <c r="D41" s="7">
        <v>93.94</v>
      </c>
      <c r="E41">
        <v>101.9</v>
      </c>
      <c r="F41">
        <v>89.97</v>
      </c>
      <c r="G41">
        <v>94.57</v>
      </c>
      <c r="H41">
        <v>82.67</v>
      </c>
      <c r="I41">
        <v>86.53</v>
      </c>
      <c r="J41">
        <v>97.89</v>
      </c>
      <c r="K41" s="16">
        <f t="shared" ref="K41:K55" si="21">AVERAGE(B41:D41)</f>
        <v>93.243333333333339</v>
      </c>
      <c r="L41" s="16">
        <f t="shared" ref="L41:L55" si="22">_xlfn.STDEV.P(B41:D41)</f>
        <v>1.2409763181552764</v>
      </c>
      <c r="M41" s="16">
        <f t="shared" ref="M41:M55" si="23">AVERAGE(E37:G37)</f>
        <v>96.416666666666671</v>
      </c>
      <c r="N41" s="16">
        <f t="shared" ref="N41:N55" si="24">_xlfn.STDEV.P(E37:G37)</f>
        <v>3.5339527758902238</v>
      </c>
      <c r="O41" s="4">
        <f t="shared" ref="O41:O55" si="25">AVERAGE(H37:J37)</f>
        <v>91.589999999999989</v>
      </c>
      <c r="P41" s="16">
        <f t="shared" ref="P41:P55" si="26">_xlfn.STDEV.P(H37:J37)</f>
        <v>7.8991813921865779</v>
      </c>
      <c r="Q41" s="16"/>
      <c r="R41" s="16"/>
      <c r="S41" s="16"/>
      <c r="T41" s="16"/>
      <c r="U41" s="16"/>
      <c r="V41" s="16"/>
    </row>
    <row r="42" spans="1:30" x14ac:dyDescent="0.35">
      <c r="A42" s="1" t="s">
        <v>72</v>
      </c>
      <c r="B42" s="7">
        <v>80.319999999999993</v>
      </c>
      <c r="C42" s="7">
        <v>86.02</v>
      </c>
      <c r="D42" s="7">
        <v>103.45</v>
      </c>
      <c r="E42">
        <v>86.73</v>
      </c>
      <c r="F42">
        <v>90.52</v>
      </c>
      <c r="G42">
        <v>91.49</v>
      </c>
      <c r="H42">
        <v>84.53</v>
      </c>
      <c r="I42">
        <v>91.54</v>
      </c>
      <c r="J42">
        <v>93.32</v>
      </c>
      <c r="K42" s="16">
        <f t="shared" si="21"/>
        <v>89.929999999999993</v>
      </c>
      <c r="L42" s="16">
        <f t="shared" si="22"/>
        <v>9.8392174485576192</v>
      </c>
      <c r="M42" s="16">
        <f t="shared" si="23"/>
        <v>81.656666666666666</v>
      </c>
      <c r="N42" s="16">
        <f t="shared" si="24"/>
        <v>2.4162275463117187</v>
      </c>
      <c r="O42" s="4">
        <f t="shared" si="25"/>
        <v>81.056666666666658</v>
      </c>
      <c r="P42" s="16">
        <f t="shared" si="26"/>
        <v>1.0311913282973046</v>
      </c>
      <c r="Q42" s="16"/>
      <c r="R42" s="16"/>
      <c r="S42" s="16"/>
      <c r="T42" s="16"/>
      <c r="U42" s="16"/>
      <c r="V42" s="16"/>
    </row>
    <row r="43" spans="1:30" x14ac:dyDescent="0.35">
      <c r="A43" s="1" t="s">
        <v>73</v>
      </c>
      <c r="B43" s="7">
        <v>119.19</v>
      </c>
      <c r="C43" s="7">
        <v>103.12</v>
      </c>
      <c r="D43" s="7">
        <v>107.64</v>
      </c>
      <c r="E43">
        <v>96.2</v>
      </c>
      <c r="F43">
        <v>92.37</v>
      </c>
      <c r="G43">
        <v>93.94</v>
      </c>
      <c r="H43">
        <v>87.15</v>
      </c>
      <c r="I43">
        <v>95.49</v>
      </c>
      <c r="J43">
        <v>101.41</v>
      </c>
      <c r="K43" s="16">
        <f t="shared" si="21"/>
        <v>109.98333333333333</v>
      </c>
      <c r="L43" s="16">
        <f t="shared" si="22"/>
        <v>6.7665665017216954</v>
      </c>
      <c r="M43" s="16">
        <f t="shared" si="23"/>
        <v>101.79333333333334</v>
      </c>
      <c r="N43" s="16">
        <f t="shared" si="24"/>
        <v>7.1001142400824913</v>
      </c>
      <c r="O43" s="4">
        <f t="shared" si="25"/>
        <v>92.81</v>
      </c>
      <c r="P43" s="16">
        <f t="shared" si="26"/>
        <v>12.83631047718405</v>
      </c>
      <c r="Q43" s="16"/>
      <c r="R43" s="16"/>
      <c r="S43" s="16"/>
      <c r="T43" s="16"/>
      <c r="U43" s="16"/>
      <c r="V43" s="16"/>
    </row>
    <row r="44" spans="1:30" x14ac:dyDescent="0.35">
      <c r="A44" s="1" t="s">
        <v>74</v>
      </c>
      <c r="B44" s="7">
        <v>119.82</v>
      </c>
      <c r="C44" s="7">
        <v>124.86</v>
      </c>
      <c r="D44" s="7">
        <v>95.97</v>
      </c>
      <c r="E44">
        <v>99.51</v>
      </c>
      <c r="F44">
        <v>97.76</v>
      </c>
      <c r="G44">
        <v>100.45</v>
      </c>
      <c r="H44">
        <v>94.08</v>
      </c>
      <c r="I44">
        <v>103.79</v>
      </c>
      <c r="J44">
        <v>102.7</v>
      </c>
      <c r="K44" s="16">
        <f t="shared" si="21"/>
        <v>113.55</v>
      </c>
      <c r="L44" s="16">
        <f t="shared" si="22"/>
        <v>12.600071428369008</v>
      </c>
      <c r="M44" s="16">
        <f t="shared" si="23"/>
        <v>108.25666666666666</v>
      </c>
      <c r="N44" s="16">
        <f t="shared" si="24"/>
        <v>3.9071245465459903</v>
      </c>
      <c r="O44" s="4">
        <f t="shared" si="25"/>
        <v>96.863333333333344</v>
      </c>
      <c r="P44" s="16">
        <f t="shared" si="26"/>
        <v>7.1329298951334756</v>
      </c>
      <c r="Q44" s="16"/>
      <c r="R44" s="16"/>
      <c r="S44" s="16"/>
      <c r="T44" s="16"/>
      <c r="U44" s="16"/>
      <c r="V44" s="16"/>
    </row>
    <row r="45" spans="1:30" x14ac:dyDescent="0.35">
      <c r="A45" s="1" t="s">
        <v>75</v>
      </c>
      <c r="B45" s="7">
        <v>91.52</v>
      </c>
      <c r="C45" s="7">
        <v>93.42</v>
      </c>
      <c r="D45" s="7">
        <v>101.26</v>
      </c>
      <c r="E45">
        <v>96.73</v>
      </c>
      <c r="F45">
        <v>100.7</v>
      </c>
      <c r="G45">
        <v>99.81</v>
      </c>
      <c r="H45">
        <v>93.56</v>
      </c>
      <c r="I45">
        <v>96.33</v>
      </c>
      <c r="J45">
        <v>99.47</v>
      </c>
      <c r="K45" s="16">
        <f t="shared" si="21"/>
        <v>95.399999999999991</v>
      </c>
      <c r="L45" s="16">
        <f t="shared" si="22"/>
        <v>4.2156217414121366</v>
      </c>
      <c r="M45" s="16">
        <f t="shared" si="23"/>
        <v>95.48</v>
      </c>
      <c r="N45" s="16">
        <f t="shared" si="24"/>
        <v>4.9127249736441279</v>
      </c>
      <c r="O45" s="4">
        <f t="shared" si="25"/>
        <v>89.029999999999987</v>
      </c>
      <c r="P45" s="16">
        <f t="shared" si="26"/>
        <v>6.4601135180944507</v>
      </c>
      <c r="Q45" s="16"/>
      <c r="R45" s="16"/>
      <c r="S45" s="16"/>
      <c r="T45" s="16"/>
      <c r="U45" s="16"/>
      <c r="V45" s="16"/>
    </row>
    <row r="46" spans="1:30" x14ac:dyDescent="0.35">
      <c r="A46" s="1" t="s">
        <v>76</v>
      </c>
      <c r="B46" s="7">
        <v>87.48</v>
      </c>
      <c r="C46" s="7">
        <v>85.33</v>
      </c>
      <c r="D46" s="7">
        <v>110.8</v>
      </c>
      <c r="E46">
        <v>97.91</v>
      </c>
      <c r="F46">
        <v>91.09</v>
      </c>
      <c r="G46">
        <v>99.97</v>
      </c>
      <c r="H46">
        <v>89.74</v>
      </c>
      <c r="I46">
        <v>100.54</v>
      </c>
      <c r="J46">
        <v>92.79</v>
      </c>
      <c r="K46" s="16">
        <f t="shared" si="21"/>
        <v>94.536666666666676</v>
      </c>
      <c r="L46" s="16">
        <f t="shared" si="22"/>
        <v>11.533361271642475</v>
      </c>
      <c r="M46" s="16">
        <f t="shared" si="23"/>
        <v>89.58</v>
      </c>
      <c r="N46" s="16">
        <f t="shared" si="24"/>
        <v>2.0537932385385465</v>
      </c>
      <c r="O46" s="4">
        <f t="shared" si="25"/>
        <v>89.796666666666667</v>
      </c>
      <c r="P46" s="16">
        <f t="shared" si="26"/>
        <v>3.794332030220279</v>
      </c>
      <c r="Q46" s="16"/>
      <c r="R46" s="16"/>
      <c r="S46" s="16"/>
      <c r="T46" s="16"/>
      <c r="U46" s="16"/>
      <c r="V46" s="16"/>
    </row>
    <row r="47" spans="1:30" x14ac:dyDescent="0.35">
      <c r="A47" s="1" t="s">
        <v>77</v>
      </c>
      <c r="B47" s="7">
        <v>97.97</v>
      </c>
      <c r="C47" s="7">
        <v>100.94</v>
      </c>
      <c r="D47" s="7">
        <v>115.86</v>
      </c>
      <c r="E47">
        <v>100.09</v>
      </c>
      <c r="F47">
        <v>96.5</v>
      </c>
      <c r="G47">
        <v>103.13</v>
      </c>
      <c r="H47">
        <v>93.47</v>
      </c>
      <c r="I47">
        <v>92.1</v>
      </c>
      <c r="J47">
        <v>95.74</v>
      </c>
      <c r="K47" s="16">
        <f t="shared" si="21"/>
        <v>104.92333333333333</v>
      </c>
      <c r="L47" s="16">
        <f t="shared" si="22"/>
        <v>7.8278661772470857</v>
      </c>
      <c r="M47" s="16">
        <f t="shared" si="23"/>
        <v>94.17</v>
      </c>
      <c r="N47" s="16">
        <f t="shared" si="24"/>
        <v>1.5720262932491509</v>
      </c>
      <c r="O47" s="4">
        <f t="shared" si="25"/>
        <v>94.683333333333323</v>
      </c>
      <c r="P47" s="16">
        <f t="shared" si="26"/>
        <v>5.849497604258179</v>
      </c>
      <c r="Q47" s="16"/>
      <c r="R47" s="16"/>
      <c r="S47" s="16"/>
      <c r="T47" s="16"/>
      <c r="U47" s="16"/>
      <c r="V47" s="16"/>
    </row>
    <row r="48" spans="1:30" x14ac:dyDescent="0.35">
      <c r="A48" s="1" t="s">
        <v>78</v>
      </c>
      <c r="B48" s="7">
        <v>95.13</v>
      </c>
      <c r="C48" s="7">
        <v>83.66</v>
      </c>
      <c r="D48" s="7">
        <v>76.7</v>
      </c>
      <c r="E48">
        <v>62.72</v>
      </c>
      <c r="F48">
        <v>68.23</v>
      </c>
      <c r="G48">
        <v>63.73</v>
      </c>
      <c r="H48">
        <v>66.349999999999994</v>
      </c>
      <c r="I48">
        <v>66.31</v>
      </c>
      <c r="J48">
        <v>63.74</v>
      </c>
      <c r="K48" s="16">
        <f t="shared" si="21"/>
        <v>85.163333333333341</v>
      </c>
      <c r="L48" s="16">
        <f t="shared" si="22"/>
        <v>7.5987381993474541</v>
      </c>
      <c r="M48" s="16">
        <f t="shared" si="23"/>
        <v>99.240000000000009</v>
      </c>
      <c r="N48" s="16">
        <f t="shared" si="24"/>
        <v>1.1146598883366463</v>
      </c>
      <c r="O48" s="4">
        <f t="shared" si="25"/>
        <v>100.19</v>
      </c>
      <c r="P48" s="16">
        <f t="shared" si="26"/>
        <v>4.3432783317059815</v>
      </c>
      <c r="Q48" s="16"/>
      <c r="R48" s="16"/>
      <c r="S48" s="16"/>
      <c r="T48" s="16"/>
      <c r="U48" s="16"/>
      <c r="V48" s="16"/>
    </row>
    <row r="49" spans="1:22" x14ac:dyDescent="0.35">
      <c r="A49" s="1" t="s">
        <v>79</v>
      </c>
      <c r="B49" s="7">
        <v>94.72</v>
      </c>
      <c r="C49" s="7">
        <v>84.57</v>
      </c>
      <c r="D49" s="7">
        <v>120.25</v>
      </c>
      <c r="E49">
        <v>105.7</v>
      </c>
      <c r="F49">
        <v>92.87</v>
      </c>
      <c r="G49">
        <v>100.69</v>
      </c>
      <c r="H49">
        <v>91.37</v>
      </c>
      <c r="I49">
        <v>84.25</v>
      </c>
      <c r="J49">
        <v>93.54</v>
      </c>
      <c r="K49" s="16">
        <f t="shared" si="21"/>
        <v>99.84666666666665</v>
      </c>
      <c r="L49" s="16">
        <f t="shared" si="22"/>
        <v>15.010610321443423</v>
      </c>
      <c r="M49" s="16">
        <f t="shared" si="23"/>
        <v>99.08</v>
      </c>
      <c r="N49" s="16">
        <f t="shared" si="24"/>
        <v>1.7009605129651495</v>
      </c>
      <c r="O49" s="4">
        <f t="shared" si="25"/>
        <v>96.453333333333333</v>
      </c>
      <c r="P49" s="16">
        <f t="shared" si="26"/>
        <v>2.4143230014965993</v>
      </c>
      <c r="Q49" s="16"/>
      <c r="R49" s="16"/>
      <c r="S49" s="16"/>
      <c r="T49" s="16"/>
      <c r="U49" s="16"/>
      <c r="V49" s="16"/>
    </row>
    <row r="50" spans="1:22" x14ac:dyDescent="0.35">
      <c r="A50" s="1" t="s">
        <v>80</v>
      </c>
      <c r="B50" s="7">
        <v>90.18</v>
      </c>
      <c r="C50" s="7">
        <v>98.54</v>
      </c>
      <c r="D50" s="7">
        <v>131.02000000000001</v>
      </c>
      <c r="E50">
        <v>102.33</v>
      </c>
      <c r="F50">
        <v>95.16</v>
      </c>
      <c r="G50">
        <v>103.26</v>
      </c>
      <c r="H50">
        <v>97.95</v>
      </c>
      <c r="I50">
        <v>85.35</v>
      </c>
      <c r="J50">
        <v>95.68</v>
      </c>
      <c r="K50" s="16">
        <f t="shared" si="21"/>
        <v>106.58</v>
      </c>
      <c r="L50" s="16">
        <f t="shared" si="22"/>
        <v>17.615478042524686</v>
      </c>
      <c r="M50" s="16">
        <f t="shared" si="23"/>
        <v>96.323333333333338</v>
      </c>
      <c r="N50" s="16">
        <f t="shared" si="24"/>
        <v>3.7948854469608881</v>
      </c>
      <c r="O50" s="4">
        <f t="shared" si="25"/>
        <v>94.356666666666669</v>
      </c>
      <c r="P50" s="16">
        <f t="shared" si="26"/>
        <v>4.5461216682159158</v>
      </c>
      <c r="Q50" s="16"/>
      <c r="R50" s="16"/>
      <c r="S50" s="16"/>
      <c r="T50" s="16"/>
      <c r="U50" s="16"/>
      <c r="V50" s="16"/>
    </row>
    <row r="51" spans="1:22" x14ac:dyDescent="0.35">
      <c r="A51" s="1" t="s">
        <v>81</v>
      </c>
      <c r="B51" s="7">
        <v>94.73</v>
      </c>
      <c r="C51" s="7">
        <v>94.39</v>
      </c>
      <c r="D51" s="7">
        <v>134.58000000000001</v>
      </c>
      <c r="E51">
        <v>103.36</v>
      </c>
      <c r="F51">
        <v>98.53</v>
      </c>
      <c r="G51">
        <v>98.45</v>
      </c>
      <c r="H51">
        <v>92.47</v>
      </c>
      <c r="I51">
        <v>95.66</v>
      </c>
      <c r="J51">
        <v>105.58</v>
      </c>
      <c r="K51" s="16">
        <f t="shared" si="21"/>
        <v>107.90000000000002</v>
      </c>
      <c r="L51" s="16">
        <f t="shared" si="22"/>
        <v>18.866119544481467</v>
      </c>
      <c r="M51" s="16">
        <f t="shared" si="23"/>
        <v>99.90666666666668</v>
      </c>
      <c r="N51" s="16">
        <f t="shared" si="24"/>
        <v>2.7097888396617815</v>
      </c>
      <c r="O51" s="4">
        <f t="shared" si="25"/>
        <v>93.77</v>
      </c>
      <c r="P51" s="16">
        <f t="shared" si="26"/>
        <v>1.5010884939491962</v>
      </c>
      <c r="Q51" s="16"/>
      <c r="R51" s="16"/>
      <c r="S51" s="16"/>
      <c r="T51" s="16"/>
      <c r="U51" s="16"/>
      <c r="V51" s="16"/>
    </row>
    <row r="52" spans="1:22" x14ac:dyDescent="0.35">
      <c r="A52" s="1" t="s">
        <v>82</v>
      </c>
      <c r="B52" s="7">
        <v>67.47</v>
      </c>
      <c r="C52" s="7">
        <v>75.900000000000006</v>
      </c>
      <c r="D52" s="7">
        <v>113.38</v>
      </c>
      <c r="E52">
        <v>126.26</v>
      </c>
      <c r="F52">
        <v>105.36</v>
      </c>
      <c r="G52">
        <v>108.06</v>
      </c>
      <c r="H52">
        <v>112.58</v>
      </c>
      <c r="I52">
        <v>101.22</v>
      </c>
      <c r="J52">
        <v>109.43</v>
      </c>
      <c r="K52" s="16">
        <f t="shared" si="21"/>
        <v>85.583333333333329</v>
      </c>
      <c r="L52" s="16">
        <f t="shared" si="22"/>
        <v>19.954234861023572</v>
      </c>
      <c r="M52" s="16">
        <f t="shared" si="23"/>
        <v>64.893333333333331</v>
      </c>
      <c r="N52" s="16">
        <f t="shared" si="24"/>
        <v>2.3951385949228285</v>
      </c>
      <c r="O52" s="4">
        <f t="shared" si="25"/>
        <v>65.466666666666669</v>
      </c>
      <c r="P52" s="16">
        <f t="shared" si="26"/>
        <v>1.221046909645797</v>
      </c>
      <c r="Q52" s="16"/>
      <c r="R52" s="16"/>
      <c r="S52" s="16"/>
      <c r="T52" s="16"/>
      <c r="U52" s="16"/>
      <c r="V52" s="16"/>
    </row>
    <row r="53" spans="1:22" x14ac:dyDescent="0.35">
      <c r="A53" s="1" t="s">
        <v>83</v>
      </c>
      <c r="B53" s="7">
        <v>111.36</v>
      </c>
      <c r="C53" s="7">
        <v>108.8</v>
      </c>
      <c r="D53" s="7">
        <v>126.97</v>
      </c>
      <c r="E53">
        <v>73.53</v>
      </c>
      <c r="F53">
        <v>72.83</v>
      </c>
      <c r="G53">
        <v>82.26</v>
      </c>
      <c r="H53">
        <v>73.739999999999995</v>
      </c>
      <c r="I53">
        <v>80.040000000000006</v>
      </c>
      <c r="J53">
        <v>117.07</v>
      </c>
      <c r="K53" s="16">
        <f t="shared" si="21"/>
        <v>115.71</v>
      </c>
      <c r="L53" s="16">
        <f t="shared" si="22"/>
        <v>8.0303217038090491</v>
      </c>
      <c r="M53" s="16">
        <f t="shared" si="23"/>
        <v>99.75333333333333</v>
      </c>
      <c r="N53" s="16">
        <f t="shared" si="24"/>
        <v>5.2795349121763442</v>
      </c>
      <c r="O53" s="4">
        <f t="shared" si="25"/>
        <v>89.720000000000013</v>
      </c>
      <c r="P53" s="16">
        <f t="shared" si="26"/>
        <v>3.9680305778391736</v>
      </c>
      <c r="Q53" s="16"/>
      <c r="R53" s="16"/>
      <c r="S53" s="16"/>
      <c r="T53" s="16"/>
      <c r="U53" s="16"/>
      <c r="V53" s="16"/>
    </row>
    <row r="54" spans="1:22" x14ac:dyDescent="0.35">
      <c r="A54" s="1" t="s">
        <v>84</v>
      </c>
      <c r="B54" s="7">
        <v>100.86</v>
      </c>
      <c r="C54" s="7">
        <v>113.21</v>
      </c>
      <c r="D54" s="8">
        <v>218.54</v>
      </c>
      <c r="E54">
        <v>90.89</v>
      </c>
      <c r="F54">
        <v>87.28</v>
      </c>
      <c r="G54">
        <v>87.95</v>
      </c>
      <c r="H54">
        <v>67.739999999999995</v>
      </c>
      <c r="I54">
        <v>79.14</v>
      </c>
      <c r="J54">
        <v>86.97</v>
      </c>
      <c r="K54" s="16">
        <f t="shared" si="21"/>
        <v>144.20333333333335</v>
      </c>
      <c r="L54" s="16">
        <f t="shared" si="22"/>
        <v>52.805212074398653</v>
      </c>
      <c r="M54" s="16">
        <f t="shared" si="23"/>
        <v>100.25</v>
      </c>
      <c r="N54" s="16">
        <f t="shared" si="24"/>
        <v>3.6191435450946154</v>
      </c>
      <c r="O54" s="4">
        <f t="shared" si="25"/>
        <v>92.993333333333339</v>
      </c>
      <c r="P54" s="16">
        <f t="shared" si="26"/>
        <v>5.4835288718934398</v>
      </c>
      <c r="Q54" s="16"/>
      <c r="R54" s="16"/>
      <c r="S54" s="16"/>
      <c r="T54" s="16"/>
      <c r="U54" s="16"/>
      <c r="V54" s="16"/>
    </row>
    <row r="55" spans="1:22" x14ac:dyDescent="0.35">
      <c r="A55" s="1" t="s">
        <v>85</v>
      </c>
      <c r="B55" s="7">
        <v>111.29</v>
      </c>
      <c r="C55" s="7">
        <v>106.53</v>
      </c>
      <c r="D55" s="8">
        <v>176.54</v>
      </c>
      <c r="E55">
        <v>149.12</v>
      </c>
      <c r="F55">
        <v>116.73</v>
      </c>
      <c r="G55">
        <v>142.65</v>
      </c>
      <c r="H55">
        <v>119.79</v>
      </c>
      <c r="I55">
        <v>97.24</v>
      </c>
      <c r="J55">
        <v>93.63</v>
      </c>
      <c r="K55" s="16">
        <f t="shared" si="21"/>
        <v>131.45333333333335</v>
      </c>
      <c r="L55" s="16">
        <f t="shared" si="22"/>
        <v>31.940257078211232</v>
      </c>
      <c r="M55" s="16">
        <f t="shared" si="23"/>
        <v>100.11333333333333</v>
      </c>
      <c r="N55" s="16">
        <f t="shared" si="24"/>
        <v>2.2959723188420376</v>
      </c>
      <c r="O55" s="4">
        <f t="shared" si="25"/>
        <v>97.903333333333322</v>
      </c>
      <c r="P55" s="16">
        <f t="shared" si="26"/>
        <v>5.5822595982471315</v>
      </c>
      <c r="Q55" s="16"/>
      <c r="R55" s="16"/>
      <c r="S55" s="16"/>
      <c r="T55" s="16"/>
      <c r="U55" s="16"/>
      <c r="V55" s="16"/>
    </row>
    <row r="56" spans="1:22" x14ac:dyDescent="0.35">
      <c r="B56" s="7">
        <v>104.44</v>
      </c>
      <c r="C56" s="7">
        <v>103.31</v>
      </c>
    </row>
    <row r="57" spans="1:22" x14ac:dyDescent="0.35">
      <c r="B57" s="7">
        <v>90.31</v>
      </c>
      <c r="C57" s="7">
        <v>96.7</v>
      </c>
    </row>
    <row r="58" spans="1:22" x14ac:dyDescent="0.35">
      <c r="B58" s="8">
        <v>164.88</v>
      </c>
      <c r="C58" s="8">
        <v>184.44</v>
      </c>
      <c r="K58">
        <f>AVERAGE(B58:D58)</f>
        <v>174.66</v>
      </c>
    </row>
    <row r="59" spans="1:22" x14ac:dyDescent="0.35">
      <c r="B59" s="8">
        <v>196.17</v>
      </c>
      <c r="C59" s="8">
        <v>208.39</v>
      </c>
      <c r="K59">
        <f>AVERAGE(B59:D59)</f>
        <v>202.27999999999997</v>
      </c>
    </row>
    <row r="60" spans="1:22" x14ac:dyDescent="0.35">
      <c r="B60" s="7"/>
      <c r="C60" s="7"/>
      <c r="D60" s="7"/>
    </row>
    <row r="61" spans="1:22" x14ac:dyDescent="0.35">
      <c r="B61"/>
      <c r="C61"/>
      <c r="D61"/>
    </row>
  </sheetData>
  <mergeCells count="1">
    <mergeCell ref="Q5:Z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A42C1-9FD6-43E5-9931-DCDF97865F4B}">
  <dimension ref="A1:AA55"/>
  <sheetViews>
    <sheetView workbookViewId="0">
      <pane xSplit="1" topLeftCell="B1" activePane="topRight" state="frozen"/>
      <selection pane="topRight" activeCell="Y3" sqref="Y3"/>
    </sheetView>
  </sheetViews>
  <sheetFormatPr defaultRowHeight="14.5" x14ac:dyDescent="0.35"/>
  <cols>
    <col min="2" max="2" width="11.81640625" style="11" customWidth="1"/>
    <col min="3" max="3" width="11.54296875" style="11" customWidth="1"/>
    <col min="4" max="4" width="12.26953125" style="11" customWidth="1"/>
    <col min="5" max="5" width="12.453125" customWidth="1"/>
    <col min="6" max="6" width="10.81640625" customWidth="1"/>
    <col min="7" max="7" width="11.26953125" customWidth="1"/>
    <col min="8" max="8" width="15" customWidth="1"/>
    <col min="9" max="9" width="14.26953125" customWidth="1"/>
    <col min="10" max="10" width="15" customWidth="1"/>
  </cols>
  <sheetData>
    <row r="1" spans="1:27" ht="26" x14ac:dyDescent="0.6">
      <c r="A1" s="51" t="s">
        <v>139</v>
      </c>
    </row>
    <row r="3" spans="1:27" x14ac:dyDescent="0.35">
      <c r="B3" s="10" t="s">
        <v>91</v>
      </c>
    </row>
    <row r="4" spans="1:27" ht="15" thickBot="1" x14ac:dyDescent="0.4">
      <c r="B4" s="12" t="s">
        <v>92</v>
      </c>
    </row>
    <row r="5" spans="1:27" x14ac:dyDescent="0.35">
      <c r="Q5" s="52" t="s">
        <v>95</v>
      </c>
      <c r="R5" s="53"/>
      <c r="S5" s="53"/>
      <c r="T5" s="53"/>
      <c r="U5" s="53"/>
      <c r="V5" s="53"/>
      <c r="W5" s="53"/>
      <c r="X5" s="53"/>
      <c r="Y5" s="53"/>
      <c r="Z5" s="54"/>
    </row>
    <row r="6" spans="1:27" ht="43.5" x14ac:dyDescent="0.35">
      <c r="A6" s="1" t="s">
        <v>0</v>
      </c>
      <c r="B6" s="3" t="s">
        <v>62</v>
      </c>
      <c r="C6" s="3" t="s">
        <v>62</v>
      </c>
      <c r="D6" s="3" t="s">
        <v>62</v>
      </c>
      <c r="E6" s="11" t="s">
        <v>61</v>
      </c>
      <c r="F6" s="11" t="s">
        <v>61</v>
      </c>
      <c r="G6" s="3" t="s">
        <v>61</v>
      </c>
      <c r="H6" s="11" t="s">
        <v>89</v>
      </c>
      <c r="I6" s="11" t="s">
        <v>89</v>
      </c>
      <c r="J6" s="11" t="s">
        <v>89</v>
      </c>
      <c r="K6" s="3" t="s">
        <v>62</v>
      </c>
      <c r="L6" s="3" t="s">
        <v>62</v>
      </c>
      <c r="M6" s="11" t="s">
        <v>61</v>
      </c>
      <c r="N6" s="11" t="s">
        <v>61</v>
      </c>
      <c r="O6" s="11" t="s">
        <v>89</v>
      </c>
      <c r="P6" s="11" t="s">
        <v>89</v>
      </c>
      <c r="Q6" s="18" t="s">
        <v>61</v>
      </c>
      <c r="R6" s="18" t="s">
        <v>61</v>
      </c>
      <c r="S6" s="18" t="s">
        <v>61</v>
      </c>
      <c r="T6" s="18" t="s">
        <v>89</v>
      </c>
      <c r="U6" s="18" t="s">
        <v>89</v>
      </c>
      <c r="V6" s="18" t="s">
        <v>89</v>
      </c>
      <c r="W6" s="18" t="s">
        <v>61</v>
      </c>
      <c r="X6" s="18" t="s">
        <v>61</v>
      </c>
      <c r="Y6" s="18" t="s">
        <v>89</v>
      </c>
      <c r="Z6" s="19" t="s">
        <v>89</v>
      </c>
    </row>
    <row r="7" spans="1:27" x14ac:dyDescent="0.35">
      <c r="A7" s="1"/>
      <c r="B7" s="3"/>
      <c r="C7" s="3"/>
      <c r="D7" s="3"/>
      <c r="G7" s="1"/>
      <c r="K7" t="s">
        <v>93</v>
      </c>
      <c r="L7" t="s">
        <v>94</v>
      </c>
      <c r="M7" t="s">
        <v>93</v>
      </c>
      <c r="N7" t="s">
        <v>94</v>
      </c>
      <c r="O7" t="s">
        <v>93</v>
      </c>
      <c r="P7" t="s">
        <v>94</v>
      </c>
      <c r="Q7" s="20" t="s">
        <v>95</v>
      </c>
      <c r="R7" s="21"/>
      <c r="S7" s="21"/>
      <c r="T7" s="21"/>
      <c r="U7" s="21"/>
      <c r="V7" s="21"/>
      <c r="W7" s="21" t="s">
        <v>93</v>
      </c>
      <c r="X7" s="21" t="s">
        <v>94</v>
      </c>
      <c r="Y7" s="21" t="s">
        <v>93</v>
      </c>
      <c r="Z7" s="22" t="s">
        <v>94</v>
      </c>
    </row>
    <row r="8" spans="1:27" x14ac:dyDescent="0.35">
      <c r="A8" s="1" t="s">
        <v>1</v>
      </c>
      <c r="B8" s="3" t="s">
        <v>51</v>
      </c>
      <c r="C8" s="3" t="s">
        <v>52</v>
      </c>
      <c r="D8" s="3" t="s">
        <v>53</v>
      </c>
      <c r="E8" t="s">
        <v>64</v>
      </c>
      <c r="F8" t="s">
        <v>65</v>
      </c>
      <c r="G8" s="1" t="s">
        <v>44</v>
      </c>
      <c r="H8" t="s">
        <v>45</v>
      </c>
      <c r="I8" t="s">
        <v>47</v>
      </c>
      <c r="J8" t="s">
        <v>46</v>
      </c>
      <c r="O8" s="1"/>
    </row>
    <row r="9" spans="1:27" x14ac:dyDescent="0.35">
      <c r="A9" s="1" t="s">
        <v>2</v>
      </c>
      <c r="B9" s="3" t="s">
        <v>54</v>
      </c>
      <c r="C9" s="3" t="s">
        <v>54</v>
      </c>
      <c r="D9" s="3" t="s">
        <v>54</v>
      </c>
      <c r="E9" t="s">
        <v>54</v>
      </c>
      <c r="F9" t="s">
        <v>54</v>
      </c>
      <c r="G9" s="1" t="s">
        <v>54</v>
      </c>
      <c r="H9" t="s">
        <v>54</v>
      </c>
      <c r="I9" t="s">
        <v>54</v>
      </c>
      <c r="J9" t="s">
        <v>54</v>
      </c>
      <c r="O9" s="1"/>
    </row>
    <row r="10" spans="1:27" x14ac:dyDescent="0.35">
      <c r="A10" s="1" t="s">
        <v>3</v>
      </c>
      <c r="B10" s="3" t="s">
        <v>55</v>
      </c>
      <c r="C10" s="3" t="s">
        <v>55</v>
      </c>
      <c r="D10" s="3" t="s">
        <v>55</v>
      </c>
      <c r="E10" t="s">
        <v>55</v>
      </c>
      <c r="F10" t="s">
        <v>55</v>
      </c>
      <c r="G10" s="1" t="s">
        <v>55</v>
      </c>
      <c r="H10" t="s">
        <v>55</v>
      </c>
      <c r="I10" t="s">
        <v>55</v>
      </c>
      <c r="J10" t="s">
        <v>55</v>
      </c>
      <c r="O10" s="1"/>
    </row>
    <row r="11" spans="1:27" x14ac:dyDescent="0.35">
      <c r="A11" s="1" t="s">
        <v>4</v>
      </c>
      <c r="B11" s="13" t="s">
        <v>88</v>
      </c>
      <c r="C11" s="13" t="s">
        <v>88</v>
      </c>
      <c r="D11" s="13" t="s">
        <v>88</v>
      </c>
      <c r="E11" t="s">
        <v>88</v>
      </c>
      <c r="F11" t="s">
        <v>88</v>
      </c>
      <c r="G11" s="4" t="s">
        <v>88</v>
      </c>
      <c r="H11" t="s">
        <v>88</v>
      </c>
      <c r="I11" t="s">
        <v>88</v>
      </c>
      <c r="J11" t="s">
        <v>88</v>
      </c>
      <c r="K11" s="16" t="e">
        <f>AVERAGE(B11:D11)</f>
        <v>#DIV/0!</v>
      </c>
      <c r="L11" s="16" t="e">
        <f>_xlfn.STDEV.P(B11:D11)</f>
        <v>#DIV/0!</v>
      </c>
      <c r="M11" s="16" t="e">
        <f>AVERAGE(E11:G11)</f>
        <v>#DIV/0!</v>
      </c>
      <c r="N11" s="16" t="e">
        <f>_xlfn.STDEV.P(E11:G11)</f>
        <v>#DIV/0!</v>
      </c>
      <c r="O11" s="4" t="e">
        <f>AVERAGE(H11:J11)</f>
        <v>#DIV/0!</v>
      </c>
      <c r="P11" s="16" t="e">
        <f>_xlfn.STDEV.P(H11:J11)</f>
        <v>#DIV/0!</v>
      </c>
      <c r="Q11" s="16" t="e">
        <f>100-((0/K11)*100)</f>
        <v>#DIV/0!</v>
      </c>
      <c r="R11" s="16" t="e">
        <f t="shared" ref="R11:R12" si="0">100-((F11/L11)*100)</f>
        <v>#VALUE!</v>
      </c>
      <c r="S11" s="16" t="e">
        <f t="shared" ref="S11:S12" si="1">100-((G11/M11)*100)</f>
        <v>#VALUE!</v>
      </c>
      <c r="T11" s="16" t="e">
        <f t="shared" ref="T11:T12" si="2">100-((H11/N11)*100)</f>
        <v>#VALUE!</v>
      </c>
      <c r="U11" s="16" t="e">
        <f t="shared" ref="U11:U12" si="3">100-((I11/O11)*100)</f>
        <v>#VALUE!</v>
      </c>
      <c r="V11" s="16" t="e">
        <f t="shared" ref="V11:V12" si="4">100-((J11/P11)*100)</f>
        <v>#VALUE!</v>
      </c>
      <c r="W11" s="16" t="e">
        <f t="shared" ref="W11:W16" si="5">AVERAGE(Q11:S11)</f>
        <v>#DIV/0!</v>
      </c>
      <c r="X11" t="e">
        <f t="shared" ref="X11:X16" si="6">_xlfn.STDEV.P(Q11:S11)</f>
        <v>#DIV/0!</v>
      </c>
      <c r="Y11" s="16" t="e">
        <f t="shared" ref="Y11:Y16" si="7">AVERAGE(T11:V11)</f>
        <v>#VALUE!</v>
      </c>
      <c r="Z11" t="e">
        <f t="shared" ref="Z11:Z16" si="8">_xlfn.STDEV.P(T11:V11)</f>
        <v>#VALUE!</v>
      </c>
      <c r="AA11" t="e">
        <f>(O11*100)/M11</f>
        <v>#DIV/0!</v>
      </c>
    </row>
    <row r="12" spans="1:27" x14ac:dyDescent="0.35">
      <c r="A12" s="1" t="s">
        <v>5</v>
      </c>
      <c r="B12" s="13" t="s">
        <v>88</v>
      </c>
      <c r="C12" s="13" t="s">
        <v>88</v>
      </c>
      <c r="D12" s="13" t="s">
        <v>88</v>
      </c>
      <c r="E12" t="s">
        <v>88</v>
      </c>
      <c r="F12" t="s">
        <v>88</v>
      </c>
      <c r="G12" s="4" t="s">
        <v>88</v>
      </c>
      <c r="H12" t="s">
        <v>88</v>
      </c>
      <c r="I12" t="s">
        <v>88</v>
      </c>
      <c r="J12" t="s">
        <v>88</v>
      </c>
      <c r="K12" s="16" t="e">
        <f>AVERAGE(B12:D12)</f>
        <v>#DIV/0!</v>
      </c>
      <c r="L12" s="16" t="e">
        <f>_xlfn.STDEV.P(B12:D12)</f>
        <v>#DIV/0!</v>
      </c>
      <c r="M12" s="16" t="e">
        <f>AVERAGE(E12:G12)</f>
        <v>#DIV/0!</v>
      </c>
      <c r="N12" s="16" t="e">
        <f>_xlfn.STDEV.P(E12:G12)</f>
        <v>#DIV/0!</v>
      </c>
      <c r="O12" s="4" t="e">
        <f>AVERAGE(H12:J12)</f>
        <v>#DIV/0!</v>
      </c>
      <c r="P12" s="16" t="e">
        <f>_xlfn.STDEV.P(H12:J12)</f>
        <v>#DIV/0!</v>
      </c>
      <c r="Q12" s="16" t="e">
        <f t="shared" ref="Q12" si="9">100-((E12/K12)*100)</f>
        <v>#VALUE!</v>
      </c>
      <c r="R12" s="16" t="e">
        <f t="shared" si="0"/>
        <v>#VALUE!</v>
      </c>
      <c r="S12" s="16" t="e">
        <f t="shared" si="1"/>
        <v>#VALUE!</v>
      </c>
      <c r="T12" s="16" t="e">
        <f t="shared" si="2"/>
        <v>#VALUE!</v>
      </c>
      <c r="U12" s="16" t="e">
        <f t="shared" si="3"/>
        <v>#VALUE!</v>
      </c>
      <c r="V12" s="16" t="e">
        <f t="shared" si="4"/>
        <v>#VALUE!</v>
      </c>
      <c r="W12" s="16" t="e">
        <f t="shared" si="5"/>
        <v>#VALUE!</v>
      </c>
      <c r="X12" t="e">
        <f t="shared" si="6"/>
        <v>#VALUE!</v>
      </c>
      <c r="Y12" s="16" t="e">
        <f t="shared" si="7"/>
        <v>#VALUE!</v>
      </c>
      <c r="Z12" t="e">
        <f t="shared" si="8"/>
        <v>#VALUE!</v>
      </c>
      <c r="AA12" t="e">
        <f t="shared" ref="AA12:AA34" si="10">(O12*100)/M12</f>
        <v>#DIV/0!</v>
      </c>
    </row>
    <row r="13" spans="1:27" x14ac:dyDescent="0.35">
      <c r="A13" s="1" t="s">
        <v>7</v>
      </c>
      <c r="B13" s="13">
        <v>275.35074600000002</v>
      </c>
      <c r="C13" s="13">
        <v>237.08927199999999</v>
      </c>
      <c r="D13" s="13">
        <v>232.98191800000001</v>
      </c>
      <c r="E13" t="s">
        <v>88</v>
      </c>
      <c r="F13" t="s">
        <v>88</v>
      </c>
      <c r="G13" s="4" t="s">
        <v>88</v>
      </c>
      <c r="H13" t="s">
        <v>88</v>
      </c>
      <c r="I13" t="s">
        <v>88</v>
      </c>
      <c r="J13" t="s">
        <v>88</v>
      </c>
      <c r="K13" s="16">
        <f t="shared" ref="K13:K55" si="11">AVERAGE(B13:D13)</f>
        <v>248.47397866666665</v>
      </c>
      <c r="L13" s="16">
        <f t="shared" ref="L13:L55" si="12">_xlfn.STDEV.P(B13:D13)</f>
        <v>19.078575347545037</v>
      </c>
      <c r="M13" s="16" t="e">
        <f t="shared" ref="M13:M55" si="13">AVERAGE(E13:G13)</f>
        <v>#DIV/0!</v>
      </c>
      <c r="N13" s="16" t="e">
        <f t="shared" ref="N13:N55" si="14">_xlfn.STDEV.P(E13:G13)</f>
        <v>#DIV/0!</v>
      </c>
      <c r="O13" s="4" t="e">
        <f t="shared" ref="O13:O55" si="15">AVERAGE(H13:J13)</f>
        <v>#DIV/0!</v>
      </c>
      <c r="P13" s="16" t="e">
        <f t="shared" ref="P13:P55" si="16">_xlfn.STDEV.P(H13:J13)</f>
        <v>#DIV/0!</v>
      </c>
      <c r="Q13" s="16">
        <f>100-((0/$K$13)*100)</f>
        <v>100</v>
      </c>
      <c r="R13" s="16">
        <f t="shared" ref="R13:V13" si="17">100-((0/$K$13)*100)</f>
        <v>100</v>
      </c>
      <c r="S13" s="16">
        <f t="shared" si="17"/>
        <v>100</v>
      </c>
      <c r="T13" s="16">
        <f t="shared" si="17"/>
        <v>100</v>
      </c>
      <c r="U13" s="16">
        <f t="shared" si="17"/>
        <v>100</v>
      </c>
      <c r="V13" s="16">
        <f t="shared" si="17"/>
        <v>100</v>
      </c>
      <c r="W13" s="16">
        <f t="shared" si="5"/>
        <v>100</v>
      </c>
      <c r="X13">
        <f t="shared" si="6"/>
        <v>0</v>
      </c>
      <c r="Y13" s="16">
        <f t="shared" si="7"/>
        <v>100</v>
      </c>
      <c r="Z13">
        <f t="shared" si="8"/>
        <v>0</v>
      </c>
      <c r="AA13" t="e">
        <f t="shared" si="10"/>
        <v>#DIV/0!</v>
      </c>
    </row>
    <row r="14" spans="1:27" x14ac:dyDescent="0.35">
      <c r="A14" s="1" t="s">
        <v>8</v>
      </c>
      <c r="B14" s="13">
        <v>189.546616</v>
      </c>
      <c r="C14" s="13">
        <v>196.11247399999999</v>
      </c>
      <c r="D14" s="13">
        <v>191.77828600000001</v>
      </c>
      <c r="E14" t="s">
        <v>88</v>
      </c>
      <c r="F14" t="s">
        <v>88</v>
      </c>
      <c r="G14" s="4" t="s">
        <v>88</v>
      </c>
      <c r="H14" t="s">
        <v>88</v>
      </c>
      <c r="I14" t="s">
        <v>88</v>
      </c>
      <c r="J14" t="s">
        <v>88</v>
      </c>
      <c r="K14" s="16">
        <f t="shared" si="11"/>
        <v>192.47912533333331</v>
      </c>
      <c r="L14" s="16">
        <f t="shared" si="12"/>
        <v>2.7259254877810211</v>
      </c>
      <c r="M14" s="16" t="e">
        <f t="shared" si="13"/>
        <v>#DIV/0!</v>
      </c>
      <c r="N14" s="16" t="e">
        <f t="shared" si="14"/>
        <v>#DIV/0!</v>
      </c>
      <c r="O14" s="4" t="e">
        <f t="shared" si="15"/>
        <v>#DIV/0!</v>
      </c>
      <c r="P14" s="16" t="e">
        <f t="shared" si="16"/>
        <v>#DIV/0!</v>
      </c>
      <c r="Q14" s="16">
        <f>100-((0/$K$14)*100)</f>
        <v>100</v>
      </c>
      <c r="R14" s="16">
        <f t="shared" ref="R14:V14" si="18">100-((0/$K$14)*100)</f>
        <v>100</v>
      </c>
      <c r="S14" s="16">
        <f t="shared" si="18"/>
        <v>100</v>
      </c>
      <c r="T14" s="16">
        <f t="shared" si="18"/>
        <v>100</v>
      </c>
      <c r="U14" s="16">
        <f t="shared" si="18"/>
        <v>100</v>
      </c>
      <c r="V14" s="16">
        <f t="shared" si="18"/>
        <v>100</v>
      </c>
      <c r="W14" s="16">
        <f t="shared" si="5"/>
        <v>100</v>
      </c>
      <c r="X14">
        <f t="shared" si="6"/>
        <v>0</v>
      </c>
      <c r="Y14" s="16">
        <f t="shared" si="7"/>
        <v>100</v>
      </c>
      <c r="Z14">
        <f t="shared" si="8"/>
        <v>0</v>
      </c>
      <c r="AA14" t="e">
        <f t="shared" si="10"/>
        <v>#DIV/0!</v>
      </c>
    </row>
    <row r="15" spans="1:27" x14ac:dyDescent="0.35">
      <c r="A15" s="1" t="s">
        <v>10</v>
      </c>
      <c r="B15" s="13">
        <v>973.233296</v>
      </c>
      <c r="C15" s="13">
        <v>897.50807599999996</v>
      </c>
      <c r="D15" s="13">
        <v>856.82770600000003</v>
      </c>
      <c r="E15" t="s">
        <v>88</v>
      </c>
      <c r="F15" t="s">
        <v>88</v>
      </c>
      <c r="G15" s="4" t="s">
        <v>88</v>
      </c>
      <c r="H15" t="s">
        <v>88</v>
      </c>
      <c r="I15" t="s">
        <v>88</v>
      </c>
      <c r="J15" t="s">
        <v>88</v>
      </c>
      <c r="K15" s="16">
        <f t="shared" si="11"/>
        <v>909.1896926666667</v>
      </c>
      <c r="L15" s="16">
        <f t="shared" si="12"/>
        <v>48.234914545186953</v>
      </c>
      <c r="M15" s="16" t="e">
        <f t="shared" si="13"/>
        <v>#DIV/0!</v>
      </c>
      <c r="N15" s="16" t="e">
        <f t="shared" si="14"/>
        <v>#DIV/0!</v>
      </c>
      <c r="O15" s="4" t="e">
        <f t="shared" si="15"/>
        <v>#DIV/0!</v>
      </c>
      <c r="P15" s="16" t="e">
        <f t="shared" si="16"/>
        <v>#DIV/0!</v>
      </c>
      <c r="Q15" s="16">
        <f>100-((0/$K$15)*100)</f>
        <v>100</v>
      </c>
      <c r="R15" s="16">
        <f t="shared" ref="R15:V15" si="19">100-((0/$K$15)*100)</f>
        <v>100</v>
      </c>
      <c r="S15" s="16">
        <f t="shared" si="19"/>
        <v>100</v>
      </c>
      <c r="T15" s="16">
        <f t="shared" si="19"/>
        <v>100</v>
      </c>
      <c r="U15" s="16">
        <f t="shared" si="19"/>
        <v>100</v>
      </c>
      <c r="V15" s="16">
        <f t="shared" si="19"/>
        <v>100</v>
      </c>
      <c r="W15" s="16">
        <f t="shared" si="5"/>
        <v>100</v>
      </c>
      <c r="X15">
        <f t="shared" si="6"/>
        <v>0</v>
      </c>
      <c r="Y15" s="16">
        <f t="shared" si="7"/>
        <v>100</v>
      </c>
      <c r="Z15">
        <f t="shared" si="8"/>
        <v>0</v>
      </c>
      <c r="AA15" t="e">
        <f t="shared" si="10"/>
        <v>#DIV/0!</v>
      </c>
    </row>
    <row r="16" spans="1:27" x14ac:dyDescent="0.35">
      <c r="A16" s="1" t="s">
        <v>11</v>
      </c>
      <c r="B16" s="13">
        <v>281.21772600000003</v>
      </c>
      <c r="C16" s="13">
        <v>236.259466</v>
      </c>
      <c r="D16" s="13">
        <v>253.10345000000001</v>
      </c>
      <c r="E16" t="s">
        <v>88</v>
      </c>
      <c r="F16" t="s">
        <v>88</v>
      </c>
      <c r="G16" s="4" t="s">
        <v>88</v>
      </c>
      <c r="H16" t="s">
        <v>88</v>
      </c>
      <c r="I16" t="s">
        <v>88</v>
      </c>
      <c r="J16" t="s">
        <v>88</v>
      </c>
      <c r="K16" s="16">
        <f t="shared" si="11"/>
        <v>256.86021400000004</v>
      </c>
      <c r="L16" s="16">
        <f t="shared" si="12"/>
        <v>18.545372151755679</v>
      </c>
      <c r="M16" s="16" t="e">
        <f t="shared" si="13"/>
        <v>#DIV/0!</v>
      </c>
      <c r="N16" s="16" t="e">
        <f t="shared" si="14"/>
        <v>#DIV/0!</v>
      </c>
      <c r="O16" s="4" t="e">
        <f t="shared" si="15"/>
        <v>#DIV/0!</v>
      </c>
      <c r="P16" s="16" t="e">
        <f t="shared" si="16"/>
        <v>#DIV/0!</v>
      </c>
      <c r="Q16" s="16">
        <f>100-((0/$K$16)*100)</f>
        <v>100</v>
      </c>
      <c r="R16" s="16">
        <f t="shared" ref="R16:V16" si="20">100-((0/$K$16)*100)</f>
        <v>100</v>
      </c>
      <c r="S16" s="16">
        <f t="shared" si="20"/>
        <v>100</v>
      </c>
      <c r="T16" s="16">
        <f t="shared" si="20"/>
        <v>100</v>
      </c>
      <c r="U16" s="16">
        <f t="shared" si="20"/>
        <v>100</v>
      </c>
      <c r="V16" s="16">
        <f t="shared" si="20"/>
        <v>100</v>
      </c>
      <c r="W16" s="16">
        <f t="shared" si="5"/>
        <v>100</v>
      </c>
      <c r="X16">
        <f t="shared" si="6"/>
        <v>0</v>
      </c>
      <c r="Y16" s="16">
        <f t="shared" si="7"/>
        <v>100</v>
      </c>
      <c r="Z16">
        <f t="shared" si="8"/>
        <v>0</v>
      </c>
      <c r="AA16" t="e">
        <f t="shared" si="10"/>
        <v>#DIV/0!</v>
      </c>
    </row>
    <row r="17" spans="1:27" x14ac:dyDescent="0.35">
      <c r="A17" s="1" t="s">
        <v>13</v>
      </c>
      <c r="B17" s="13">
        <v>941.71027400000003</v>
      </c>
      <c r="C17" s="13">
        <v>763.43541800000003</v>
      </c>
      <c r="D17" s="13">
        <v>747.66715999999997</v>
      </c>
      <c r="E17">
        <v>170.33452199999999</v>
      </c>
      <c r="F17">
        <v>136.304146</v>
      </c>
      <c r="G17" s="4">
        <v>108.50699</v>
      </c>
      <c r="H17">
        <v>109.720974</v>
      </c>
      <c r="I17">
        <v>100.93941599999999</v>
      </c>
      <c r="J17">
        <v>104.153142</v>
      </c>
      <c r="K17" s="16">
        <f t="shared" ref="K17:K25" si="21">AVERAGE(B17:D17)</f>
        <v>817.60428400000001</v>
      </c>
      <c r="L17" s="16">
        <f t="shared" ref="L17:L25" si="22">_xlfn.STDEV.P(B17:D17)</f>
        <v>87.991977117229879</v>
      </c>
      <c r="M17" s="16">
        <f t="shared" ref="M17:M25" si="23">AVERAGE(E17:G17)</f>
        <v>138.38188600000001</v>
      </c>
      <c r="N17" s="16">
        <f t="shared" ref="N17:N25" si="24">_xlfn.STDEV.P(E17:G17)</f>
        <v>25.283705964295798</v>
      </c>
      <c r="O17" s="4">
        <f t="shared" ref="O17:O25" si="25">AVERAGE(H17:J17)</f>
        <v>104.937844</v>
      </c>
      <c r="P17" s="16">
        <f t="shared" ref="P17:P25" si="26">_xlfn.STDEV.P(H17:J17)</f>
        <v>3.627741092235774</v>
      </c>
      <c r="Q17" s="16">
        <f t="shared" ref="Q17:Q34" si="27">100-((E17/K17)*100)</f>
        <v>79.166630442949099</v>
      </c>
      <c r="R17" s="16">
        <f t="shared" ref="R17:R34" si="28">100-((F17/K17)*100)</f>
        <v>83.328836618473488</v>
      </c>
      <c r="S17" s="16">
        <f t="shared" ref="S17:S34" si="29">100-((G17/K17)*100)</f>
        <v>86.728666651653697</v>
      </c>
      <c r="T17" s="16">
        <f t="shared" ref="T17:T34" si="30">100-((H17/K17)*100)</f>
        <v>86.580186020649563</v>
      </c>
      <c r="U17" s="16">
        <f t="shared" ref="U17:U34" si="31">100-((I17/K17)*100)</f>
        <v>87.654245705982632</v>
      </c>
      <c r="V17" s="16">
        <f t="shared" ref="V17:V34" si="32">100-((J17/K17)*100)</f>
        <v>87.261179517009481</v>
      </c>
      <c r="W17" s="16">
        <f>AVERAGE(Q17:S17)</f>
        <v>83.074711237692085</v>
      </c>
      <c r="X17">
        <f>_xlfn.STDEV.P(Q17:S17)</f>
        <v>3.0924135867536453</v>
      </c>
      <c r="Y17" s="16">
        <f>AVERAGE(T17:V17)</f>
        <v>87.16520374788054</v>
      </c>
      <c r="Z17">
        <f>_xlfn.STDEV.P(T17:V17)</f>
        <v>0.44370377739310018</v>
      </c>
      <c r="AA17">
        <f t="shared" si="10"/>
        <v>75.832066633345349</v>
      </c>
    </row>
    <row r="18" spans="1:27" x14ac:dyDescent="0.35">
      <c r="A18" s="1" t="s">
        <v>14</v>
      </c>
      <c r="B18" s="13">
        <v>371.85400600000003</v>
      </c>
      <c r="C18" s="13">
        <v>217.27172400000001</v>
      </c>
      <c r="D18" s="13">
        <v>229.443758</v>
      </c>
      <c r="E18">
        <v>105.862692</v>
      </c>
      <c r="F18">
        <v>96.924604000000002</v>
      </c>
      <c r="G18" s="4">
        <v>63.199296000000004</v>
      </c>
      <c r="H18" t="s">
        <v>88</v>
      </c>
      <c r="I18" t="s">
        <v>88</v>
      </c>
      <c r="J18" t="s">
        <v>88</v>
      </c>
      <c r="K18" s="16">
        <f t="shared" si="21"/>
        <v>272.85649599999999</v>
      </c>
      <c r="L18" s="16">
        <f t="shared" si="22"/>
        <v>70.177963505050869</v>
      </c>
      <c r="M18" s="16">
        <f t="shared" si="23"/>
        <v>88.662197333333324</v>
      </c>
      <c r="N18" s="16">
        <f t="shared" si="24"/>
        <v>18.371025420613456</v>
      </c>
      <c r="O18" s="4" t="e">
        <f t="shared" si="25"/>
        <v>#DIV/0!</v>
      </c>
      <c r="P18" s="16" t="e">
        <f t="shared" si="26"/>
        <v>#DIV/0!</v>
      </c>
      <c r="Q18" s="16">
        <f>100-((E18/$K$18)*100)</f>
        <v>61.202062786879743</v>
      </c>
      <c r="R18" s="16">
        <f t="shared" si="28"/>
        <v>64.477809610220902</v>
      </c>
      <c r="S18" s="16">
        <f t="shared" si="29"/>
        <v>76.837899435606616</v>
      </c>
      <c r="T18" s="16">
        <f>100-((0/$K$18)*100)</f>
        <v>100</v>
      </c>
      <c r="U18" s="16">
        <f t="shared" ref="U18:V18" si="33">100-((0/$K$18)*100)</f>
        <v>100</v>
      </c>
      <c r="V18" s="16">
        <f t="shared" si="33"/>
        <v>100</v>
      </c>
      <c r="W18" s="16">
        <f t="shared" ref="W18:W34" si="34">AVERAGE(Q18:S18)</f>
        <v>67.505923944235747</v>
      </c>
      <c r="X18">
        <f t="shared" ref="X18:X34" si="35">_xlfn.STDEV.P(Q18:S18)</f>
        <v>6.732852503029072</v>
      </c>
      <c r="Y18" s="16">
        <f t="shared" ref="Y18:Y34" si="36">AVERAGE(T18:V18)</f>
        <v>100</v>
      </c>
      <c r="Z18">
        <f t="shared" ref="Z18:Z34" si="37">_xlfn.STDEV.P(T18:V18)</f>
        <v>0</v>
      </c>
      <c r="AA18" t="e">
        <f t="shared" si="10"/>
        <v>#DIV/0!</v>
      </c>
    </row>
    <row r="19" spans="1:27" x14ac:dyDescent="0.35">
      <c r="A19" s="1" t="s">
        <v>15</v>
      </c>
      <c r="B19" s="13">
        <v>113.827196</v>
      </c>
      <c r="C19" s="13">
        <v>75.738140000000001</v>
      </c>
      <c r="D19" s="13">
        <v>77.292125999999996</v>
      </c>
      <c r="E19">
        <v>65.897288000000003</v>
      </c>
      <c r="F19">
        <v>31.58006</v>
      </c>
      <c r="G19" s="4">
        <v>20.660308000000001</v>
      </c>
      <c r="H19" t="s">
        <v>88</v>
      </c>
      <c r="I19" t="s">
        <v>88</v>
      </c>
      <c r="J19" t="s">
        <v>88</v>
      </c>
      <c r="K19" s="16">
        <f t="shared" si="21"/>
        <v>88.952487333333337</v>
      </c>
      <c r="L19" s="16">
        <f t="shared" si="22"/>
        <v>17.600512616790578</v>
      </c>
      <c r="M19" s="16">
        <f t="shared" si="23"/>
        <v>39.379218666666667</v>
      </c>
      <c r="N19" s="16">
        <f t="shared" si="24"/>
        <v>19.273751525688699</v>
      </c>
      <c r="O19" s="4" t="e">
        <f t="shared" si="25"/>
        <v>#DIV/0!</v>
      </c>
      <c r="P19" s="16" t="e">
        <f t="shared" si="26"/>
        <v>#DIV/0!</v>
      </c>
      <c r="Q19" s="16">
        <f>100-((E19/$K$19)*100)</f>
        <v>25.918554977488313</v>
      </c>
      <c r="R19" s="16">
        <f t="shared" si="28"/>
        <v>64.497833678714969</v>
      </c>
      <c r="S19" s="16">
        <f t="shared" si="29"/>
        <v>76.773771460061326</v>
      </c>
      <c r="T19" s="16">
        <f>100-((0/$K$19)*100)</f>
        <v>100</v>
      </c>
      <c r="U19" s="16">
        <f t="shared" ref="U19:V19" si="38">100-((0/$K$19)*100)</f>
        <v>100</v>
      </c>
      <c r="V19" s="16">
        <f t="shared" si="38"/>
        <v>100</v>
      </c>
      <c r="W19" s="16">
        <f t="shared" si="34"/>
        <v>55.730053372088207</v>
      </c>
      <c r="X19">
        <f t="shared" si="35"/>
        <v>21.66746777238933</v>
      </c>
      <c r="Y19" s="16">
        <f t="shared" si="36"/>
        <v>100</v>
      </c>
      <c r="Z19">
        <f t="shared" si="37"/>
        <v>0</v>
      </c>
      <c r="AA19" t="e">
        <f t="shared" si="10"/>
        <v>#DIV/0!</v>
      </c>
    </row>
    <row r="20" spans="1:27" hidden="1" x14ac:dyDescent="0.35">
      <c r="A20" s="1" t="s">
        <v>16</v>
      </c>
      <c r="B20" s="13" t="s">
        <v>88</v>
      </c>
      <c r="C20" s="13" t="s">
        <v>88</v>
      </c>
      <c r="D20" s="13" t="s">
        <v>88</v>
      </c>
      <c r="E20" t="s">
        <v>88</v>
      </c>
      <c r="F20" t="s">
        <v>88</v>
      </c>
      <c r="G20" s="4" t="s">
        <v>88</v>
      </c>
      <c r="H20" t="s">
        <v>88</v>
      </c>
      <c r="I20" t="s">
        <v>88</v>
      </c>
      <c r="J20" t="s">
        <v>88</v>
      </c>
      <c r="K20" s="16" t="e">
        <f t="shared" si="21"/>
        <v>#DIV/0!</v>
      </c>
      <c r="L20" s="16" t="e">
        <f t="shared" si="22"/>
        <v>#DIV/0!</v>
      </c>
      <c r="M20" s="16" t="e">
        <f t="shared" si="23"/>
        <v>#DIV/0!</v>
      </c>
      <c r="N20" s="16" t="e">
        <f t="shared" si="24"/>
        <v>#DIV/0!</v>
      </c>
      <c r="O20" s="4" t="e">
        <f t="shared" si="25"/>
        <v>#DIV/0!</v>
      </c>
      <c r="P20" s="16" t="e">
        <f t="shared" si="26"/>
        <v>#DIV/0!</v>
      </c>
      <c r="Q20" s="16" t="e">
        <f>100-((0/K20)*100)</f>
        <v>#DIV/0!</v>
      </c>
      <c r="R20" s="16" t="e">
        <f>100-((F20/K20)*100)</f>
        <v>#VALUE!</v>
      </c>
      <c r="S20" s="16" t="e">
        <f t="shared" si="29"/>
        <v>#VALUE!</v>
      </c>
      <c r="T20" s="16" t="e">
        <f t="shared" ref="T20:V20" si="39">100-((0/N20)*100)</f>
        <v>#DIV/0!</v>
      </c>
      <c r="U20" s="16" t="e">
        <f t="shared" si="39"/>
        <v>#DIV/0!</v>
      </c>
      <c r="V20" s="16" t="e">
        <f t="shared" si="39"/>
        <v>#DIV/0!</v>
      </c>
      <c r="W20" s="16" t="e">
        <f t="shared" si="34"/>
        <v>#DIV/0!</v>
      </c>
      <c r="X20" t="e">
        <f t="shared" si="35"/>
        <v>#DIV/0!</v>
      </c>
      <c r="Y20" s="16" t="e">
        <f t="shared" si="36"/>
        <v>#DIV/0!</v>
      </c>
      <c r="Z20" t="e">
        <f t="shared" si="37"/>
        <v>#DIV/0!</v>
      </c>
      <c r="AA20" t="e">
        <f t="shared" si="10"/>
        <v>#DIV/0!</v>
      </c>
    </row>
    <row r="21" spans="1:27" hidden="1" x14ac:dyDescent="0.35">
      <c r="A21" s="1" t="s">
        <v>17</v>
      </c>
      <c r="B21" s="13" t="s">
        <v>88</v>
      </c>
      <c r="C21" s="13" t="s">
        <v>88</v>
      </c>
      <c r="D21" s="13" t="s">
        <v>88</v>
      </c>
      <c r="E21" t="s">
        <v>88</v>
      </c>
      <c r="F21" t="s">
        <v>88</v>
      </c>
      <c r="G21" s="4" t="s">
        <v>88</v>
      </c>
      <c r="H21" t="s">
        <v>88</v>
      </c>
      <c r="I21" t="s">
        <v>88</v>
      </c>
      <c r="J21" t="s">
        <v>88</v>
      </c>
      <c r="K21" s="16" t="e">
        <f t="shared" si="21"/>
        <v>#DIV/0!</v>
      </c>
      <c r="L21" s="16" t="e">
        <f t="shared" si="22"/>
        <v>#DIV/0!</v>
      </c>
      <c r="M21" s="16" t="e">
        <f t="shared" si="23"/>
        <v>#DIV/0!</v>
      </c>
      <c r="N21" s="16" t="e">
        <f t="shared" si="24"/>
        <v>#DIV/0!</v>
      </c>
      <c r="O21" s="4" t="e">
        <f t="shared" si="25"/>
        <v>#DIV/0!</v>
      </c>
      <c r="P21" s="16" t="e">
        <f t="shared" si="26"/>
        <v>#DIV/0!</v>
      </c>
      <c r="Q21" s="16" t="e">
        <f t="shared" si="27"/>
        <v>#VALUE!</v>
      </c>
      <c r="R21" s="16" t="e">
        <f t="shared" si="28"/>
        <v>#VALUE!</v>
      </c>
      <c r="S21" s="16" t="e">
        <f t="shared" si="29"/>
        <v>#VALUE!</v>
      </c>
      <c r="T21" s="16" t="e">
        <f t="shared" ref="T21:T23" si="40">100-((H21/N21)*100)</f>
        <v>#VALUE!</v>
      </c>
      <c r="U21" s="16" t="e">
        <f t="shared" ref="U21:U23" si="41">100-((I21/O21)*100)</f>
        <v>#VALUE!</v>
      </c>
      <c r="V21" s="16" t="e">
        <f t="shared" ref="V21:V23" si="42">100-((J21/P21)*100)</f>
        <v>#VALUE!</v>
      </c>
      <c r="W21" s="16" t="e">
        <f t="shared" si="34"/>
        <v>#VALUE!</v>
      </c>
      <c r="X21" t="e">
        <f t="shared" si="35"/>
        <v>#VALUE!</v>
      </c>
      <c r="Y21" s="16" t="e">
        <f t="shared" si="36"/>
        <v>#VALUE!</v>
      </c>
      <c r="Z21" t="e">
        <f t="shared" si="37"/>
        <v>#VALUE!</v>
      </c>
      <c r="AA21" t="e">
        <f t="shared" si="10"/>
        <v>#DIV/0!</v>
      </c>
    </row>
    <row r="22" spans="1:27" hidden="1" x14ac:dyDescent="0.35">
      <c r="A22" s="1" t="s">
        <v>6</v>
      </c>
      <c r="B22" s="13" t="s">
        <v>88</v>
      </c>
      <c r="C22" s="13" t="s">
        <v>88</v>
      </c>
      <c r="D22" s="13" t="s">
        <v>88</v>
      </c>
      <c r="E22" t="s">
        <v>88</v>
      </c>
      <c r="F22" t="s">
        <v>88</v>
      </c>
      <c r="G22" s="4" t="s">
        <v>88</v>
      </c>
      <c r="H22" t="s">
        <v>88</v>
      </c>
      <c r="I22" t="s">
        <v>88</v>
      </c>
      <c r="J22" t="s">
        <v>88</v>
      </c>
      <c r="K22" s="16" t="e">
        <f t="shared" si="21"/>
        <v>#DIV/0!</v>
      </c>
      <c r="L22" s="16" t="e">
        <f t="shared" si="22"/>
        <v>#DIV/0!</v>
      </c>
      <c r="M22" s="16" t="e">
        <f t="shared" si="23"/>
        <v>#DIV/0!</v>
      </c>
      <c r="N22" s="16" t="e">
        <f t="shared" si="24"/>
        <v>#DIV/0!</v>
      </c>
      <c r="O22" s="4" t="e">
        <f t="shared" si="25"/>
        <v>#DIV/0!</v>
      </c>
      <c r="P22" s="16" t="e">
        <f t="shared" si="26"/>
        <v>#DIV/0!</v>
      </c>
      <c r="Q22" s="16" t="e">
        <f t="shared" si="27"/>
        <v>#VALUE!</v>
      </c>
      <c r="R22" s="16" t="e">
        <f t="shared" si="28"/>
        <v>#VALUE!</v>
      </c>
      <c r="S22" s="16" t="e">
        <f t="shared" si="29"/>
        <v>#VALUE!</v>
      </c>
      <c r="T22" s="16" t="e">
        <f t="shared" si="40"/>
        <v>#VALUE!</v>
      </c>
      <c r="U22" s="16" t="e">
        <f t="shared" si="41"/>
        <v>#VALUE!</v>
      </c>
      <c r="V22" s="16" t="e">
        <f t="shared" si="42"/>
        <v>#VALUE!</v>
      </c>
      <c r="W22" s="16" t="e">
        <f t="shared" si="34"/>
        <v>#VALUE!</v>
      </c>
      <c r="X22" t="e">
        <f t="shared" si="35"/>
        <v>#VALUE!</v>
      </c>
      <c r="Y22" s="16" t="e">
        <f t="shared" si="36"/>
        <v>#VALUE!</v>
      </c>
      <c r="Z22" t="e">
        <f t="shared" si="37"/>
        <v>#VALUE!</v>
      </c>
      <c r="AA22" t="e">
        <f t="shared" si="10"/>
        <v>#DIV/0!</v>
      </c>
    </row>
    <row r="23" spans="1:27" hidden="1" x14ac:dyDescent="0.35">
      <c r="A23" s="1" t="s">
        <v>26</v>
      </c>
      <c r="B23" s="13" t="s">
        <v>88</v>
      </c>
      <c r="C23" s="13" t="s">
        <v>88</v>
      </c>
      <c r="D23" s="13" t="s">
        <v>88</v>
      </c>
      <c r="E23" t="s">
        <v>88</v>
      </c>
      <c r="F23" t="s">
        <v>88</v>
      </c>
      <c r="G23" s="4" t="s">
        <v>88</v>
      </c>
      <c r="H23" t="s">
        <v>88</v>
      </c>
      <c r="I23" t="s">
        <v>88</v>
      </c>
      <c r="J23" t="s">
        <v>88</v>
      </c>
      <c r="K23" s="16" t="e">
        <f t="shared" si="21"/>
        <v>#DIV/0!</v>
      </c>
      <c r="L23" s="16" t="e">
        <f t="shared" si="22"/>
        <v>#DIV/0!</v>
      </c>
      <c r="M23" s="16" t="e">
        <f t="shared" si="23"/>
        <v>#DIV/0!</v>
      </c>
      <c r="N23" s="16" t="e">
        <f t="shared" si="24"/>
        <v>#DIV/0!</v>
      </c>
      <c r="O23" s="4" t="e">
        <f t="shared" si="25"/>
        <v>#DIV/0!</v>
      </c>
      <c r="P23" s="16" t="e">
        <f t="shared" si="26"/>
        <v>#DIV/0!</v>
      </c>
      <c r="Q23" s="16" t="e">
        <f t="shared" si="27"/>
        <v>#VALUE!</v>
      </c>
      <c r="R23" s="16" t="e">
        <f t="shared" si="28"/>
        <v>#VALUE!</v>
      </c>
      <c r="S23" s="16" t="e">
        <f t="shared" si="29"/>
        <v>#VALUE!</v>
      </c>
      <c r="T23" s="16" t="e">
        <f t="shared" si="40"/>
        <v>#VALUE!</v>
      </c>
      <c r="U23" s="16" t="e">
        <f t="shared" si="41"/>
        <v>#VALUE!</v>
      </c>
      <c r="V23" s="16" t="e">
        <f t="shared" si="42"/>
        <v>#VALUE!</v>
      </c>
      <c r="W23" s="16" t="e">
        <f t="shared" si="34"/>
        <v>#VALUE!</v>
      </c>
      <c r="X23" t="e">
        <f t="shared" si="35"/>
        <v>#VALUE!</v>
      </c>
      <c r="Y23" s="16" t="e">
        <f t="shared" si="36"/>
        <v>#VALUE!</v>
      </c>
      <c r="Z23" t="e">
        <f t="shared" si="37"/>
        <v>#VALUE!</v>
      </c>
      <c r="AA23" t="e">
        <f t="shared" si="10"/>
        <v>#DIV/0!</v>
      </c>
    </row>
    <row r="24" spans="1:27" x14ac:dyDescent="0.35">
      <c r="A24" s="1" t="s">
        <v>9</v>
      </c>
      <c r="B24" s="13">
        <v>313.18820199999999</v>
      </c>
      <c r="C24" s="13">
        <v>270.68872199999998</v>
      </c>
      <c r="D24" s="13">
        <v>288.76287200000002</v>
      </c>
      <c r="E24" t="s">
        <v>88</v>
      </c>
      <c r="F24" t="s">
        <v>88</v>
      </c>
      <c r="G24" s="4" t="s">
        <v>88</v>
      </c>
      <c r="H24" t="s">
        <v>88</v>
      </c>
      <c r="I24" t="s">
        <v>88</v>
      </c>
      <c r="J24" t="s">
        <v>88</v>
      </c>
      <c r="K24" s="16">
        <f t="shared" si="21"/>
        <v>290.879932</v>
      </c>
      <c r="L24" s="16">
        <f t="shared" si="22"/>
        <v>17.414800359661513</v>
      </c>
      <c r="M24" s="16" t="e">
        <f t="shared" si="23"/>
        <v>#DIV/0!</v>
      </c>
      <c r="N24" s="16" t="e">
        <f t="shared" si="24"/>
        <v>#DIV/0!</v>
      </c>
      <c r="O24" s="4" t="e">
        <f t="shared" si="25"/>
        <v>#DIV/0!</v>
      </c>
      <c r="P24" s="16" t="e">
        <f t="shared" si="26"/>
        <v>#DIV/0!</v>
      </c>
      <c r="Q24" s="16">
        <f>100-((0/$K$24)*100)</f>
        <v>100</v>
      </c>
      <c r="R24" s="16">
        <f t="shared" ref="R24:S24" si="43">100-((0/$K$24)*100)</f>
        <v>100</v>
      </c>
      <c r="S24" s="16">
        <f t="shared" si="43"/>
        <v>100</v>
      </c>
      <c r="T24" s="16">
        <f t="shared" ref="T24:V24" si="44">100-((0/$K$24)*100)</f>
        <v>100</v>
      </c>
      <c r="U24" s="16">
        <f t="shared" si="44"/>
        <v>100</v>
      </c>
      <c r="V24" s="16">
        <f t="shared" si="44"/>
        <v>100</v>
      </c>
      <c r="W24" s="16">
        <f t="shared" si="34"/>
        <v>100</v>
      </c>
      <c r="X24">
        <f t="shared" si="35"/>
        <v>0</v>
      </c>
      <c r="Y24" s="16">
        <f t="shared" si="36"/>
        <v>100</v>
      </c>
      <c r="Z24">
        <f t="shared" si="37"/>
        <v>0</v>
      </c>
      <c r="AA24" t="e">
        <f t="shared" si="10"/>
        <v>#DIV/0!</v>
      </c>
    </row>
    <row r="25" spans="1:27" hidden="1" x14ac:dyDescent="0.35">
      <c r="A25" s="1" t="s">
        <v>21</v>
      </c>
      <c r="B25" s="13" t="s">
        <v>88</v>
      </c>
      <c r="C25" s="13" t="s">
        <v>88</v>
      </c>
      <c r="D25" s="13" t="s">
        <v>88</v>
      </c>
      <c r="E25" t="s">
        <v>88</v>
      </c>
      <c r="F25" t="s">
        <v>88</v>
      </c>
      <c r="G25" s="4" t="s">
        <v>88</v>
      </c>
      <c r="H25" t="s">
        <v>88</v>
      </c>
      <c r="I25" t="s">
        <v>88</v>
      </c>
      <c r="J25" t="s">
        <v>88</v>
      </c>
      <c r="K25" s="16" t="e">
        <f t="shared" si="21"/>
        <v>#DIV/0!</v>
      </c>
      <c r="L25" s="16" t="e">
        <f t="shared" si="22"/>
        <v>#DIV/0!</v>
      </c>
      <c r="M25" s="16" t="e">
        <f t="shared" si="23"/>
        <v>#DIV/0!</v>
      </c>
      <c r="N25" s="16" t="e">
        <f t="shared" si="24"/>
        <v>#DIV/0!</v>
      </c>
      <c r="O25" s="4" t="e">
        <f t="shared" si="25"/>
        <v>#DIV/0!</v>
      </c>
      <c r="P25" s="16" t="e">
        <f t="shared" si="26"/>
        <v>#DIV/0!</v>
      </c>
      <c r="Q25" s="16" t="e">
        <f t="shared" si="27"/>
        <v>#VALUE!</v>
      </c>
      <c r="R25" s="16" t="e">
        <f t="shared" si="28"/>
        <v>#VALUE!</v>
      </c>
      <c r="S25" s="16" t="e">
        <f t="shared" si="29"/>
        <v>#VALUE!</v>
      </c>
      <c r="T25" s="16" t="e">
        <f t="shared" si="30"/>
        <v>#VALUE!</v>
      </c>
      <c r="U25" s="16" t="e">
        <f t="shared" si="31"/>
        <v>#VALUE!</v>
      </c>
      <c r="V25" s="16" t="e">
        <f t="shared" si="32"/>
        <v>#VALUE!</v>
      </c>
      <c r="W25" s="16" t="e">
        <f t="shared" si="34"/>
        <v>#VALUE!</v>
      </c>
      <c r="X25" t="e">
        <f t="shared" si="35"/>
        <v>#VALUE!</v>
      </c>
      <c r="Y25" s="16" t="e">
        <f t="shared" si="36"/>
        <v>#VALUE!</v>
      </c>
      <c r="Z25" t="e">
        <f t="shared" si="37"/>
        <v>#VALUE!</v>
      </c>
      <c r="AA25" t="e">
        <f t="shared" si="10"/>
        <v>#DIV/0!</v>
      </c>
    </row>
    <row r="26" spans="1:27" x14ac:dyDescent="0.35">
      <c r="A26" s="1" t="s">
        <v>12</v>
      </c>
      <c r="B26" s="14">
        <v>35123.009120000002</v>
      </c>
      <c r="C26" s="14">
        <v>40721.390270000004</v>
      </c>
      <c r="D26" s="14">
        <v>28297.372479999998</v>
      </c>
      <c r="E26">
        <v>3193.5554139999999</v>
      </c>
      <c r="F26">
        <v>2178.5996300000002</v>
      </c>
      <c r="G26" s="4">
        <v>1117.0905459999999</v>
      </c>
      <c r="H26">
        <v>505.16494399999999</v>
      </c>
      <c r="I26">
        <v>548.79683399999999</v>
      </c>
      <c r="J26">
        <v>791.08924999999999</v>
      </c>
      <c r="K26" s="16">
        <f t="shared" si="11"/>
        <v>34713.923956666666</v>
      </c>
      <c r="L26" s="16">
        <f t="shared" si="12"/>
        <v>5080.3259419518918</v>
      </c>
      <c r="M26" s="16">
        <f t="shared" si="13"/>
        <v>2163.0818633333333</v>
      </c>
      <c r="N26" s="16">
        <f t="shared" si="14"/>
        <v>847.78424449514375</v>
      </c>
      <c r="O26" s="4">
        <f t="shared" si="15"/>
        <v>615.01700933333325</v>
      </c>
      <c r="P26" s="16">
        <f t="shared" si="16"/>
        <v>125.76965957993373</v>
      </c>
      <c r="Q26" s="16">
        <f>100-((E26/$K$26)*100)</f>
        <v>90.800361785701583</v>
      </c>
      <c r="R26" s="16">
        <f t="shared" si="28"/>
        <v>93.724133195891241</v>
      </c>
      <c r="S26" s="16">
        <f t="shared" si="29"/>
        <v>96.782010159973666</v>
      </c>
      <c r="T26" s="16">
        <f t="shared" si="30"/>
        <v>98.544777177507797</v>
      </c>
      <c r="U26" s="16">
        <f t="shared" si="31"/>
        <v>98.419087295676917</v>
      </c>
      <c r="V26" s="16">
        <f t="shared" si="32"/>
        <v>97.721118329960291</v>
      </c>
      <c r="W26" s="16">
        <f t="shared" si="34"/>
        <v>93.76883504718883</v>
      </c>
      <c r="X26">
        <f t="shared" si="35"/>
        <v>2.4422022861876176</v>
      </c>
      <c r="Y26" s="16">
        <f t="shared" si="36"/>
        <v>98.228327601048321</v>
      </c>
      <c r="Z26">
        <f t="shared" si="37"/>
        <v>0.36230320645090797</v>
      </c>
      <c r="AA26">
        <f t="shared" si="10"/>
        <v>28.432442606937915</v>
      </c>
    </row>
    <row r="27" spans="1:27" x14ac:dyDescent="0.35">
      <c r="A27" s="1" t="s">
        <v>27</v>
      </c>
      <c r="B27" s="13">
        <v>1683.51585</v>
      </c>
      <c r="C27" s="13">
        <v>1027.008826</v>
      </c>
      <c r="D27" s="13">
        <v>1080.6909000000001</v>
      </c>
      <c r="E27">
        <v>322.78234200000003</v>
      </c>
      <c r="F27">
        <v>220.60919200000001</v>
      </c>
      <c r="G27" s="4">
        <v>119.26226</v>
      </c>
      <c r="H27" t="s">
        <v>88</v>
      </c>
      <c r="I27" t="s">
        <v>88</v>
      </c>
      <c r="J27" t="s">
        <v>88</v>
      </c>
      <c r="K27" s="16">
        <f>AVERAGE(B27:D27)</f>
        <v>1263.7385253333334</v>
      </c>
      <c r="L27" s="16">
        <f>_xlfn.STDEV.P(B27:D27)</f>
        <v>297.63533951852725</v>
      </c>
      <c r="M27" s="16">
        <f>AVERAGE(E27:G27)</f>
        <v>220.88459800000001</v>
      </c>
      <c r="N27" s="16">
        <f>_xlfn.STDEV.P(E27:G27)</f>
        <v>83.086953772018489</v>
      </c>
      <c r="O27" s="4" t="e">
        <f>AVERAGE(H27:J27)</f>
        <v>#DIV/0!</v>
      </c>
      <c r="P27" s="16" t="e">
        <f>_xlfn.STDEV.P(H27:J27)</f>
        <v>#DIV/0!</v>
      </c>
      <c r="Q27" s="16">
        <f>100-((E27/$K$27)*100)</f>
        <v>74.458138647402521</v>
      </c>
      <c r="R27" s="16">
        <f t="shared" si="28"/>
        <v>82.543129961017016</v>
      </c>
      <c r="S27" s="16">
        <f t="shared" si="29"/>
        <v>90.562742402069091</v>
      </c>
      <c r="T27" s="16">
        <f>100-((0/$K$27)*100)</f>
        <v>100</v>
      </c>
      <c r="U27" s="16">
        <f t="shared" ref="U27:V27" si="45">100-((0/$K$27)*100)</f>
        <v>100</v>
      </c>
      <c r="V27" s="16">
        <f t="shared" si="45"/>
        <v>100</v>
      </c>
      <c r="W27" s="16">
        <f t="shared" si="34"/>
        <v>82.521337003496214</v>
      </c>
      <c r="X27">
        <f t="shared" si="35"/>
        <v>6.5746950105919124</v>
      </c>
      <c r="Y27" s="16">
        <f t="shared" si="36"/>
        <v>100</v>
      </c>
      <c r="Z27">
        <f t="shared" si="37"/>
        <v>0</v>
      </c>
      <c r="AA27" t="e">
        <f t="shared" si="10"/>
        <v>#DIV/0!</v>
      </c>
    </row>
    <row r="28" spans="1:27" x14ac:dyDescent="0.35">
      <c r="A28" s="1" t="s">
        <v>22</v>
      </c>
      <c r="B28" s="13">
        <v>2668.439022</v>
      </c>
      <c r="C28" s="13">
        <v>1274.0796640000001</v>
      </c>
      <c r="D28" s="13">
        <v>1608.1101940000001</v>
      </c>
      <c r="E28">
        <v>1020.9622600000001</v>
      </c>
      <c r="F28">
        <v>776.09923000000003</v>
      </c>
      <c r="G28" s="4">
        <v>517.12060399999996</v>
      </c>
      <c r="H28">
        <v>125.99816</v>
      </c>
      <c r="I28">
        <v>145.68907400000001</v>
      </c>
      <c r="J28">
        <v>138.20046400000001</v>
      </c>
      <c r="K28" s="16">
        <f>AVERAGE(B28:D28)</f>
        <v>1850.2096266666667</v>
      </c>
      <c r="L28" s="16">
        <f>_xlfn.STDEV.P(B28:D28)</f>
        <v>594.42891713177687</v>
      </c>
      <c r="M28" s="16">
        <f>AVERAGE(E28:G28)</f>
        <v>771.39403133333326</v>
      </c>
      <c r="N28" s="16">
        <f>_xlfn.STDEV.P(E28:G28)</f>
        <v>205.71940072353479</v>
      </c>
      <c r="O28" s="4">
        <f>AVERAGE(H28:J28)</f>
        <v>136.62923266666667</v>
      </c>
      <c r="P28" s="16">
        <f>_xlfn.STDEV.P(H28:J28)</f>
        <v>8.1151956010924504</v>
      </c>
      <c r="Q28" s="16">
        <f>100-((E28/$K$28)*100)</f>
        <v>44.819103452652378</v>
      </c>
      <c r="R28" s="16">
        <f t="shared" si="28"/>
        <v>58.053443306409633</v>
      </c>
      <c r="S28" s="16">
        <f t="shared" si="29"/>
        <v>72.050701901727578</v>
      </c>
      <c r="T28" s="16">
        <f t="shared" si="30"/>
        <v>93.190060294573328</v>
      </c>
      <c r="U28" s="16">
        <f t="shared" si="31"/>
        <v>92.125807157188291</v>
      </c>
      <c r="V28" s="16">
        <f t="shared" si="32"/>
        <v>92.530551024697587</v>
      </c>
      <c r="W28" s="16">
        <f t="shared" si="34"/>
        <v>58.307749553596523</v>
      </c>
      <c r="X28">
        <f t="shared" si="35"/>
        <v>11.118707726873026</v>
      </c>
      <c r="Y28" s="16">
        <f t="shared" si="36"/>
        <v>92.615472825486407</v>
      </c>
      <c r="Z28">
        <f t="shared" si="37"/>
        <v>0.43860952208495224</v>
      </c>
      <c r="AA28">
        <f t="shared" si="10"/>
        <v>17.711989867293479</v>
      </c>
    </row>
    <row r="29" spans="1:27" x14ac:dyDescent="0.35">
      <c r="A29" s="1" t="s">
        <v>20</v>
      </c>
      <c r="B29" s="13">
        <v>6797.9530500000001</v>
      </c>
      <c r="C29" s="13">
        <v>4926.3428899999999</v>
      </c>
      <c r="D29" s="13">
        <v>5528.3422879999998</v>
      </c>
      <c r="E29">
        <v>330.61183199999999</v>
      </c>
      <c r="F29">
        <v>197.792472</v>
      </c>
      <c r="G29" s="4">
        <v>237.78097600000001</v>
      </c>
      <c r="H29">
        <v>205.331096</v>
      </c>
      <c r="I29">
        <v>267.71500800000001</v>
      </c>
      <c r="J29">
        <v>434.17898200000002</v>
      </c>
      <c r="K29" s="16">
        <f>AVERAGE(B29:D29)</f>
        <v>5750.8794093333336</v>
      </c>
      <c r="L29" s="16">
        <f>_xlfn.STDEV.P(B29:D29)</f>
        <v>780.11675430980767</v>
      </c>
      <c r="M29" s="16">
        <f>AVERAGE(E29:G29)</f>
        <v>255.39509333333334</v>
      </c>
      <c r="N29" s="16">
        <f>_xlfn.STDEV.P(E29:G29)</f>
        <v>55.635351140419665</v>
      </c>
      <c r="O29" s="4">
        <f>AVERAGE(H29:J29)</f>
        <v>302.40836200000001</v>
      </c>
      <c r="P29" s="16">
        <f>_xlfn.STDEV.P(H29:J29)</f>
        <v>96.593858812708604</v>
      </c>
      <c r="Q29" s="16">
        <f>100-((E29/$K$29)*100)</f>
        <v>94.251108248532617</v>
      </c>
      <c r="R29" s="16">
        <f t="shared" si="28"/>
        <v>96.560656937459086</v>
      </c>
      <c r="S29" s="16">
        <f t="shared" si="29"/>
        <v>95.865311040706302</v>
      </c>
      <c r="T29" s="16">
        <f t="shared" si="30"/>
        <v>96.429570481572611</v>
      </c>
      <c r="U29" s="16">
        <f t="shared" si="31"/>
        <v>95.344798787373037</v>
      </c>
      <c r="V29" s="16">
        <f t="shared" si="32"/>
        <v>92.450215852285936</v>
      </c>
      <c r="W29" s="16">
        <f t="shared" si="34"/>
        <v>95.559025408899331</v>
      </c>
      <c r="X29">
        <f t="shared" si="35"/>
        <v>0.96742336572259069</v>
      </c>
      <c r="Y29" s="16">
        <f t="shared" si="36"/>
        <v>94.741528373743861</v>
      </c>
      <c r="Z29">
        <f t="shared" si="37"/>
        <v>1.6796363118994064</v>
      </c>
      <c r="AA29">
        <f t="shared" si="10"/>
        <v>118.40805477233914</v>
      </c>
    </row>
    <row r="30" spans="1:27" hidden="1" x14ac:dyDescent="0.35">
      <c r="A30" s="1" t="s">
        <v>18</v>
      </c>
      <c r="B30" s="13" t="s">
        <v>88</v>
      </c>
      <c r="C30" s="13" t="s">
        <v>88</v>
      </c>
      <c r="D30" s="13" t="s">
        <v>88</v>
      </c>
      <c r="E30" t="s">
        <v>88</v>
      </c>
      <c r="F30" t="s">
        <v>88</v>
      </c>
      <c r="G30" s="4" t="s">
        <v>88</v>
      </c>
      <c r="H30" t="s">
        <v>88</v>
      </c>
      <c r="I30" t="s">
        <v>88</v>
      </c>
      <c r="J30" t="s">
        <v>88</v>
      </c>
      <c r="K30" s="16" t="e">
        <f t="shared" si="11"/>
        <v>#DIV/0!</v>
      </c>
      <c r="L30" s="16" t="e">
        <f t="shared" si="12"/>
        <v>#DIV/0!</v>
      </c>
      <c r="M30" s="16" t="e">
        <f t="shared" si="13"/>
        <v>#DIV/0!</v>
      </c>
      <c r="N30" s="16" t="e">
        <f t="shared" si="14"/>
        <v>#DIV/0!</v>
      </c>
      <c r="O30" s="4" t="e">
        <f t="shared" si="15"/>
        <v>#DIV/0!</v>
      </c>
      <c r="P30" s="16" t="e">
        <f t="shared" si="16"/>
        <v>#DIV/0!</v>
      </c>
      <c r="Q30" s="16" t="e">
        <f t="shared" si="27"/>
        <v>#VALUE!</v>
      </c>
      <c r="R30" s="16" t="e">
        <f t="shared" si="28"/>
        <v>#VALUE!</v>
      </c>
      <c r="S30" s="16" t="e">
        <f t="shared" si="29"/>
        <v>#VALUE!</v>
      </c>
      <c r="T30" s="16" t="e">
        <f t="shared" si="30"/>
        <v>#VALUE!</v>
      </c>
      <c r="U30" s="16" t="e">
        <f t="shared" si="31"/>
        <v>#VALUE!</v>
      </c>
      <c r="V30" s="16" t="e">
        <f t="shared" si="32"/>
        <v>#VALUE!</v>
      </c>
      <c r="W30" s="16" t="e">
        <f t="shared" si="34"/>
        <v>#VALUE!</v>
      </c>
      <c r="X30" t="e">
        <f t="shared" si="35"/>
        <v>#VALUE!</v>
      </c>
      <c r="Y30" s="16" t="e">
        <f t="shared" si="36"/>
        <v>#VALUE!</v>
      </c>
      <c r="Z30" t="e">
        <f t="shared" si="37"/>
        <v>#VALUE!</v>
      </c>
      <c r="AA30" t="e">
        <f t="shared" si="10"/>
        <v>#DIV/0!</v>
      </c>
    </row>
    <row r="31" spans="1:27" hidden="1" x14ac:dyDescent="0.35">
      <c r="A31" s="1" t="s">
        <v>19</v>
      </c>
      <c r="B31" s="13" t="s">
        <v>88</v>
      </c>
      <c r="C31" s="13" t="s">
        <v>88</v>
      </c>
      <c r="D31" s="13" t="s">
        <v>88</v>
      </c>
      <c r="E31" t="s">
        <v>88</v>
      </c>
      <c r="F31" t="s">
        <v>88</v>
      </c>
      <c r="G31" s="4" t="s">
        <v>88</v>
      </c>
      <c r="H31" t="s">
        <v>88</v>
      </c>
      <c r="I31" t="s">
        <v>88</v>
      </c>
      <c r="J31" t="s">
        <v>88</v>
      </c>
      <c r="K31" s="16" t="e">
        <f t="shared" si="11"/>
        <v>#DIV/0!</v>
      </c>
      <c r="L31" s="16" t="e">
        <f t="shared" si="12"/>
        <v>#DIV/0!</v>
      </c>
      <c r="M31" s="16" t="e">
        <f t="shared" si="13"/>
        <v>#DIV/0!</v>
      </c>
      <c r="N31" s="16" t="e">
        <f t="shared" si="14"/>
        <v>#DIV/0!</v>
      </c>
      <c r="O31" s="4" t="e">
        <f t="shared" si="15"/>
        <v>#DIV/0!</v>
      </c>
      <c r="P31" s="16" t="e">
        <f t="shared" si="16"/>
        <v>#DIV/0!</v>
      </c>
      <c r="Q31" s="16" t="e">
        <f t="shared" si="27"/>
        <v>#VALUE!</v>
      </c>
      <c r="R31" s="16" t="e">
        <f t="shared" si="28"/>
        <v>#VALUE!</v>
      </c>
      <c r="S31" s="16" t="e">
        <f t="shared" si="29"/>
        <v>#VALUE!</v>
      </c>
      <c r="T31" s="16" t="e">
        <f t="shared" si="30"/>
        <v>#VALUE!</v>
      </c>
      <c r="U31" s="16" t="e">
        <f t="shared" si="31"/>
        <v>#VALUE!</v>
      </c>
      <c r="V31" s="16" t="e">
        <f t="shared" si="32"/>
        <v>#VALUE!</v>
      </c>
      <c r="W31" s="16" t="e">
        <f t="shared" si="34"/>
        <v>#VALUE!</v>
      </c>
      <c r="X31" t="e">
        <f t="shared" si="35"/>
        <v>#VALUE!</v>
      </c>
      <c r="Y31" s="16" t="e">
        <f t="shared" si="36"/>
        <v>#VALUE!</v>
      </c>
      <c r="Z31" t="e">
        <f t="shared" si="37"/>
        <v>#VALUE!</v>
      </c>
      <c r="AA31" t="e">
        <f t="shared" si="10"/>
        <v>#DIV/0!</v>
      </c>
    </row>
    <row r="32" spans="1:27" hidden="1" x14ac:dyDescent="0.35">
      <c r="A32" s="1" t="s">
        <v>23</v>
      </c>
      <c r="B32" s="13" t="s">
        <v>88</v>
      </c>
      <c r="C32" s="13" t="s">
        <v>88</v>
      </c>
      <c r="D32" s="13" t="s">
        <v>88</v>
      </c>
      <c r="E32" t="s">
        <v>88</v>
      </c>
      <c r="F32" t="s">
        <v>88</v>
      </c>
      <c r="G32" s="4" t="s">
        <v>88</v>
      </c>
      <c r="H32" t="s">
        <v>88</v>
      </c>
      <c r="I32" t="s">
        <v>88</v>
      </c>
      <c r="J32" t="s">
        <v>88</v>
      </c>
      <c r="K32" s="16" t="e">
        <f t="shared" si="11"/>
        <v>#DIV/0!</v>
      </c>
      <c r="L32" s="16" t="e">
        <f t="shared" si="12"/>
        <v>#DIV/0!</v>
      </c>
      <c r="M32" s="16" t="e">
        <f t="shared" si="13"/>
        <v>#DIV/0!</v>
      </c>
      <c r="N32" s="16" t="e">
        <f t="shared" si="14"/>
        <v>#DIV/0!</v>
      </c>
      <c r="O32" s="4" t="e">
        <f t="shared" si="15"/>
        <v>#DIV/0!</v>
      </c>
      <c r="P32" s="16" t="e">
        <f t="shared" si="16"/>
        <v>#DIV/0!</v>
      </c>
      <c r="Q32" s="16" t="e">
        <f t="shared" si="27"/>
        <v>#VALUE!</v>
      </c>
      <c r="R32" s="16" t="e">
        <f t="shared" si="28"/>
        <v>#VALUE!</v>
      </c>
      <c r="S32" s="16" t="e">
        <f t="shared" si="29"/>
        <v>#VALUE!</v>
      </c>
      <c r="T32" s="16" t="e">
        <f t="shared" si="30"/>
        <v>#VALUE!</v>
      </c>
      <c r="U32" s="16" t="e">
        <f t="shared" si="31"/>
        <v>#VALUE!</v>
      </c>
      <c r="V32" s="16" t="e">
        <f t="shared" si="32"/>
        <v>#VALUE!</v>
      </c>
      <c r="W32" s="16" t="e">
        <f t="shared" si="34"/>
        <v>#VALUE!</v>
      </c>
      <c r="X32" t="e">
        <f t="shared" si="35"/>
        <v>#VALUE!</v>
      </c>
      <c r="Y32" s="16" t="e">
        <f t="shared" si="36"/>
        <v>#VALUE!</v>
      </c>
      <c r="Z32" t="e">
        <f t="shared" si="37"/>
        <v>#VALUE!</v>
      </c>
      <c r="AA32" t="e">
        <f t="shared" si="10"/>
        <v>#DIV/0!</v>
      </c>
    </row>
    <row r="33" spans="1:27" x14ac:dyDescent="0.35">
      <c r="A33" s="1" t="s">
        <v>24</v>
      </c>
      <c r="B33" s="13">
        <v>197.08443800000001</v>
      </c>
      <c r="C33" s="13">
        <v>181.77029999999999</v>
      </c>
      <c r="D33" s="13">
        <v>237.48282599999999</v>
      </c>
      <c r="E33" t="s">
        <v>88</v>
      </c>
      <c r="F33" t="s">
        <v>88</v>
      </c>
      <c r="G33" s="4" t="s">
        <v>88</v>
      </c>
      <c r="H33" t="s">
        <v>88</v>
      </c>
      <c r="I33" t="s">
        <v>88</v>
      </c>
      <c r="J33" t="s">
        <v>88</v>
      </c>
      <c r="K33" s="16">
        <f t="shared" si="11"/>
        <v>205.44585466666663</v>
      </c>
      <c r="L33" s="16">
        <f t="shared" si="12"/>
        <v>23.500444745158717</v>
      </c>
      <c r="M33" s="16" t="e">
        <f t="shared" si="13"/>
        <v>#DIV/0!</v>
      </c>
      <c r="N33" s="16" t="e">
        <f t="shared" si="14"/>
        <v>#DIV/0!</v>
      </c>
      <c r="O33" s="4" t="e">
        <f t="shared" si="15"/>
        <v>#DIV/0!</v>
      </c>
      <c r="P33" s="16" t="e">
        <f t="shared" si="16"/>
        <v>#DIV/0!</v>
      </c>
      <c r="Q33" s="16">
        <f>100-((0/$K$33)*100)</f>
        <v>100</v>
      </c>
      <c r="R33" s="16">
        <f t="shared" ref="R33:V33" si="46">100-((0/$K$33)*100)</f>
        <v>100</v>
      </c>
      <c r="S33" s="16">
        <f t="shared" si="46"/>
        <v>100</v>
      </c>
      <c r="T33" s="16">
        <f t="shared" si="46"/>
        <v>100</v>
      </c>
      <c r="U33" s="16">
        <f t="shared" si="46"/>
        <v>100</v>
      </c>
      <c r="V33" s="16">
        <f t="shared" si="46"/>
        <v>100</v>
      </c>
      <c r="W33" s="16">
        <f t="shared" si="34"/>
        <v>100</v>
      </c>
      <c r="X33">
        <f t="shared" si="35"/>
        <v>0</v>
      </c>
      <c r="Y33" s="16">
        <f t="shared" si="36"/>
        <v>100</v>
      </c>
      <c r="Z33">
        <f t="shared" si="37"/>
        <v>0</v>
      </c>
      <c r="AA33" t="e">
        <f t="shared" si="10"/>
        <v>#DIV/0!</v>
      </c>
    </row>
    <row r="34" spans="1:27" x14ac:dyDescent="0.35">
      <c r="A34" s="1" t="s">
        <v>25</v>
      </c>
      <c r="B34" s="13">
        <v>12744.824199999999</v>
      </c>
      <c r="C34" s="13">
        <v>8506.6447459999999</v>
      </c>
      <c r="D34" s="13">
        <v>9429.9635560000006</v>
      </c>
      <c r="E34">
        <v>614.51350400000001</v>
      </c>
      <c r="F34">
        <v>337.40232600000002</v>
      </c>
      <c r="G34" s="4">
        <v>191.48857599999999</v>
      </c>
      <c r="H34">
        <v>6.0639399999999997</v>
      </c>
      <c r="I34">
        <v>53.722282</v>
      </c>
      <c r="J34">
        <v>71.560761999999997</v>
      </c>
      <c r="K34" s="16">
        <f t="shared" si="11"/>
        <v>10227.144167333334</v>
      </c>
      <c r="L34" s="16">
        <f t="shared" si="12"/>
        <v>1819.736971174905</v>
      </c>
      <c r="M34" s="16">
        <f t="shared" si="13"/>
        <v>381.13480200000004</v>
      </c>
      <c r="N34" s="16">
        <f t="shared" si="14"/>
        <v>175.44594518002623</v>
      </c>
      <c r="O34" s="4">
        <f t="shared" si="15"/>
        <v>43.782328</v>
      </c>
      <c r="P34" s="16">
        <f t="shared" si="16"/>
        <v>27.647307731091502</v>
      </c>
      <c r="Q34" s="16">
        <f t="shared" si="27"/>
        <v>93.991347985854873</v>
      </c>
      <c r="R34" s="16">
        <f t="shared" si="28"/>
        <v>96.700913564143335</v>
      </c>
      <c r="S34" s="16">
        <f t="shared" si="29"/>
        <v>98.127643720799043</v>
      </c>
      <c r="T34" s="16">
        <f t="shared" si="30"/>
        <v>99.940707396896101</v>
      </c>
      <c r="U34" s="16">
        <f t="shared" si="31"/>
        <v>99.474708861818968</v>
      </c>
      <c r="V34" s="16">
        <f t="shared" si="32"/>
        <v>99.300285975936731</v>
      </c>
      <c r="W34" s="16">
        <f t="shared" si="34"/>
        <v>96.273301756932412</v>
      </c>
      <c r="X34">
        <f t="shared" si="35"/>
        <v>1.7154930282533889</v>
      </c>
      <c r="Y34" s="16">
        <f t="shared" si="36"/>
        <v>99.571900744883933</v>
      </c>
      <c r="Z34">
        <f t="shared" si="37"/>
        <v>0.27033262931210039</v>
      </c>
      <c r="AA34">
        <f t="shared" si="10"/>
        <v>11.487360317203464</v>
      </c>
    </row>
    <row r="35" spans="1:27" x14ac:dyDescent="0.35">
      <c r="A35" s="1"/>
      <c r="B35" s="15"/>
      <c r="C35" s="15"/>
      <c r="D35" s="15"/>
      <c r="G35" s="2"/>
      <c r="K35" s="16"/>
      <c r="L35" s="16"/>
      <c r="M35" s="16"/>
      <c r="N35" s="16"/>
      <c r="O35" s="4"/>
      <c r="P35" s="16"/>
      <c r="Q35" s="16"/>
      <c r="R35" s="16"/>
      <c r="S35" s="16"/>
      <c r="T35" s="16"/>
      <c r="U35" s="16"/>
      <c r="V35" s="16"/>
    </row>
    <row r="36" spans="1:27" x14ac:dyDescent="0.35">
      <c r="A36" s="1"/>
      <c r="B36" s="3"/>
      <c r="C36" s="3"/>
      <c r="D36" s="3"/>
      <c r="G36" s="1"/>
      <c r="K36" s="16"/>
      <c r="L36" s="16"/>
      <c r="M36" s="16"/>
      <c r="N36" s="16"/>
      <c r="O36" s="4"/>
      <c r="P36" s="16"/>
      <c r="Q36" s="16"/>
      <c r="R36" s="16"/>
      <c r="S36" s="16"/>
      <c r="T36" s="16"/>
      <c r="U36" s="16"/>
      <c r="V36" s="16"/>
    </row>
    <row r="37" spans="1:27" x14ac:dyDescent="0.35">
      <c r="A37" s="1" t="s">
        <v>67</v>
      </c>
      <c r="B37" s="11">
        <v>100.55</v>
      </c>
      <c r="C37" s="11">
        <v>93.04</v>
      </c>
      <c r="D37" s="11">
        <v>94.78</v>
      </c>
      <c r="E37">
        <v>98.51</v>
      </c>
      <c r="F37">
        <v>94.82</v>
      </c>
      <c r="G37" s="1">
        <v>105.63</v>
      </c>
      <c r="H37">
        <v>89.39</v>
      </c>
      <c r="I37">
        <v>98.05</v>
      </c>
      <c r="J37">
        <v>97.54</v>
      </c>
      <c r="K37" s="16">
        <f t="shared" si="11"/>
        <v>96.123333333333335</v>
      </c>
      <c r="L37" s="16">
        <f t="shared" si="12"/>
        <v>3.209717883068365</v>
      </c>
      <c r="M37" s="16">
        <f t="shared" si="13"/>
        <v>99.653333333333322</v>
      </c>
      <c r="N37" s="16">
        <f t="shared" si="14"/>
        <v>4.4866047544019541</v>
      </c>
      <c r="O37" s="4">
        <f t="shared" si="15"/>
        <v>94.993333333333339</v>
      </c>
      <c r="P37" s="16">
        <f t="shared" si="16"/>
        <v>3.9676217337622073</v>
      </c>
      <c r="Q37" s="16"/>
      <c r="R37" s="16"/>
      <c r="S37" s="16"/>
      <c r="T37" s="16"/>
      <c r="U37" s="16"/>
      <c r="V37" s="16"/>
    </row>
    <row r="38" spans="1:27" x14ac:dyDescent="0.35">
      <c r="A38" s="1" t="s">
        <v>68</v>
      </c>
      <c r="B38" s="11">
        <v>82.65</v>
      </c>
      <c r="C38" s="11">
        <v>78.739999999999995</v>
      </c>
      <c r="D38" s="11">
        <v>84.6</v>
      </c>
      <c r="E38">
        <v>91.34</v>
      </c>
      <c r="F38">
        <v>85.12</v>
      </c>
      <c r="G38" s="1">
        <v>90.52</v>
      </c>
      <c r="H38">
        <v>79.36</v>
      </c>
      <c r="I38">
        <v>88.79</v>
      </c>
      <c r="J38">
        <v>86.38</v>
      </c>
      <c r="K38" s="16">
        <f t="shared" si="11"/>
        <v>81.996666666666655</v>
      </c>
      <c r="L38" s="16">
        <f t="shared" si="12"/>
        <v>2.4365321440294796</v>
      </c>
      <c r="M38" s="16">
        <f t="shared" si="13"/>
        <v>88.993333333333339</v>
      </c>
      <c r="N38" s="16">
        <f t="shared" si="14"/>
        <v>2.7592430524008233</v>
      </c>
      <c r="O38" s="4">
        <f t="shared" si="15"/>
        <v>84.843333333333334</v>
      </c>
      <c r="P38" s="16">
        <f t="shared" si="16"/>
        <v>4.000186106781646</v>
      </c>
      <c r="Q38" s="16"/>
      <c r="R38" s="16"/>
      <c r="S38" s="16"/>
      <c r="T38" s="16"/>
      <c r="U38" s="16"/>
      <c r="V38" s="16"/>
    </row>
    <row r="39" spans="1:27" x14ac:dyDescent="0.35">
      <c r="A39" s="1" t="s">
        <v>69</v>
      </c>
      <c r="B39" s="11">
        <v>96.61</v>
      </c>
      <c r="C39" s="11">
        <v>114.8</v>
      </c>
      <c r="D39" s="11">
        <v>97.28</v>
      </c>
      <c r="E39">
        <v>74.05</v>
      </c>
      <c r="F39">
        <v>100.63</v>
      </c>
      <c r="G39" s="1">
        <v>102.33</v>
      </c>
      <c r="H39">
        <v>96.53</v>
      </c>
      <c r="I39">
        <v>89.88</v>
      </c>
      <c r="J39">
        <v>101.88</v>
      </c>
      <c r="K39" s="16">
        <f t="shared" si="11"/>
        <v>102.89666666666666</v>
      </c>
      <c r="L39" s="16">
        <f t="shared" si="12"/>
        <v>8.4213709625505082</v>
      </c>
      <c r="M39" s="16">
        <f t="shared" si="13"/>
        <v>92.336666666666659</v>
      </c>
      <c r="N39" s="16">
        <f t="shared" si="14"/>
        <v>12.949237643797991</v>
      </c>
      <c r="O39" s="4">
        <f t="shared" si="15"/>
        <v>96.09666666666665</v>
      </c>
      <c r="P39" s="16">
        <f t="shared" si="16"/>
        <v>4.90855262668018</v>
      </c>
      <c r="Q39" s="16"/>
      <c r="R39" s="16"/>
      <c r="S39" s="16"/>
      <c r="T39" s="16"/>
      <c r="U39" s="16"/>
      <c r="V39" s="16"/>
    </row>
    <row r="40" spans="1:27" x14ac:dyDescent="0.35">
      <c r="A40" s="1" t="s">
        <v>70</v>
      </c>
      <c r="B40" s="11">
        <v>103.93</v>
      </c>
      <c r="C40" s="11">
        <v>83.84</v>
      </c>
      <c r="D40" s="11">
        <v>91.85</v>
      </c>
      <c r="E40">
        <v>100.38</v>
      </c>
      <c r="F40">
        <v>106.8</v>
      </c>
      <c r="G40" s="1">
        <v>110.84</v>
      </c>
      <c r="H40">
        <v>98.93</v>
      </c>
      <c r="I40">
        <v>77.56</v>
      </c>
      <c r="J40">
        <v>123.36</v>
      </c>
      <c r="K40" s="16">
        <f t="shared" si="11"/>
        <v>93.206666666666663</v>
      </c>
      <c r="L40" s="16">
        <f t="shared" si="12"/>
        <v>8.2576200499229149</v>
      </c>
      <c r="M40" s="16">
        <f t="shared" si="13"/>
        <v>106.00666666666666</v>
      </c>
      <c r="N40" s="16">
        <f t="shared" si="14"/>
        <v>4.3069659338745163</v>
      </c>
      <c r="O40" s="4">
        <f t="shared" si="15"/>
        <v>99.95</v>
      </c>
      <c r="P40" s="16">
        <f t="shared" si="16"/>
        <v>18.711677280956575</v>
      </c>
      <c r="Q40" s="16"/>
      <c r="R40" s="16"/>
      <c r="S40" s="16"/>
      <c r="T40" s="16"/>
      <c r="U40" s="16"/>
      <c r="V40" s="16"/>
    </row>
    <row r="41" spans="1:27" x14ac:dyDescent="0.35">
      <c r="A41" s="1" t="s">
        <v>71</v>
      </c>
      <c r="B41" s="11">
        <v>91.48</v>
      </c>
      <c r="C41" s="11">
        <v>92.97</v>
      </c>
      <c r="D41" s="11">
        <v>94.64</v>
      </c>
      <c r="E41">
        <v>102.9</v>
      </c>
      <c r="F41">
        <v>97.13</v>
      </c>
      <c r="G41" s="1">
        <v>101.3</v>
      </c>
      <c r="H41">
        <v>89.65</v>
      </c>
      <c r="I41">
        <v>95.83</v>
      </c>
      <c r="J41">
        <v>87.46</v>
      </c>
      <c r="K41" s="16">
        <f t="shared" si="11"/>
        <v>93.029999999999987</v>
      </c>
      <c r="L41" s="16">
        <f t="shared" si="12"/>
        <v>1.2907620488171565</v>
      </c>
      <c r="M41" s="16">
        <f t="shared" si="13"/>
        <v>100.44333333333333</v>
      </c>
      <c r="N41" s="16">
        <f t="shared" si="14"/>
        <v>2.432232627763137</v>
      </c>
      <c r="O41" s="4">
        <f t="shared" si="15"/>
        <v>90.98</v>
      </c>
      <c r="P41" s="16">
        <f t="shared" si="16"/>
        <v>3.544093678220146</v>
      </c>
      <c r="Q41" s="16"/>
      <c r="R41" s="16"/>
      <c r="S41" s="16"/>
      <c r="T41" s="16"/>
      <c r="U41" s="16"/>
      <c r="V41" s="16"/>
    </row>
    <row r="42" spans="1:27" x14ac:dyDescent="0.35">
      <c r="A42" s="1" t="s">
        <v>72</v>
      </c>
      <c r="B42" s="11">
        <v>86.8</v>
      </c>
      <c r="C42" s="11">
        <v>88.82</v>
      </c>
      <c r="D42" s="11">
        <v>89.71</v>
      </c>
      <c r="E42">
        <v>89.78</v>
      </c>
      <c r="F42">
        <v>95.54</v>
      </c>
      <c r="G42" s="1">
        <v>97.66</v>
      </c>
      <c r="H42">
        <v>84.23</v>
      </c>
      <c r="I42">
        <v>90.79</v>
      </c>
      <c r="J42">
        <v>85.52</v>
      </c>
      <c r="K42" s="16">
        <f t="shared" si="11"/>
        <v>88.443333333333328</v>
      </c>
      <c r="L42" s="16">
        <f t="shared" si="12"/>
        <v>1.2174928701593635</v>
      </c>
      <c r="M42" s="16">
        <f t="shared" si="13"/>
        <v>94.326666666666668</v>
      </c>
      <c r="N42" s="16">
        <f t="shared" si="14"/>
        <v>3.3294377236337596</v>
      </c>
      <c r="O42" s="4">
        <f t="shared" si="15"/>
        <v>86.846666666666678</v>
      </c>
      <c r="P42" s="16">
        <f t="shared" si="16"/>
        <v>2.8376555268194377</v>
      </c>
      <c r="Q42" s="16"/>
      <c r="R42" s="16"/>
      <c r="S42" s="16"/>
      <c r="T42" s="16"/>
      <c r="U42" s="16"/>
      <c r="V42" s="16"/>
    </row>
    <row r="43" spans="1:27" x14ac:dyDescent="0.35">
      <c r="A43" s="1" t="s">
        <v>73</v>
      </c>
      <c r="B43" s="11">
        <v>91.92</v>
      </c>
      <c r="C43" s="11">
        <v>99.47</v>
      </c>
      <c r="D43" s="11">
        <v>99.34</v>
      </c>
      <c r="E43">
        <v>99.04</v>
      </c>
      <c r="F43">
        <v>99.05</v>
      </c>
      <c r="G43" s="1">
        <v>104.94</v>
      </c>
      <c r="H43">
        <v>85.52</v>
      </c>
      <c r="I43">
        <v>96.24</v>
      </c>
      <c r="J43">
        <v>91.04</v>
      </c>
      <c r="K43" s="16">
        <f t="shared" si="11"/>
        <v>96.910000000000011</v>
      </c>
      <c r="L43" s="16">
        <f t="shared" si="12"/>
        <v>3.5288619506388552</v>
      </c>
      <c r="M43" s="16">
        <f t="shared" si="13"/>
        <v>101.00999999999999</v>
      </c>
      <c r="N43" s="16">
        <f t="shared" si="14"/>
        <v>2.7789326488180053</v>
      </c>
      <c r="O43" s="4">
        <f t="shared" si="15"/>
        <v>90.933333333333337</v>
      </c>
      <c r="P43" s="16">
        <f t="shared" si="16"/>
        <v>4.377071573044649</v>
      </c>
      <c r="Q43" s="16"/>
      <c r="R43" s="16"/>
      <c r="S43" s="16"/>
      <c r="T43" s="16"/>
      <c r="U43" s="16"/>
      <c r="V43" s="16"/>
    </row>
    <row r="44" spans="1:27" x14ac:dyDescent="0.35">
      <c r="A44" s="1" t="s">
        <v>74</v>
      </c>
      <c r="B44" s="11">
        <v>89.66</v>
      </c>
      <c r="C44" s="11">
        <v>95.38</v>
      </c>
      <c r="D44" s="11">
        <v>101.9</v>
      </c>
      <c r="E44">
        <v>101.57</v>
      </c>
      <c r="F44">
        <v>102.66</v>
      </c>
      <c r="G44" s="1">
        <v>95.77</v>
      </c>
      <c r="H44">
        <v>91.2</v>
      </c>
      <c r="I44">
        <v>102.62</v>
      </c>
      <c r="J44">
        <v>91.98</v>
      </c>
      <c r="K44" s="16">
        <f t="shared" si="11"/>
        <v>95.646666666666661</v>
      </c>
      <c r="L44" s="16">
        <f t="shared" si="12"/>
        <v>5.0005155289785463</v>
      </c>
      <c r="M44" s="16">
        <f t="shared" si="13"/>
        <v>100</v>
      </c>
      <c r="N44" s="16">
        <f t="shared" si="14"/>
        <v>3.0239819223445541</v>
      </c>
      <c r="O44" s="4">
        <f t="shared" si="15"/>
        <v>95.266666666666666</v>
      </c>
      <c r="P44" s="16">
        <f t="shared" si="16"/>
        <v>5.2093335039672359</v>
      </c>
      <c r="Q44" s="16"/>
      <c r="R44" s="16"/>
      <c r="S44" s="16"/>
      <c r="T44" s="16"/>
      <c r="U44" s="16"/>
      <c r="V44" s="16"/>
    </row>
    <row r="45" spans="1:27" x14ac:dyDescent="0.35">
      <c r="A45" s="1" t="s">
        <v>75</v>
      </c>
      <c r="B45" s="11">
        <v>90.53</v>
      </c>
      <c r="C45" s="11">
        <v>106.02</v>
      </c>
      <c r="D45" s="11">
        <v>104.25</v>
      </c>
      <c r="E45">
        <v>98.44</v>
      </c>
      <c r="F45">
        <v>99.91</v>
      </c>
      <c r="G45" s="1">
        <v>97.1</v>
      </c>
      <c r="H45">
        <v>88.2</v>
      </c>
      <c r="I45">
        <v>90.48</v>
      </c>
      <c r="J45">
        <v>94.88</v>
      </c>
      <c r="K45" s="16">
        <f t="shared" si="11"/>
        <v>100.26666666666667</v>
      </c>
      <c r="L45" s="16">
        <f t="shared" si="12"/>
        <v>6.9226793143181826</v>
      </c>
      <c r="M45" s="16">
        <f t="shared" si="13"/>
        <v>98.483333333333334</v>
      </c>
      <c r="N45" s="16">
        <f t="shared" si="14"/>
        <v>1.1475868400934011</v>
      </c>
      <c r="O45" s="4">
        <f t="shared" si="15"/>
        <v>91.186666666666667</v>
      </c>
      <c r="P45" s="16">
        <f t="shared" si="16"/>
        <v>2.7724998747620417</v>
      </c>
      <c r="Q45" s="16"/>
      <c r="R45" s="16"/>
      <c r="S45" s="16"/>
      <c r="T45" s="16"/>
      <c r="U45" s="16"/>
      <c r="V45" s="16"/>
    </row>
    <row r="46" spans="1:27" x14ac:dyDescent="0.35">
      <c r="A46" s="1" t="s">
        <v>76</v>
      </c>
      <c r="B46" s="11">
        <v>91.97</v>
      </c>
      <c r="C46" s="11">
        <v>86.24</v>
      </c>
      <c r="D46" s="11">
        <v>85.92</v>
      </c>
      <c r="E46">
        <v>98.1</v>
      </c>
      <c r="F46">
        <v>90.88</v>
      </c>
      <c r="G46" s="1">
        <v>102.75</v>
      </c>
      <c r="H46">
        <v>85.49</v>
      </c>
      <c r="I46">
        <v>95.78</v>
      </c>
      <c r="J46">
        <v>100.66</v>
      </c>
      <c r="K46" s="16">
        <f t="shared" si="11"/>
        <v>88.043333333333337</v>
      </c>
      <c r="L46" s="16">
        <f t="shared" si="12"/>
        <v>2.7796442618116122</v>
      </c>
      <c r="M46" s="16">
        <f t="shared" si="13"/>
        <v>97.243333333333339</v>
      </c>
      <c r="N46" s="16">
        <f t="shared" si="14"/>
        <v>4.8836211519276933</v>
      </c>
      <c r="O46" s="4">
        <f t="shared" si="15"/>
        <v>93.976666666666645</v>
      </c>
      <c r="P46" s="16">
        <f t="shared" si="16"/>
        <v>6.3230390021114244</v>
      </c>
      <c r="Q46" s="16"/>
      <c r="R46" s="16"/>
      <c r="S46" s="16"/>
      <c r="T46" s="16"/>
      <c r="U46" s="16"/>
      <c r="V46" s="16"/>
    </row>
    <row r="47" spans="1:27" x14ac:dyDescent="0.35">
      <c r="A47" s="1" t="s">
        <v>77</v>
      </c>
      <c r="B47" s="11">
        <v>89.68</v>
      </c>
      <c r="C47" s="11">
        <v>95.14</v>
      </c>
      <c r="D47" s="11">
        <v>92.89</v>
      </c>
      <c r="E47">
        <v>102.7</v>
      </c>
      <c r="F47">
        <v>89.88</v>
      </c>
      <c r="G47" s="1">
        <v>104.17</v>
      </c>
      <c r="H47">
        <v>93.05</v>
      </c>
      <c r="I47">
        <v>100.72</v>
      </c>
      <c r="J47">
        <v>97.26</v>
      </c>
      <c r="K47" s="16">
        <f t="shared" si="11"/>
        <v>92.57</v>
      </c>
      <c r="L47" s="16">
        <f t="shared" si="12"/>
        <v>2.2404910176119852</v>
      </c>
      <c r="M47" s="16">
        <f t="shared" si="13"/>
        <v>98.916666666666671</v>
      </c>
      <c r="N47" s="16">
        <f t="shared" si="14"/>
        <v>6.4180076520850502</v>
      </c>
      <c r="O47" s="4">
        <f t="shared" si="15"/>
        <v>97.009999999999991</v>
      </c>
      <c r="P47" s="16">
        <f t="shared" si="16"/>
        <v>3.1362504151720207</v>
      </c>
      <c r="Q47" s="16"/>
      <c r="R47" s="16"/>
      <c r="S47" s="16"/>
      <c r="T47" s="16"/>
      <c r="U47" s="16"/>
      <c r="V47" s="16"/>
    </row>
    <row r="48" spans="1:27" x14ac:dyDescent="0.35">
      <c r="A48" s="1" t="s">
        <v>78</v>
      </c>
      <c r="B48" s="11">
        <v>70.489999999999995</v>
      </c>
      <c r="C48" s="11">
        <v>63.68</v>
      </c>
      <c r="D48" s="11">
        <v>75.44</v>
      </c>
      <c r="E48">
        <v>77.58</v>
      </c>
      <c r="F48">
        <v>75.86</v>
      </c>
      <c r="G48" s="1">
        <v>80.180000000000007</v>
      </c>
      <c r="H48">
        <v>55.02</v>
      </c>
      <c r="I48">
        <v>66.03</v>
      </c>
      <c r="J48">
        <v>51.04</v>
      </c>
      <c r="K48" s="16">
        <f t="shared" si="11"/>
        <v>69.86999999999999</v>
      </c>
      <c r="L48" s="16">
        <f t="shared" si="12"/>
        <v>4.8209750051208511</v>
      </c>
      <c r="M48" s="16">
        <f t="shared" si="13"/>
        <v>77.873333333333335</v>
      </c>
      <c r="N48" s="16">
        <f t="shared" si="14"/>
        <v>1.7757877751077784</v>
      </c>
      <c r="O48" s="4">
        <f t="shared" si="15"/>
        <v>57.363333333333337</v>
      </c>
      <c r="P48" s="16">
        <f t="shared" si="16"/>
        <v>6.3400017525409229</v>
      </c>
      <c r="Q48" s="16"/>
      <c r="R48" s="16"/>
      <c r="S48" s="16"/>
      <c r="T48" s="16"/>
      <c r="U48" s="16"/>
      <c r="V48" s="16"/>
    </row>
    <row r="49" spans="1:22" x14ac:dyDescent="0.35">
      <c r="A49" s="1" t="s">
        <v>79</v>
      </c>
      <c r="B49" s="11">
        <v>98.97</v>
      </c>
      <c r="C49" s="11">
        <v>99.66</v>
      </c>
      <c r="D49" s="11">
        <v>93.72</v>
      </c>
      <c r="E49">
        <v>91.15</v>
      </c>
      <c r="F49">
        <v>99.87</v>
      </c>
      <c r="G49" s="1">
        <v>82.84</v>
      </c>
      <c r="H49">
        <v>91.19</v>
      </c>
      <c r="I49">
        <v>83.91</v>
      </c>
      <c r="J49">
        <v>105.77</v>
      </c>
      <c r="K49" s="16">
        <f t="shared" si="11"/>
        <v>97.45</v>
      </c>
      <c r="L49" s="16">
        <f t="shared" si="12"/>
        <v>2.6525082469240311</v>
      </c>
      <c r="M49" s="16">
        <f t="shared" si="13"/>
        <v>91.286666666666676</v>
      </c>
      <c r="N49" s="16">
        <f t="shared" si="14"/>
        <v>6.9531399781361776</v>
      </c>
      <c r="O49" s="4">
        <f t="shared" si="15"/>
        <v>93.623333333333335</v>
      </c>
      <c r="P49" s="16">
        <f t="shared" si="16"/>
        <v>9.0886644905740805</v>
      </c>
      <c r="Q49" s="16"/>
      <c r="R49" s="16"/>
      <c r="S49" s="16"/>
      <c r="T49" s="16"/>
      <c r="U49" s="16"/>
      <c r="V49" s="16"/>
    </row>
    <row r="50" spans="1:22" x14ac:dyDescent="0.35">
      <c r="A50" s="1" t="s">
        <v>80</v>
      </c>
      <c r="B50" s="11">
        <v>92.16</v>
      </c>
      <c r="C50" s="11">
        <v>92.27</v>
      </c>
      <c r="D50" s="11">
        <v>96.87</v>
      </c>
      <c r="E50">
        <v>86.36</v>
      </c>
      <c r="F50">
        <v>89.45</v>
      </c>
      <c r="G50" s="1">
        <v>91.85</v>
      </c>
      <c r="H50">
        <v>93.9</v>
      </c>
      <c r="I50">
        <v>90.93</v>
      </c>
      <c r="J50">
        <v>104.72</v>
      </c>
      <c r="K50" s="16">
        <f t="shared" si="11"/>
        <v>93.766666666666666</v>
      </c>
      <c r="L50" s="16">
        <f t="shared" si="12"/>
        <v>2.1948475016628315</v>
      </c>
      <c r="M50" s="16">
        <f t="shared" si="13"/>
        <v>89.219999999999985</v>
      </c>
      <c r="N50" s="16">
        <f t="shared" si="14"/>
        <v>2.2471760055678751</v>
      </c>
      <c r="O50" s="4">
        <f t="shared" si="15"/>
        <v>96.516666666666666</v>
      </c>
      <c r="P50" s="16">
        <f t="shared" si="16"/>
        <v>5.9260010874863029</v>
      </c>
      <c r="Q50" s="16"/>
      <c r="R50" s="16"/>
      <c r="S50" s="16"/>
      <c r="T50" s="16"/>
      <c r="U50" s="16"/>
      <c r="V50" s="16"/>
    </row>
    <row r="51" spans="1:22" x14ac:dyDescent="0.35">
      <c r="A51" s="1" t="s">
        <v>81</v>
      </c>
      <c r="B51" s="11">
        <v>97.92</v>
      </c>
      <c r="C51" s="11">
        <v>102.25</v>
      </c>
      <c r="D51" s="11">
        <v>85.79</v>
      </c>
      <c r="E51">
        <v>91.32</v>
      </c>
      <c r="F51">
        <v>98.26</v>
      </c>
      <c r="G51" s="1">
        <v>93.04</v>
      </c>
      <c r="H51">
        <v>84.99</v>
      </c>
      <c r="I51">
        <v>83.55</v>
      </c>
      <c r="J51">
        <v>104.69</v>
      </c>
      <c r="K51" s="16">
        <f t="shared" si="11"/>
        <v>95.320000000000007</v>
      </c>
      <c r="L51" s="16">
        <f t="shared" si="12"/>
        <v>6.9667256775810129</v>
      </c>
      <c r="M51" s="16">
        <f t="shared" si="13"/>
        <v>94.206666666666663</v>
      </c>
      <c r="N51" s="16">
        <f t="shared" si="14"/>
        <v>2.9509019336843854</v>
      </c>
      <c r="O51" s="4">
        <f t="shared" si="15"/>
        <v>91.076666666666668</v>
      </c>
      <c r="P51" s="16">
        <f t="shared" si="16"/>
        <v>9.6440148393820433</v>
      </c>
      <c r="Q51" s="16"/>
      <c r="R51" s="16"/>
      <c r="S51" s="16"/>
      <c r="T51" s="16"/>
      <c r="U51" s="16"/>
      <c r="V51" s="16"/>
    </row>
    <row r="52" spans="1:22" x14ac:dyDescent="0.35">
      <c r="A52" s="1" t="s">
        <v>82</v>
      </c>
      <c r="B52" s="11">
        <v>108.91</v>
      </c>
      <c r="C52" s="11">
        <v>117.41</v>
      </c>
      <c r="D52" s="11">
        <v>101.9</v>
      </c>
      <c r="E52">
        <v>102.29</v>
      </c>
      <c r="F52">
        <v>106.34</v>
      </c>
      <c r="G52" s="1">
        <v>99.71</v>
      </c>
      <c r="H52">
        <v>98.49</v>
      </c>
      <c r="I52">
        <v>88.79</v>
      </c>
      <c r="J52">
        <v>110.7</v>
      </c>
      <c r="K52" s="16">
        <f t="shared" si="11"/>
        <v>109.40666666666668</v>
      </c>
      <c r="L52" s="16">
        <f t="shared" si="12"/>
        <v>6.3416629434943044</v>
      </c>
      <c r="M52" s="16">
        <f t="shared" si="13"/>
        <v>102.77999999999999</v>
      </c>
      <c r="N52" s="16">
        <f t="shared" si="14"/>
        <v>2.7287726178632066</v>
      </c>
      <c r="O52" s="4">
        <f t="shared" si="15"/>
        <v>99.326666666666668</v>
      </c>
      <c r="P52" s="16">
        <f t="shared" si="16"/>
        <v>8.9642636185144742</v>
      </c>
      <c r="Q52" s="16"/>
      <c r="R52" s="16"/>
      <c r="S52" s="16"/>
      <c r="T52" s="16"/>
      <c r="U52" s="16"/>
      <c r="V52" s="16"/>
    </row>
    <row r="53" spans="1:22" x14ac:dyDescent="0.35">
      <c r="A53" s="1" t="s">
        <v>83</v>
      </c>
      <c r="B53" s="11">
        <v>70.790000000000006</v>
      </c>
      <c r="C53" s="11">
        <v>64.489999999999995</v>
      </c>
      <c r="D53" s="11">
        <v>59.27</v>
      </c>
      <c r="E53">
        <v>107.01</v>
      </c>
      <c r="F53">
        <v>59.42</v>
      </c>
      <c r="G53" s="1">
        <v>66.55</v>
      </c>
      <c r="H53">
        <v>78.459999999999994</v>
      </c>
      <c r="I53">
        <v>94.32</v>
      </c>
      <c r="J53">
        <v>91.28</v>
      </c>
      <c r="K53" s="16">
        <f t="shared" si="11"/>
        <v>64.850000000000009</v>
      </c>
      <c r="L53" s="16">
        <f t="shared" si="12"/>
        <v>4.7099044576296887</v>
      </c>
      <c r="M53" s="16">
        <f t="shared" si="13"/>
        <v>77.660000000000011</v>
      </c>
      <c r="N53" s="16">
        <f t="shared" si="14"/>
        <v>20.956718890767831</v>
      </c>
      <c r="O53" s="4">
        <f t="shared" si="15"/>
        <v>88.019999999999982</v>
      </c>
      <c r="P53" s="16">
        <f t="shared" si="16"/>
        <v>6.8729227164770794</v>
      </c>
      <c r="Q53" s="16"/>
      <c r="R53" s="16"/>
      <c r="S53" s="16"/>
      <c r="T53" s="16"/>
      <c r="U53" s="16"/>
      <c r="V53" s="16"/>
    </row>
    <row r="54" spans="1:22" x14ac:dyDescent="0.35">
      <c r="A54" s="1" t="s">
        <v>84</v>
      </c>
      <c r="B54" s="11">
        <v>89.78</v>
      </c>
      <c r="C54" s="11">
        <v>80.55</v>
      </c>
      <c r="D54" s="11">
        <v>60.74</v>
      </c>
      <c r="E54">
        <v>64.83</v>
      </c>
      <c r="F54">
        <v>81.56</v>
      </c>
      <c r="G54" s="1">
        <v>78.8</v>
      </c>
      <c r="H54">
        <v>83.34</v>
      </c>
      <c r="I54">
        <v>59.05</v>
      </c>
      <c r="J54">
        <v>80.72</v>
      </c>
      <c r="K54" s="16">
        <f t="shared" si="11"/>
        <v>77.023333333333326</v>
      </c>
      <c r="L54" s="16">
        <f t="shared" si="12"/>
        <v>12.11496136555496</v>
      </c>
      <c r="M54" s="16">
        <f t="shared" si="13"/>
        <v>75.063333333333333</v>
      </c>
      <c r="N54" s="16">
        <f t="shared" si="14"/>
        <v>7.3232612650072495</v>
      </c>
      <c r="O54" s="4">
        <f t="shared" si="15"/>
        <v>74.36999999999999</v>
      </c>
      <c r="P54" s="16">
        <f t="shared" si="16"/>
        <v>10.885553117167184</v>
      </c>
      <c r="Q54" s="16"/>
      <c r="R54" s="16"/>
      <c r="S54" s="16"/>
      <c r="T54" s="16"/>
      <c r="U54" s="16"/>
      <c r="V54" s="16"/>
    </row>
    <row r="55" spans="1:22" x14ac:dyDescent="0.35">
      <c r="A55" s="1" t="s">
        <v>85</v>
      </c>
      <c r="B55" s="11">
        <v>123.9</v>
      </c>
      <c r="C55" s="11">
        <v>142.5</v>
      </c>
      <c r="D55" s="11">
        <v>115.89</v>
      </c>
      <c r="E55">
        <v>115.09</v>
      </c>
      <c r="F55">
        <v>135.81</v>
      </c>
      <c r="G55" s="1">
        <v>72.319999999999993</v>
      </c>
      <c r="H55">
        <v>126.45</v>
      </c>
      <c r="I55">
        <v>110.86</v>
      </c>
      <c r="J55">
        <v>128.76</v>
      </c>
      <c r="K55" s="16">
        <f t="shared" si="11"/>
        <v>127.42999999999999</v>
      </c>
      <c r="L55" s="16">
        <f t="shared" si="12"/>
        <v>11.146560007464185</v>
      </c>
      <c r="M55" s="16">
        <f t="shared" si="13"/>
        <v>107.74000000000001</v>
      </c>
      <c r="N55" s="16">
        <f t="shared" si="14"/>
        <v>26.43560603933005</v>
      </c>
      <c r="O55" s="4">
        <f t="shared" si="15"/>
        <v>122.02333333333333</v>
      </c>
      <c r="P55" s="16">
        <f t="shared" si="16"/>
        <v>7.9498022337386187</v>
      </c>
      <c r="Q55" s="16"/>
      <c r="R55" s="16"/>
      <c r="S55" s="16"/>
      <c r="T55" s="16"/>
      <c r="U55" s="16"/>
      <c r="V55" s="16"/>
    </row>
  </sheetData>
  <mergeCells count="1">
    <mergeCell ref="Q5:Z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Qualifiers</vt:lpstr>
      <vt:lpstr>Glossary</vt:lpstr>
      <vt:lpstr>Surrogate recoveries</vt:lpstr>
      <vt:lpstr> Soil 2</vt:lpstr>
      <vt:lpstr>Soil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Schumitz, Denise M</dc:creator>
  <cp:lastModifiedBy>Dasu, Kavitha</cp:lastModifiedBy>
  <cp:lastPrinted>2018-09-14T17:07:22Z</cp:lastPrinted>
  <dcterms:created xsi:type="dcterms:W3CDTF">2018-09-14T15:31:38Z</dcterms:created>
  <dcterms:modified xsi:type="dcterms:W3CDTF">2021-12-13T17:22:52Z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ddinVersion">
    <vt:lpwstr>5</vt:lpwstr>
  </property>
  <property fmtid="{D5CDD505-2E9C-101B-9397-08002B2CF9AE}" pid="3" name="AddinDataModel">
    <vt:lpwstr>0</vt:lpwstr>
  </property>
</Properties>
</file>