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.sharepoint.com/sites/In-VitroExposureTeam/Shared Documents/Cell Culture Team/VOC pilot data analysis/Carbon tetrachloride/"/>
    </mc:Choice>
  </mc:AlternateContent>
  <xr:revisionPtr revIDLastSave="1429" documentId="11_1F36D9BAE9AD59618792E9EBE5C98C0783774824" xr6:coauthVersionLast="45" xr6:coauthVersionMax="45" xr10:uidLastSave="{3FA2685B-FB01-48E8-B3A6-EBD1BF998648}"/>
  <bookViews>
    <workbookView xWindow="-120" yWindow="-120" windowWidth="20730" windowHeight="11160" firstSheet="1" activeTab="1" xr2:uid="{00000000-000D-0000-FFFF-FFFF00000000}"/>
  </bookViews>
  <sheets>
    <sheet name="Sheet1" sheetId="1" r:id="rId1"/>
    <sheet name="LDH Raw Data" sheetId="2" r:id="rId2"/>
    <sheet name="CTGlo Data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2" i="2" l="1"/>
  <c r="T71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4" i="2"/>
  <c r="AB4" i="2"/>
  <c r="T4" i="2"/>
  <c r="R4" i="2"/>
  <c r="J4" i="2"/>
  <c r="H4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D71" i="2"/>
  <c r="AB71" i="2"/>
  <c r="R71" i="2"/>
  <c r="J71" i="2"/>
  <c r="H71" i="2"/>
  <c r="G71" i="2" l="1"/>
  <c r="F71" i="2"/>
  <c r="E4" i="3" l="1"/>
  <c r="G4" i="2" l="1"/>
  <c r="F4" i="2"/>
  <c r="AG56" i="3" l="1"/>
  <c r="AU56" i="3"/>
  <c r="F15" i="3"/>
  <c r="H4" i="3"/>
  <c r="G4" i="3"/>
  <c r="F4" i="3"/>
  <c r="E75" i="3" l="1"/>
  <c r="I4" i="2"/>
  <c r="AW23" i="3" l="1"/>
  <c r="AW24" i="3"/>
  <c r="AW25" i="3"/>
  <c r="AW26" i="3"/>
  <c r="AW27" i="3"/>
  <c r="AW22" i="3"/>
  <c r="AW15" i="3"/>
  <c r="AW16" i="3"/>
  <c r="AW17" i="3"/>
  <c r="AW18" i="3"/>
  <c r="AW19" i="3"/>
  <c r="AW14" i="3"/>
  <c r="AW7" i="3"/>
  <c r="AW8" i="3"/>
  <c r="AW9" i="3"/>
  <c r="AW10" i="3"/>
  <c r="AW11" i="3"/>
  <c r="AW6" i="3"/>
  <c r="AV23" i="3"/>
  <c r="AV24" i="3"/>
  <c r="AV25" i="3"/>
  <c r="AV26" i="3"/>
  <c r="AV27" i="3"/>
  <c r="AV28" i="3"/>
  <c r="AV29" i="3"/>
  <c r="AV22" i="3"/>
  <c r="AV15" i="3"/>
  <c r="AV16" i="3"/>
  <c r="AV17" i="3"/>
  <c r="AV18" i="3"/>
  <c r="AV19" i="3"/>
  <c r="AV20" i="3"/>
  <c r="AV21" i="3"/>
  <c r="AV14" i="3"/>
  <c r="AU23" i="3"/>
  <c r="AU24" i="3"/>
  <c r="AU25" i="3"/>
  <c r="AU26" i="3"/>
  <c r="AU27" i="3"/>
  <c r="AU28" i="3"/>
  <c r="AU29" i="3"/>
  <c r="AU22" i="3"/>
  <c r="AU15" i="3"/>
  <c r="AU16" i="3"/>
  <c r="AU17" i="3"/>
  <c r="AU18" i="3"/>
  <c r="AU19" i="3"/>
  <c r="AU20" i="3"/>
  <c r="AU21" i="3"/>
  <c r="AU14" i="3"/>
  <c r="AI19" i="3"/>
  <c r="AI20" i="3"/>
  <c r="AI21" i="3"/>
  <c r="AI22" i="3"/>
  <c r="AI23" i="3"/>
  <c r="AI24" i="3"/>
  <c r="AI25" i="3"/>
  <c r="AI18" i="3"/>
  <c r="AH19" i="3"/>
  <c r="AH20" i="3"/>
  <c r="AH21" i="3"/>
  <c r="AH22" i="3"/>
  <c r="AH23" i="3"/>
  <c r="AH24" i="3"/>
  <c r="AH25" i="3"/>
  <c r="AH18" i="3"/>
  <c r="AI7" i="3"/>
  <c r="AI8" i="3"/>
  <c r="AI9" i="3"/>
  <c r="AI10" i="3"/>
  <c r="AI11" i="3"/>
  <c r="AI12" i="3"/>
  <c r="AI13" i="3"/>
  <c r="AI6" i="3"/>
  <c r="AH7" i="3"/>
  <c r="AH8" i="3"/>
  <c r="AH9" i="3"/>
  <c r="AH10" i="3"/>
  <c r="AH11" i="3"/>
  <c r="AH12" i="3"/>
  <c r="AH13" i="3"/>
  <c r="AH6" i="3"/>
  <c r="AC41" i="3"/>
  <c r="AB41" i="3"/>
  <c r="AA41" i="3"/>
  <c r="Z41" i="3"/>
  <c r="AC40" i="3"/>
  <c r="AB40" i="3"/>
  <c r="AA40" i="3"/>
  <c r="Z40" i="3"/>
  <c r="AC39" i="3"/>
  <c r="AB39" i="3"/>
  <c r="AA39" i="3"/>
  <c r="Z39" i="3"/>
  <c r="AC38" i="3"/>
  <c r="AB38" i="3"/>
  <c r="AA38" i="3"/>
  <c r="Z38" i="3"/>
  <c r="AC37" i="3"/>
  <c r="AB37" i="3"/>
  <c r="AA37" i="3"/>
  <c r="Z37" i="3"/>
  <c r="AC36" i="3"/>
  <c r="AB36" i="3"/>
  <c r="AA36" i="3"/>
  <c r="Z36" i="3"/>
  <c r="AC35" i="3"/>
  <c r="AB35" i="3"/>
  <c r="AA35" i="3"/>
  <c r="Z35" i="3"/>
  <c r="AC34" i="3"/>
  <c r="AB34" i="3"/>
  <c r="AA34" i="3"/>
  <c r="Z34" i="3"/>
  <c r="S41" i="3"/>
  <c r="R41" i="3"/>
  <c r="Q41" i="3"/>
  <c r="P41" i="3"/>
  <c r="S40" i="3"/>
  <c r="R40" i="3"/>
  <c r="Q40" i="3"/>
  <c r="P40" i="3"/>
  <c r="S39" i="3"/>
  <c r="R39" i="3"/>
  <c r="Q39" i="3"/>
  <c r="P39" i="3"/>
  <c r="S38" i="3"/>
  <c r="R38" i="3"/>
  <c r="Q38" i="3"/>
  <c r="P38" i="3"/>
  <c r="S37" i="3"/>
  <c r="R37" i="3"/>
  <c r="Q37" i="3"/>
  <c r="P37" i="3"/>
  <c r="S36" i="3"/>
  <c r="R36" i="3"/>
  <c r="Q36" i="3"/>
  <c r="P36" i="3"/>
  <c r="S35" i="3"/>
  <c r="R35" i="3"/>
  <c r="Q35" i="3"/>
  <c r="P35" i="3"/>
  <c r="S34" i="3"/>
  <c r="R34" i="3"/>
  <c r="Q34" i="3"/>
  <c r="P34" i="3"/>
  <c r="X28" i="3"/>
  <c r="AD31" i="3"/>
  <c r="AC31" i="3"/>
  <c r="Y31" i="3"/>
  <c r="X31" i="3"/>
  <c r="AD30" i="3"/>
  <c r="AC30" i="3"/>
  <c r="Y30" i="3"/>
  <c r="X30" i="3"/>
  <c r="AD29" i="3"/>
  <c r="AC29" i="3"/>
  <c r="Y29" i="3"/>
  <c r="X29" i="3"/>
  <c r="AD28" i="3"/>
  <c r="AC28" i="3"/>
  <c r="Y28" i="3"/>
  <c r="AD27" i="3"/>
  <c r="AC27" i="3"/>
  <c r="Y27" i="3"/>
  <c r="X27" i="3"/>
  <c r="AD26" i="3"/>
  <c r="AC26" i="3"/>
  <c r="Y26" i="3"/>
  <c r="X26" i="3"/>
  <c r="AD25" i="3"/>
  <c r="AC25" i="3"/>
  <c r="Y25" i="3"/>
  <c r="X25" i="3"/>
  <c r="AD24" i="3"/>
  <c r="AC24" i="3"/>
  <c r="Y24" i="3"/>
  <c r="X24" i="3"/>
  <c r="T31" i="3"/>
  <c r="S31" i="3"/>
  <c r="O31" i="3"/>
  <c r="N31" i="3"/>
  <c r="T30" i="3"/>
  <c r="S30" i="3"/>
  <c r="O30" i="3"/>
  <c r="N30" i="3"/>
  <c r="T29" i="3"/>
  <c r="S29" i="3"/>
  <c r="O29" i="3"/>
  <c r="N29" i="3"/>
  <c r="T28" i="3"/>
  <c r="S28" i="3"/>
  <c r="O28" i="3"/>
  <c r="N28" i="3"/>
  <c r="T27" i="3"/>
  <c r="S27" i="3"/>
  <c r="O27" i="3"/>
  <c r="N27" i="3"/>
  <c r="T26" i="3"/>
  <c r="S26" i="3"/>
  <c r="O26" i="3"/>
  <c r="N26" i="3"/>
  <c r="T25" i="3"/>
  <c r="S25" i="3"/>
  <c r="O25" i="3"/>
  <c r="N25" i="3"/>
  <c r="T24" i="3"/>
  <c r="S24" i="3"/>
  <c r="O24" i="3"/>
  <c r="N2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5" i="3"/>
  <c r="AA4" i="3"/>
  <c r="AB4" i="3" s="1"/>
  <c r="Y4" i="3"/>
  <c r="Z4" i="3" s="1"/>
  <c r="R4" i="3"/>
  <c r="Q4" i="3"/>
  <c r="R7" i="3" s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4" i="3"/>
  <c r="O4" i="3"/>
  <c r="J26" i="3"/>
  <c r="I36" i="3" s="1"/>
  <c r="J24" i="3"/>
  <c r="I34" i="3" s="1"/>
  <c r="I24" i="3"/>
  <c r="H34" i="3" s="1"/>
  <c r="AG18" i="3" s="1"/>
  <c r="AV6" i="3" s="1"/>
  <c r="H5" i="3"/>
  <c r="H6" i="3"/>
  <c r="J25" i="3" s="1"/>
  <c r="I35" i="3" s="1"/>
  <c r="H7" i="3"/>
  <c r="I25" i="3" s="1"/>
  <c r="H35" i="3" s="1"/>
  <c r="AG19" i="3" s="1"/>
  <c r="AV7" i="3" s="1"/>
  <c r="H8" i="3"/>
  <c r="I26" i="3" s="1"/>
  <c r="H36" i="3" s="1"/>
  <c r="AG20" i="3" s="1"/>
  <c r="AV8" i="3" s="1"/>
  <c r="H9" i="3"/>
  <c r="H10" i="3"/>
  <c r="J27" i="3" s="1"/>
  <c r="I37" i="3" s="1"/>
  <c r="H11" i="3"/>
  <c r="H12" i="3"/>
  <c r="I28" i="3" s="1"/>
  <c r="H38" i="3" s="1"/>
  <c r="AG22" i="3" s="1"/>
  <c r="AV10" i="3" s="1"/>
  <c r="H13" i="3"/>
  <c r="H14" i="3"/>
  <c r="J29" i="3" s="1"/>
  <c r="I39" i="3" s="1"/>
  <c r="H15" i="3"/>
  <c r="I29" i="3" s="1"/>
  <c r="H39" i="3" s="1"/>
  <c r="AG23" i="3" s="1"/>
  <c r="AV11" i="3" s="1"/>
  <c r="H16" i="3"/>
  <c r="J30" i="3" s="1"/>
  <c r="I40" i="3" s="1"/>
  <c r="H17" i="3"/>
  <c r="H18" i="3"/>
  <c r="J31" i="3" s="1"/>
  <c r="I41" i="3" s="1"/>
  <c r="H19" i="3"/>
  <c r="I31" i="3" s="1"/>
  <c r="H41" i="3" s="1"/>
  <c r="AG25" i="3" s="1"/>
  <c r="AV13" i="3" s="1"/>
  <c r="F5" i="3"/>
  <c r="F6" i="3"/>
  <c r="F7" i="3"/>
  <c r="F8" i="3"/>
  <c r="E26" i="3" s="1"/>
  <c r="G36" i="3" s="1"/>
  <c r="F9" i="3"/>
  <c r="F10" i="3"/>
  <c r="F11" i="3"/>
  <c r="F12" i="3"/>
  <c r="E28" i="3" s="1"/>
  <c r="G38" i="3" s="1"/>
  <c r="F13" i="3"/>
  <c r="F14" i="3"/>
  <c r="F16" i="3"/>
  <c r="F17" i="3"/>
  <c r="F18" i="3"/>
  <c r="F19" i="3"/>
  <c r="E24" i="3"/>
  <c r="G34" i="3" s="1"/>
  <c r="E30" i="3" l="1"/>
  <c r="G40" i="3" s="1"/>
  <c r="I27" i="3"/>
  <c r="H37" i="3" s="1"/>
  <c r="AG21" i="3" s="1"/>
  <c r="AV9" i="3" s="1"/>
  <c r="I30" i="3"/>
  <c r="H40" i="3" s="1"/>
  <c r="AG24" i="3" s="1"/>
  <c r="AV12" i="3" s="1"/>
  <c r="J28" i="3"/>
  <c r="I38" i="3" s="1"/>
  <c r="E31" i="3"/>
  <c r="G41" i="3" s="1"/>
  <c r="E29" i="3"/>
  <c r="G39" i="3" s="1"/>
  <c r="E27" i="3"/>
  <c r="G37" i="3" s="1"/>
  <c r="E25" i="3"/>
  <c r="G35" i="3" s="1"/>
  <c r="D29" i="3"/>
  <c r="F39" i="3" s="1"/>
  <c r="AG11" i="3" s="1"/>
  <c r="AU11" i="3" s="1"/>
  <c r="D30" i="3"/>
  <c r="F40" i="3" s="1"/>
  <c r="AG12" i="3" s="1"/>
  <c r="AU12" i="3" s="1"/>
  <c r="D31" i="3"/>
  <c r="F41" i="3" s="1"/>
  <c r="AG13" i="3" s="1"/>
  <c r="AU13" i="3" s="1"/>
  <c r="D24" i="3"/>
  <c r="F34" i="3" s="1"/>
  <c r="AG6" i="3" s="1"/>
  <c r="AU6" i="3" s="1"/>
  <c r="D25" i="3"/>
  <c r="F35" i="3" s="1"/>
  <c r="AG7" i="3" s="1"/>
  <c r="AU7" i="3" s="1"/>
  <c r="D26" i="3"/>
  <c r="F36" i="3" s="1"/>
  <c r="AG8" i="3" s="1"/>
  <c r="AU8" i="3" s="1"/>
  <c r="D27" i="3"/>
  <c r="F37" i="3" s="1"/>
  <c r="AG9" i="3" s="1"/>
  <c r="AU9" i="3" s="1"/>
  <c r="D28" i="3"/>
  <c r="F38" i="3" s="1"/>
  <c r="AG10" i="3" s="1"/>
  <c r="AU10" i="3" s="1"/>
  <c r="R18" i="3"/>
  <c r="R14" i="3"/>
  <c r="R10" i="3"/>
  <c r="R5" i="3"/>
  <c r="R17" i="3"/>
  <c r="R13" i="3"/>
  <c r="R9" i="3"/>
  <c r="R6" i="3"/>
  <c r="R16" i="3"/>
  <c r="R12" i="3"/>
  <c r="R8" i="3"/>
  <c r="R19" i="3"/>
  <c r="R15" i="3"/>
  <c r="R11" i="3"/>
  <c r="AW77" i="3" l="1"/>
  <c r="AW73" i="3"/>
  <c r="AW74" i="3"/>
  <c r="AW75" i="3"/>
  <c r="AW76" i="3"/>
  <c r="AW72" i="3"/>
  <c r="AW65" i="3"/>
  <c r="AW66" i="3"/>
  <c r="AW67" i="3"/>
  <c r="AW68" i="3"/>
  <c r="AW69" i="3"/>
  <c r="AW64" i="3"/>
  <c r="AW57" i="3"/>
  <c r="AW58" i="3"/>
  <c r="AW59" i="3"/>
  <c r="AW60" i="3"/>
  <c r="AW61" i="3"/>
  <c r="AW56" i="3"/>
  <c r="AV72" i="3"/>
  <c r="AV73" i="3"/>
  <c r="AV74" i="3"/>
  <c r="AV75" i="3"/>
  <c r="AV76" i="3"/>
  <c r="AV77" i="3"/>
  <c r="AV78" i="3"/>
  <c r="AV79" i="3"/>
  <c r="AV65" i="3"/>
  <c r="AV66" i="3"/>
  <c r="AV67" i="3"/>
  <c r="AV68" i="3"/>
  <c r="AV69" i="3"/>
  <c r="AV70" i="3"/>
  <c r="AV71" i="3"/>
  <c r="AV64" i="3"/>
  <c r="AV57" i="3"/>
  <c r="AV58" i="3"/>
  <c r="AV59" i="3"/>
  <c r="AV60" i="3"/>
  <c r="AV61" i="3"/>
  <c r="AV62" i="3"/>
  <c r="AV63" i="3"/>
  <c r="AV56" i="3"/>
  <c r="AU73" i="3"/>
  <c r="AU74" i="3"/>
  <c r="AU75" i="3"/>
  <c r="AU76" i="3"/>
  <c r="AU77" i="3"/>
  <c r="AU78" i="3"/>
  <c r="AU79" i="3"/>
  <c r="AU72" i="3"/>
  <c r="AU65" i="3"/>
  <c r="AU66" i="3"/>
  <c r="AU67" i="3"/>
  <c r="AU68" i="3"/>
  <c r="AU69" i="3"/>
  <c r="AU70" i="3"/>
  <c r="AU71" i="3"/>
  <c r="AU64" i="3"/>
  <c r="AU57" i="3"/>
  <c r="AU58" i="3"/>
  <c r="AU59" i="3"/>
  <c r="AU60" i="3"/>
  <c r="AU61" i="3"/>
  <c r="AU62" i="3"/>
  <c r="AU63" i="3"/>
  <c r="AI69" i="3"/>
  <c r="AI70" i="3"/>
  <c r="AI71" i="3"/>
  <c r="AI72" i="3"/>
  <c r="AI73" i="3"/>
  <c r="AI74" i="3"/>
  <c r="AI75" i="3"/>
  <c r="AI68" i="3"/>
  <c r="AH69" i="3"/>
  <c r="AH70" i="3"/>
  <c r="AH71" i="3"/>
  <c r="AH72" i="3"/>
  <c r="AH73" i="3"/>
  <c r="AH74" i="3"/>
  <c r="AH75" i="3"/>
  <c r="AH68" i="3"/>
  <c r="AG69" i="3"/>
  <c r="AG70" i="3"/>
  <c r="AG71" i="3"/>
  <c r="AG72" i="3"/>
  <c r="AG73" i="3"/>
  <c r="AG74" i="3"/>
  <c r="AG75" i="3"/>
  <c r="AG68" i="3"/>
  <c r="AJ56" i="3"/>
  <c r="AI57" i="3"/>
  <c r="AI58" i="3"/>
  <c r="AI59" i="3"/>
  <c r="AI60" i="3"/>
  <c r="AI61" i="3"/>
  <c r="AI62" i="3"/>
  <c r="AI63" i="3"/>
  <c r="AI56" i="3"/>
  <c r="AH57" i="3"/>
  <c r="AH58" i="3"/>
  <c r="AH59" i="3"/>
  <c r="AH60" i="3"/>
  <c r="AH61" i="3"/>
  <c r="AH62" i="3"/>
  <c r="AH63" i="3"/>
  <c r="AH56" i="3"/>
  <c r="AG57" i="3"/>
  <c r="AG58" i="3"/>
  <c r="AG59" i="3"/>
  <c r="AG60" i="3"/>
  <c r="AG61" i="3"/>
  <c r="AG62" i="3"/>
  <c r="AG63" i="3"/>
  <c r="AB59" i="3"/>
  <c r="Y54" i="3"/>
  <c r="Z64" i="3" s="1"/>
  <c r="AA54" i="3"/>
  <c r="AB69" i="3" s="1"/>
  <c r="Z68" i="3"/>
  <c r="Z66" i="3"/>
  <c r="Z60" i="3"/>
  <c r="Z58" i="3"/>
  <c r="Q91" i="3"/>
  <c r="P91" i="3"/>
  <c r="Q90" i="3"/>
  <c r="P90" i="3"/>
  <c r="Q89" i="3"/>
  <c r="P89" i="3"/>
  <c r="Q88" i="3"/>
  <c r="P88" i="3"/>
  <c r="Q87" i="3"/>
  <c r="P87" i="3"/>
  <c r="Q86" i="3"/>
  <c r="P86" i="3"/>
  <c r="Q85" i="3"/>
  <c r="P85" i="3"/>
  <c r="Q84" i="3"/>
  <c r="P84" i="3"/>
  <c r="G85" i="3"/>
  <c r="G86" i="3"/>
  <c r="G87" i="3"/>
  <c r="G88" i="3"/>
  <c r="G89" i="3"/>
  <c r="G90" i="3"/>
  <c r="G91" i="3"/>
  <c r="G84" i="3"/>
  <c r="F85" i="3"/>
  <c r="F86" i="3"/>
  <c r="F87" i="3"/>
  <c r="F88" i="3"/>
  <c r="F89" i="3"/>
  <c r="F90" i="3"/>
  <c r="F91" i="3"/>
  <c r="F84" i="3"/>
  <c r="O91" i="3"/>
  <c r="N91" i="3"/>
  <c r="O90" i="3"/>
  <c r="N90" i="3"/>
  <c r="O89" i="3"/>
  <c r="N89" i="3"/>
  <c r="O88" i="3"/>
  <c r="N88" i="3"/>
  <c r="O87" i="3"/>
  <c r="N87" i="3"/>
  <c r="O86" i="3"/>
  <c r="N86" i="3"/>
  <c r="O85" i="3"/>
  <c r="N85" i="3"/>
  <c r="O84" i="3"/>
  <c r="N84" i="3"/>
  <c r="O78" i="3"/>
  <c r="N74" i="3"/>
  <c r="T81" i="3"/>
  <c r="S81" i="3"/>
  <c r="O81" i="3"/>
  <c r="N81" i="3"/>
  <c r="T80" i="3"/>
  <c r="S80" i="3"/>
  <c r="O80" i="3"/>
  <c r="N80" i="3"/>
  <c r="T79" i="3"/>
  <c r="S79" i="3"/>
  <c r="O79" i="3"/>
  <c r="N79" i="3"/>
  <c r="T78" i="3"/>
  <c r="S78" i="3"/>
  <c r="N78" i="3"/>
  <c r="T77" i="3"/>
  <c r="S77" i="3"/>
  <c r="O77" i="3"/>
  <c r="N77" i="3"/>
  <c r="T76" i="3"/>
  <c r="S76" i="3"/>
  <c r="O76" i="3"/>
  <c r="N76" i="3"/>
  <c r="T75" i="3"/>
  <c r="S75" i="3"/>
  <c r="O75" i="3"/>
  <c r="N75" i="3"/>
  <c r="T74" i="3"/>
  <c r="S74" i="3"/>
  <c r="O74" i="3"/>
  <c r="H54" i="3"/>
  <c r="R54" i="3"/>
  <c r="F54" i="3"/>
  <c r="P54" i="3"/>
  <c r="Q54" i="3"/>
  <c r="R69" i="3" s="1"/>
  <c r="O54" i="3"/>
  <c r="J81" i="3"/>
  <c r="J80" i="3"/>
  <c r="J79" i="3"/>
  <c r="J78" i="3"/>
  <c r="J77" i="3"/>
  <c r="J76" i="3"/>
  <c r="J75" i="3"/>
  <c r="J74" i="3"/>
  <c r="I81" i="3"/>
  <c r="I80" i="3"/>
  <c r="I79" i="3"/>
  <c r="I78" i="3"/>
  <c r="I77" i="3"/>
  <c r="I76" i="3"/>
  <c r="I74" i="3"/>
  <c r="E84" i="3"/>
  <c r="E85" i="3"/>
  <c r="E86" i="3"/>
  <c r="E87" i="3"/>
  <c r="E88" i="3"/>
  <c r="E89" i="3"/>
  <c r="E90" i="3"/>
  <c r="E91" i="3"/>
  <c r="D85" i="3"/>
  <c r="D86" i="3"/>
  <c r="D87" i="3"/>
  <c r="D88" i="3"/>
  <c r="D89" i="3"/>
  <c r="D90" i="3"/>
  <c r="D91" i="3"/>
  <c r="D84" i="3"/>
  <c r="E81" i="3"/>
  <c r="E80" i="3"/>
  <c r="E79" i="3"/>
  <c r="E78" i="3"/>
  <c r="E77" i="3"/>
  <c r="E76" i="3"/>
  <c r="D81" i="3"/>
  <c r="D80" i="3"/>
  <c r="D79" i="3"/>
  <c r="D78" i="3"/>
  <c r="D77" i="3"/>
  <c r="D76" i="3"/>
  <c r="D75" i="3"/>
  <c r="E74" i="3"/>
  <c r="D7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G54" i="3"/>
  <c r="E54" i="3"/>
  <c r="Z62" i="3" l="1"/>
  <c r="Z54" i="3"/>
  <c r="Z56" i="3"/>
  <c r="AB54" i="3"/>
  <c r="AB56" i="3"/>
  <c r="AB58" i="3"/>
  <c r="AB60" i="3"/>
  <c r="AB62" i="3"/>
  <c r="AB64" i="3"/>
  <c r="AB66" i="3"/>
  <c r="AB68" i="3"/>
  <c r="Z55" i="3"/>
  <c r="Z57" i="3"/>
  <c r="Z59" i="3"/>
  <c r="X76" i="3" s="1"/>
  <c r="X86" i="3" s="1"/>
  <c r="Z61" i="3"/>
  <c r="Y77" i="3" s="1"/>
  <c r="Y87" i="3" s="1"/>
  <c r="Z63" i="3"/>
  <c r="X78" i="3" s="1"/>
  <c r="X88" i="3" s="1"/>
  <c r="Z65" i="3"/>
  <c r="Y79" i="3" s="1"/>
  <c r="Y89" i="3" s="1"/>
  <c r="Z67" i="3"/>
  <c r="Y80" i="3" s="1"/>
  <c r="Y90" i="3" s="1"/>
  <c r="Z69" i="3"/>
  <c r="Y81" i="3" s="1"/>
  <c r="Y91" i="3" s="1"/>
  <c r="AB55" i="3"/>
  <c r="AB57" i="3"/>
  <c r="AB61" i="3"/>
  <c r="AB63" i="3"/>
  <c r="AB65" i="3"/>
  <c r="AB67" i="3"/>
  <c r="P56" i="3"/>
  <c r="P58" i="3"/>
  <c r="P60" i="3"/>
  <c r="P62" i="3"/>
  <c r="P64" i="3"/>
  <c r="P66" i="3"/>
  <c r="P68" i="3"/>
  <c r="R56" i="3"/>
  <c r="R58" i="3"/>
  <c r="R60" i="3"/>
  <c r="R62" i="3"/>
  <c r="R64" i="3"/>
  <c r="R66" i="3"/>
  <c r="R68" i="3"/>
  <c r="P57" i="3"/>
  <c r="P61" i="3"/>
  <c r="P63" i="3"/>
  <c r="P65" i="3"/>
  <c r="P67" i="3"/>
  <c r="P69" i="3"/>
  <c r="P55" i="3"/>
  <c r="P59" i="3"/>
  <c r="R55" i="3"/>
  <c r="R57" i="3"/>
  <c r="R59" i="3"/>
  <c r="R61" i="3"/>
  <c r="R63" i="3"/>
  <c r="R65" i="3"/>
  <c r="R67" i="3"/>
  <c r="Y75" i="3" l="1"/>
  <c r="Y85" i="3" s="1"/>
  <c r="Y74" i="3"/>
  <c r="Y84" i="3" s="1"/>
  <c r="Y76" i="3"/>
  <c r="Y86" i="3" s="1"/>
  <c r="X81" i="3"/>
  <c r="X91" i="3" s="1"/>
  <c r="AC80" i="3"/>
  <c r="Z90" i="3" s="1"/>
  <c r="AD80" i="3"/>
  <c r="AA90" i="3" s="1"/>
  <c r="AC76" i="3"/>
  <c r="Z86" i="3" s="1"/>
  <c r="AD76" i="3"/>
  <c r="AA86" i="3" s="1"/>
  <c r="X80" i="3"/>
  <c r="X90" i="3" s="1"/>
  <c r="AC79" i="3"/>
  <c r="Z89" i="3" s="1"/>
  <c r="AD79" i="3"/>
  <c r="AA89" i="3" s="1"/>
  <c r="AD75" i="3"/>
  <c r="AA85" i="3" s="1"/>
  <c r="AC75" i="3"/>
  <c r="Z85" i="3" s="1"/>
  <c r="X74" i="3"/>
  <c r="X84" i="3" s="1"/>
  <c r="Y78" i="3"/>
  <c r="Y88" i="3" s="1"/>
  <c r="X79" i="3"/>
  <c r="X89" i="3" s="1"/>
  <c r="X75" i="3"/>
  <c r="X85" i="3" s="1"/>
  <c r="AD78" i="3"/>
  <c r="AA88" i="3" s="1"/>
  <c r="AC78" i="3"/>
  <c r="Z88" i="3" s="1"/>
  <c r="AC74" i="3"/>
  <c r="Z84" i="3" s="1"/>
  <c r="AD74" i="3"/>
  <c r="AA84" i="3" s="1"/>
  <c r="X77" i="3"/>
  <c r="X87" i="3" s="1"/>
  <c r="AC81" i="3"/>
  <c r="Z91" i="3" s="1"/>
  <c r="AD81" i="3"/>
  <c r="AA91" i="3" s="1"/>
  <c r="AC77" i="3"/>
  <c r="Z87" i="3" s="1"/>
  <c r="AD77" i="3"/>
  <c r="AA87" i="3" s="1"/>
  <c r="AW90" i="2" l="1"/>
  <c r="AW91" i="2"/>
  <c r="AW92" i="2"/>
  <c r="AW93" i="2"/>
  <c r="AW94" i="2"/>
  <c r="AW89" i="2"/>
  <c r="AW82" i="2"/>
  <c r="AW83" i="2"/>
  <c r="AW84" i="2"/>
  <c r="AW85" i="2"/>
  <c r="AW86" i="2"/>
  <c r="AW81" i="2"/>
  <c r="AW74" i="2"/>
  <c r="AW75" i="2"/>
  <c r="AW76" i="2"/>
  <c r="AW77" i="2"/>
  <c r="AW78" i="2"/>
  <c r="AW73" i="2"/>
  <c r="AW23" i="2"/>
  <c r="AW24" i="2"/>
  <c r="AW25" i="2"/>
  <c r="AW26" i="2"/>
  <c r="AW27" i="2"/>
  <c r="AW22" i="2"/>
  <c r="AW15" i="2"/>
  <c r="AW16" i="2"/>
  <c r="AW17" i="2"/>
  <c r="AW18" i="2"/>
  <c r="AW19" i="2"/>
  <c r="AW14" i="2"/>
  <c r="AW7" i="2"/>
  <c r="AW8" i="2"/>
  <c r="AW9" i="2"/>
  <c r="AW10" i="2"/>
  <c r="AW11" i="2"/>
  <c r="AW6" i="2"/>
  <c r="AH11" i="2"/>
  <c r="AU19" i="2" s="1"/>
  <c r="X45" i="2"/>
  <c r="Y59" i="2" s="1"/>
  <c r="N45" i="2"/>
  <c r="O59" i="2" s="1"/>
  <c r="N46" i="2"/>
  <c r="O60" i="2" s="1"/>
  <c r="M44" i="2"/>
  <c r="N58" i="2" s="1"/>
  <c r="AH6" i="2" s="1"/>
  <c r="AU14" i="2" s="1"/>
  <c r="AB47" i="2"/>
  <c r="AA47" i="2"/>
  <c r="X47" i="2"/>
  <c r="W47" i="2"/>
  <c r="X61" i="2" s="1"/>
  <c r="AI9" i="2" s="1"/>
  <c r="AU25" i="2" s="1"/>
  <c r="AB46" i="2"/>
  <c r="AA46" i="2"/>
  <c r="X46" i="2"/>
  <c r="W46" i="2"/>
  <c r="AB45" i="2"/>
  <c r="AA45" i="2"/>
  <c r="W45" i="2"/>
  <c r="AB44" i="2"/>
  <c r="AA44" i="2"/>
  <c r="Y62" i="2" s="1"/>
  <c r="X44" i="2"/>
  <c r="Y58" i="2" s="1"/>
  <c r="W44" i="2"/>
  <c r="X58" i="2" s="1"/>
  <c r="AI6" i="2" s="1"/>
  <c r="AU22" i="2" s="1"/>
  <c r="R47" i="2"/>
  <c r="Q47" i="2"/>
  <c r="N47" i="2"/>
  <c r="M47" i="2"/>
  <c r="N61" i="2" s="1"/>
  <c r="AH9" i="2" s="1"/>
  <c r="AU17" i="2" s="1"/>
  <c r="R46" i="2"/>
  <c r="Q46" i="2"/>
  <c r="M46" i="2"/>
  <c r="N60" i="2" s="1"/>
  <c r="AH8" i="2" s="1"/>
  <c r="AU16" i="2" s="1"/>
  <c r="R45" i="2"/>
  <c r="Q45" i="2"/>
  <c r="M45" i="2"/>
  <c r="R44" i="2"/>
  <c r="Q44" i="2"/>
  <c r="N62" i="2" s="1"/>
  <c r="AH10" i="2" s="1"/>
  <c r="AU18" i="2" s="1"/>
  <c r="N44" i="2"/>
  <c r="O58" i="2" s="1"/>
  <c r="AA4" i="2"/>
  <c r="AC4" i="2"/>
  <c r="Z4" i="2"/>
  <c r="S4" i="2"/>
  <c r="Q4" i="2"/>
  <c r="P4" i="2"/>
  <c r="Y65" i="2"/>
  <c r="X65" i="2"/>
  <c r="AI13" i="2" s="1"/>
  <c r="AU29" i="2" s="1"/>
  <c r="Y64" i="2"/>
  <c r="X64" i="2"/>
  <c r="AI12" i="2" s="1"/>
  <c r="AU28" i="2" s="1"/>
  <c r="Y63" i="2"/>
  <c r="X63" i="2"/>
  <c r="AI11" i="2" s="1"/>
  <c r="AU27" i="2" s="1"/>
  <c r="Y61" i="2"/>
  <c r="Y60" i="2"/>
  <c r="X60" i="2"/>
  <c r="AI8" i="2" s="1"/>
  <c r="AU24" i="2" s="1"/>
  <c r="X59" i="2"/>
  <c r="AI7" i="2" s="1"/>
  <c r="AU23" i="2" s="1"/>
  <c r="O65" i="2"/>
  <c r="N65" i="2"/>
  <c r="AH13" i="2" s="1"/>
  <c r="AU21" i="2" s="1"/>
  <c r="O64" i="2"/>
  <c r="N64" i="2"/>
  <c r="AH12" i="2" s="1"/>
  <c r="AU20" i="2" s="1"/>
  <c r="O63" i="2"/>
  <c r="N63" i="2"/>
  <c r="O62" i="2"/>
  <c r="O61" i="2"/>
  <c r="N59" i="2"/>
  <c r="AH7" i="2" s="1"/>
  <c r="AU15" i="2" s="1"/>
  <c r="AB113" i="2"/>
  <c r="AA111" i="2"/>
  <c r="X129" i="2" s="1"/>
  <c r="AI77" i="2" s="1"/>
  <c r="AU93" i="2" s="1"/>
  <c r="AB114" i="2"/>
  <c r="AA114" i="2"/>
  <c r="AA113" i="2"/>
  <c r="Y131" i="2" s="1"/>
  <c r="AB112" i="2"/>
  <c r="AA112" i="2"/>
  <c r="Y130" i="2" s="1"/>
  <c r="AB111" i="2"/>
  <c r="X113" i="2"/>
  <c r="Y127" i="2" s="1"/>
  <c r="W111" i="2"/>
  <c r="X125" i="2" s="1"/>
  <c r="AI73" i="2" s="1"/>
  <c r="AU89" i="2" s="1"/>
  <c r="X114" i="2"/>
  <c r="Y128" i="2" s="1"/>
  <c r="W114" i="2"/>
  <c r="X128" i="2" s="1"/>
  <c r="AI76" i="2" s="1"/>
  <c r="AU92" i="2" s="1"/>
  <c r="W113" i="2"/>
  <c r="X127" i="2" s="1"/>
  <c r="AI75" i="2" s="1"/>
  <c r="AU91" i="2" s="1"/>
  <c r="X112" i="2"/>
  <c r="W112" i="2"/>
  <c r="X126" i="2" s="1"/>
  <c r="AI74" i="2" s="1"/>
  <c r="AU90" i="2" s="1"/>
  <c r="X111" i="2"/>
  <c r="Y132" i="2"/>
  <c r="X132" i="2"/>
  <c r="AI80" i="2" s="1"/>
  <c r="AU96" i="2" s="1"/>
  <c r="X131" i="2"/>
  <c r="AI79" i="2" s="1"/>
  <c r="AU95" i="2" s="1"/>
  <c r="X130" i="2"/>
  <c r="AI78" i="2" s="1"/>
  <c r="AU94" i="2" s="1"/>
  <c r="Y126" i="2"/>
  <c r="Y125" i="2"/>
  <c r="R114" i="2"/>
  <c r="Q71" i="2"/>
  <c r="R113" i="2"/>
  <c r="R112" i="2"/>
  <c r="R111" i="2"/>
  <c r="N111" i="2"/>
  <c r="N112" i="2"/>
  <c r="N113" i="2"/>
  <c r="O127" i="2" s="1"/>
  <c r="M112" i="2"/>
  <c r="N126" i="2" s="1"/>
  <c r="AH74" i="2" s="1"/>
  <c r="AU82" i="2" s="1"/>
  <c r="M113" i="2"/>
  <c r="M111" i="2"/>
  <c r="N125" i="2" s="1"/>
  <c r="AH73" i="2" s="1"/>
  <c r="AU81" i="2" s="1"/>
  <c r="Q114" i="2"/>
  <c r="O132" i="2" s="1"/>
  <c r="Q113" i="2"/>
  <c r="O131" i="2" s="1"/>
  <c r="Q112" i="2"/>
  <c r="O130" i="2" s="1"/>
  <c r="Q111" i="2"/>
  <c r="N129" i="2" s="1"/>
  <c r="AH77" i="2" s="1"/>
  <c r="AU85" i="2" s="1"/>
  <c r="N131" i="2"/>
  <c r="AH79" i="2" s="1"/>
  <c r="AU87" i="2" s="1"/>
  <c r="O129" i="2"/>
  <c r="O128" i="2"/>
  <c r="N128" i="2"/>
  <c r="AH76" i="2" s="1"/>
  <c r="AU84" i="2" s="1"/>
  <c r="N127" i="2"/>
  <c r="AH75" i="2" s="1"/>
  <c r="AU83" i="2" s="1"/>
  <c r="O126" i="2"/>
  <c r="O125" i="2"/>
  <c r="AN73" i="2"/>
  <c r="N114" i="2"/>
  <c r="M114" i="2"/>
  <c r="S71" i="2"/>
  <c r="X62" i="2" l="1"/>
  <c r="AI10" i="2" s="1"/>
  <c r="AU26" i="2" s="1"/>
  <c r="H46" i="2"/>
  <c r="D45" i="2"/>
  <c r="E59" i="2" s="1"/>
  <c r="G47" i="2"/>
  <c r="D65" i="2" s="1"/>
  <c r="AG13" i="2" s="1"/>
  <c r="AU13" i="2" s="1"/>
  <c r="H44" i="2"/>
  <c r="D44" i="2"/>
  <c r="C44" i="2"/>
  <c r="D58" i="2" s="1"/>
  <c r="AG6" i="2" s="1"/>
  <c r="AU6" i="2" s="1"/>
  <c r="H47" i="2"/>
  <c r="G46" i="2"/>
  <c r="D64" i="2" s="1"/>
  <c r="AG12" i="2" s="1"/>
  <c r="AU12" i="2" s="1"/>
  <c r="G45" i="2"/>
  <c r="E63" i="2" s="1"/>
  <c r="C47" i="2"/>
  <c r="D61" i="2" s="1"/>
  <c r="AG9" i="2" s="1"/>
  <c r="D46" i="2"/>
  <c r="E60" i="2" s="1"/>
  <c r="C45" i="2"/>
  <c r="D59" i="2" s="1"/>
  <c r="AG7" i="2" s="1"/>
  <c r="AU7" i="2" s="1"/>
  <c r="G44" i="2"/>
  <c r="E62" i="2" s="1"/>
  <c r="E64" i="2"/>
  <c r="D62" i="2"/>
  <c r="AG10" i="2" s="1"/>
  <c r="AU10" i="2" s="1"/>
  <c r="H45" i="2"/>
  <c r="C46" i="2"/>
  <c r="D60" i="2" s="1"/>
  <c r="AG8" i="2" s="1"/>
  <c r="D47" i="2"/>
  <c r="E61" i="2" s="1"/>
  <c r="E58" i="2"/>
  <c r="D63" i="2"/>
  <c r="AG11" i="2" s="1"/>
  <c r="AU11" i="2" s="1"/>
  <c r="Y129" i="2"/>
  <c r="N132" i="2"/>
  <c r="AH80" i="2" s="1"/>
  <c r="AU88" i="2" s="1"/>
  <c r="N130" i="2"/>
  <c r="AH78" i="2" s="1"/>
  <c r="AU86" i="2" s="1"/>
  <c r="E65" i="2" l="1"/>
  <c r="AK9" i="2"/>
  <c r="AJ9" i="2"/>
  <c r="AU9" i="2"/>
  <c r="AJ8" i="2"/>
  <c r="AK8" i="2"/>
  <c r="AU8" i="2"/>
  <c r="P71" i="2"/>
  <c r="I71" i="2"/>
  <c r="I75" i="3" l="1"/>
  <c r="D111" i="2"/>
  <c r="C119" i="2"/>
  <c r="F125" i="2" s="1"/>
  <c r="AG85" i="2" s="1"/>
  <c r="AV73" i="2" s="1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71" i="2"/>
  <c r="D113" i="2" l="1"/>
  <c r="D112" i="2"/>
  <c r="E126" i="2" s="1"/>
  <c r="C111" i="2"/>
  <c r="D125" i="2" s="1"/>
  <c r="E125" i="2"/>
  <c r="H119" i="2"/>
  <c r="G129" i="2" s="1"/>
  <c r="H114" i="2"/>
  <c r="G114" i="2"/>
  <c r="H113" i="2"/>
  <c r="G113" i="2"/>
  <c r="H112" i="2"/>
  <c r="G112" i="2"/>
  <c r="H111" i="2"/>
  <c r="G111" i="2"/>
  <c r="D114" i="2"/>
  <c r="E128" i="2" s="1"/>
  <c r="C114" i="2"/>
  <c r="D128" i="2" s="1"/>
  <c r="AG76" i="2" s="1"/>
  <c r="AU76" i="2" s="1"/>
  <c r="E127" i="2"/>
  <c r="C113" i="2"/>
  <c r="D127" i="2" s="1"/>
  <c r="AG75" i="2" s="1"/>
  <c r="AU75" i="2" s="1"/>
  <c r="C112" i="2"/>
  <c r="D126" i="2" s="1"/>
  <c r="AG74" i="2" s="1"/>
  <c r="AU74" i="2" s="1"/>
  <c r="AC102" i="2"/>
  <c r="Z103" i="2"/>
  <c r="AC71" i="2"/>
  <c r="AG73" i="2" l="1"/>
  <c r="AJ73" i="2" s="1"/>
  <c r="E129" i="2"/>
  <c r="D129" i="2"/>
  <c r="AG77" i="2" s="1"/>
  <c r="AU77" i="2" s="1"/>
  <c r="D131" i="2"/>
  <c r="AG79" i="2" s="1"/>
  <c r="AU79" i="2" s="1"/>
  <c r="E131" i="2"/>
  <c r="E130" i="2"/>
  <c r="D130" i="2"/>
  <c r="AG78" i="2" s="1"/>
  <c r="AU78" i="2" s="1"/>
  <c r="E132" i="2"/>
  <c r="D132" i="2"/>
  <c r="AG80" i="2" s="1"/>
  <c r="AU80" i="2" s="1"/>
  <c r="AK56" i="3"/>
  <c r="AN57" i="3"/>
  <c r="AN58" i="3"/>
  <c r="AN59" i="3"/>
  <c r="AN60" i="3"/>
  <c r="AN61" i="3"/>
  <c r="AN56" i="3"/>
  <c r="AK75" i="3"/>
  <c r="AJ75" i="3"/>
  <c r="AK74" i="3"/>
  <c r="AJ74" i="3"/>
  <c r="AK73" i="3"/>
  <c r="AJ73" i="3"/>
  <c r="AK72" i="3"/>
  <c r="AJ72" i="3"/>
  <c r="AK71" i="3"/>
  <c r="AJ71" i="3"/>
  <c r="AK70" i="3"/>
  <c r="AJ70" i="3"/>
  <c r="AK69" i="3"/>
  <c r="AJ69" i="3"/>
  <c r="AK68" i="3"/>
  <c r="AJ68" i="3"/>
  <c r="AK63" i="3"/>
  <c r="AJ63" i="3"/>
  <c r="AK62" i="3"/>
  <c r="AJ62" i="3"/>
  <c r="AK61" i="3"/>
  <c r="AJ61" i="3"/>
  <c r="AK60" i="3"/>
  <c r="AJ60" i="3"/>
  <c r="AK59" i="3"/>
  <c r="AJ59" i="3"/>
  <c r="AK58" i="3"/>
  <c r="AJ58" i="3"/>
  <c r="AK57" i="3"/>
  <c r="AJ57" i="3"/>
  <c r="AK6" i="3"/>
  <c r="AJ6" i="3"/>
  <c r="AN7" i="3"/>
  <c r="AN8" i="3"/>
  <c r="AN9" i="3"/>
  <c r="AN10" i="3"/>
  <c r="AN11" i="3"/>
  <c r="AN6" i="3"/>
  <c r="AK25" i="3"/>
  <c r="AJ25" i="3"/>
  <c r="AK24" i="3"/>
  <c r="AJ24" i="3"/>
  <c r="AK23" i="3"/>
  <c r="AJ23" i="3"/>
  <c r="AK22" i="3"/>
  <c r="AJ22" i="3"/>
  <c r="AK21" i="3"/>
  <c r="AJ21" i="3"/>
  <c r="AK20" i="3"/>
  <c r="AJ20" i="3"/>
  <c r="AK19" i="3"/>
  <c r="AJ19" i="3"/>
  <c r="AK18" i="3"/>
  <c r="AJ18" i="3"/>
  <c r="AK13" i="3"/>
  <c r="AJ13" i="3"/>
  <c r="AK12" i="3"/>
  <c r="AJ12" i="3"/>
  <c r="AK11" i="3"/>
  <c r="AJ11" i="3"/>
  <c r="AK10" i="3"/>
  <c r="AJ10" i="3"/>
  <c r="AK9" i="3"/>
  <c r="AJ9" i="3"/>
  <c r="AK8" i="3"/>
  <c r="AJ8" i="3"/>
  <c r="AK7" i="3"/>
  <c r="AJ7" i="3"/>
  <c r="AN78" i="2"/>
  <c r="AN74" i="2"/>
  <c r="AN75" i="2"/>
  <c r="AN76" i="2"/>
  <c r="AN77" i="2"/>
  <c r="AK78" i="2"/>
  <c r="AJ78" i="2"/>
  <c r="AK77" i="2"/>
  <c r="AJ77" i="2"/>
  <c r="AK76" i="2"/>
  <c r="AJ76" i="2"/>
  <c r="AK75" i="2"/>
  <c r="AJ75" i="2"/>
  <c r="AK74" i="2"/>
  <c r="AJ74" i="2"/>
  <c r="AK6" i="2"/>
  <c r="AJ7" i="2"/>
  <c r="AJ10" i="2"/>
  <c r="AJ11" i="2"/>
  <c r="AJ12" i="2"/>
  <c r="AJ13" i="2"/>
  <c r="AJ6" i="2"/>
  <c r="AN7" i="2"/>
  <c r="AN8" i="2"/>
  <c r="AN9" i="2"/>
  <c r="AN10" i="2"/>
  <c r="AN11" i="2"/>
  <c r="AN6" i="2"/>
  <c r="AK13" i="2"/>
  <c r="AK12" i="2"/>
  <c r="AK11" i="2"/>
  <c r="AK10" i="2"/>
  <c r="AK7" i="2"/>
  <c r="AK79" i="2" l="1"/>
  <c r="AK73" i="2"/>
  <c r="AU73" i="2"/>
  <c r="AJ80" i="2"/>
  <c r="AK80" i="2"/>
  <c r="AJ79" i="2"/>
  <c r="X122" i="2" l="1"/>
  <c r="AA128" i="2" s="1"/>
  <c r="W122" i="2"/>
  <c r="Z128" i="2" s="1"/>
  <c r="AI88" i="2" s="1"/>
  <c r="AV92" i="2" s="1"/>
  <c r="AB121" i="2"/>
  <c r="AA131" i="2" s="1"/>
  <c r="AA121" i="2"/>
  <c r="Z131" i="2" s="1"/>
  <c r="AI91" i="2" s="1"/>
  <c r="AV95" i="2" s="1"/>
  <c r="X121" i="2"/>
  <c r="AA127" i="2" s="1"/>
  <c r="W121" i="2"/>
  <c r="Z127" i="2" s="1"/>
  <c r="AI87" i="2" s="1"/>
  <c r="AV91" i="2" s="1"/>
  <c r="AB120" i="2"/>
  <c r="AA130" i="2" s="1"/>
  <c r="AA120" i="2"/>
  <c r="Z130" i="2" s="1"/>
  <c r="AI90" i="2" s="1"/>
  <c r="AV94" i="2" s="1"/>
  <c r="X120" i="2"/>
  <c r="AA126" i="2" s="1"/>
  <c r="W120" i="2"/>
  <c r="Z126" i="2" s="1"/>
  <c r="AI86" i="2" s="1"/>
  <c r="AV90" i="2" s="1"/>
  <c r="AB122" i="2"/>
  <c r="AA132" i="2" s="1"/>
  <c r="AA122" i="2"/>
  <c r="Z132" i="2" s="1"/>
  <c r="AI92" i="2" s="1"/>
  <c r="AV96" i="2" s="1"/>
  <c r="AB119" i="2"/>
  <c r="AA129" i="2" s="1"/>
  <c r="AA119" i="2"/>
  <c r="Z129" i="2" s="1"/>
  <c r="AI89" i="2" s="1"/>
  <c r="AV93" i="2" s="1"/>
  <c r="X119" i="2"/>
  <c r="AA125" i="2" s="1"/>
  <c r="W119" i="2"/>
  <c r="Z125" i="2" s="1"/>
  <c r="AI85" i="2" s="1"/>
  <c r="AV89" i="2" s="1"/>
  <c r="N122" i="2" l="1"/>
  <c r="Q128" i="2" s="1"/>
  <c r="M122" i="2"/>
  <c r="P128" i="2" s="1"/>
  <c r="AH88" i="2" s="1"/>
  <c r="AV84" i="2" s="1"/>
  <c r="N120" i="2"/>
  <c r="Q126" i="2" s="1"/>
  <c r="M120" i="2"/>
  <c r="P126" i="2" s="1"/>
  <c r="AH86" i="2" s="1"/>
  <c r="AV82" i="2" s="1"/>
  <c r="R120" i="2"/>
  <c r="Q130" i="2" s="1"/>
  <c r="Q120" i="2"/>
  <c r="P130" i="2" s="1"/>
  <c r="AH90" i="2" s="1"/>
  <c r="AV86" i="2" s="1"/>
  <c r="R122" i="2"/>
  <c r="Q132" i="2" s="1"/>
  <c r="Q122" i="2"/>
  <c r="P132" i="2" s="1"/>
  <c r="AH92" i="2" s="1"/>
  <c r="AV88" i="2" s="1"/>
  <c r="N119" i="2"/>
  <c r="Q125" i="2" s="1"/>
  <c r="M119" i="2"/>
  <c r="P125" i="2" s="1"/>
  <c r="AH85" i="2" s="1"/>
  <c r="Q119" i="2"/>
  <c r="P129" i="2" s="1"/>
  <c r="AH89" i="2" s="1"/>
  <c r="AV85" i="2" s="1"/>
  <c r="R119" i="2"/>
  <c r="Q129" i="2" s="1"/>
  <c r="N121" i="2"/>
  <c r="Q127" i="2" s="1"/>
  <c r="M121" i="2"/>
  <c r="P127" i="2" s="1"/>
  <c r="AH87" i="2" s="1"/>
  <c r="AV83" i="2" s="1"/>
  <c r="R121" i="2"/>
  <c r="Q131" i="2" s="1"/>
  <c r="Q121" i="2"/>
  <c r="P131" i="2" s="1"/>
  <c r="AH91" i="2" s="1"/>
  <c r="AV87" i="2" s="1"/>
  <c r="AV81" i="2" l="1"/>
  <c r="AJ85" i="2"/>
  <c r="AK85" i="2"/>
  <c r="G119" i="2"/>
  <c r="F129" i="2" s="1"/>
  <c r="AG89" i="2" s="1"/>
  <c r="D122" i="2"/>
  <c r="G128" i="2" s="1"/>
  <c r="C122" i="2"/>
  <c r="F128" i="2" s="1"/>
  <c r="AG88" i="2" s="1"/>
  <c r="H121" i="2"/>
  <c r="G131" i="2" s="1"/>
  <c r="G121" i="2"/>
  <c r="F131" i="2" s="1"/>
  <c r="AG91" i="2" s="1"/>
  <c r="H122" i="2"/>
  <c r="G132" i="2" s="1"/>
  <c r="G122" i="2"/>
  <c r="F132" i="2" s="1"/>
  <c r="AG92" i="2" s="1"/>
  <c r="D119" i="2"/>
  <c r="G125" i="2" s="1"/>
  <c r="D121" i="2"/>
  <c r="G127" i="2" s="1"/>
  <c r="C121" i="2"/>
  <c r="F127" i="2" s="1"/>
  <c r="AG87" i="2" s="1"/>
  <c r="D120" i="2"/>
  <c r="G126" i="2" s="1"/>
  <c r="C120" i="2"/>
  <c r="F126" i="2" s="1"/>
  <c r="AG86" i="2" s="1"/>
  <c r="H120" i="2"/>
  <c r="G130" i="2" s="1"/>
  <c r="G120" i="2"/>
  <c r="F130" i="2" s="1"/>
  <c r="AG90" i="2" s="1"/>
  <c r="AV78" i="2" l="1"/>
  <c r="AK90" i="2"/>
  <c r="AJ90" i="2"/>
  <c r="AV79" i="2"/>
  <c r="AK91" i="2"/>
  <c r="AJ91" i="2"/>
  <c r="AV74" i="2"/>
  <c r="AK86" i="2"/>
  <c r="AJ86" i="2"/>
  <c r="AV80" i="2"/>
  <c r="AK92" i="2"/>
  <c r="AJ92" i="2"/>
  <c r="AV76" i="2"/>
  <c r="AK88" i="2"/>
  <c r="AJ88" i="2"/>
  <c r="AV75" i="2"/>
  <c r="AJ87" i="2"/>
  <c r="AK87" i="2"/>
  <c r="AV77" i="2"/>
  <c r="AK89" i="2"/>
  <c r="AJ89" i="2"/>
  <c r="X52" i="2"/>
  <c r="AA58" i="2" s="1"/>
  <c r="AA52" i="2"/>
  <c r="Z62" i="2" s="1"/>
  <c r="AI22" i="2" s="1"/>
  <c r="AV26" i="2" s="1"/>
  <c r="AB52" i="2"/>
  <c r="AA62" i="2" s="1"/>
  <c r="X55" i="2"/>
  <c r="AA61" i="2" s="1"/>
  <c r="W55" i="2"/>
  <c r="Z61" i="2" s="1"/>
  <c r="AI21" i="2" s="1"/>
  <c r="AV25" i="2" s="1"/>
  <c r="AA53" i="2"/>
  <c r="Z63" i="2" s="1"/>
  <c r="AI23" i="2" s="1"/>
  <c r="AV27" i="2" s="1"/>
  <c r="AB53" i="2"/>
  <c r="AA63" i="2" s="1"/>
  <c r="AA54" i="2"/>
  <c r="Z64" i="2" s="1"/>
  <c r="AI24" i="2" s="1"/>
  <c r="AV28" i="2" s="1"/>
  <c r="AB54" i="2"/>
  <c r="AA64" i="2" s="1"/>
  <c r="W53" i="2"/>
  <c r="Z59" i="2" s="1"/>
  <c r="AI19" i="2" s="1"/>
  <c r="AV23" i="2" s="1"/>
  <c r="X53" i="2"/>
  <c r="AA59" i="2" s="1"/>
  <c r="AB55" i="2"/>
  <c r="AA65" i="2" s="1"/>
  <c r="AA55" i="2"/>
  <c r="Z65" i="2" s="1"/>
  <c r="AI25" i="2" s="1"/>
  <c r="AV29" i="2" s="1"/>
  <c r="W52" i="2"/>
  <c r="Z58" i="2" s="1"/>
  <c r="AI18" i="2" s="1"/>
  <c r="AV22" i="2" s="1"/>
  <c r="W54" i="2"/>
  <c r="Z60" i="2" s="1"/>
  <c r="AI20" i="2" s="1"/>
  <c r="AV24" i="2" s="1"/>
  <c r="X54" i="2"/>
  <c r="AA60" i="2" s="1"/>
  <c r="M52" i="2" l="1"/>
  <c r="P58" i="2" s="1"/>
  <c r="AH18" i="2" s="1"/>
  <c r="AV14" i="2" s="1"/>
  <c r="R55" i="2"/>
  <c r="Q65" i="2" s="1"/>
  <c r="Q55" i="2"/>
  <c r="P65" i="2" s="1"/>
  <c r="AH25" i="2" s="1"/>
  <c r="AV21" i="2" s="1"/>
  <c r="N53" i="2"/>
  <c r="Q59" i="2" s="1"/>
  <c r="M53" i="2"/>
  <c r="P59" i="2" s="1"/>
  <c r="AH19" i="2" s="1"/>
  <c r="AV15" i="2" s="1"/>
  <c r="Q53" i="2"/>
  <c r="P63" i="2" s="1"/>
  <c r="AH23" i="2" s="1"/>
  <c r="AV19" i="2" s="1"/>
  <c r="R53" i="2"/>
  <c r="Q63" i="2" s="1"/>
  <c r="N52" i="2"/>
  <c r="Q58" i="2" s="1"/>
  <c r="N55" i="2"/>
  <c r="Q61" i="2" s="1"/>
  <c r="M55" i="2"/>
  <c r="P61" i="2" s="1"/>
  <c r="AH21" i="2" s="1"/>
  <c r="AV17" i="2" s="1"/>
  <c r="R52" i="2"/>
  <c r="Q62" i="2" s="1"/>
  <c r="Q52" i="2"/>
  <c r="P62" i="2" s="1"/>
  <c r="AH22" i="2" s="1"/>
  <c r="AV18" i="2" s="1"/>
  <c r="N54" i="2"/>
  <c r="Q60" i="2" s="1"/>
  <c r="M54" i="2"/>
  <c r="P60" i="2" s="1"/>
  <c r="AH20" i="2" s="1"/>
  <c r="AV16" i="2" s="1"/>
  <c r="R54" i="2"/>
  <c r="Q64" i="2" s="1"/>
  <c r="Q54" i="2"/>
  <c r="P64" i="2" s="1"/>
  <c r="AH24" i="2" s="1"/>
  <c r="AV20" i="2" s="1"/>
  <c r="D52" i="2"/>
  <c r="G58" i="2" s="1"/>
  <c r="C52" i="2" l="1"/>
  <c r="F58" i="2" s="1"/>
  <c r="AG18" i="2" s="1"/>
  <c r="H52" i="2"/>
  <c r="G62" i="2" s="1"/>
  <c r="G52" i="2"/>
  <c r="F62" i="2" s="1"/>
  <c r="AG22" i="2" s="1"/>
  <c r="C55" i="2"/>
  <c r="F61" i="2" s="1"/>
  <c r="AG21" i="2" s="1"/>
  <c r="D55" i="2"/>
  <c r="G61" i="2" s="1"/>
  <c r="H54" i="2"/>
  <c r="G64" i="2" s="1"/>
  <c r="G54" i="2"/>
  <c r="F64" i="2" s="1"/>
  <c r="AG24" i="2" s="1"/>
  <c r="G53" i="2"/>
  <c r="F63" i="2" s="1"/>
  <c r="AG23" i="2" s="1"/>
  <c r="H53" i="2"/>
  <c r="G63" i="2" s="1"/>
  <c r="H55" i="2"/>
  <c r="G65" i="2" s="1"/>
  <c r="G55" i="2"/>
  <c r="F65" i="2" s="1"/>
  <c r="AG25" i="2" s="1"/>
  <c r="C53" i="2"/>
  <c r="F59" i="2" s="1"/>
  <c r="AG19" i="2" s="1"/>
  <c r="D53" i="2"/>
  <c r="G59" i="2" s="1"/>
  <c r="D54" i="2"/>
  <c r="G60" i="2" s="1"/>
  <c r="C54" i="2"/>
  <c r="F60" i="2" s="1"/>
  <c r="AG20" i="2" s="1"/>
  <c r="AK20" i="2" l="1"/>
  <c r="AJ20" i="2"/>
  <c r="AV8" i="2"/>
  <c r="AV7" i="2"/>
  <c r="AK19" i="2"/>
  <c r="AJ19" i="2"/>
  <c r="AV11" i="2"/>
  <c r="AJ23" i="2"/>
  <c r="AK23" i="2"/>
  <c r="AK21" i="2"/>
  <c r="AJ21" i="2"/>
  <c r="AV9" i="2"/>
  <c r="AV13" i="2"/>
  <c r="AK25" i="2"/>
  <c r="AJ25" i="2"/>
  <c r="AV12" i="2"/>
  <c r="AJ24" i="2"/>
  <c r="AK24" i="2"/>
  <c r="AV10" i="2"/>
  <c r="AJ22" i="2"/>
  <c r="AK22" i="2"/>
  <c r="AV6" i="2"/>
  <c r="AJ18" i="2"/>
  <c r="AK18" i="2"/>
</calcChain>
</file>

<file path=xl/sharedStrings.xml><?xml version="1.0" encoding="utf-8"?>
<sst xmlns="http://schemas.openxmlformats.org/spreadsheetml/2006/main" count="2115" uniqueCount="274">
  <si>
    <t>CRU</t>
  </si>
  <si>
    <t>Experiment_Date</t>
  </si>
  <si>
    <t>Cell_Type</t>
  </si>
  <si>
    <t>Storage_Plate_ID</t>
  </si>
  <si>
    <t>Storage_Plate_Well_ID</t>
  </si>
  <si>
    <t>Replicate_ID</t>
  </si>
  <si>
    <t>Sample_Type</t>
  </si>
  <si>
    <t>Target</t>
  </si>
  <si>
    <t>Actual Nozzle</t>
  </si>
  <si>
    <t>Theoretical Nozzle</t>
  </si>
  <si>
    <t>Units</t>
  </si>
  <si>
    <t>Preferred_Name</t>
  </si>
  <si>
    <t>DTXSID</t>
  </si>
  <si>
    <t>CASRN</t>
  </si>
  <si>
    <t>HTTr_Sample_ID</t>
  </si>
  <si>
    <t>Experiment_Name</t>
  </si>
  <si>
    <t>HBEC</t>
  </si>
  <si>
    <t>TC00504136</t>
  </si>
  <si>
    <t>A02</t>
  </si>
  <si>
    <t>A1</t>
  </si>
  <si>
    <t>test sample</t>
  </si>
  <si>
    <t>ppm</t>
  </si>
  <si>
    <t>Carbon Tetrachloride</t>
  </si>
  <si>
    <t>DTXSID8020250</t>
  </si>
  <si>
    <t>56-23-5</t>
  </si>
  <si>
    <t>TC00504136_A02</t>
  </si>
  <si>
    <t>HBEC_2018-08-21</t>
  </si>
  <si>
    <t>B02</t>
  </si>
  <si>
    <t>A2</t>
  </si>
  <si>
    <t>TC00504136_B02</t>
  </si>
  <si>
    <t>C02</t>
  </si>
  <si>
    <t>B1</t>
  </si>
  <si>
    <t>TC00504136_C02</t>
  </si>
  <si>
    <t>D02</t>
  </si>
  <si>
    <t>B2</t>
  </si>
  <si>
    <t>TC00504136_D02</t>
  </si>
  <si>
    <t>E02</t>
  </si>
  <si>
    <t>C1</t>
  </si>
  <si>
    <t>TC00504136_E02</t>
  </si>
  <si>
    <t>F02</t>
  </si>
  <si>
    <t>C2</t>
  </si>
  <si>
    <t>TC00504136_F02</t>
  </si>
  <si>
    <t>G02</t>
  </si>
  <si>
    <t>D1</t>
  </si>
  <si>
    <t>TC00504136_G02</t>
  </si>
  <si>
    <t>H02</t>
  </si>
  <si>
    <t>D2</t>
  </si>
  <si>
    <t>TC00504136_H02</t>
  </si>
  <si>
    <t>I02</t>
  </si>
  <si>
    <t>E1</t>
  </si>
  <si>
    <t>TC00504136_I02</t>
  </si>
  <si>
    <t>J02</t>
  </si>
  <si>
    <t>E2</t>
  </si>
  <si>
    <t>TC00504136_J02</t>
  </si>
  <si>
    <t>K02</t>
  </si>
  <si>
    <t>F1</t>
  </si>
  <si>
    <t>TC00504136_K02</t>
  </si>
  <si>
    <t>L02</t>
  </si>
  <si>
    <t>F2</t>
  </si>
  <si>
    <t>TC00504136_L02</t>
  </si>
  <si>
    <t>M02</t>
  </si>
  <si>
    <t>G1</t>
  </si>
  <si>
    <t>clean air control</t>
  </si>
  <si>
    <t>&lt; MDL</t>
  </si>
  <si>
    <t>NA</t>
  </si>
  <si>
    <t>TC00504136_M02</t>
  </si>
  <si>
    <t>N02</t>
  </si>
  <si>
    <t>G2</t>
  </si>
  <si>
    <t>TC00504136_N02</t>
  </si>
  <si>
    <t>O02</t>
  </si>
  <si>
    <t>Inc1</t>
  </si>
  <si>
    <t>incubator control</t>
  </si>
  <si>
    <t>TC00504136_O02</t>
  </si>
  <si>
    <t>A03</t>
  </si>
  <si>
    <t>TC00504136_A03</t>
  </si>
  <si>
    <t>HBEC_2018-08-22</t>
  </si>
  <si>
    <t>B03</t>
  </si>
  <si>
    <t>TC00504136_B03</t>
  </si>
  <si>
    <t>C03</t>
  </si>
  <si>
    <t>TC00504136_C03</t>
  </si>
  <si>
    <t>D03</t>
  </si>
  <si>
    <t>TC00504136_D03</t>
  </si>
  <si>
    <t>E03</t>
  </si>
  <si>
    <t>TC00504136_E03</t>
  </si>
  <si>
    <t>F03</t>
  </si>
  <si>
    <t>TC00504136_F03</t>
  </si>
  <si>
    <t>G03</t>
  </si>
  <si>
    <t>TC00504136_G03</t>
  </si>
  <si>
    <t>H03</t>
  </si>
  <si>
    <t>TC00504136_H03</t>
  </si>
  <si>
    <t>I03</t>
  </si>
  <si>
    <t>TC00504136_I03</t>
  </si>
  <si>
    <t>J03</t>
  </si>
  <si>
    <t>TC00504136_J03</t>
  </si>
  <si>
    <t>K03</t>
  </si>
  <si>
    <t>TC00504136_K03</t>
  </si>
  <si>
    <t>L03</t>
  </si>
  <si>
    <t>TC00504136_L03</t>
  </si>
  <si>
    <t>M03</t>
  </si>
  <si>
    <t>TC00504136_M03</t>
  </si>
  <si>
    <t>N03</t>
  </si>
  <si>
    <t>TC00504136_N03</t>
  </si>
  <si>
    <t>O03</t>
  </si>
  <si>
    <t>TC00504136_O03</t>
  </si>
  <si>
    <t>A04</t>
  </si>
  <si>
    <t>TC00504136_A04</t>
  </si>
  <si>
    <t>HBEC_2018-08-23</t>
  </si>
  <si>
    <t>B04</t>
  </si>
  <si>
    <t>TC00504136_B04</t>
  </si>
  <si>
    <t>C04</t>
  </si>
  <si>
    <t>TC00504136_C04</t>
  </si>
  <si>
    <t>D04</t>
  </si>
  <si>
    <t>TC00504136_D04</t>
  </si>
  <si>
    <t>E04</t>
  </si>
  <si>
    <t>TC00504136_E04</t>
  </si>
  <si>
    <t>F04</t>
  </si>
  <si>
    <t>TC00504136_F04</t>
  </si>
  <si>
    <t>G04</t>
  </si>
  <si>
    <t>TC00504136_G04</t>
  </si>
  <si>
    <t>H04</t>
  </si>
  <si>
    <t>TC00504136_H04</t>
  </si>
  <si>
    <t>I04</t>
  </si>
  <si>
    <t>TC00504136_I04</t>
  </si>
  <si>
    <t>J04</t>
  </si>
  <si>
    <t>TC00504136_J04</t>
  </si>
  <si>
    <t>K04</t>
  </si>
  <si>
    <t>TC00504136_K04</t>
  </si>
  <si>
    <t>L04</t>
  </si>
  <si>
    <t>TC00504136_L04</t>
  </si>
  <si>
    <t>M04</t>
  </si>
  <si>
    <t>TC00504136_M04</t>
  </si>
  <si>
    <t>N04</t>
  </si>
  <si>
    <t>TC00504136_N04</t>
  </si>
  <si>
    <t>O04</t>
  </si>
  <si>
    <t>TC00504136_O04</t>
  </si>
  <si>
    <t>BEAS-2B</t>
  </si>
  <si>
    <t>TC00504137</t>
  </si>
  <si>
    <t>TC00504137_A02</t>
  </si>
  <si>
    <t>BEAS-2B_2018-01-31</t>
  </si>
  <si>
    <t>TC00504137_B02</t>
  </si>
  <si>
    <t>TC00504137_C02</t>
  </si>
  <si>
    <t>TC00504137_D02</t>
  </si>
  <si>
    <t>TC00504137_E02</t>
  </si>
  <si>
    <t>TC00504137_F02</t>
  </si>
  <si>
    <t>TC00504137_G02</t>
  </si>
  <si>
    <t>TC00504137_H02</t>
  </si>
  <si>
    <t>TC00504137_I02</t>
  </si>
  <si>
    <t>TC00504137_J02</t>
  </si>
  <si>
    <t>TC00504137_K02</t>
  </si>
  <si>
    <t>TC00504137_L02</t>
  </si>
  <si>
    <t>ND</t>
  </si>
  <si>
    <t>TC00504137_M02</t>
  </si>
  <si>
    <t>TC00504137_N02</t>
  </si>
  <si>
    <t>TC00504137_O02</t>
  </si>
  <si>
    <t>TC00504137_A03</t>
  </si>
  <si>
    <t>BEAS-2B_2018-02-01</t>
  </si>
  <si>
    <t>TC00504137_B03</t>
  </si>
  <si>
    <t>TC00504137_C03</t>
  </si>
  <si>
    <t>TC00504137_D03</t>
  </si>
  <si>
    <t>TC00504137_E03</t>
  </si>
  <si>
    <t>TC00504137_F03</t>
  </si>
  <si>
    <t>TC00504137_G03</t>
  </si>
  <si>
    <t>TC00504137_H03</t>
  </si>
  <si>
    <t>TC00504137_I03</t>
  </si>
  <si>
    <t>TC00504137_J03</t>
  </si>
  <si>
    <t>TC00504137_K03</t>
  </si>
  <si>
    <t>TC00504137_L03</t>
  </si>
  <si>
    <t>TC00504137_M03</t>
  </si>
  <si>
    <t>TC00504137_N03</t>
  </si>
  <si>
    <t>TC00504137_O03</t>
  </si>
  <si>
    <t>TC00504137_A04</t>
  </si>
  <si>
    <t>BEAS-2B_2018-02-02</t>
  </si>
  <si>
    <t>TC00504137_B04</t>
  </si>
  <si>
    <t>TC00504137_C04</t>
  </si>
  <si>
    <t>TC00504137_D04</t>
  </si>
  <si>
    <t>TC00504137_E04</t>
  </si>
  <si>
    <t>TC00504137_F04</t>
  </si>
  <si>
    <t>TC00504137_G04</t>
  </si>
  <si>
    <t>TC00504137_H04</t>
  </si>
  <si>
    <t>TC00504137_I04</t>
  </si>
  <si>
    <t>TC00504137_J04</t>
  </si>
  <si>
    <t>TC00504137_K04</t>
  </si>
  <si>
    <t>TC00504137_L04</t>
  </si>
  <si>
    <t>TC00504137_M04</t>
  </si>
  <si>
    <t>TC00504137_N04</t>
  </si>
  <si>
    <t>TC00504137_O04</t>
  </si>
  <si>
    <t>Human Primaries</t>
  </si>
  <si>
    <t>Average OD Value</t>
  </si>
  <si>
    <t>Corrected OD Value (Avg-Blank)</t>
  </si>
  <si>
    <t>0% Minimal LDH From Inc</t>
  </si>
  <si>
    <t>100% Maximal LDH</t>
  </si>
  <si>
    <t>% Cell Death from Inc</t>
  </si>
  <si>
    <t>0% Minimal LDH from Sham</t>
  </si>
  <si>
    <t>% Cell Death from Sham</t>
  </si>
  <si>
    <t>Chemical Sample A-1</t>
  </si>
  <si>
    <t>Combined Analysis from Inc</t>
  </si>
  <si>
    <t>All Data Points</t>
  </si>
  <si>
    <t>Chemical Sample A-2</t>
  </si>
  <si>
    <t>Average</t>
  </si>
  <si>
    <t>Std Error</t>
  </si>
  <si>
    <t>Average Actual</t>
  </si>
  <si>
    <t>INC</t>
  </si>
  <si>
    <t>SHAM</t>
  </si>
  <si>
    <t>Actual</t>
  </si>
  <si>
    <t>Chemical Sample A-3</t>
  </si>
  <si>
    <t>Dose A</t>
  </si>
  <si>
    <t>Chemical Sample A-4</t>
  </si>
  <si>
    <t>Dose B</t>
  </si>
  <si>
    <t>Chemical Sample B-1</t>
  </si>
  <si>
    <t>Dose C</t>
  </si>
  <si>
    <t>Chemical Sample B-2</t>
  </si>
  <si>
    <t>Dose D</t>
  </si>
  <si>
    <t>Chemical Sample B-3</t>
  </si>
  <si>
    <t>Dose E</t>
  </si>
  <si>
    <t>Chemical Sample B-4</t>
  </si>
  <si>
    <t>Dose F</t>
  </si>
  <si>
    <t>Chemical Sample C-1</t>
  </si>
  <si>
    <t>Sham</t>
  </si>
  <si>
    <t>Chemical Sample C-2</t>
  </si>
  <si>
    <t>Incubator</t>
  </si>
  <si>
    <t>Chemical Sample C-3</t>
  </si>
  <si>
    <t>Chemical Sample C-4</t>
  </si>
  <si>
    <t>Chemical Sample D-1</t>
  </si>
  <si>
    <t>Combined Analysis from Sham</t>
  </si>
  <si>
    <t>Chemical Sample D-2</t>
  </si>
  <si>
    <t>Chemical Sample D-3</t>
  </si>
  <si>
    <t>Chemical Sample D-4</t>
  </si>
  <si>
    <t>Chemical Sample E-1</t>
  </si>
  <si>
    <t>Chemical Sample E-2</t>
  </si>
  <si>
    <t>Chemical Sample E-3</t>
  </si>
  <si>
    <t>Chemical Sample E-4</t>
  </si>
  <si>
    <t>Chemical Sample F-1</t>
  </si>
  <si>
    <t>Chemical Sample F-2</t>
  </si>
  <si>
    <t>Chemical Sample F-3</t>
  </si>
  <si>
    <t>Chemical Sample F-4</t>
  </si>
  <si>
    <t>Sham Sample G-1</t>
  </si>
  <si>
    <t>Sham Sample G-2</t>
  </si>
  <si>
    <t>Sham Sample G-3</t>
  </si>
  <si>
    <t>Sham Sample G-4</t>
  </si>
  <si>
    <t>Inc. Control 1</t>
  </si>
  <si>
    <t>Inc. Control 2</t>
  </si>
  <si>
    <t>Inc. Control 3</t>
  </si>
  <si>
    <t>Inc. Control 4</t>
  </si>
  <si>
    <t>Lysed Control 1</t>
  </si>
  <si>
    <t>Lysed Control 2</t>
  </si>
  <si>
    <t>KGM Media Blank</t>
  </si>
  <si>
    <t>Positive Kit Control</t>
  </si>
  <si>
    <t xml:space="preserve"> Average % Cell Death from Inc</t>
  </si>
  <si>
    <t>Cytotoxicity</t>
  </si>
  <si>
    <t>Std Dev</t>
  </si>
  <si>
    <t>Chemical Sample A</t>
  </si>
  <si>
    <t>Chemical Sample E</t>
  </si>
  <si>
    <t>Chemical Sample B</t>
  </si>
  <si>
    <t>Chemical Sample F</t>
  </si>
  <si>
    <t>Chemical Sample C</t>
  </si>
  <si>
    <t>Sham Sample G</t>
  </si>
  <si>
    <t>Chemical Sample D</t>
  </si>
  <si>
    <t>Inc. Control</t>
  </si>
  <si>
    <t xml:space="preserve"> Average % Cell Death from Sham</t>
  </si>
  <si>
    <t>Target concentration</t>
  </si>
  <si>
    <t>% from Inc</t>
  </si>
  <si>
    <t>% from Sham</t>
  </si>
  <si>
    <t>Used positive control from 2/2/2018 to calculate % cell death from inc and sham</t>
  </si>
  <si>
    <t>Positive controls in this experiment did not work and thus should be discarded</t>
  </si>
  <si>
    <t>Human Primary Cells</t>
  </si>
  <si>
    <t>Average Value</t>
  </si>
  <si>
    <t>100% Maximal Viability from Inc</t>
  </si>
  <si>
    <t>% Viability from Inc</t>
  </si>
  <si>
    <t>100% Maximal Viability from Sham</t>
  </si>
  <si>
    <t>% Viability from Sham</t>
  </si>
  <si>
    <t>Viability</t>
  </si>
  <si>
    <t>Blank Corrected ATP Conc. (uM)</t>
  </si>
  <si>
    <t>Luminescence</t>
  </si>
  <si>
    <t>Beas-2Bs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</si>
</sst>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/>
    <xf numFmtId="14" fontId="1" fillId="0" borderId="0" xfId="0" applyNumberFormat="1" applyFont="1" applyFill="1" applyBorder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14" fontId="3" fillId="0" borderId="0" xfId="0" applyNumberFormat="1" applyFont="1"/>
    <xf numFmtId="0" fontId="4" fillId="0" borderId="0" xfId="0" applyFont="1" applyAlignment="1"/>
    <xf numFmtId="0" fontId="5" fillId="0" borderId="0" xfId="0" applyFont="1" applyFill="1" applyBorder="1" applyAlignment="1"/>
    <xf numFmtId="14" fontId="0" fillId="0" borderId="0" xfId="0" applyNumberFormat="1"/>
    <xf numFmtId="0" fontId="6" fillId="0" borderId="0" xfId="0" applyFont="1" applyAlignment="1">
      <alignment wrapText="1"/>
    </xf>
    <xf numFmtId="0" fontId="2" fillId="0" borderId="0" xfId="0" applyFont="1"/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9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 From Sham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'LDH Raw Data'!$AK$18:$AK$25</c:f>
                <c:numCache>
                  <c:formatCode>General</c:formatCode>
                  <c:ptCount val="8"/>
                  <c:pt idx="0">
                    <c:v>8.5448210026256591E-2</c:v>
                  </c:pt>
                  <c:pt idx="1">
                    <c:v>4.7678073107800929E-2</c:v>
                  </c:pt>
                  <c:pt idx="2">
                    <c:v>1.2642985349235143E-2</c:v>
                  </c:pt>
                  <c:pt idx="3">
                    <c:v>8.9113719247104774E-4</c:v>
                  </c:pt>
                  <c:pt idx="4">
                    <c:v>4.5976814876156104E-3</c:v>
                  </c:pt>
                  <c:pt idx="5">
                    <c:v>2.3936041038383388E-2</c:v>
                  </c:pt>
                  <c:pt idx="6">
                    <c:v>7.701054551088304E-3</c:v>
                  </c:pt>
                  <c:pt idx="7">
                    <c:v>2.662478249321102E-2</c:v>
                  </c:pt>
                </c:numCache>
              </c:numRef>
            </c:plus>
            <c:minus>
              <c:numRef>
                <c:f>'LDH Raw Data'!$AK$18:$AK$25</c:f>
                <c:numCache>
                  <c:formatCode>General</c:formatCode>
                  <c:ptCount val="8"/>
                  <c:pt idx="0">
                    <c:v>8.5448210026256591E-2</c:v>
                  </c:pt>
                  <c:pt idx="1">
                    <c:v>4.7678073107800929E-2</c:v>
                  </c:pt>
                  <c:pt idx="2">
                    <c:v>1.2642985349235143E-2</c:v>
                  </c:pt>
                  <c:pt idx="3">
                    <c:v>8.9113719247104774E-4</c:v>
                  </c:pt>
                  <c:pt idx="4">
                    <c:v>4.5976814876156104E-3</c:v>
                  </c:pt>
                  <c:pt idx="5">
                    <c:v>2.3936041038383388E-2</c:v>
                  </c:pt>
                  <c:pt idx="6">
                    <c:v>7.701054551088304E-3</c:v>
                  </c:pt>
                  <c:pt idx="7">
                    <c:v>2.662478249321102E-2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'LDH Raw Data'!$AM$6:$AM$13</c:f>
              <c:numCache>
                <c:formatCode>General</c:formatCode>
                <c:ptCount val="8"/>
                <c:pt idx="0">
                  <c:v>50</c:v>
                </c:pt>
                <c:pt idx="1">
                  <c:v>15.9</c:v>
                </c:pt>
                <c:pt idx="2">
                  <c:v>5</c:v>
                </c:pt>
                <c:pt idx="3">
                  <c:v>1.6</c:v>
                </c:pt>
                <c:pt idx="4">
                  <c:v>0.5</c:v>
                </c:pt>
                <c:pt idx="5">
                  <c:v>0.16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'LDH Raw Data'!$AJ$18:$AJ$25</c:f>
              <c:numCache>
                <c:formatCode>General</c:formatCode>
                <c:ptCount val="8"/>
                <c:pt idx="0">
                  <c:v>-0.21313460345303384</c:v>
                </c:pt>
                <c:pt idx="1">
                  <c:v>-0.11279480282895571</c:v>
                </c:pt>
                <c:pt idx="2">
                  <c:v>-4.5976500665371969E-2</c:v>
                </c:pt>
                <c:pt idx="3">
                  <c:v>-2.4357247543048167E-2</c:v>
                </c:pt>
                <c:pt idx="4">
                  <c:v>-1.8008148164343044E-2</c:v>
                </c:pt>
                <c:pt idx="5">
                  <c:v>-5.3784463975048965E-3</c:v>
                </c:pt>
                <c:pt idx="6">
                  <c:v>-3.9967054338551793E-2</c:v>
                </c:pt>
                <c:pt idx="7">
                  <c:v>-8.1713759711016576E-2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92-480D-BAD1-608B6B8EE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698264"/>
        <c:axId val="578538344"/>
      </c:scatterChart>
      <c:valAx>
        <c:axId val="575698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538344"/>
        <c:crosses val="autoZero"/>
        <c:crossBetween val="midCat"/>
      </c:valAx>
      <c:valAx>
        <c:axId val="57853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698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 Points From Sham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'LDH Raw Data'!$AW$6:$AW$29</c:f>
              <c:numCache>
                <c:formatCode>General</c:formatCode>
                <c:ptCount val="24"/>
                <c:pt idx="0">
                  <c:v>47.92</c:v>
                </c:pt>
                <c:pt idx="1">
                  <c:v>14.15</c:v>
                </c:pt>
                <c:pt idx="2">
                  <c:v>4.55</c:v>
                </c:pt>
                <c:pt idx="3">
                  <c:v>2.25</c:v>
                </c:pt>
                <c:pt idx="4">
                  <c:v>0.7</c:v>
                </c:pt>
                <c:pt idx="5">
                  <c:v>0.16</c:v>
                </c:pt>
                <c:pt idx="6">
                  <c:v>0</c:v>
                </c:pt>
                <c:pt idx="7">
                  <c:v>0</c:v>
                </c:pt>
                <c:pt idx="8">
                  <c:v>46.55</c:v>
                </c:pt>
                <c:pt idx="9">
                  <c:v>13.38</c:v>
                </c:pt>
                <c:pt idx="10">
                  <c:v>4.9800000000000004</c:v>
                </c:pt>
                <c:pt idx="11">
                  <c:v>2.59</c:v>
                </c:pt>
                <c:pt idx="12">
                  <c:v>0.88</c:v>
                </c:pt>
                <c:pt idx="13">
                  <c:v>0.17</c:v>
                </c:pt>
                <c:pt idx="14">
                  <c:v>0</c:v>
                </c:pt>
                <c:pt idx="15">
                  <c:v>0</c:v>
                </c:pt>
                <c:pt idx="16">
                  <c:v>46.11</c:v>
                </c:pt>
                <c:pt idx="17">
                  <c:v>13.3</c:v>
                </c:pt>
                <c:pt idx="18">
                  <c:v>5.09</c:v>
                </c:pt>
                <c:pt idx="19">
                  <c:v>2.37</c:v>
                </c:pt>
                <c:pt idx="20">
                  <c:v>0.81</c:v>
                </c:pt>
                <c:pt idx="21">
                  <c:v>0.16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'LDH Raw Data'!$AV$6:$AV$29</c:f>
              <c:numCache>
                <c:formatCode>General</c:formatCode>
                <c:ptCount val="24"/>
                <c:pt idx="0">
                  <c:v>-5.0408640536810628E-2</c:v>
                </c:pt>
                <c:pt idx="1">
                  <c:v>-6.3217393460098581E-2</c:v>
                </c:pt>
                <c:pt idx="2">
                  <c:v>-2.8096619315599265E-2</c:v>
                </c:pt>
                <c:pt idx="3">
                  <c:v>-2.5617505846575805E-2</c:v>
                </c:pt>
                <c:pt idx="4">
                  <c:v>-1.9832907752187698E-2</c:v>
                </c:pt>
                <c:pt idx="5">
                  <c:v>-3.8426258769863851E-2</c:v>
                </c:pt>
                <c:pt idx="6">
                  <c:v>-3.8426258769863872E-2</c:v>
                </c:pt>
                <c:pt idx="7">
                  <c:v>-9.9164538760939086E-2</c:v>
                </c:pt>
                <c:pt idx="8">
                  <c:v>-0.18049547778214714</c:v>
                </c:pt>
                <c:pt idx="9">
                  <c:v>-4.6008651199370768E-2</c:v>
                </c:pt>
                <c:pt idx="10">
                  <c:v>-1.1136453008257963</c:v>
                </c:pt>
                <c:pt idx="11">
                  <c:v>-1.1136453008257963</c:v>
                </c:pt>
                <c:pt idx="12">
                  <c:v>-7.4714903657098434E-3</c:v>
                </c:pt>
                <c:pt idx="13">
                  <c:v>5.308690523004319E-2</c:v>
                </c:pt>
                <c:pt idx="14">
                  <c:v>-5.7019268580416824E-2</c:v>
                </c:pt>
                <c:pt idx="15">
                  <c:v>-0.1274085725521038</c:v>
                </c:pt>
                <c:pt idx="16">
                  <c:v>-0.40849969204014375</c:v>
                </c:pt>
                <c:pt idx="17">
                  <c:v>-0.22915836382739777</c:v>
                </c:pt>
                <c:pt idx="18">
                  <c:v>-6.3856382015144666E-2</c:v>
                </c:pt>
                <c:pt idx="19">
                  <c:v>-2.3096989239520527E-2</c:v>
                </c:pt>
                <c:pt idx="20">
                  <c:v>-2.6720046375131597E-2</c:v>
                </c:pt>
                <c:pt idx="21">
                  <c:v>-3.0795985652694029E-2</c:v>
                </c:pt>
                <c:pt idx="22">
                  <c:v>-2.4455635665374675E-2</c:v>
                </c:pt>
                <c:pt idx="23">
                  <c:v>-1.856816782000683E-2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0D-4221-86BE-DB45552B6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806672"/>
        <c:axId val="585807000"/>
      </c:scatterChart>
      <c:valAx>
        <c:axId val="58580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807000"/>
        <c:crosses val="autoZero"/>
        <c:crossBetween val="midCat"/>
      </c:valAx>
      <c:valAx>
        <c:axId val="58580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806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 From Sham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'LDH Raw Data'!$AK$85:$AK$92</c:f>
                <c:numCache>
                  <c:formatCode>General</c:formatCode>
                  <c:ptCount val="8"/>
                  <c:pt idx="0">
                    <c:v>2.3580345657202115</c:v>
                  </c:pt>
                  <c:pt idx="1">
                    <c:v>0.30446770532350936</c:v>
                  </c:pt>
                  <c:pt idx="2">
                    <c:v>0.29281466226959868</c:v>
                  </c:pt>
                  <c:pt idx="3">
                    <c:v>0.34650241364904755</c:v>
                  </c:pt>
                  <c:pt idx="4">
                    <c:v>0.26004019873698619</c:v>
                  </c:pt>
                  <c:pt idx="5">
                    <c:v>0.33336294249455595</c:v>
                  </c:pt>
                  <c:pt idx="6">
                    <c:v>0.19782737065428571</c:v>
                  </c:pt>
                  <c:pt idx="7">
                    <c:v>0.2593968788989558</c:v>
                  </c:pt>
                </c:numCache>
              </c:numRef>
            </c:plus>
            <c:minus>
              <c:numRef>
                <c:f>'LDH Raw Data'!$AK$85:$AK$92</c:f>
                <c:numCache>
                  <c:formatCode>General</c:formatCode>
                  <c:ptCount val="8"/>
                  <c:pt idx="0">
                    <c:v>2.3580345657202115</c:v>
                  </c:pt>
                  <c:pt idx="1">
                    <c:v>0.30446770532350936</c:v>
                  </c:pt>
                  <c:pt idx="2">
                    <c:v>0.29281466226959868</c:v>
                  </c:pt>
                  <c:pt idx="3">
                    <c:v>0.34650241364904755</c:v>
                  </c:pt>
                  <c:pt idx="4">
                    <c:v>0.26004019873698619</c:v>
                  </c:pt>
                  <c:pt idx="5">
                    <c:v>0.33336294249455595</c:v>
                  </c:pt>
                  <c:pt idx="6">
                    <c:v>0.19782737065428571</c:v>
                  </c:pt>
                  <c:pt idx="7">
                    <c:v>0.2593968788989558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'LDH Raw Data'!$AM$73:$AM$80</c:f>
              <c:numCache>
                <c:formatCode>General</c:formatCode>
                <c:ptCount val="8"/>
                <c:pt idx="0">
                  <c:v>50</c:v>
                </c:pt>
                <c:pt idx="1">
                  <c:v>15.9</c:v>
                </c:pt>
                <c:pt idx="2">
                  <c:v>5</c:v>
                </c:pt>
                <c:pt idx="3">
                  <c:v>1.6</c:v>
                </c:pt>
                <c:pt idx="4">
                  <c:v>0.5</c:v>
                </c:pt>
                <c:pt idx="5">
                  <c:v>0.16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'LDH Raw Data'!$AJ$85:$AJ$92</c:f>
              <c:numCache>
                <c:formatCode>General</c:formatCode>
                <c:ptCount val="8"/>
                <c:pt idx="0">
                  <c:v>4.6650842720693149</c:v>
                </c:pt>
                <c:pt idx="1">
                  <c:v>-0.37670034171645</c:v>
                </c:pt>
                <c:pt idx="2">
                  <c:v>-0.17936884089115643</c:v>
                </c:pt>
                <c:pt idx="3">
                  <c:v>-0.44280727527654901</c:v>
                </c:pt>
                <c:pt idx="4">
                  <c:v>-0.48469015284598466</c:v>
                </c:pt>
                <c:pt idx="5">
                  <c:v>-0.2108139020984634</c:v>
                </c:pt>
                <c:pt idx="6">
                  <c:v>-0.24807866008557325</c:v>
                </c:pt>
                <c:pt idx="7">
                  <c:v>-0.70837308360546969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4B-462C-8958-45E2D19EE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356024"/>
        <c:axId val="721356680"/>
      </c:scatterChart>
      <c:valAx>
        <c:axId val="721356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356680"/>
        <c:crosses val="autoZero"/>
        <c:crossBetween val="midCat"/>
      </c:valAx>
      <c:valAx>
        <c:axId val="72135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356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Points From Sham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'LDH Raw Data'!$AW$73:$AW$96</c:f>
              <c:numCache>
                <c:formatCode>General</c:formatCode>
                <c:ptCount val="24"/>
                <c:pt idx="0">
                  <c:v>48.95</c:v>
                </c:pt>
                <c:pt idx="1">
                  <c:v>13.01</c:v>
                </c:pt>
                <c:pt idx="2">
                  <c:v>3.78</c:v>
                </c:pt>
                <c:pt idx="3">
                  <c:v>0.39</c:v>
                </c:pt>
                <c:pt idx="4">
                  <c:v>0.1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52.83</c:v>
                </c:pt>
                <c:pt idx="9">
                  <c:v>12.97</c:v>
                </c:pt>
                <c:pt idx="10">
                  <c:v>3.86</c:v>
                </c:pt>
                <c:pt idx="11">
                  <c:v>0.5</c:v>
                </c:pt>
                <c:pt idx="12">
                  <c:v>0.11</c:v>
                </c:pt>
                <c:pt idx="13">
                  <c:v>0.05</c:v>
                </c:pt>
                <c:pt idx="14">
                  <c:v>0</c:v>
                </c:pt>
                <c:pt idx="15">
                  <c:v>0</c:v>
                </c:pt>
                <c:pt idx="16">
                  <c:v>49.92</c:v>
                </c:pt>
                <c:pt idx="17">
                  <c:v>15.84</c:v>
                </c:pt>
                <c:pt idx="18">
                  <c:v>5.97</c:v>
                </c:pt>
                <c:pt idx="19">
                  <c:v>1.05</c:v>
                </c:pt>
                <c:pt idx="20">
                  <c:v>0.36</c:v>
                </c:pt>
                <c:pt idx="21">
                  <c:v>0.1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'LDH Raw Data'!$AV$73:$AV$96</c:f>
              <c:numCache>
                <c:formatCode>General</c:formatCode>
                <c:ptCount val="24"/>
                <c:pt idx="0">
                  <c:v>10.301641086970964</c:v>
                </c:pt>
                <c:pt idx="1">
                  <c:v>0.29566141784599059</c:v>
                </c:pt>
                <c:pt idx="2">
                  <c:v>0.47339047239386078</c:v>
                </c:pt>
                <c:pt idx="3">
                  <c:v>0.24915288020729542</c:v>
                </c:pt>
                <c:pt idx="4">
                  <c:v>-0.20762740017274595</c:v>
                </c:pt>
                <c:pt idx="5">
                  <c:v>0.39033951232476249</c:v>
                </c:pt>
                <c:pt idx="6">
                  <c:v>6.311872965251486E-2</c:v>
                </c:pt>
                <c:pt idx="7">
                  <c:v>-0.4551192611786592</c:v>
                </c:pt>
                <c:pt idx="8">
                  <c:v>0.75438103270546419</c:v>
                </c:pt>
                <c:pt idx="9">
                  <c:v>-0.43341767406990822</c:v>
                </c:pt>
                <c:pt idx="10">
                  <c:v>-0.24833661325086684</c:v>
                </c:pt>
                <c:pt idx="11">
                  <c:v>-0.36313372692343771</c:v>
                </c:pt>
                <c:pt idx="12">
                  <c:v>-0.12651110486364886</c:v>
                </c:pt>
                <c:pt idx="13">
                  <c:v>-3.2799175335019137E-2</c:v>
                </c:pt>
                <c:pt idx="14">
                  <c:v>-8.19979383375498E-2</c:v>
                </c:pt>
                <c:pt idx="15">
                  <c:v>-0.33033455158841663</c:v>
                </c:pt>
                <c:pt idx="16">
                  <c:v>2.939230696531518</c:v>
                </c:pt>
                <c:pt idx="17">
                  <c:v>-0.99234476892543233</c:v>
                </c:pt>
                <c:pt idx="18">
                  <c:v>-0.76316038181646317</c:v>
                </c:pt>
                <c:pt idx="19">
                  <c:v>-1.2144409791135047</c:v>
                </c:pt>
                <c:pt idx="20">
                  <c:v>-1.1199319535015593</c:v>
                </c:pt>
                <c:pt idx="21">
                  <c:v>-0.98998204328513362</c:v>
                </c:pt>
                <c:pt idx="22">
                  <c:v>-0.72535677157168488</c:v>
                </c:pt>
                <c:pt idx="23">
                  <c:v>-1.3396654380493334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7D-40AE-9483-6FD2E5F5B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581288"/>
        <c:axId val="725582928"/>
      </c:scatterChart>
      <c:valAx>
        <c:axId val="725581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582928"/>
        <c:crosses val="autoZero"/>
        <c:crossBetween val="midCat"/>
      </c:valAx>
      <c:valAx>
        <c:axId val="72558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581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 From Sham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'CTGlo Data'!$AK$18:$AK$25</c:f>
                <c:numCache>
                  <c:formatCode>General</c:formatCode>
                  <c:ptCount val="8"/>
                  <c:pt idx="0">
                    <c:v>3.4228691790795227</c:v>
                  </c:pt>
                  <c:pt idx="1">
                    <c:v>1.6935276985069627</c:v>
                  </c:pt>
                  <c:pt idx="2">
                    <c:v>3.4380969709624298</c:v>
                  </c:pt>
                  <c:pt idx="3">
                    <c:v>2.0752258740391514</c:v>
                  </c:pt>
                  <c:pt idx="4">
                    <c:v>4.1958894240507885</c:v>
                  </c:pt>
                  <c:pt idx="5">
                    <c:v>2.4139481193769132</c:v>
                  </c:pt>
                  <c:pt idx="6">
                    <c:v>0</c:v>
                  </c:pt>
                  <c:pt idx="7">
                    <c:v>3.4994818594339314</c:v>
                  </c:pt>
                </c:numCache>
              </c:numRef>
            </c:plus>
            <c:minus>
              <c:numRef>
                <c:f>'CTGlo Data'!$AK$18:$AK$25</c:f>
                <c:numCache>
                  <c:formatCode>General</c:formatCode>
                  <c:ptCount val="8"/>
                  <c:pt idx="0">
                    <c:v>3.4228691790795227</c:v>
                  </c:pt>
                  <c:pt idx="1">
                    <c:v>1.6935276985069627</c:v>
                  </c:pt>
                  <c:pt idx="2">
                    <c:v>3.4380969709624298</c:v>
                  </c:pt>
                  <c:pt idx="3">
                    <c:v>2.0752258740391514</c:v>
                  </c:pt>
                  <c:pt idx="4">
                    <c:v>4.1958894240507885</c:v>
                  </c:pt>
                  <c:pt idx="5">
                    <c:v>2.4139481193769132</c:v>
                  </c:pt>
                  <c:pt idx="6">
                    <c:v>0</c:v>
                  </c:pt>
                  <c:pt idx="7">
                    <c:v>3.4994818594339314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'CTGlo Data'!$AM$6:$AM$13</c:f>
              <c:numCache>
                <c:formatCode>General</c:formatCode>
                <c:ptCount val="8"/>
                <c:pt idx="0">
                  <c:v>50</c:v>
                </c:pt>
                <c:pt idx="1">
                  <c:v>15.9</c:v>
                </c:pt>
                <c:pt idx="2">
                  <c:v>5</c:v>
                </c:pt>
                <c:pt idx="3">
                  <c:v>1.6</c:v>
                </c:pt>
                <c:pt idx="4">
                  <c:v>0.5</c:v>
                </c:pt>
                <c:pt idx="5">
                  <c:v>0.16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'CTGlo Data'!$AJ$18:$AJ$25</c:f>
              <c:numCache>
                <c:formatCode>General</c:formatCode>
                <c:ptCount val="8"/>
                <c:pt idx="0">
                  <c:v>93.405258380031981</c:v>
                </c:pt>
                <c:pt idx="1">
                  <c:v>98.741373853748897</c:v>
                </c:pt>
                <c:pt idx="2">
                  <c:v>96.55704346005318</c:v>
                </c:pt>
                <c:pt idx="3">
                  <c:v>95.62539139671469</c:v>
                </c:pt>
                <c:pt idx="4">
                  <c:v>93.963893753940226</c:v>
                </c:pt>
                <c:pt idx="5">
                  <c:v>96.582056832842042</c:v>
                </c:pt>
                <c:pt idx="6">
                  <c:v>100</c:v>
                </c:pt>
                <c:pt idx="7">
                  <c:v>87.137326559316136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01-4051-940D-398E9C773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393928"/>
        <c:axId val="711396224"/>
      </c:scatterChart>
      <c:valAx>
        <c:axId val="711393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396224"/>
        <c:crosses val="autoZero"/>
        <c:crossBetween val="midCat"/>
      </c:valAx>
      <c:valAx>
        <c:axId val="71139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393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Points From Sham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'CTGlo Data'!$AW$6:$AW$29</c:f>
              <c:numCache>
                <c:formatCode>General</c:formatCode>
                <c:ptCount val="24"/>
                <c:pt idx="0">
                  <c:v>47.92</c:v>
                </c:pt>
                <c:pt idx="1">
                  <c:v>14.15</c:v>
                </c:pt>
                <c:pt idx="2">
                  <c:v>4.55</c:v>
                </c:pt>
                <c:pt idx="3">
                  <c:v>2.25</c:v>
                </c:pt>
                <c:pt idx="4">
                  <c:v>0.7</c:v>
                </c:pt>
                <c:pt idx="5">
                  <c:v>0.16</c:v>
                </c:pt>
                <c:pt idx="6">
                  <c:v>0</c:v>
                </c:pt>
                <c:pt idx="7">
                  <c:v>0</c:v>
                </c:pt>
                <c:pt idx="8">
                  <c:v>46.55</c:v>
                </c:pt>
                <c:pt idx="9">
                  <c:v>13.38</c:v>
                </c:pt>
                <c:pt idx="10">
                  <c:v>4.9800000000000004</c:v>
                </c:pt>
                <c:pt idx="11">
                  <c:v>2.59</c:v>
                </c:pt>
                <c:pt idx="12">
                  <c:v>0.88</c:v>
                </c:pt>
                <c:pt idx="13">
                  <c:v>0.17</c:v>
                </c:pt>
                <c:pt idx="14">
                  <c:v>0</c:v>
                </c:pt>
                <c:pt idx="15">
                  <c:v>0</c:v>
                </c:pt>
                <c:pt idx="16">
                  <c:v>46.11</c:v>
                </c:pt>
                <c:pt idx="17">
                  <c:v>13.3</c:v>
                </c:pt>
                <c:pt idx="18">
                  <c:v>5.09</c:v>
                </c:pt>
                <c:pt idx="19">
                  <c:v>2.37</c:v>
                </c:pt>
                <c:pt idx="20">
                  <c:v>0.81</c:v>
                </c:pt>
                <c:pt idx="21">
                  <c:v>0.16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'CTGlo Data'!$AV$6:$AV$29</c:f>
              <c:numCache>
                <c:formatCode>General</c:formatCode>
                <c:ptCount val="24"/>
                <c:pt idx="0">
                  <c:v>95.048191688057457</c:v>
                </c:pt>
                <c:pt idx="1">
                  <c:v>99.773274338050953</c:v>
                </c:pt>
                <c:pt idx="2">
                  <c:v>89.973332267955783</c:v>
                </c:pt>
                <c:pt idx="3">
                  <c:v>100.3733767855181</c:v>
                </c:pt>
                <c:pt idx="4">
                  <c:v>88.799524004525949</c:v>
                </c:pt>
                <c:pt idx="5">
                  <c:v>94.97159865134617</c:v>
                </c:pt>
                <c:pt idx="6">
                  <c:v>100</c:v>
                </c:pt>
                <c:pt idx="7">
                  <c:v>83.103844348338512</c:v>
                </c:pt>
                <c:pt idx="8">
                  <c:v>99.704025429062426</c:v>
                </c:pt>
                <c:pt idx="9">
                  <c:v>101.70501386594093</c:v>
                </c:pt>
                <c:pt idx="10">
                  <c:v>104.39679513254461</c:v>
                </c:pt>
                <c:pt idx="11">
                  <c:v>91.679136959456855</c:v>
                </c:pt>
                <c:pt idx="12">
                  <c:v>104.24163969223309</c:v>
                </c:pt>
                <c:pt idx="13">
                  <c:v>102.31445277563941</c:v>
                </c:pt>
                <c:pt idx="14">
                  <c:v>100</c:v>
                </c:pt>
                <c:pt idx="15">
                  <c:v>95.704407023996765</c:v>
                </c:pt>
                <c:pt idx="16">
                  <c:v>85.463558022976102</c:v>
                </c:pt>
                <c:pt idx="17">
                  <c:v>94.74583335725481</c:v>
                </c:pt>
                <c:pt idx="18">
                  <c:v>95.301002979659103</c:v>
                </c:pt>
                <c:pt idx="19">
                  <c:v>94.823660445169111</c:v>
                </c:pt>
                <c:pt idx="20">
                  <c:v>88.850517565061637</c:v>
                </c:pt>
                <c:pt idx="21">
                  <c:v>92.460119071540532</c:v>
                </c:pt>
                <c:pt idx="22">
                  <c:v>100</c:v>
                </c:pt>
                <c:pt idx="23">
                  <c:v>82.603728305613117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D5-4BEA-9C1B-D2097DBE0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365872"/>
        <c:axId val="724364560"/>
      </c:scatterChart>
      <c:valAx>
        <c:axId val="724365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364560"/>
        <c:crosses val="autoZero"/>
        <c:crossBetween val="midCat"/>
      </c:valAx>
      <c:valAx>
        <c:axId val="72436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36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 From Sham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'CTGlo Data'!$AK$68:$AK$75</c:f>
                <c:numCache>
                  <c:formatCode>General</c:formatCode>
                  <c:ptCount val="8"/>
                  <c:pt idx="0">
                    <c:v>3.055739076148059</c:v>
                  </c:pt>
                  <c:pt idx="1">
                    <c:v>2.6164851185126228</c:v>
                  </c:pt>
                  <c:pt idx="2">
                    <c:v>5.6614149453814981</c:v>
                  </c:pt>
                  <c:pt idx="3">
                    <c:v>0.89509437594452779</c:v>
                  </c:pt>
                  <c:pt idx="4">
                    <c:v>1.9910877258701294</c:v>
                  </c:pt>
                  <c:pt idx="5">
                    <c:v>8.8320703387568873</c:v>
                  </c:pt>
                  <c:pt idx="6">
                    <c:v>0</c:v>
                  </c:pt>
                  <c:pt idx="7">
                    <c:v>2.9875314209056536</c:v>
                  </c:pt>
                </c:numCache>
              </c:numRef>
            </c:plus>
            <c:minus>
              <c:numRef>
                <c:f>'CTGlo Data'!$AK$68:$AK$75</c:f>
                <c:numCache>
                  <c:formatCode>General</c:formatCode>
                  <c:ptCount val="8"/>
                  <c:pt idx="0">
                    <c:v>3.055739076148059</c:v>
                  </c:pt>
                  <c:pt idx="1">
                    <c:v>2.6164851185126228</c:v>
                  </c:pt>
                  <c:pt idx="2">
                    <c:v>5.6614149453814981</c:v>
                  </c:pt>
                  <c:pt idx="3">
                    <c:v>0.89509437594452779</c:v>
                  </c:pt>
                  <c:pt idx="4">
                    <c:v>1.9910877258701294</c:v>
                  </c:pt>
                  <c:pt idx="5">
                    <c:v>8.8320703387568873</c:v>
                  </c:pt>
                  <c:pt idx="6">
                    <c:v>0</c:v>
                  </c:pt>
                  <c:pt idx="7">
                    <c:v>2.9875314209056536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'CTGlo Data'!$AM$56:$AM$63</c:f>
              <c:numCache>
                <c:formatCode>General</c:formatCode>
                <c:ptCount val="8"/>
                <c:pt idx="0">
                  <c:v>50</c:v>
                </c:pt>
                <c:pt idx="1">
                  <c:v>15.9</c:v>
                </c:pt>
                <c:pt idx="2">
                  <c:v>5</c:v>
                </c:pt>
                <c:pt idx="3">
                  <c:v>1.6</c:v>
                </c:pt>
                <c:pt idx="4">
                  <c:v>0.5</c:v>
                </c:pt>
                <c:pt idx="5">
                  <c:v>0.16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'CTGlo Data'!$AJ$68:$AJ$75</c:f>
              <c:numCache>
                <c:formatCode>General</c:formatCode>
                <c:ptCount val="8"/>
                <c:pt idx="0">
                  <c:v>57.960028044104753</c:v>
                </c:pt>
                <c:pt idx="1">
                  <c:v>89.387007214773647</c:v>
                </c:pt>
                <c:pt idx="2">
                  <c:v>86.967461665117369</c:v>
                </c:pt>
                <c:pt idx="3">
                  <c:v>101.16081147731823</c:v>
                </c:pt>
                <c:pt idx="4">
                  <c:v>97.182488312379107</c:v>
                </c:pt>
                <c:pt idx="5">
                  <c:v>91.359793995324537</c:v>
                </c:pt>
                <c:pt idx="6">
                  <c:v>100</c:v>
                </c:pt>
                <c:pt idx="7">
                  <c:v>99.919057696167684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76-4968-842C-3ED2F339D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001520"/>
        <c:axId val="573002176"/>
      </c:scatterChart>
      <c:valAx>
        <c:axId val="5730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002176"/>
        <c:crosses val="autoZero"/>
        <c:crossBetween val="midCat"/>
      </c:valAx>
      <c:valAx>
        <c:axId val="57300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0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Points From Sham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'CTGlo Data'!$AW$56:$AW$79</c:f>
              <c:numCache>
                <c:formatCode>General</c:formatCode>
                <c:ptCount val="24"/>
                <c:pt idx="0">
                  <c:v>48.95</c:v>
                </c:pt>
                <c:pt idx="1">
                  <c:v>13.01</c:v>
                </c:pt>
                <c:pt idx="2">
                  <c:v>3.78</c:v>
                </c:pt>
                <c:pt idx="3">
                  <c:v>0.39</c:v>
                </c:pt>
                <c:pt idx="4">
                  <c:v>0.1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52.83</c:v>
                </c:pt>
                <c:pt idx="9">
                  <c:v>12.97</c:v>
                </c:pt>
                <c:pt idx="10">
                  <c:v>3.86</c:v>
                </c:pt>
                <c:pt idx="11">
                  <c:v>0.5</c:v>
                </c:pt>
                <c:pt idx="12">
                  <c:v>0.11</c:v>
                </c:pt>
                <c:pt idx="13">
                  <c:v>0.05</c:v>
                </c:pt>
                <c:pt idx="14">
                  <c:v>0</c:v>
                </c:pt>
                <c:pt idx="15">
                  <c:v>0</c:v>
                </c:pt>
                <c:pt idx="16">
                  <c:v>49.92</c:v>
                </c:pt>
                <c:pt idx="17">
                  <c:v>15.84</c:v>
                </c:pt>
                <c:pt idx="18">
                  <c:v>5.97</c:v>
                </c:pt>
                <c:pt idx="19">
                  <c:v>1.05</c:v>
                </c:pt>
                <c:pt idx="20">
                  <c:v>0.36</c:v>
                </c:pt>
                <c:pt idx="21">
                  <c:v>0.1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'CTGlo Data'!$AV$56:$AV$79</c:f>
              <c:numCache>
                <c:formatCode>General</c:formatCode>
                <c:ptCount val="24"/>
                <c:pt idx="0">
                  <c:v>51.415900266365121</c:v>
                </c:pt>
                <c:pt idx="1">
                  <c:v>93.088707396600967</c:v>
                </c:pt>
                <c:pt idx="2">
                  <c:v>91.099719624414973</c:v>
                </c:pt>
                <c:pt idx="3">
                  <c:v>101.79419477447539</c:v>
                </c:pt>
                <c:pt idx="4">
                  <c:v>100.0110896415861</c:v>
                </c:pt>
                <c:pt idx="5">
                  <c:v>100.61952389580296</c:v>
                </c:pt>
                <c:pt idx="6">
                  <c:v>100</c:v>
                </c:pt>
                <c:pt idx="7">
                  <c:v>99.266445142962581</c:v>
                </c:pt>
                <c:pt idx="8">
                  <c:v>58.085708361601824</c:v>
                </c:pt>
                <c:pt idx="9">
                  <c:v>83.005148791028802</c:v>
                </c:pt>
                <c:pt idx="10">
                  <c:v>73.437231349322929</c:v>
                </c:pt>
                <c:pt idx="11">
                  <c:v>99.02629367162902</c:v>
                </c:pt>
                <c:pt idx="12">
                  <c:v>92.327374170586751</c:v>
                </c:pt>
                <c:pt idx="13">
                  <c:v>69.79719002456622</c:v>
                </c:pt>
                <c:pt idx="14">
                  <c:v>100</c:v>
                </c:pt>
                <c:pt idx="15">
                  <c:v>93.933104424827619</c:v>
                </c:pt>
                <c:pt idx="16">
                  <c:v>64.378475504347307</c:v>
                </c:pt>
                <c:pt idx="17">
                  <c:v>92.067165456691214</c:v>
                </c:pt>
                <c:pt idx="18">
                  <c:v>96.365434021614234</c:v>
                </c:pt>
                <c:pt idx="19">
                  <c:v>102.66194598585028</c:v>
                </c:pt>
                <c:pt idx="20">
                  <c:v>99.209001124964431</c:v>
                </c:pt>
                <c:pt idx="21">
                  <c:v>103.66266806560444</c:v>
                </c:pt>
                <c:pt idx="22">
                  <c:v>100</c:v>
                </c:pt>
                <c:pt idx="23">
                  <c:v>106.55762352071287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96-4600-B5A1-6858B30E4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912280"/>
        <c:axId val="763913592"/>
      </c:scatterChart>
      <c:valAx>
        <c:axId val="763912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913592"/>
        <c:crosses val="autoZero"/>
        <c:crossBetween val="midCat"/>
      </c:valAx>
      <c:valAx>
        <c:axId val="76391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912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319767</xdr:colOff>
      <xdr:row>13</xdr:row>
      <xdr:rowOff>179615</xdr:rowOff>
    </xdr:from>
    <xdr:to>
      <xdr:col>44</xdr:col>
      <xdr:colOff>605517</xdr:colOff>
      <xdr:row>28</xdr:row>
      <xdr:rowOff>65315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486339-3EC3-4E94-9820-BE6094D1AB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115660</xdr:colOff>
      <xdr:row>4</xdr:row>
      <xdr:rowOff>152400</xdr:rowOff>
    </xdr:from>
    <xdr:to>
      <xdr:col>56</xdr:col>
      <xdr:colOff>401410</xdr:colOff>
      <xdr:row>19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0C3AA4F-3912-42CA-B4D9-C7190035E1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6803</xdr:colOff>
      <xdr:row>80</xdr:row>
      <xdr:rowOff>152400</xdr:rowOff>
    </xdr:from>
    <xdr:to>
      <xdr:col>45</xdr:col>
      <xdr:colOff>142874</xdr:colOff>
      <xdr:row>95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5F9ECA6-D04C-469C-B0DB-E1C85D3AA3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306161</xdr:colOff>
      <xdr:row>71</xdr:row>
      <xdr:rowOff>16329</xdr:rowOff>
    </xdr:from>
    <xdr:to>
      <xdr:col>56</xdr:col>
      <xdr:colOff>591911</xdr:colOff>
      <xdr:row>85</xdr:row>
      <xdr:rowOff>92529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33B1186-FDE3-4194-BD54-354AB749B4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466725</xdr:colOff>
      <xdr:row>14</xdr:row>
      <xdr:rowOff>90487</xdr:rowOff>
    </xdr:from>
    <xdr:to>
      <xdr:col>45</xdr:col>
      <xdr:colOff>161925</xdr:colOff>
      <xdr:row>28</xdr:row>
      <xdr:rowOff>166687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E32E49-0E02-41A9-88FA-9B228C4F3F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361950</xdr:colOff>
      <xdr:row>7</xdr:row>
      <xdr:rowOff>14287</xdr:rowOff>
    </xdr:from>
    <xdr:to>
      <xdr:col>57</xdr:col>
      <xdr:colOff>57150</xdr:colOff>
      <xdr:row>21</xdr:row>
      <xdr:rowOff>90487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B62974D-6DFA-4590-AF46-104A09904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333374</xdr:colOff>
      <xdr:row>64</xdr:row>
      <xdr:rowOff>16329</xdr:rowOff>
    </xdr:from>
    <xdr:to>
      <xdr:col>45</xdr:col>
      <xdr:colOff>6803</xdr:colOff>
      <xdr:row>78</xdr:row>
      <xdr:rowOff>92529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9522CE0-B39D-4EFB-BE9E-D465A8FCC8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510267</xdr:colOff>
      <xdr:row>55</xdr:row>
      <xdr:rowOff>2722</xdr:rowOff>
    </xdr:from>
    <xdr:to>
      <xdr:col>57</xdr:col>
      <xdr:colOff>183696</xdr:colOff>
      <xdr:row>69</xdr:row>
      <xdr:rowOff>78922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16AD3A-0E62-4517-A796-E4F605E80D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2"/>
  <sheetViews>
    <sheetView topLeftCell="C1" workbookViewId="0">
      <selection activeCell="Q5" sqref="Q5"/>
    </sheetView>
  </sheetViews>
  <sheetFormatPr defaultRowHeight="15"/>
  <cols>
    <col min="2" max="2" width="15.5703125" customWidth="1"/>
    <col min="9" max="9" width="9.140625" style="7"/>
    <col min="15" max="15" width="15.85546875" customWidth="1"/>
    <col min="16" max="16" width="17.5703125" customWidth="1"/>
  </cols>
  <sheetData>
    <row r="1" spans="1:16" ht="4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>
      <c r="A2" s="2">
        <v>1393</v>
      </c>
      <c r="B2" s="6">
        <v>43333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>
        <v>50</v>
      </c>
      <c r="I2" s="8">
        <v>47.92</v>
      </c>
      <c r="J2" s="2">
        <v>50</v>
      </c>
      <c r="K2" s="2" t="s">
        <v>21</v>
      </c>
      <c r="L2" s="2" t="s">
        <v>22</v>
      </c>
      <c r="M2" s="2" t="s">
        <v>23</v>
      </c>
      <c r="N2" s="2" t="s">
        <v>24</v>
      </c>
      <c r="O2" s="2" t="s">
        <v>25</v>
      </c>
      <c r="P2" s="2" t="s">
        <v>26</v>
      </c>
    </row>
    <row r="3" spans="1:16">
      <c r="A3" s="2">
        <v>1393</v>
      </c>
      <c r="B3" s="6">
        <v>43333</v>
      </c>
      <c r="C3" s="2" t="s">
        <v>16</v>
      </c>
      <c r="D3" s="2" t="s">
        <v>17</v>
      </c>
      <c r="E3" s="2" t="s">
        <v>27</v>
      </c>
      <c r="F3" s="2" t="s">
        <v>28</v>
      </c>
      <c r="G3" s="2" t="s">
        <v>20</v>
      </c>
      <c r="H3" s="2">
        <v>50</v>
      </c>
      <c r="I3" s="8">
        <v>47.92</v>
      </c>
      <c r="J3" s="2">
        <v>50</v>
      </c>
      <c r="K3" s="2" t="s">
        <v>21</v>
      </c>
      <c r="L3" s="2" t="s">
        <v>22</v>
      </c>
      <c r="M3" s="2" t="s">
        <v>23</v>
      </c>
      <c r="N3" s="2" t="s">
        <v>24</v>
      </c>
      <c r="O3" s="2" t="s">
        <v>29</v>
      </c>
      <c r="P3" s="2" t="s">
        <v>26</v>
      </c>
    </row>
    <row r="4" spans="1:16">
      <c r="A4" s="2">
        <v>1393</v>
      </c>
      <c r="B4" s="6">
        <v>43333</v>
      </c>
      <c r="C4" s="2" t="s">
        <v>16</v>
      </c>
      <c r="D4" s="2" t="s">
        <v>17</v>
      </c>
      <c r="E4" s="2" t="s">
        <v>30</v>
      </c>
      <c r="F4" s="2" t="s">
        <v>31</v>
      </c>
      <c r="G4" s="2" t="s">
        <v>20</v>
      </c>
      <c r="H4" s="2">
        <v>15.9</v>
      </c>
      <c r="I4" s="8">
        <v>14.15</v>
      </c>
      <c r="J4" s="2">
        <v>15.82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32</v>
      </c>
      <c r="P4" s="2" t="s">
        <v>26</v>
      </c>
    </row>
    <row r="5" spans="1:16">
      <c r="A5" s="2">
        <v>1393</v>
      </c>
      <c r="B5" s="6">
        <v>43333</v>
      </c>
      <c r="C5" s="2" t="s">
        <v>16</v>
      </c>
      <c r="D5" s="2" t="s">
        <v>17</v>
      </c>
      <c r="E5" s="2" t="s">
        <v>33</v>
      </c>
      <c r="F5" s="2" t="s">
        <v>34</v>
      </c>
      <c r="G5" s="2" t="s">
        <v>20</v>
      </c>
      <c r="H5" s="2">
        <v>15.9</v>
      </c>
      <c r="I5" s="8">
        <v>14.15</v>
      </c>
      <c r="J5" s="2">
        <v>15.82</v>
      </c>
      <c r="K5" s="2" t="s">
        <v>21</v>
      </c>
      <c r="L5" s="2" t="s">
        <v>22</v>
      </c>
      <c r="M5" s="2" t="s">
        <v>23</v>
      </c>
      <c r="N5" s="2" t="s">
        <v>24</v>
      </c>
      <c r="O5" s="2" t="s">
        <v>35</v>
      </c>
      <c r="P5" s="2" t="s">
        <v>26</v>
      </c>
    </row>
    <row r="6" spans="1:16">
      <c r="A6" s="2">
        <v>1393</v>
      </c>
      <c r="B6" s="6">
        <v>43333</v>
      </c>
      <c r="C6" s="2" t="s">
        <v>16</v>
      </c>
      <c r="D6" s="2" t="s">
        <v>17</v>
      </c>
      <c r="E6" s="2" t="s">
        <v>36</v>
      </c>
      <c r="F6" s="2" t="s">
        <v>37</v>
      </c>
      <c r="G6" s="2" t="s">
        <v>20</v>
      </c>
      <c r="H6" s="2">
        <v>5</v>
      </c>
      <c r="I6" s="8">
        <v>4.55</v>
      </c>
      <c r="J6" s="2">
        <v>5.01</v>
      </c>
      <c r="K6" s="2" t="s">
        <v>21</v>
      </c>
      <c r="L6" s="2" t="s">
        <v>22</v>
      </c>
      <c r="M6" s="2" t="s">
        <v>23</v>
      </c>
      <c r="N6" s="2" t="s">
        <v>24</v>
      </c>
      <c r="O6" s="2" t="s">
        <v>38</v>
      </c>
      <c r="P6" s="2" t="s">
        <v>26</v>
      </c>
    </row>
    <row r="7" spans="1:16">
      <c r="A7" s="2">
        <v>1393</v>
      </c>
      <c r="B7" s="6">
        <v>43333</v>
      </c>
      <c r="C7" s="2" t="s">
        <v>16</v>
      </c>
      <c r="D7" s="2" t="s">
        <v>17</v>
      </c>
      <c r="E7" s="2" t="s">
        <v>39</v>
      </c>
      <c r="F7" s="2" t="s">
        <v>40</v>
      </c>
      <c r="G7" s="2" t="s">
        <v>20</v>
      </c>
      <c r="H7" s="2">
        <v>5</v>
      </c>
      <c r="I7" s="8">
        <v>4.55</v>
      </c>
      <c r="J7" s="2">
        <v>5.01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41</v>
      </c>
      <c r="P7" s="2" t="s">
        <v>26</v>
      </c>
    </row>
    <row r="8" spans="1:16">
      <c r="A8" s="2">
        <v>1393</v>
      </c>
      <c r="B8" s="6">
        <v>43333</v>
      </c>
      <c r="C8" s="2" t="s">
        <v>16</v>
      </c>
      <c r="D8" s="2" t="s">
        <v>17</v>
      </c>
      <c r="E8" s="2" t="s">
        <v>42</v>
      </c>
      <c r="F8" s="2" t="s">
        <v>43</v>
      </c>
      <c r="G8" s="2" t="s">
        <v>20</v>
      </c>
      <c r="H8" s="2">
        <v>1.6</v>
      </c>
      <c r="I8" s="8">
        <v>2.25</v>
      </c>
      <c r="J8" s="2">
        <v>1.58</v>
      </c>
      <c r="K8" s="2" t="s">
        <v>21</v>
      </c>
      <c r="L8" s="2" t="s">
        <v>22</v>
      </c>
      <c r="M8" s="2" t="s">
        <v>23</v>
      </c>
      <c r="N8" s="2" t="s">
        <v>24</v>
      </c>
      <c r="O8" s="2" t="s">
        <v>44</v>
      </c>
      <c r="P8" s="2" t="s">
        <v>26</v>
      </c>
    </row>
    <row r="9" spans="1:16">
      <c r="A9" s="2">
        <v>1393</v>
      </c>
      <c r="B9" s="6">
        <v>43333</v>
      </c>
      <c r="C9" s="2" t="s">
        <v>16</v>
      </c>
      <c r="D9" s="2" t="s">
        <v>17</v>
      </c>
      <c r="E9" s="2" t="s">
        <v>45</v>
      </c>
      <c r="F9" s="2" t="s">
        <v>46</v>
      </c>
      <c r="G9" s="2" t="s">
        <v>20</v>
      </c>
      <c r="H9" s="2">
        <v>1.6</v>
      </c>
      <c r="I9" s="8">
        <v>2.25</v>
      </c>
      <c r="J9" s="2">
        <v>1.58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47</v>
      </c>
      <c r="P9" s="2" t="s">
        <v>26</v>
      </c>
    </row>
    <row r="10" spans="1:16">
      <c r="A10" s="2">
        <v>1393</v>
      </c>
      <c r="B10" s="6">
        <v>43333</v>
      </c>
      <c r="C10" s="2" t="s">
        <v>16</v>
      </c>
      <c r="D10" s="2" t="s">
        <v>17</v>
      </c>
      <c r="E10" s="2" t="s">
        <v>48</v>
      </c>
      <c r="F10" s="2" t="s">
        <v>49</v>
      </c>
      <c r="G10" s="2" t="s">
        <v>20</v>
      </c>
      <c r="H10" s="2">
        <v>0.5</v>
      </c>
      <c r="I10" s="8">
        <v>0.7</v>
      </c>
      <c r="J10" s="2">
        <v>0.5</v>
      </c>
      <c r="K10" s="2" t="s">
        <v>21</v>
      </c>
      <c r="L10" s="2" t="s">
        <v>22</v>
      </c>
      <c r="M10" s="2" t="s">
        <v>23</v>
      </c>
      <c r="N10" s="2" t="s">
        <v>24</v>
      </c>
      <c r="O10" s="2" t="s">
        <v>50</v>
      </c>
      <c r="P10" s="2" t="s">
        <v>26</v>
      </c>
    </row>
    <row r="11" spans="1:16">
      <c r="A11" s="2">
        <v>1393</v>
      </c>
      <c r="B11" s="6">
        <v>43333</v>
      </c>
      <c r="C11" s="2" t="s">
        <v>16</v>
      </c>
      <c r="D11" s="2" t="s">
        <v>17</v>
      </c>
      <c r="E11" s="2" t="s">
        <v>51</v>
      </c>
      <c r="F11" s="2" t="s">
        <v>52</v>
      </c>
      <c r="G11" s="2" t="s">
        <v>20</v>
      </c>
      <c r="H11" s="2">
        <v>0.5</v>
      </c>
      <c r="I11" s="8">
        <v>0.7</v>
      </c>
      <c r="J11" s="2">
        <v>0.5</v>
      </c>
      <c r="K11" s="2" t="s">
        <v>21</v>
      </c>
      <c r="L11" s="2" t="s">
        <v>22</v>
      </c>
      <c r="M11" s="2" t="s">
        <v>23</v>
      </c>
      <c r="N11" s="2" t="s">
        <v>24</v>
      </c>
      <c r="O11" s="2" t="s">
        <v>53</v>
      </c>
      <c r="P11" s="2" t="s">
        <v>26</v>
      </c>
    </row>
    <row r="12" spans="1:16">
      <c r="A12" s="2">
        <v>1393</v>
      </c>
      <c r="B12" s="6">
        <v>43333</v>
      </c>
      <c r="C12" s="2" t="s">
        <v>16</v>
      </c>
      <c r="D12" s="2" t="s">
        <v>17</v>
      </c>
      <c r="E12" s="2" t="s">
        <v>54</v>
      </c>
      <c r="F12" s="2" t="s">
        <v>55</v>
      </c>
      <c r="G12" s="2" t="s">
        <v>20</v>
      </c>
      <c r="H12" s="2">
        <v>0.16</v>
      </c>
      <c r="I12" s="8">
        <v>0.16</v>
      </c>
      <c r="J12" s="2">
        <v>0.16</v>
      </c>
      <c r="K12" s="2" t="s">
        <v>21</v>
      </c>
      <c r="L12" s="2" t="s">
        <v>22</v>
      </c>
      <c r="M12" s="2" t="s">
        <v>23</v>
      </c>
      <c r="N12" s="2" t="s">
        <v>24</v>
      </c>
      <c r="O12" s="2" t="s">
        <v>56</v>
      </c>
      <c r="P12" s="2" t="s">
        <v>26</v>
      </c>
    </row>
    <row r="13" spans="1:16">
      <c r="A13" s="2">
        <v>1393</v>
      </c>
      <c r="B13" s="6">
        <v>43333</v>
      </c>
      <c r="C13" s="2" t="s">
        <v>16</v>
      </c>
      <c r="D13" s="2" t="s">
        <v>17</v>
      </c>
      <c r="E13" s="2" t="s">
        <v>57</v>
      </c>
      <c r="F13" s="2" t="s">
        <v>58</v>
      </c>
      <c r="G13" s="2" t="s">
        <v>20</v>
      </c>
      <c r="H13" s="2">
        <v>0.16</v>
      </c>
      <c r="I13" s="8">
        <v>0.16</v>
      </c>
      <c r="J13" s="2">
        <v>0.16</v>
      </c>
      <c r="K13" s="2" t="s">
        <v>21</v>
      </c>
      <c r="L13" s="2" t="s">
        <v>22</v>
      </c>
      <c r="M13" s="2" t="s">
        <v>23</v>
      </c>
      <c r="N13" s="2" t="s">
        <v>24</v>
      </c>
      <c r="O13" s="2" t="s">
        <v>59</v>
      </c>
      <c r="P13" s="2" t="s">
        <v>26</v>
      </c>
    </row>
    <row r="14" spans="1:16">
      <c r="A14" s="2">
        <v>1393</v>
      </c>
      <c r="B14" s="6">
        <v>43333</v>
      </c>
      <c r="C14" s="2" t="s">
        <v>16</v>
      </c>
      <c r="D14" s="2" t="s">
        <v>17</v>
      </c>
      <c r="E14" s="2" t="s">
        <v>60</v>
      </c>
      <c r="F14" s="2" t="s">
        <v>61</v>
      </c>
      <c r="G14" s="2" t="s">
        <v>62</v>
      </c>
      <c r="H14" s="2">
        <v>0</v>
      </c>
      <c r="I14" s="8" t="s">
        <v>63</v>
      </c>
      <c r="J14" s="2">
        <v>0</v>
      </c>
      <c r="K14" s="2" t="s">
        <v>21</v>
      </c>
      <c r="L14" s="2" t="s">
        <v>64</v>
      </c>
      <c r="M14" s="2" t="s">
        <v>64</v>
      </c>
      <c r="N14" s="2" t="s">
        <v>64</v>
      </c>
      <c r="O14" s="2" t="s">
        <v>65</v>
      </c>
      <c r="P14" s="2" t="s">
        <v>26</v>
      </c>
    </row>
    <row r="15" spans="1:16">
      <c r="A15" s="2">
        <v>1393</v>
      </c>
      <c r="B15" s="6">
        <v>43333</v>
      </c>
      <c r="C15" s="2" t="s">
        <v>16</v>
      </c>
      <c r="D15" s="2" t="s">
        <v>17</v>
      </c>
      <c r="E15" s="2" t="s">
        <v>66</v>
      </c>
      <c r="F15" s="2" t="s">
        <v>67</v>
      </c>
      <c r="G15" s="2" t="s">
        <v>62</v>
      </c>
      <c r="H15" s="2">
        <v>0</v>
      </c>
      <c r="I15" s="8" t="s">
        <v>63</v>
      </c>
      <c r="J15" s="2">
        <v>0</v>
      </c>
      <c r="K15" s="2" t="s">
        <v>21</v>
      </c>
      <c r="L15" s="2" t="s">
        <v>64</v>
      </c>
      <c r="M15" s="2" t="s">
        <v>64</v>
      </c>
      <c r="N15" s="2" t="s">
        <v>64</v>
      </c>
      <c r="O15" s="2" t="s">
        <v>68</v>
      </c>
      <c r="P15" s="2" t="s">
        <v>26</v>
      </c>
    </row>
    <row r="16" spans="1:16">
      <c r="A16" s="2">
        <v>1393</v>
      </c>
      <c r="B16" s="6">
        <v>43333</v>
      </c>
      <c r="C16" s="2" t="s">
        <v>16</v>
      </c>
      <c r="D16" s="2" t="s">
        <v>17</v>
      </c>
      <c r="E16" s="2" t="s">
        <v>69</v>
      </c>
      <c r="F16" s="2" t="s">
        <v>70</v>
      </c>
      <c r="G16" s="2" t="s">
        <v>71</v>
      </c>
      <c r="H16" s="2" t="s">
        <v>64</v>
      </c>
      <c r="I16" s="2" t="s">
        <v>64</v>
      </c>
      <c r="J16" s="2" t="s">
        <v>64</v>
      </c>
      <c r="K16" s="2" t="s">
        <v>64</v>
      </c>
      <c r="L16" s="2" t="s">
        <v>64</v>
      </c>
      <c r="M16" s="2" t="s">
        <v>64</v>
      </c>
      <c r="N16" s="2" t="s">
        <v>64</v>
      </c>
      <c r="O16" s="2" t="s">
        <v>72</v>
      </c>
      <c r="P16" s="2" t="s">
        <v>26</v>
      </c>
    </row>
    <row r="17" spans="1:16">
      <c r="A17" s="2">
        <v>1440</v>
      </c>
      <c r="B17" s="6">
        <v>43334</v>
      </c>
      <c r="C17" s="2" t="s">
        <v>16</v>
      </c>
      <c r="D17" s="2" t="s">
        <v>17</v>
      </c>
      <c r="E17" s="2" t="s">
        <v>73</v>
      </c>
      <c r="F17" s="2" t="s">
        <v>19</v>
      </c>
      <c r="G17" s="2" t="s">
        <v>20</v>
      </c>
      <c r="H17" s="2">
        <v>50</v>
      </c>
      <c r="I17" s="8">
        <v>46.55</v>
      </c>
      <c r="J17" s="2">
        <v>50</v>
      </c>
      <c r="K17" s="2" t="s">
        <v>21</v>
      </c>
      <c r="L17" s="2" t="s">
        <v>22</v>
      </c>
      <c r="M17" s="2" t="s">
        <v>23</v>
      </c>
      <c r="N17" s="2" t="s">
        <v>24</v>
      </c>
      <c r="O17" s="2" t="s">
        <v>74</v>
      </c>
      <c r="P17" s="2" t="s">
        <v>75</v>
      </c>
    </row>
    <row r="18" spans="1:16">
      <c r="A18" s="2">
        <v>1440</v>
      </c>
      <c r="B18" s="6">
        <v>43334</v>
      </c>
      <c r="C18" s="2" t="s">
        <v>16</v>
      </c>
      <c r="D18" s="2" t="s">
        <v>17</v>
      </c>
      <c r="E18" s="2" t="s">
        <v>76</v>
      </c>
      <c r="F18" s="2" t="s">
        <v>28</v>
      </c>
      <c r="G18" s="2" t="s">
        <v>20</v>
      </c>
      <c r="H18" s="2">
        <v>50</v>
      </c>
      <c r="I18" s="8">
        <v>46.55</v>
      </c>
      <c r="J18" s="2">
        <v>50</v>
      </c>
      <c r="K18" s="2" t="s">
        <v>21</v>
      </c>
      <c r="L18" s="2" t="s">
        <v>22</v>
      </c>
      <c r="M18" s="2" t="s">
        <v>23</v>
      </c>
      <c r="N18" s="2" t="s">
        <v>24</v>
      </c>
      <c r="O18" s="2" t="s">
        <v>77</v>
      </c>
      <c r="P18" s="2" t="s">
        <v>75</v>
      </c>
    </row>
    <row r="19" spans="1:16">
      <c r="A19" s="2">
        <v>1440</v>
      </c>
      <c r="B19" s="6">
        <v>43334</v>
      </c>
      <c r="C19" s="2" t="s">
        <v>16</v>
      </c>
      <c r="D19" s="2" t="s">
        <v>17</v>
      </c>
      <c r="E19" s="2" t="s">
        <v>78</v>
      </c>
      <c r="F19" s="2" t="s">
        <v>31</v>
      </c>
      <c r="G19" s="2" t="s">
        <v>20</v>
      </c>
      <c r="H19" s="2">
        <v>15.9</v>
      </c>
      <c r="I19" s="8">
        <v>13.38</v>
      </c>
      <c r="J19" s="2">
        <v>15.82</v>
      </c>
      <c r="K19" s="2" t="s">
        <v>21</v>
      </c>
      <c r="L19" s="2" t="s">
        <v>22</v>
      </c>
      <c r="M19" s="2" t="s">
        <v>23</v>
      </c>
      <c r="N19" s="2" t="s">
        <v>24</v>
      </c>
      <c r="O19" s="2" t="s">
        <v>79</v>
      </c>
      <c r="P19" s="2" t="s">
        <v>75</v>
      </c>
    </row>
    <row r="20" spans="1:16">
      <c r="A20" s="2">
        <v>1440</v>
      </c>
      <c r="B20" s="6">
        <v>43334</v>
      </c>
      <c r="C20" s="2" t="s">
        <v>16</v>
      </c>
      <c r="D20" s="2" t="s">
        <v>17</v>
      </c>
      <c r="E20" s="2" t="s">
        <v>80</v>
      </c>
      <c r="F20" s="2" t="s">
        <v>34</v>
      </c>
      <c r="G20" s="2" t="s">
        <v>20</v>
      </c>
      <c r="H20" s="2">
        <v>15.9</v>
      </c>
      <c r="I20" s="8">
        <v>13.38</v>
      </c>
      <c r="J20" s="2">
        <v>15.82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81</v>
      </c>
      <c r="P20" s="2" t="s">
        <v>75</v>
      </c>
    </row>
    <row r="21" spans="1:16">
      <c r="A21" s="2">
        <v>1440</v>
      </c>
      <c r="B21" s="6">
        <v>43334</v>
      </c>
      <c r="C21" s="2" t="s">
        <v>16</v>
      </c>
      <c r="D21" s="2" t="s">
        <v>17</v>
      </c>
      <c r="E21" s="2" t="s">
        <v>82</v>
      </c>
      <c r="F21" s="2" t="s">
        <v>37</v>
      </c>
      <c r="G21" s="2" t="s">
        <v>20</v>
      </c>
      <c r="H21" s="2">
        <v>5</v>
      </c>
      <c r="I21" s="8">
        <v>4.9800000000000004</v>
      </c>
      <c r="J21" s="2">
        <v>5.01</v>
      </c>
      <c r="K21" s="2" t="s">
        <v>21</v>
      </c>
      <c r="L21" s="2" t="s">
        <v>22</v>
      </c>
      <c r="M21" s="2" t="s">
        <v>23</v>
      </c>
      <c r="N21" s="2" t="s">
        <v>24</v>
      </c>
      <c r="O21" s="2" t="s">
        <v>83</v>
      </c>
      <c r="P21" s="2" t="s">
        <v>75</v>
      </c>
    </row>
    <row r="22" spans="1:16">
      <c r="A22" s="2">
        <v>1440</v>
      </c>
      <c r="B22" s="6">
        <v>43334</v>
      </c>
      <c r="C22" s="2" t="s">
        <v>16</v>
      </c>
      <c r="D22" s="2" t="s">
        <v>17</v>
      </c>
      <c r="E22" s="2" t="s">
        <v>84</v>
      </c>
      <c r="F22" s="2" t="s">
        <v>40</v>
      </c>
      <c r="G22" s="2" t="s">
        <v>20</v>
      </c>
      <c r="H22" s="2">
        <v>5</v>
      </c>
      <c r="I22" s="8">
        <v>4.9800000000000004</v>
      </c>
      <c r="J22" s="2">
        <v>5.01</v>
      </c>
      <c r="K22" s="2" t="s">
        <v>21</v>
      </c>
      <c r="L22" s="2" t="s">
        <v>22</v>
      </c>
      <c r="M22" s="2" t="s">
        <v>23</v>
      </c>
      <c r="N22" s="2" t="s">
        <v>24</v>
      </c>
      <c r="O22" s="2" t="s">
        <v>85</v>
      </c>
      <c r="P22" s="2" t="s">
        <v>75</v>
      </c>
    </row>
    <row r="23" spans="1:16">
      <c r="A23" s="2">
        <v>1440</v>
      </c>
      <c r="B23" s="6">
        <v>43334</v>
      </c>
      <c r="C23" s="2" t="s">
        <v>16</v>
      </c>
      <c r="D23" s="2" t="s">
        <v>17</v>
      </c>
      <c r="E23" s="2" t="s">
        <v>86</v>
      </c>
      <c r="F23" s="2" t="s">
        <v>43</v>
      </c>
      <c r="G23" s="2" t="s">
        <v>20</v>
      </c>
      <c r="H23" s="2">
        <v>1.6</v>
      </c>
      <c r="I23" s="8">
        <v>2.59</v>
      </c>
      <c r="J23" s="2">
        <v>1.58</v>
      </c>
      <c r="K23" s="2" t="s">
        <v>21</v>
      </c>
      <c r="L23" s="2" t="s">
        <v>22</v>
      </c>
      <c r="M23" s="2" t="s">
        <v>23</v>
      </c>
      <c r="N23" s="2" t="s">
        <v>24</v>
      </c>
      <c r="O23" s="2" t="s">
        <v>87</v>
      </c>
      <c r="P23" s="2" t="s">
        <v>75</v>
      </c>
    </row>
    <row r="24" spans="1:16">
      <c r="A24" s="2">
        <v>1440</v>
      </c>
      <c r="B24" s="6">
        <v>43334</v>
      </c>
      <c r="C24" s="2" t="s">
        <v>16</v>
      </c>
      <c r="D24" s="2" t="s">
        <v>17</v>
      </c>
      <c r="E24" s="2" t="s">
        <v>88</v>
      </c>
      <c r="F24" s="2" t="s">
        <v>46</v>
      </c>
      <c r="G24" s="2" t="s">
        <v>20</v>
      </c>
      <c r="H24" s="2">
        <v>1.6</v>
      </c>
      <c r="I24" s="8">
        <v>2.59</v>
      </c>
      <c r="J24" s="2">
        <v>1.58</v>
      </c>
      <c r="K24" s="2" t="s">
        <v>21</v>
      </c>
      <c r="L24" s="2" t="s">
        <v>22</v>
      </c>
      <c r="M24" s="2" t="s">
        <v>23</v>
      </c>
      <c r="N24" s="2" t="s">
        <v>24</v>
      </c>
      <c r="O24" s="2" t="s">
        <v>89</v>
      </c>
      <c r="P24" s="2" t="s">
        <v>75</v>
      </c>
    </row>
    <row r="25" spans="1:16">
      <c r="A25" s="2">
        <v>1440</v>
      </c>
      <c r="B25" s="6">
        <v>43334</v>
      </c>
      <c r="C25" s="2" t="s">
        <v>16</v>
      </c>
      <c r="D25" s="2" t="s">
        <v>17</v>
      </c>
      <c r="E25" s="2" t="s">
        <v>90</v>
      </c>
      <c r="F25" s="2" t="s">
        <v>49</v>
      </c>
      <c r="G25" s="2" t="s">
        <v>20</v>
      </c>
      <c r="H25" s="2">
        <v>0.5</v>
      </c>
      <c r="I25" s="8">
        <v>0.88</v>
      </c>
      <c r="J25" s="2">
        <v>0.5</v>
      </c>
      <c r="K25" s="2" t="s">
        <v>21</v>
      </c>
      <c r="L25" s="2" t="s">
        <v>22</v>
      </c>
      <c r="M25" s="2" t="s">
        <v>23</v>
      </c>
      <c r="N25" s="2" t="s">
        <v>24</v>
      </c>
      <c r="O25" s="2" t="s">
        <v>91</v>
      </c>
      <c r="P25" s="2" t="s">
        <v>75</v>
      </c>
    </row>
    <row r="26" spans="1:16">
      <c r="A26" s="2">
        <v>1440</v>
      </c>
      <c r="B26" s="6">
        <v>43334</v>
      </c>
      <c r="C26" s="2" t="s">
        <v>16</v>
      </c>
      <c r="D26" s="2" t="s">
        <v>17</v>
      </c>
      <c r="E26" s="2" t="s">
        <v>92</v>
      </c>
      <c r="F26" s="2" t="s">
        <v>52</v>
      </c>
      <c r="G26" s="2" t="s">
        <v>20</v>
      </c>
      <c r="H26" s="2">
        <v>0.5</v>
      </c>
      <c r="I26" s="8">
        <v>0.88</v>
      </c>
      <c r="J26" s="2">
        <v>0.5</v>
      </c>
      <c r="K26" s="2" t="s">
        <v>21</v>
      </c>
      <c r="L26" s="2" t="s">
        <v>22</v>
      </c>
      <c r="M26" s="2" t="s">
        <v>23</v>
      </c>
      <c r="N26" s="2" t="s">
        <v>24</v>
      </c>
      <c r="O26" s="2" t="s">
        <v>93</v>
      </c>
      <c r="P26" s="2" t="s">
        <v>75</v>
      </c>
    </row>
    <row r="27" spans="1:16">
      <c r="A27" s="2">
        <v>1440</v>
      </c>
      <c r="B27" s="6">
        <v>43334</v>
      </c>
      <c r="C27" s="2" t="s">
        <v>16</v>
      </c>
      <c r="D27" s="2" t="s">
        <v>17</v>
      </c>
      <c r="E27" s="2" t="s">
        <v>94</v>
      </c>
      <c r="F27" s="2" t="s">
        <v>55</v>
      </c>
      <c r="G27" s="2" t="s">
        <v>20</v>
      </c>
      <c r="H27" s="2">
        <v>0.16</v>
      </c>
      <c r="I27" s="8">
        <v>0.17</v>
      </c>
      <c r="J27" s="2">
        <v>0.16</v>
      </c>
      <c r="K27" s="2" t="s">
        <v>21</v>
      </c>
      <c r="L27" s="2" t="s">
        <v>22</v>
      </c>
      <c r="M27" s="2" t="s">
        <v>23</v>
      </c>
      <c r="N27" s="2" t="s">
        <v>24</v>
      </c>
      <c r="O27" s="2" t="s">
        <v>95</v>
      </c>
      <c r="P27" s="2" t="s">
        <v>75</v>
      </c>
    </row>
    <row r="28" spans="1:16">
      <c r="A28" s="2">
        <v>1440</v>
      </c>
      <c r="B28" s="6">
        <v>43334</v>
      </c>
      <c r="C28" s="2" t="s">
        <v>16</v>
      </c>
      <c r="D28" s="2" t="s">
        <v>17</v>
      </c>
      <c r="E28" s="2" t="s">
        <v>96</v>
      </c>
      <c r="F28" s="2" t="s">
        <v>58</v>
      </c>
      <c r="G28" s="2" t="s">
        <v>20</v>
      </c>
      <c r="H28" s="2">
        <v>0.16</v>
      </c>
      <c r="I28" s="8">
        <v>0.17</v>
      </c>
      <c r="J28" s="2">
        <v>0.16</v>
      </c>
      <c r="K28" s="2" t="s">
        <v>21</v>
      </c>
      <c r="L28" s="2" t="s">
        <v>22</v>
      </c>
      <c r="M28" s="2" t="s">
        <v>23</v>
      </c>
      <c r="N28" s="2" t="s">
        <v>24</v>
      </c>
      <c r="O28" s="2" t="s">
        <v>97</v>
      </c>
      <c r="P28" s="2" t="s">
        <v>75</v>
      </c>
    </row>
    <row r="29" spans="1:16">
      <c r="A29" s="2">
        <v>1440</v>
      </c>
      <c r="B29" s="6">
        <v>43334</v>
      </c>
      <c r="C29" s="2" t="s">
        <v>16</v>
      </c>
      <c r="D29" s="2" t="s">
        <v>17</v>
      </c>
      <c r="E29" s="2" t="s">
        <v>98</v>
      </c>
      <c r="F29" s="2" t="s">
        <v>61</v>
      </c>
      <c r="G29" s="2" t="s">
        <v>62</v>
      </c>
      <c r="H29" s="2">
        <v>0</v>
      </c>
      <c r="I29" s="8" t="s">
        <v>63</v>
      </c>
      <c r="J29" s="2">
        <v>0</v>
      </c>
      <c r="K29" s="2" t="s">
        <v>21</v>
      </c>
      <c r="L29" s="2" t="s">
        <v>64</v>
      </c>
      <c r="M29" s="2" t="s">
        <v>64</v>
      </c>
      <c r="N29" s="2" t="s">
        <v>64</v>
      </c>
      <c r="O29" s="2" t="s">
        <v>99</v>
      </c>
      <c r="P29" s="2" t="s">
        <v>75</v>
      </c>
    </row>
    <row r="30" spans="1:16">
      <c r="A30" s="2">
        <v>1440</v>
      </c>
      <c r="B30" s="6">
        <v>43334</v>
      </c>
      <c r="C30" s="2" t="s">
        <v>16</v>
      </c>
      <c r="D30" s="2" t="s">
        <v>17</v>
      </c>
      <c r="E30" s="2" t="s">
        <v>100</v>
      </c>
      <c r="F30" s="2" t="s">
        <v>67</v>
      </c>
      <c r="G30" s="2" t="s">
        <v>62</v>
      </c>
      <c r="H30" s="2">
        <v>0</v>
      </c>
      <c r="I30" s="8" t="s">
        <v>63</v>
      </c>
      <c r="J30" s="2">
        <v>0</v>
      </c>
      <c r="K30" s="2" t="s">
        <v>21</v>
      </c>
      <c r="L30" s="2" t="s">
        <v>64</v>
      </c>
      <c r="M30" s="2" t="s">
        <v>64</v>
      </c>
      <c r="N30" s="2" t="s">
        <v>64</v>
      </c>
      <c r="O30" s="2" t="s">
        <v>101</v>
      </c>
      <c r="P30" s="2" t="s">
        <v>75</v>
      </c>
    </row>
    <row r="31" spans="1:16">
      <c r="A31" s="2">
        <v>1440</v>
      </c>
      <c r="B31" s="6">
        <v>43334</v>
      </c>
      <c r="C31" s="2" t="s">
        <v>16</v>
      </c>
      <c r="D31" s="2" t="s">
        <v>17</v>
      </c>
      <c r="E31" s="2" t="s">
        <v>102</v>
      </c>
      <c r="F31" s="2" t="s">
        <v>70</v>
      </c>
      <c r="G31" s="2" t="s">
        <v>71</v>
      </c>
      <c r="H31" s="2" t="s">
        <v>64</v>
      </c>
      <c r="I31" s="2" t="s">
        <v>64</v>
      </c>
      <c r="J31" s="2" t="s">
        <v>64</v>
      </c>
      <c r="K31" s="2" t="s">
        <v>64</v>
      </c>
      <c r="L31" s="2" t="s">
        <v>64</v>
      </c>
      <c r="M31" s="2" t="s">
        <v>64</v>
      </c>
      <c r="N31" s="2" t="s">
        <v>64</v>
      </c>
      <c r="O31" s="2" t="s">
        <v>103</v>
      </c>
      <c r="P31" s="2" t="s">
        <v>75</v>
      </c>
    </row>
    <row r="32" spans="1:16">
      <c r="A32" s="2">
        <v>1422</v>
      </c>
      <c r="B32" s="6">
        <v>43335</v>
      </c>
      <c r="C32" s="2" t="s">
        <v>16</v>
      </c>
      <c r="D32" s="2" t="s">
        <v>17</v>
      </c>
      <c r="E32" s="2" t="s">
        <v>104</v>
      </c>
      <c r="F32" s="2" t="s">
        <v>19</v>
      </c>
      <c r="G32" s="2" t="s">
        <v>20</v>
      </c>
      <c r="H32" s="2">
        <v>50</v>
      </c>
      <c r="I32" s="8">
        <v>46.11</v>
      </c>
      <c r="J32" s="2">
        <v>50</v>
      </c>
      <c r="K32" s="2" t="s">
        <v>21</v>
      </c>
      <c r="L32" s="2" t="s">
        <v>22</v>
      </c>
      <c r="M32" s="2" t="s">
        <v>23</v>
      </c>
      <c r="N32" s="2" t="s">
        <v>24</v>
      </c>
      <c r="O32" s="2" t="s">
        <v>105</v>
      </c>
      <c r="P32" s="2" t="s">
        <v>106</v>
      </c>
    </row>
    <row r="33" spans="1:16">
      <c r="A33" s="2">
        <v>1422</v>
      </c>
      <c r="B33" s="6">
        <v>43335</v>
      </c>
      <c r="C33" s="2" t="s">
        <v>16</v>
      </c>
      <c r="D33" s="2" t="s">
        <v>17</v>
      </c>
      <c r="E33" s="2" t="s">
        <v>107</v>
      </c>
      <c r="F33" s="2" t="s">
        <v>28</v>
      </c>
      <c r="G33" s="2" t="s">
        <v>20</v>
      </c>
      <c r="H33" s="2">
        <v>50</v>
      </c>
      <c r="I33" s="8">
        <v>46.11</v>
      </c>
      <c r="J33" s="2">
        <v>50</v>
      </c>
      <c r="K33" s="2" t="s">
        <v>21</v>
      </c>
      <c r="L33" s="2" t="s">
        <v>22</v>
      </c>
      <c r="M33" s="2" t="s">
        <v>23</v>
      </c>
      <c r="N33" s="2" t="s">
        <v>24</v>
      </c>
      <c r="O33" s="2" t="s">
        <v>108</v>
      </c>
      <c r="P33" s="2" t="s">
        <v>106</v>
      </c>
    </row>
    <row r="34" spans="1:16">
      <c r="A34" s="2">
        <v>1422</v>
      </c>
      <c r="B34" s="6">
        <v>43335</v>
      </c>
      <c r="C34" s="2" t="s">
        <v>16</v>
      </c>
      <c r="D34" s="2" t="s">
        <v>17</v>
      </c>
      <c r="E34" s="2" t="s">
        <v>109</v>
      </c>
      <c r="F34" s="2" t="s">
        <v>31</v>
      </c>
      <c r="G34" s="2" t="s">
        <v>20</v>
      </c>
      <c r="H34" s="2">
        <v>15.9</v>
      </c>
      <c r="I34" s="8">
        <v>13.3</v>
      </c>
      <c r="J34" s="2">
        <v>15.82</v>
      </c>
      <c r="K34" s="2" t="s">
        <v>21</v>
      </c>
      <c r="L34" s="2" t="s">
        <v>22</v>
      </c>
      <c r="M34" s="2" t="s">
        <v>23</v>
      </c>
      <c r="N34" s="2" t="s">
        <v>24</v>
      </c>
      <c r="O34" s="2" t="s">
        <v>110</v>
      </c>
      <c r="P34" s="2" t="s">
        <v>106</v>
      </c>
    </row>
    <row r="35" spans="1:16">
      <c r="A35" s="2">
        <v>1422</v>
      </c>
      <c r="B35" s="6">
        <v>43335</v>
      </c>
      <c r="C35" s="2" t="s">
        <v>16</v>
      </c>
      <c r="D35" s="2" t="s">
        <v>17</v>
      </c>
      <c r="E35" s="2" t="s">
        <v>111</v>
      </c>
      <c r="F35" s="2" t="s">
        <v>34</v>
      </c>
      <c r="G35" s="2" t="s">
        <v>20</v>
      </c>
      <c r="H35" s="2">
        <v>15.9</v>
      </c>
      <c r="I35" s="8">
        <v>13.3</v>
      </c>
      <c r="J35" s="2">
        <v>15.82</v>
      </c>
      <c r="K35" s="2" t="s">
        <v>21</v>
      </c>
      <c r="L35" s="2" t="s">
        <v>22</v>
      </c>
      <c r="M35" s="2" t="s">
        <v>23</v>
      </c>
      <c r="N35" s="2" t="s">
        <v>24</v>
      </c>
      <c r="O35" s="2" t="s">
        <v>112</v>
      </c>
      <c r="P35" s="2" t="s">
        <v>106</v>
      </c>
    </row>
    <row r="36" spans="1:16">
      <c r="A36" s="2">
        <v>1422</v>
      </c>
      <c r="B36" s="6">
        <v>43335</v>
      </c>
      <c r="C36" s="2" t="s">
        <v>16</v>
      </c>
      <c r="D36" s="2" t="s">
        <v>17</v>
      </c>
      <c r="E36" s="2" t="s">
        <v>113</v>
      </c>
      <c r="F36" s="2" t="s">
        <v>37</v>
      </c>
      <c r="G36" s="2" t="s">
        <v>20</v>
      </c>
      <c r="H36" s="2">
        <v>5</v>
      </c>
      <c r="I36" s="8">
        <v>5.09</v>
      </c>
      <c r="J36" s="2">
        <v>5.01</v>
      </c>
      <c r="K36" s="2" t="s">
        <v>21</v>
      </c>
      <c r="L36" s="2" t="s">
        <v>22</v>
      </c>
      <c r="M36" s="2" t="s">
        <v>23</v>
      </c>
      <c r="N36" s="2" t="s">
        <v>24</v>
      </c>
      <c r="O36" s="2" t="s">
        <v>114</v>
      </c>
      <c r="P36" s="2" t="s">
        <v>106</v>
      </c>
    </row>
    <row r="37" spans="1:16">
      <c r="A37" s="2">
        <v>1422</v>
      </c>
      <c r="B37" s="6">
        <v>43335</v>
      </c>
      <c r="C37" s="2" t="s">
        <v>16</v>
      </c>
      <c r="D37" s="2" t="s">
        <v>17</v>
      </c>
      <c r="E37" s="2" t="s">
        <v>115</v>
      </c>
      <c r="F37" s="2" t="s">
        <v>40</v>
      </c>
      <c r="G37" s="2" t="s">
        <v>20</v>
      </c>
      <c r="H37" s="2">
        <v>5</v>
      </c>
      <c r="I37" s="8">
        <v>5.09</v>
      </c>
      <c r="J37" s="2">
        <v>5.01</v>
      </c>
      <c r="K37" s="2" t="s">
        <v>21</v>
      </c>
      <c r="L37" s="2" t="s">
        <v>22</v>
      </c>
      <c r="M37" s="2" t="s">
        <v>23</v>
      </c>
      <c r="N37" s="2" t="s">
        <v>24</v>
      </c>
      <c r="O37" s="2" t="s">
        <v>116</v>
      </c>
      <c r="P37" s="2" t="s">
        <v>106</v>
      </c>
    </row>
    <row r="38" spans="1:16">
      <c r="A38" s="2">
        <v>1422</v>
      </c>
      <c r="B38" s="6">
        <v>43335</v>
      </c>
      <c r="C38" s="2" t="s">
        <v>16</v>
      </c>
      <c r="D38" s="2" t="s">
        <v>17</v>
      </c>
      <c r="E38" s="2" t="s">
        <v>117</v>
      </c>
      <c r="F38" s="2" t="s">
        <v>43</v>
      </c>
      <c r="G38" s="2" t="s">
        <v>20</v>
      </c>
      <c r="H38" s="2">
        <v>1.6</v>
      </c>
      <c r="I38" s="8">
        <v>2.37</v>
      </c>
      <c r="J38" s="2">
        <v>1.58</v>
      </c>
      <c r="K38" s="2" t="s">
        <v>21</v>
      </c>
      <c r="L38" s="2" t="s">
        <v>22</v>
      </c>
      <c r="M38" s="2" t="s">
        <v>23</v>
      </c>
      <c r="N38" s="2" t="s">
        <v>24</v>
      </c>
      <c r="O38" s="2" t="s">
        <v>118</v>
      </c>
      <c r="P38" s="2" t="s">
        <v>106</v>
      </c>
    </row>
    <row r="39" spans="1:16">
      <c r="A39" s="2">
        <v>1422</v>
      </c>
      <c r="B39" s="6">
        <v>43335</v>
      </c>
      <c r="C39" s="2" t="s">
        <v>16</v>
      </c>
      <c r="D39" s="2" t="s">
        <v>17</v>
      </c>
      <c r="E39" s="2" t="s">
        <v>119</v>
      </c>
      <c r="F39" s="2" t="s">
        <v>46</v>
      </c>
      <c r="G39" s="2" t="s">
        <v>20</v>
      </c>
      <c r="H39" s="2">
        <v>1.6</v>
      </c>
      <c r="I39" s="8">
        <v>2.37</v>
      </c>
      <c r="J39" s="2">
        <v>1.58</v>
      </c>
      <c r="K39" s="2" t="s">
        <v>21</v>
      </c>
      <c r="L39" s="2" t="s">
        <v>22</v>
      </c>
      <c r="M39" s="2" t="s">
        <v>23</v>
      </c>
      <c r="N39" s="2" t="s">
        <v>24</v>
      </c>
      <c r="O39" s="2" t="s">
        <v>120</v>
      </c>
      <c r="P39" s="2" t="s">
        <v>106</v>
      </c>
    </row>
    <row r="40" spans="1:16">
      <c r="A40" s="2">
        <v>1422</v>
      </c>
      <c r="B40" s="6">
        <v>43335</v>
      </c>
      <c r="C40" s="2" t="s">
        <v>16</v>
      </c>
      <c r="D40" s="2" t="s">
        <v>17</v>
      </c>
      <c r="E40" s="2" t="s">
        <v>121</v>
      </c>
      <c r="F40" s="2" t="s">
        <v>49</v>
      </c>
      <c r="G40" s="2" t="s">
        <v>20</v>
      </c>
      <c r="H40" s="2">
        <v>0.5</v>
      </c>
      <c r="I40" s="8">
        <v>0.81</v>
      </c>
      <c r="J40" s="2">
        <v>0.5</v>
      </c>
      <c r="K40" s="2" t="s">
        <v>21</v>
      </c>
      <c r="L40" s="2" t="s">
        <v>22</v>
      </c>
      <c r="M40" s="2" t="s">
        <v>23</v>
      </c>
      <c r="N40" s="2" t="s">
        <v>24</v>
      </c>
      <c r="O40" s="2" t="s">
        <v>122</v>
      </c>
      <c r="P40" s="2" t="s">
        <v>106</v>
      </c>
    </row>
    <row r="41" spans="1:16">
      <c r="A41" s="2">
        <v>1422</v>
      </c>
      <c r="B41" s="6">
        <v>43335</v>
      </c>
      <c r="C41" s="2" t="s">
        <v>16</v>
      </c>
      <c r="D41" s="2" t="s">
        <v>17</v>
      </c>
      <c r="E41" s="2" t="s">
        <v>123</v>
      </c>
      <c r="F41" s="2" t="s">
        <v>52</v>
      </c>
      <c r="G41" s="2" t="s">
        <v>20</v>
      </c>
      <c r="H41" s="2">
        <v>0.5</v>
      </c>
      <c r="I41" s="8">
        <v>0.81</v>
      </c>
      <c r="J41" s="2">
        <v>0.5</v>
      </c>
      <c r="K41" s="2" t="s">
        <v>21</v>
      </c>
      <c r="L41" s="2" t="s">
        <v>22</v>
      </c>
      <c r="M41" s="2" t="s">
        <v>23</v>
      </c>
      <c r="N41" s="2" t="s">
        <v>24</v>
      </c>
      <c r="O41" s="2" t="s">
        <v>124</v>
      </c>
      <c r="P41" s="2" t="s">
        <v>106</v>
      </c>
    </row>
    <row r="42" spans="1:16">
      <c r="A42" s="2">
        <v>1422</v>
      </c>
      <c r="B42" s="6">
        <v>43335</v>
      </c>
      <c r="C42" s="2" t="s">
        <v>16</v>
      </c>
      <c r="D42" s="2" t="s">
        <v>17</v>
      </c>
      <c r="E42" s="2" t="s">
        <v>125</v>
      </c>
      <c r="F42" s="2" t="s">
        <v>55</v>
      </c>
      <c r="G42" s="2" t="s">
        <v>20</v>
      </c>
      <c r="H42" s="2">
        <v>0.16</v>
      </c>
      <c r="I42" s="8">
        <v>0.16</v>
      </c>
      <c r="J42" s="2">
        <v>0.16</v>
      </c>
      <c r="K42" s="2" t="s">
        <v>21</v>
      </c>
      <c r="L42" s="2" t="s">
        <v>22</v>
      </c>
      <c r="M42" s="2" t="s">
        <v>23</v>
      </c>
      <c r="N42" s="2" t="s">
        <v>24</v>
      </c>
      <c r="O42" s="2" t="s">
        <v>126</v>
      </c>
      <c r="P42" s="2" t="s">
        <v>106</v>
      </c>
    </row>
    <row r="43" spans="1:16">
      <c r="A43" s="2">
        <v>1422</v>
      </c>
      <c r="B43" s="6">
        <v>43335</v>
      </c>
      <c r="C43" s="2" t="s">
        <v>16</v>
      </c>
      <c r="D43" s="2" t="s">
        <v>17</v>
      </c>
      <c r="E43" s="2" t="s">
        <v>127</v>
      </c>
      <c r="F43" s="2" t="s">
        <v>58</v>
      </c>
      <c r="G43" s="2" t="s">
        <v>20</v>
      </c>
      <c r="H43" s="2">
        <v>0.16</v>
      </c>
      <c r="I43" s="8">
        <v>0.16</v>
      </c>
      <c r="J43" s="2">
        <v>0.16</v>
      </c>
      <c r="K43" s="2" t="s">
        <v>21</v>
      </c>
      <c r="L43" s="2" t="s">
        <v>22</v>
      </c>
      <c r="M43" s="2" t="s">
        <v>23</v>
      </c>
      <c r="N43" s="2" t="s">
        <v>24</v>
      </c>
      <c r="O43" s="2" t="s">
        <v>128</v>
      </c>
      <c r="P43" s="2" t="s">
        <v>106</v>
      </c>
    </row>
    <row r="44" spans="1:16">
      <c r="A44" s="2">
        <v>1422</v>
      </c>
      <c r="B44" s="6">
        <v>43335</v>
      </c>
      <c r="C44" s="2" t="s">
        <v>16</v>
      </c>
      <c r="D44" s="2" t="s">
        <v>17</v>
      </c>
      <c r="E44" s="2" t="s">
        <v>129</v>
      </c>
      <c r="F44" s="2" t="s">
        <v>61</v>
      </c>
      <c r="G44" s="2" t="s">
        <v>62</v>
      </c>
      <c r="H44" s="2">
        <v>0</v>
      </c>
      <c r="I44" s="8" t="s">
        <v>63</v>
      </c>
      <c r="J44" s="2">
        <v>0</v>
      </c>
      <c r="K44" s="2" t="s">
        <v>21</v>
      </c>
      <c r="L44" s="2" t="s">
        <v>64</v>
      </c>
      <c r="M44" s="2" t="s">
        <v>64</v>
      </c>
      <c r="N44" s="2" t="s">
        <v>64</v>
      </c>
      <c r="O44" s="2" t="s">
        <v>130</v>
      </c>
      <c r="P44" s="2" t="s">
        <v>106</v>
      </c>
    </row>
    <row r="45" spans="1:16">
      <c r="A45" s="2">
        <v>1422</v>
      </c>
      <c r="B45" s="6">
        <v>43335</v>
      </c>
      <c r="C45" s="2" t="s">
        <v>16</v>
      </c>
      <c r="D45" s="2" t="s">
        <v>17</v>
      </c>
      <c r="E45" s="2" t="s">
        <v>131</v>
      </c>
      <c r="F45" s="2" t="s">
        <v>67</v>
      </c>
      <c r="G45" s="2" t="s">
        <v>62</v>
      </c>
      <c r="H45" s="2">
        <v>0</v>
      </c>
      <c r="I45" s="8" t="s">
        <v>63</v>
      </c>
      <c r="J45" s="2">
        <v>0</v>
      </c>
      <c r="K45" s="2" t="s">
        <v>21</v>
      </c>
      <c r="L45" s="2" t="s">
        <v>64</v>
      </c>
      <c r="M45" s="2" t="s">
        <v>64</v>
      </c>
      <c r="N45" s="2" t="s">
        <v>64</v>
      </c>
      <c r="O45" s="2" t="s">
        <v>132</v>
      </c>
      <c r="P45" s="2" t="s">
        <v>106</v>
      </c>
    </row>
    <row r="46" spans="1:16">
      <c r="A46" s="2">
        <v>1422</v>
      </c>
      <c r="B46" s="6">
        <v>43335</v>
      </c>
      <c r="C46" s="2" t="s">
        <v>16</v>
      </c>
      <c r="D46" s="2" t="s">
        <v>17</v>
      </c>
      <c r="E46" s="2" t="s">
        <v>133</v>
      </c>
      <c r="F46" s="2" t="s">
        <v>70</v>
      </c>
      <c r="G46" s="2" t="s">
        <v>71</v>
      </c>
      <c r="H46" s="2" t="s">
        <v>64</v>
      </c>
      <c r="I46" s="2" t="s">
        <v>64</v>
      </c>
      <c r="J46" s="2" t="s">
        <v>64</v>
      </c>
      <c r="K46" s="2" t="s">
        <v>64</v>
      </c>
      <c r="L46" s="2" t="s">
        <v>64</v>
      </c>
      <c r="M46" s="2" t="s">
        <v>64</v>
      </c>
      <c r="N46" s="2" t="s">
        <v>64</v>
      </c>
      <c r="O46" s="2" t="s">
        <v>134</v>
      </c>
      <c r="P46" s="2" t="s">
        <v>106</v>
      </c>
    </row>
    <row r="48" spans="1:16">
      <c r="A48" s="2" t="s">
        <v>64</v>
      </c>
      <c r="B48" s="3">
        <v>43131</v>
      </c>
      <c r="C48" s="2" t="s">
        <v>135</v>
      </c>
      <c r="D48" s="2" t="s">
        <v>136</v>
      </c>
      <c r="E48" s="2" t="s">
        <v>18</v>
      </c>
      <c r="F48" s="2" t="s">
        <v>19</v>
      </c>
      <c r="G48" s="2" t="s">
        <v>20</v>
      </c>
      <c r="H48" s="2">
        <v>50</v>
      </c>
      <c r="I48" s="8">
        <v>48.95</v>
      </c>
      <c r="J48" s="2">
        <v>48.71</v>
      </c>
      <c r="K48" s="2" t="s">
        <v>21</v>
      </c>
      <c r="L48" s="2" t="s">
        <v>22</v>
      </c>
      <c r="M48" s="2" t="s">
        <v>23</v>
      </c>
      <c r="N48" s="2" t="s">
        <v>24</v>
      </c>
      <c r="O48" s="2" t="s">
        <v>137</v>
      </c>
      <c r="P48" s="2" t="s">
        <v>138</v>
      </c>
    </row>
    <row r="49" spans="1:16">
      <c r="A49" s="2" t="s">
        <v>64</v>
      </c>
      <c r="B49" s="3">
        <v>43131</v>
      </c>
      <c r="C49" s="2" t="s">
        <v>135</v>
      </c>
      <c r="D49" s="2" t="s">
        <v>136</v>
      </c>
      <c r="E49" s="2" t="s">
        <v>27</v>
      </c>
      <c r="F49" s="2" t="s">
        <v>28</v>
      </c>
      <c r="G49" s="2" t="s">
        <v>20</v>
      </c>
      <c r="H49" s="2">
        <v>50</v>
      </c>
      <c r="I49" s="8">
        <v>48.95</v>
      </c>
      <c r="J49" s="2">
        <v>48.71</v>
      </c>
      <c r="K49" s="2" t="s">
        <v>21</v>
      </c>
      <c r="L49" s="2" t="s">
        <v>22</v>
      </c>
      <c r="M49" s="2" t="s">
        <v>23</v>
      </c>
      <c r="N49" s="2" t="s">
        <v>24</v>
      </c>
      <c r="O49" s="2" t="s">
        <v>139</v>
      </c>
      <c r="P49" s="2" t="s">
        <v>138</v>
      </c>
    </row>
    <row r="50" spans="1:16">
      <c r="A50" s="2" t="s">
        <v>64</v>
      </c>
      <c r="B50" s="3">
        <v>43131</v>
      </c>
      <c r="C50" s="2" t="s">
        <v>135</v>
      </c>
      <c r="D50" s="2" t="s">
        <v>136</v>
      </c>
      <c r="E50" s="2" t="s">
        <v>30</v>
      </c>
      <c r="F50" s="2" t="s">
        <v>31</v>
      </c>
      <c r="G50" s="2" t="s">
        <v>20</v>
      </c>
      <c r="H50" s="2">
        <v>15.9</v>
      </c>
      <c r="I50" s="8">
        <v>13.01</v>
      </c>
      <c r="J50" s="2">
        <v>15.41</v>
      </c>
      <c r="K50" s="2" t="s">
        <v>21</v>
      </c>
      <c r="L50" s="2" t="s">
        <v>22</v>
      </c>
      <c r="M50" s="2" t="s">
        <v>23</v>
      </c>
      <c r="N50" s="2" t="s">
        <v>24</v>
      </c>
      <c r="O50" s="2" t="s">
        <v>140</v>
      </c>
      <c r="P50" s="2" t="s">
        <v>138</v>
      </c>
    </row>
    <row r="51" spans="1:16">
      <c r="A51" s="2" t="s">
        <v>64</v>
      </c>
      <c r="B51" s="3">
        <v>43131</v>
      </c>
      <c r="C51" s="2" t="s">
        <v>135</v>
      </c>
      <c r="D51" s="2" t="s">
        <v>136</v>
      </c>
      <c r="E51" s="2" t="s">
        <v>33</v>
      </c>
      <c r="F51" s="2" t="s">
        <v>34</v>
      </c>
      <c r="G51" s="2" t="s">
        <v>20</v>
      </c>
      <c r="H51" s="2">
        <v>15.9</v>
      </c>
      <c r="I51" s="8">
        <v>13.01</v>
      </c>
      <c r="J51" s="2">
        <v>15.41</v>
      </c>
      <c r="K51" s="2" t="s">
        <v>21</v>
      </c>
      <c r="L51" s="2" t="s">
        <v>22</v>
      </c>
      <c r="M51" s="2" t="s">
        <v>23</v>
      </c>
      <c r="N51" s="2" t="s">
        <v>24</v>
      </c>
      <c r="O51" s="2" t="s">
        <v>141</v>
      </c>
      <c r="P51" s="2" t="s">
        <v>138</v>
      </c>
    </row>
    <row r="52" spans="1:16">
      <c r="A52" s="2" t="s">
        <v>64</v>
      </c>
      <c r="B52" s="3">
        <v>43131</v>
      </c>
      <c r="C52" s="2" t="s">
        <v>135</v>
      </c>
      <c r="D52" s="2" t="s">
        <v>136</v>
      </c>
      <c r="E52" s="2" t="s">
        <v>36</v>
      </c>
      <c r="F52" s="2" t="s">
        <v>37</v>
      </c>
      <c r="G52" s="2" t="s">
        <v>20</v>
      </c>
      <c r="H52" s="2">
        <v>5</v>
      </c>
      <c r="I52" s="8">
        <v>3.78</v>
      </c>
      <c r="J52" s="2">
        <v>4.88</v>
      </c>
      <c r="K52" s="2" t="s">
        <v>21</v>
      </c>
      <c r="L52" s="2" t="s">
        <v>22</v>
      </c>
      <c r="M52" s="2" t="s">
        <v>23</v>
      </c>
      <c r="N52" s="2" t="s">
        <v>24</v>
      </c>
      <c r="O52" s="2" t="s">
        <v>142</v>
      </c>
      <c r="P52" s="2" t="s">
        <v>138</v>
      </c>
    </row>
    <row r="53" spans="1:16">
      <c r="A53" s="2" t="s">
        <v>64</v>
      </c>
      <c r="B53" s="3">
        <v>43131</v>
      </c>
      <c r="C53" s="2" t="s">
        <v>135</v>
      </c>
      <c r="D53" s="2" t="s">
        <v>136</v>
      </c>
      <c r="E53" s="2" t="s">
        <v>39</v>
      </c>
      <c r="F53" s="2" t="s">
        <v>40</v>
      </c>
      <c r="G53" s="2" t="s">
        <v>20</v>
      </c>
      <c r="H53" s="2">
        <v>5</v>
      </c>
      <c r="I53" s="8">
        <v>3.78</v>
      </c>
      <c r="J53" s="2">
        <v>4.88</v>
      </c>
      <c r="K53" s="2" t="s">
        <v>21</v>
      </c>
      <c r="L53" s="2" t="s">
        <v>22</v>
      </c>
      <c r="M53" s="2" t="s">
        <v>23</v>
      </c>
      <c r="N53" s="2" t="s">
        <v>24</v>
      </c>
      <c r="O53" s="2" t="s">
        <v>143</v>
      </c>
      <c r="P53" s="2" t="s">
        <v>138</v>
      </c>
    </row>
    <row r="54" spans="1:16">
      <c r="A54" s="2" t="s">
        <v>64</v>
      </c>
      <c r="B54" s="3">
        <v>43131</v>
      </c>
      <c r="C54" s="2" t="s">
        <v>135</v>
      </c>
      <c r="D54" s="2" t="s">
        <v>136</v>
      </c>
      <c r="E54" s="2" t="s">
        <v>42</v>
      </c>
      <c r="F54" s="2" t="s">
        <v>43</v>
      </c>
      <c r="G54" s="2" t="s">
        <v>20</v>
      </c>
      <c r="H54" s="2">
        <v>1.6</v>
      </c>
      <c r="I54" s="8">
        <v>0.39</v>
      </c>
      <c r="J54" s="2">
        <v>1.54</v>
      </c>
      <c r="K54" s="2" t="s">
        <v>21</v>
      </c>
      <c r="L54" s="2" t="s">
        <v>22</v>
      </c>
      <c r="M54" s="2" t="s">
        <v>23</v>
      </c>
      <c r="N54" s="2" t="s">
        <v>24</v>
      </c>
      <c r="O54" s="2" t="s">
        <v>144</v>
      </c>
      <c r="P54" s="2" t="s">
        <v>138</v>
      </c>
    </row>
    <row r="55" spans="1:16">
      <c r="A55" s="2" t="s">
        <v>64</v>
      </c>
      <c r="B55" s="3">
        <v>43131</v>
      </c>
      <c r="C55" s="2" t="s">
        <v>135</v>
      </c>
      <c r="D55" s="2" t="s">
        <v>136</v>
      </c>
      <c r="E55" s="2" t="s">
        <v>45</v>
      </c>
      <c r="F55" s="2" t="s">
        <v>46</v>
      </c>
      <c r="G55" s="2" t="s">
        <v>20</v>
      </c>
      <c r="H55" s="2">
        <v>1.6</v>
      </c>
      <c r="I55" s="8">
        <v>0.39</v>
      </c>
      <c r="J55" s="2">
        <v>1.54</v>
      </c>
      <c r="K55" s="2" t="s">
        <v>21</v>
      </c>
      <c r="L55" s="2" t="s">
        <v>22</v>
      </c>
      <c r="M55" s="2" t="s">
        <v>23</v>
      </c>
      <c r="N55" s="2" t="s">
        <v>24</v>
      </c>
      <c r="O55" s="2" t="s">
        <v>145</v>
      </c>
      <c r="P55" s="2" t="s">
        <v>138</v>
      </c>
    </row>
    <row r="56" spans="1:16">
      <c r="A56" s="2" t="s">
        <v>64</v>
      </c>
      <c r="B56" s="3">
        <v>43131</v>
      </c>
      <c r="C56" s="2" t="s">
        <v>135</v>
      </c>
      <c r="D56" s="2" t="s">
        <v>136</v>
      </c>
      <c r="E56" s="2" t="s">
        <v>48</v>
      </c>
      <c r="F56" s="2" t="s">
        <v>49</v>
      </c>
      <c r="G56" s="2" t="s">
        <v>20</v>
      </c>
      <c r="H56" s="2">
        <v>0.5</v>
      </c>
      <c r="I56" s="8">
        <v>0.1</v>
      </c>
      <c r="J56" s="2">
        <v>0.49</v>
      </c>
      <c r="K56" s="2" t="s">
        <v>21</v>
      </c>
      <c r="L56" s="2" t="s">
        <v>22</v>
      </c>
      <c r="M56" s="2" t="s">
        <v>23</v>
      </c>
      <c r="N56" s="2" t="s">
        <v>24</v>
      </c>
      <c r="O56" s="2" t="s">
        <v>146</v>
      </c>
      <c r="P56" s="2" t="s">
        <v>138</v>
      </c>
    </row>
    <row r="57" spans="1:16">
      <c r="A57" s="2" t="s">
        <v>64</v>
      </c>
      <c r="B57" s="3">
        <v>43131</v>
      </c>
      <c r="C57" s="2" t="s">
        <v>135</v>
      </c>
      <c r="D57" s="2" t="s">
        <v>136</v>
      </c>
      <c r="E57" s="2" t="s">
        <v>51</v>
      </c>
      <c r="F57" s="2" t="s">
        <v>52</v>
      </c>
      <c r="G57" s="2" t="s">
        <v>20</v>
      </c>
      <c r="H57" s="2">
        <v>0.5</v>
      </c>
      <c r="I57" s="8">
        <v>0.1</v>
      </c>
      <c r="J57" s="2">
        <v>0.49</v>
      </c>
      <c r="K57" s="2" t="s">
        <v>21</v>
      </c>
      <c r="L57" s="2" t="s">
        <v>22</v>
      </c>
      <c r="M57" s="2" t="s">
        <v>23</v>
      </c>
      <c r="N57" s="2" t="s">
        <v>24</v>
      </c>
      <c r="O57" s="2" t="s">
        <v>147</v>
      </c>
      <c r="P57" s="2" t="s">
        <v>138</v>
      </c>
    </row>
    <row r="58" spans="1:16">
      <c r="A58" s="2" t="s">
        <v>64</v>
      </c>
      <c r="B58" s="3">
        <v>43131</v>
      </c>
      <c r="C58" s="2" t="s">
        <v>135</v>
      </c>
      <c r="D58" s="2" t="s">
        <v>136</v>
      </c>
      <c r="E58" s="2" t="s">
        <v>54</v>
      </c>
      <c r="F58" s="2" t="s">
        <v>55</v>
      </c>
      <c r="G58" s="2" t="s">
        <v>20</v>
      </c>
      <c r="H58" s="2">
        <v>0.16</v>
      </c>
      <c r="I58" s="8">
        <v>0.04</v>
      </c>
      <c r="J58" s="2">
        <v>0.15</v>
      </c>
      <c r="K58" s="2" t="s">
        <v>21</v>
      </c>
      <c r="L58" s="2" t="s">
        <v>22</v>
      </c>
      <c r="M58" s="2" t="s">
        <v>23</v>
      </c>
      <c r="N58" s="2" t="s">
        <v>24</v>
      </c>
      <c r="O58" s="2" t="s">
        <v>148</v>
      </c>
      <c r="P58" s="2" t="s">
        <v>138</v>
      </c>
    </row>
    <row r="59" spans="1:16">
      <c r="A59" s="2" t="s">
        <v>64</v>
      </c>
      <c r="B59" s="3">
        <v>43131</v>
      </c>
      <c r="C59" s="2" t="s">
        <v>135</v>
      </c>
      <c r="D59" s="2" t="s">
        <v>136</v>
      </c>
      <c r="E59" s="2" t="s">
        <v>57</v>
      </c>
      <c r="F59" s="2" t="s">
        <v>58</v>
      </c>
      <c r="G59" s="2" t="s">
        <v>20</v>
      </c>
      <c r="H59" s="2">
        <v>0.16</v>
      </c>
      <c r="I59" s="8">
        <v>0.04</v>
      </c>
      <c r="J59" s="2">
        <v>0.15</v>
      </c>
      <c r="K59" s="2" t="s">
        <v>21</v>
      </c>
      <c r="L59" s="2" t="s">
        <v>22</v>
      </c>
      <c r="M59" s="2" t="s">
        <v>23</v>
      </c>
      <c r="N59" s="2" t="s">
        <v>24</v>
      </c>
      <c r="O59" s="2" t="s">
        <v>149</v>
      </c>
      <c r="P59" s="2" t="s">
        <v>138</v>
      </c>
    </row>
    <row r="60" spans="1:16">
      <c r="A60" s="2" t="s">
        <v>64</v>
      </c>
      <c r="B60" s="3">
        <v>43131</v>
      </c>
      <c r="C60" s="2" t="s">
        <v>135</v>
      </c>
      <c r="D60" s="2" t="s">
        <v>136</v>
      </c>
      <c r="E60" s="2" t="s">
        <v>60</v>
      </c>
      <c r="F60" s="2" t="s">
        <v>61</v>
      </c>
      <c r="G60" s="2" t="s">
        <v>62</v>
      </c>
      <c r="H60" s="2">
        <v>0</v>
      </c>
      <c r="I60" s="8" t="s">
        <v>150</v>
      </c>
      <c r="J60" s="2">
        <v>0</v>
      </c>
      <c r="K60" s="2" t="s">
        <v>21</v>
      </c>
      <c r="L60" s="2" t="s">
        <v>64</v>
      </c>
      <c r="M60" s="2" t="s">
        <v>64</v>
      </c>
      <c r="N60" s="2" t="s">
        <v>64</v>
      </c>
      <c r="O60" s="2" t="s">
        <v>151</v>
      </c>
      <c r="P60" s="2" t="s">
        <v>138</v>
      </c>
    </row>
    <row r="61" spans="1:16">
      <c r="A61" s="2" t="s">
        <v>64</v>
      </c>
      <c r="B61" s="3">
        <v>43131</v>
      </c>
      <c r="C61" s="2" t="s">
        <v>135</v>
      </c>
      <c r="D61" s="2" t="s">
        <v>136</v>
      </c>
      <c r="E61" s="2" t="s">
        <v>66</v>
      </c>
      <c r="F61" s="2" t="s">
        <v>67</v>
      </c>
      <c r="G61" s="2" t="s">
        <v>62</v>
      </c>
      <c r="H61" s="2">
        <v>0</v>
      </c>
      <c r="I61" s="8" t="s">
        <v>150</v>
      </c>
      <c r="J61" s="2">
        <v>0</v>
      </c>
      <c r="K61" s="2" t="s">
        <v>21</v>
      </c>
      <c r="L61" s="2" t="s">
        <v>64</v>
      </c>
      <c r="M61" s="2" t="s">
        <v>64</v>
      </c>
      <c r="N61" s="2" t="s">
        <v>64</v>
      </c>
      <c r="O61" s="2" t="s">
        <v>152</v>
      </c>
      <c r="P61" s="2" t="s">
        <v>138</v>
      </c>
    </row>
    <row r="62" spans="1:16">
      <c r="A62" s="2" t="s">
        <v>64</v>
      </c>
      <c r="B62" s="3">
        <v>43131</v>
      </c>
      <c r="C62" s="2" t="s">
        <v>135</v>
      </c>
      <c r="D62" s="2" t="s">
        <v>136</v>
      </c>
      <c r="E62" s="2" t="s">
        <v>69</v>
      </c>
      <c r="F62" s="2" t="s">
        <v>70</v>
      </c>
      <c r="G62" s="2" t="s">
        <v>71</v>
      </c>
      <c r="H62" s="2" t="s">
        <v>64</v>
      </c>
      <c r="I62" s="2" t="s">
        <v>64</v>
      </c>
      <c r="J62" s="2" t="s">
        <v>64</v>
      </c>
      <c r="K62" s="2" t="s">
        <v>64</v>
      </c>
      <c r="L62" s="2" t="s">
        <v>64</v>
      </c>
      <c r="M62" s="2" t="s">
        <v>64</v>
      </c>
      <c r="N62" s="2" t="s">
        <v>64</v>
      </c>
      <c r="O62" s="2" t="s">
        <v>153</v>
      </c>
      <c r="P62" s="2" t="s">
        <v>138</v>
      </c>
    </row>
    <row r="63" spans="1:16">
      <c r="A63" s="2" t="s">
        <v>64</v>
      </c>
      <c r="B63" s="3">
        <v>43132</v>
      </c>
      <c r="C63" s="2" t="s">
        <v>135</v>
      </c>
      <c r="D63" s="2" t="s">
        <v>136</v>
      </c>
      <c r="E63" s="2" t="s">
        <v>73</v>
      </c>
      <c r="F63" s="2" t="s">
        <v>19</v>
      </c>
      <c r="G63" s="2" t="s">
        <v>20</v>
      </c>
      <c r="H63" s="2">
        <v>50</v>
      </c>
      <c r="I63" s="8">
        <v>52.83</v>
      </c>
      <c r="J63" s="2">
        <v>51.97</v>
      </c>
      <c r="K63" s="2" t="s">
        <v>21</v>
      </c>
      <c r="L63" s="2" t="s">
        <v>22</v>
      </c>
      <c r="M63" s="2" t="s">
        <v>23</v>
      </c>
      <c r="N63" s="2" t="s">
        <v>24</v>
      </c>
      <c r="O63" s="2" t="s">
        <v>154</v>
      </c>
      <c r="P63" s="2" t="s">
        <v>155</v>
      </c>
    </row>
    <row r="64" spans="1:16">
      <c r="A64" s="2" t="s">
        <v>64</v>
      </c>
      <c r="B64" s="3">
        <v>43132</v>
      </c>
      <c r="C64" s="2" t="s">
        <v>135</v>
      </c>
      <c r="D64" s="2" t="s">
        <v>136</v>
      </c>
      <c r="E64" s="2" t="s">
        <v>76</v>
      </c>
      <c r="F64" s="2" t="s">
        <v>28</v>
      </c>
      <c r="G64" s="2" t="s">
        <v>20</v>
      </c>
      <c r="H64" s="2">
        <v>50</v>
      </c>
      <c r="I64" s="8">
        <v>52.83</v>
      </c>
      <c r="J64" s="2">
        <v>51.97</v>
      </c>
      <c r="K64" s="2" t="s">
        <v>21</v>
      </c>
      <c r="L64" s="2" t="s">
        <v>22</v>
      </c>
      <c r="M64" s="2" t="s">
        <v>23</v>
      </c>
      <c r="N64" s="2" t="s">
        <v>24</v>
      </c>
      <c r="O64" s="2" t="s">
        <v>156</v>
      </c>
      <c r="P64" s="2" t="s">
        <v>155</v>
      </c>
    </row>
    <row r="65" spans="1:16">
      <c r="A65" s="2" t="s">
        <v>64</v>
      </c>
      <c r="B65" s="3">
        <v>43132</v>
      </c>
      <c r="C65" s="2" t="s">
        <v>135</v>
      </c>
      <c r="D65" s="2" t="s">
        <v>136</v>
      </c>
      <c r="E65" s="2" t="s">
        <v>78</v>
      </c>
      <c r="F65" s="2" t="s">
        <v>31</v>
      </c>
      <c r="G65" s="2" t="s">
        <v>20</v>
      </c>
      <c r="H65" s="2">
        <v>15.9</v>
      </c>
      <c r="I65" s="8">
        <v>12.97</v>
      </c>
      <c r="J65" s="2">
        <v>16.45</v>
      </c>
      <c r="K65" s="2" t="s">
        <v>21</v>
      </c>
      <c r="L65" s="2" t="s">
        <v>22</v>
      </c>
      <c r="M65" s="2" t="s">
        <v>23</v>
      </c>
      <c r="N65" s="2" t="s">
        <v>24</v>
      </c>
      <c r="O65" s="2" t="s">
        <v>157</v>
      </c>
      <c r="P65" s="2" t="s">
        <v>155</v>
      </c>
    </row>
    <row r="66" spans="1:16">
      <c r="A66" s="2" t="s">
        <v>64</v>
      </c>
      <c r="B66" s="3">
        <v>43132</v>
      </c>
      <c r="C66" s="2" t="s">
        <v>135</v>
      </c>
      <c r="D66" s="2" t="s">
        <v>136</v>
      </c>
      <c r="E66" s="2" t="s">
        <v>80</v>
      </c>
      <c r="F66" s="2" t="s">
        <v>34</v>
      </c>
      <c r="G66" s="2" t="s">
        <v>20</v>
      </c>
      <c r="H66" s="2">
        <v>15.9</v>
      </c>
      <c r="I66" s="8">
        <v>12.97</v>
      </c>
      <c r="J66" s="2">
        <v>16.45</v>
      </c>
      <c r="K66" s="2" t="s">
        <v>21</v>
      </c>
      <c r="L66" s="2" t="s">
        <v>22</v>
      </c>
      <c r="M66" s="2" t="s">
        <v>23</v>
      </c>
      <c r="N66" s="2" t="s">
        <v>24</v>
      </c>
      <c r="O66" s="2" t="s">
        <v>158</v>
      </c>
      <c r="P66" s="2" t="s">
        <v>155</v>
      </c>
    </row>
    <row r="67" spans="1:16">
      <c r="A67" s="2" t="s">
        <v>64</v>
      </c>
      <c r="B67" s="3">
        <v>43132</v>
      </c>
      <c r="C67" s="2" t="s">
        <v>135</v>
      </c>
      <c r="D67" s="2" t="s">
        <v>136</v>
      </c>
      <c r="E67" s="2" t="s">
        <v>82</v>
      </c>
      <c r="F67" s="2" t="s">
        <v>37</v>
      </c>
      <c r="G67" s="2" t="s">
        <v>20</v>
      </c>
      <c r="H67" s="2">
        <v>5</v>
      </c>
      <c r="I67" s="8">
        <v>3.86</v>
      </c>
      <c r="J67" s="2">
        <v>5.2</v>
      </c>
      <c r="K67" s="2" t="s">
        <v>21</v>
      </c>
      <c r="L67" s="2" t="s">
        <v>22</v>
      </c>
      <c r="M67" s="2" t="s">
        <v>23</v>
      </c>
      <c r="N67" s="2" t="s">
        <v>24</v>
      </c>
      <c r="O67" s="2" t="s">
        <v>159</v>
      </c>
      <c r="P67" s="2" t="s">
        <v>155</v>
      </c>
    </row>
    <row r="68" spans="1:16">
      <c r="A68" s="2" t="s">
        <v>64</v>
      </c>
      <c r="B68" s="3">
        <v>43132</v>
      </c>
      <c r="C68" s="2" t="s">
        <v>135</v>
      </c>
      <c r="D68" s="2" t="s">
        <v>136</v>
      </c>
      <c r="E68" s="2" t="s">
        <v>84</v>
      </c>
      <c r="F68" s="2" t="s">
        <v>40</v>
      </c>
      <c r="G68" s="2" t="s">
        <v>20</v>
      </c>
      <c r="H68" s="2">
        <v>5</v>
      </c>
      <c r="I68" s="8">
        <v>3.86</v>
      </c>
      <c r="J68" s="2">
        <v>5.2</v>
      </c>
      <c r="K68" s="2" t="s">
        <v>21</v>
      </c>
      <c r="L68" s="2" t="s">
        <v>22</v>
      </c>
      <c r="M68" s="2" t="s">
        <v>23</v>
      </c>
      <c r="N68" s="2" t="s">
        <v>24</v>
      </c>
      <c r="O68" s="2" t="s">
        <v>160</v>
      </c>
      <c r="P68" s="2" t="s">
        <v>155</v>
      </c>
    </row>
    <row r="69" spans="1:16">
      <c r="A69" s="2" t="s">
        <v>64</v>
      </c>
      <c r="B69" s="3">
        <v>43132</v>
      </c>
      <c r="C69" s="2" t="s">
        <v>135</v>
      </c>
      <c r="D69" s="2" t="s">
        <v>136</v>
      </c>
      <c r="E69" s="2" t="s">
        <v>86</v>
      </c>
      <c r="F69" s="2" t="s">
        <v>43</v>
      </c>
      <c r="G69" s="2" t="s">
        <v>20</v>
      </c>
      <c r="H69" s="2">
        <v>1.6</v>
      </c>
      <c r="I69" s="8">
        <v>0.5</v>
      </c>
      <c r="J69" s="2">
        <v>1.65</v>
      </c>
      <c r="K69" s="2" t="s">
        <v>21</v>
      </c>
      <c r="L69" s="2" t="s">
        <v>22</v>
      </c>
      <c r="M69" s="2" t="s">
        <v>23</v>
      </c>
      <c r="N69" s="2" t="s">
        <v>24</v>
      </c>
      <c r="O69" s="2" t="s">
        <v>161</v>
      </c>
      <c r="P69" s="2" t="s">
        <v>155</v>
      </c>
    </row>
    <row r="70" spans="1:16">
      <c r="A70" s="2" t="s">
        <v>64</v>
      </c>
      <c r="B70" s="3">
        <v>43132</v>
      </c>
      <c r="C70" s="2" t="s">
        <v>135</v>
      </c>
      <c r="D70" s="2" t="s">
        <v>136</v>
      </c>
      <c r="E70" s="2" t="s">
        <v>88</v>
      </c>
      <c r="F70" s="2" t="s">
        <v>46</v>
      </c>
      <c r="G70" s="2" t="s">
        <v>20</v>
      </c>
      <c r="H70" s="2">
        <v>1.6</v>
      </c>
      <c r="I70" s="8">
        <v>0.5</v>
      </c>
      <c r="J70" s="2">
        <v>1.65</v>
      </c>
      <c r="K70" s="2" t="s">
        <v>21</v>
      </c>
      <c r="L70" s="2" t="s">
        <v>22</v>
      </c>
      <c r="M70" s="2" t="s">
        <v>23</v>
      </c>
      <c r="N70" s="2" t="s">
        <v>24</v>
      </c>
      <c r="O70" s="2" t="s">
        <v>162</v>
      </c>
      <c r="P70" s="2" t="s">
        <v>155</v>
      </c>
    </row>
    <row r="71" spans="1:16">
      <c r="A71" s="2" t="s">
        <v>64</v>
      </c>
      <c r="B71" s="3">
        <v>43132</v>
      </c>
      <c r="C71" s="2" t="s">
        <v>135</v>
      </c>
      <c r="D71" s="2" t="s">
        <v>136</v>
      </c>
      <c r="E71" s="2" t="s">
        <v>90</v>
      </c>
      <c r="F71" s="2" t="s">
        <v>49</v>
      </c>
      <c r="G71" s="2" t="s">
        <v>20</v>
      </c>
      <c r="H71" s="2">
        <v>0.5</v>
      </c>
      <c r="I71" s="8">
        <v>0.11</v>
      </c>
      <c r="J71" s="2">
        <v>0.52</v>
      </c>
      <c r="K71" s="2" t="s">
        <v>21</v>
      </c>
      <c r="L71" s="2" t="s">
        <v>22</v>
      </c>
      <c r="M71" s="2" t="s">
        <v>23</v>
      </c>
      <c r="N71" s="2" t="s">
        <v>24</v>
      </c>
      <c r="O71" s="2" t="s">
        <v>163</v>
      </c>
      <c r="P71" s="2" t="s">
        <v>155</v>
      </c>
    </row>
    <row r="72" spans="1:16">
      <c r="A72" s="2" t="s">
        <v>64</v>
      </c>
      <c r="B72" s="3">
        <v>43132</v>
      </c>
      <c r="C72" s="2" t="s">
        <v>135</v>
      </c>
      <c r="D72" s="2" t="s">
        <v>136</v>
      </c>
      <c r="E72" s="2" t="s">
        <v>92</v>
      </c>
      <c r="F72" s="2" t="s">
        <v>52</v>
      </c>
      <c r="G72" s="2" t="s">
        <v>20</v>
      </c>
      <c r="H72" s="2">
        <v>0.5</v>
      </c>
      <c r="I72" s="8">
        <v>0.11</v>
      </c>
      <c r="J72" s="2">
        <v>0.52</v>
      </c>
      <c r="K72" s="2" t="s">
        <v>21</v>
      </c>
      <c r="L72" s="2" t="s">
        <v>22</v>
      </c>
      <c r="M72" s="2" t="s">
        <v>23</v>
      </c>
      <c r="N72" s="2" t="s">
        <v>24</v>
      </c>
      <c r="O72" s="2" t="s">
        <v>164</v>
      </c>
      <c r="P72" s="2" t="s">
        <v>155</v>
      </c>
    </row>
    <row r="73" spans="1:16">
      <c r="A73" s="2" t="s">
        <v>64</v>
      </c>
      <c r="B73" s="3">
        <v>43132</v>
      </c>
      <c r="C73" s="2" t="s">
        <v>135</v>
      </c>
      <c r="D73" s="2" t="s">
        <v>136</v>
      </c>
      <c r="E73" s="2" t="s">
        <v>94</v>
      </c>
      <c r="F73" s="2" t="s">
        <v>55</v>
      </c>
      <c r="G73" s="2" t="s">
        <v>20</v>
      </c>
      <c r="H73" s="2">
        <v>0.16</v>
      </c>
      <c r="I73" s="8">
        <v>0.05</v>
      </c>
      <c r="J73" s="2">
        <v>0.16</v>
      </c>
      <c r="K73" s="2" t="s">
        <v>21</v>
      </c>
      <c r="L73" s="2" t="s">
        <v>22</v>
      </c>
      <c r="M73" s="2" t="s">
        <v>23</v>
      </c>
      <c r="N73" s="2" t="s">
        <v>24</v>
      </c>
      <c r="O73" s="2" t="s">
        <v>165</v>
      </c>
      <c r="P73" s="2" t="s">
        <v>155</v>
      </c>
    </row>
    <row r="74" spans="1:16">
      <c r="A74" s="2" t="s">
        <v>64</v>
      </c>
      <c r="B74" s="3">
        <v>43132</v>
      </c>
      <c r="C74" s="2" t="s">
        <v>135</v>
      </c>
      <c r="D74" s="2" t="s">
        <v>136</v>
      </c>
      <c r="E74" s="2" t="s">
        <v>96</v>
      </c>
      <c r="F74" s="2" t="s">
        <v>58</v>
      </c>
      <c r="G74" s="2" t="s">
        <v>20</v>
      </c>
      <c r="H74" s="2">
        <v>0.16</v>
      </c>
      <c r="I74" s="8">
        <v>0.05</v>
      </c>
      <c r="J74" s="2">
        <v>0.16</v>
      </c>
      <c r="K74" s="2" t="s">
        <v>21</v>
      </c>
      <c r="L74" s="2" t="s">
        <v>22</v>
      </c>
      <c r="M74" s="2" t="s">
        <v>23</v>
      </c>
      <c r="N74" s="2" t="s">
        <v>24</v>
      </c>
      <c r="O74" s="2" t="s">
        <v>166</v>
      </c>
      <c r="P74" s="2" t="s">
        <v>155</v>
      </c>
    </row>
    <row r="75" spans="1:16">
      <c r="A75" s="2" t="s">
        <v>64</v>
      </c>
      <c r="B75" s="3">
        <v>43132</v>
      </c>
      <c r="C75" s="2" t="s">
        <v>135</v>
      </c>
      <c r="D75" s="2" t="s">
        <v>136</v>
      </c>
      <c r="E75" s="2" t="s">
        <v>98</v>
      </c>
      <c r="F75" s="2" t="s">
        <v>61</v>
      </c>
      <c r="G75" s="2" t="s">
        <v>62</v>
      </c>
      <c r="H75" s="2">
        <v>0</v>
      </c>
      <c r="I75" s="8" t="s">
        <v>150</v>
      </c>
      <c r="J75" s="2">
        <v>0</v>
      </c>
      <c r="K75" s="2" t="s">
        <v>21</v>
      </c>
      <c r="L75" s="2" t="s">
        <v>64</v>
      </c>
      <c r="M75" s="2" t="s">
        <v>64</v>
      </c>
      <c r="N75" s="2" t="s">
        <v>64</v>
      </c>
      <c r="O75" s="2" t="s">
        <v>167</v>
      </c>
      <c r="P75" s="2" t="s">
        <v>155</v>
      </c>
    </row>
    <row r="76" spans="1:16">
      <c r="A76" s="2" t="s">
        <v>64</v>
      </c>
      <c r="B76" s="3">
        <v>43132</v>
      </c>
      <c r="C76" s="2" t="s">
        <v>135</v>
      </c>
      <c r="D76" s="2" t="s">
        <v>136</v>
      </c>
      <c r="E76" s="2" t="s">
        <v>100</v>
      </c>
      <c r="F76" s="2" t="s">
        <v>67</v>
      </c>
      <c r="G76" s="2" t="s">
        <v>62</v>
      </c>
      <c r="H76" s="2">
        <v>0</v>
      </c>
      <c r="I76" s="2" t="s">
        <v>150</v>
      </c>
      <c r="J76" s="2">
        <v>0</v>
      </c>
      <c r="K76" s="2" t="s">
        <v>21</v>
      </c>
      <c r="L76" s="2" t="s">
        <v>64</v>
      </c>
      <c r="M76" s="2" t="s">
        <v>64</v>
      </c>
      <c r="N76" s="2" t="s">
        <v>64</v>
      </c>
      <c r="O76" s="2" t="s">
        <v>168</v>
      </c>
      <c r="P76" s="2" t="s">
        <v>155</v>
      </c>
    </row>
    <row r="77" spans="1:16">
      <c r="A77" s="2" t="s">
        <v>64</v>
      </c>
      <c r="B77" s="3">
        <v>43132</v>
      </c>
      <c r="C77" s="2" t="s">
        <v>135</v>
      </c>
      <c r="D77" s="2" t="s">
        <v>136</v>
      </c>
      <c r="E77" s="2" t="s">
        <v>102</v>
      </c>
      <c r="F77" s="2" t="s">
        <v>70</v>
      </c>
      <c r="G77" s="2" t="s">
        <v>71</v>
      </c>
      <c r="H77" s="2" t="s">
        <v>64</v>
      </c>
      <c r="I77" s="2" t="s">
        <v>64</v>
      </c>
      <c r="J77" s="2" t="s">
        <v>64</v>
      </c>
      <c r="K77" s="2" t="s">
        <v>64</v>
      </c>
      <c r="L77" s="2" t="s">
        <v>64</v>
      </c>
      <c r="M77" s="2" t="s">
        <v>64</v>
      </c>
      <c r="N77" s="2" t="s">
        <v>64</v>
      </c>
      <c r="O77" s="2" t="s">
        <v>169</v>
      </c>
      <c r="P77" s="2" t="s">
        <v>155</v>
      </c>
    </row>
    <row r="78" spans="1:16">
      <c r="A78" s="2" t="s">
        <v>64</v>
      </c>
      <c r="B78" s="3">
        <v>43133</v>
      </c>
      <c r="C78" s="2" t="s">
        <v>135</v>
      </c>
      <c r="D78" s="2" t="s">
        <v>136</v>
      </c>
      <c r="E78" s="2" t="s">
        <v>104</v>
      </c>
      <c r="F78" s="2" t="s">
        <v>19</v>
      </c>
      <c r="G78" s="2" t="s">
        <v>20</v>
      </c>
      <c r="H78" s="2">
        <v>50</v>
      </c>
      <c r="I78" s="8">
        <v>49.92</v>
      </c>
      <c r="J78" s="2">
        <v>51.6</v>
      </c>
      <c r="K78" s="2" t="s">
        <v>21</v>
      </c>
      <c r="L78" s="2" t="s">
        <v>22</v>
      </c>
      <c r="M78" s="2" t="s">
        <v>23</v>
      </c>
      <c r="N78" s="2" t="s">
        <v>24</v>
      </c>
      <c r="O78" s="2" t="s">
        <v>170</v>
      </c>
      <c r="P78" s="2" t="s">
        <v>171</v>
      </c>
    </row>
    <row r="79" spans="1:16">
      <c r="A79" s="2" t="s">
        <v>64</v>
      </c>
      <c r="B79" s="3">
        <v>43133</v>
      </c>
      <c r="C79" s="2" t="s">
        <v>135</v>
      </c>
      <c r="D79" s="2" t="s">
        <v>136</v>
      </c>
      <c r="E79" s="2" t="s">
        <v>107</v>
      </c>
      <c r="F79" s="2" t="s">
        <v>28</v>
      </c>
      <c r="G79" s="2" t="s">
        <v>20</v>
      </c>
      <c r="H79" s="2">
        <v>50</v>
      </c>
      <c r="I79" s="8">
        <v>49.92</v>
      </c>
      <c r="J79" s="2">
        <v>51.6</v>
      </c>
      <c r="K79" s="2" t="s">
        <v>21</v>
      </c>
      <c r="L79" s="2" t="s">
        <v>22</v>
      </c>
      <c r="M79" s="2" t="s">
        <v>23</v>
      </c>
      <c r="N79" s="2" t="s">
        <v>24</v>
      </c>
      <c r="O79" s="2" t="s">
        <v>172</v>
      </c>
      <c r="P79" s="2" t="s">
        <v>171</v>
      </c>
    </row>
    <row r="80" spans="1:16">
      <c r="A80" s="2" t="s">
        <v>64</v>
      </c>
      <c r="B80" s="3">
        <v>43133</v>
      </c>
      <c r="C80" s="2" t="s">
        <v>135</v>
      </c>
      <c r="D80" s="2" t="s">
        <v>136</v>
      </c>
      <c r="E80" s="2" t="s">
        <v>109</v>
      </c>
      <c r="F80" s="2" t="s">
        <v>31</v>
      </c>
      <c r="G80" s="2" t="s">
        <v>20</v>
      </c>
      <c r="H80" s="2">
        <v>15.9</v>
      </c>
      <c r="I80" s="8">
        <v>15.84</v>
      </c>
      <c r="J80" s="2">
        <v>16.329999999999998</v>
      </c>
      <c r="K80" s="2" t="s">
        <v>21</v>
      </c>
      <c r="L80" s="2" t="s">
        <v>22</v>
      </c>
      <c r="M80" s="2" t="s">
        <v>23</v>
      </c>
      <c r="N80" s="2" t="s">
        <v>24</v>
      </c>
      <c r="O80" s="2" t="s">
        <v>173</v>
      </c>
      <c r="P80" s="2" t="s">
        <v>171</v>
      </c>
    </row>
    <row r="81" spans="1:16">
      <c r="A81" s="2" t="s">
        <v>64</v>
      </c>
      <c r="B81" s="3">
        <v>43133</v>
      </c>
      <c r="C81" s="2" t="s">
        <v>135</v>
      </c>
      <c r="D81" s="2" t="s">
        <v>136</v>
      </c>
      <c r="E81" s="2" t="s">
        <v>111</v>
      </c>
      <c r="F81" s="2" t="s">
        <v>34</v>
      </c>
      <c r="G81" s="2" t="s">
        <v>20</v>
      </c>
      <c r="H81" s="2">
        <v>15.9</v>
      </c>
      <c r="I81" s="8">
        <v>15.84</v>
      </c>
      <c r="J81" s="2">
        <v>16.329999999999998</v>
      </c>
      <c r="K81" s="2" t="s">
        <v>21</v>
      </c>
      <c r="L81" s="2" t="s">
        <v>22</v>
      </c>
      <c r="M81" s="2" t="s">
        <v>23</v>
      </c>
      <c r="N81" s="2" t="s">
        <v>24</v>
      </c>
      <c r="O81" s="2" t="s">
        <v>174</v>
      </c>
      <c r="P81" s="2" t="s">
        <v>171</v>
      </c>
    </row>
    <row r="82" spans="1:16">
      <c r="A82" s="2" t="s">
        <v>64</v>
      </c>
      <c r="B82" s="3">
        <v>43133</v>
      </c>
      <c r="C82" s="2" t="s">
        <v>135</v>
      </c>
      <c r="D82" s="2" t="s">
        <v>136</v>
      </c>
      <c r="E82" s="2" t="s">
        <v>113</v>
      </c>
      <c r="F82" s="2" t="s">
        <v>37</v>
      </c>
      <c r="G82" s="2" t="s">
        <v>20</v>
      </c>
      <c r="H82" s="2">
        <v>5</v>
      </c>
      <c r="I82" s="8">
        <v>5.97</v>
      </c>
      <c r="J82" s="2">
        <v>5.17</v>
      </c>
      <c r="K82" s="2" t="s">
        <v>21</v>
      </c>
      <c r="L82" s="2" t="s">
        <v>22</v>
      </c>
      <c r="M82" s="2" t="s">
        <v>23</v>
      </c>
      <c r="N82" s="2" t="s">
        <v>24</v>
      </c>
      <c r="O82" s="2" t="s">
        <v>175</v>
      </c>
      <c r="P82" s="2" t="s">
        <v>171</v>
      </c>
    </row>
    <row r="83" spans="1:16">
      <c r="A83" s="2" t="s">
        <v>64</v>
      </c>
      <c r="B83" s="3">
        <v>43133</v>
      </c>
      <c r="C83" s="2" t="s">
        <v>135</v>
      </c>
      <c r="D83" s="2" t="s">
        <v>136</v>
      </c>
      <c r="E83" s="2" t="s">
        <v>115</v>
      </c>
      <c r="F83" s="2" t="s">
        <v>40</v>
      </c>
      <c r="G83" s="2" t="s">
        <v>20</v>
      </c>
      <c r="H83" s="2">
        <v>5</v>
      </c>
      <c r="I83" s="8">
        <v>5.97</v>
      </c>
      <c r="J83" s="2">
        <v>5.17</v>
      </c>
      <c r="K83" s="2" t="s">
        <v>21</v>
      </c>
      <c r="L83" s="2" t="s">
        <v>22</v>
      </c>
      <c r="M83" s="2" t="s">
        <v>23</v>
      </c>
      <c r="N83" s="2" t="s">
        <v>24</v>
      </c>
      <c r="O83" s="2" t="s">
        <v>176</v>
      </c>
      <c r="P83" s="2" t="s">
        <v>171</v>
      </c>
    </row>
    <row r="84" spans="1:16">
      <c r="A84" s="2" t="s">
        <v>64</v>
      </c>
      <c r="B84" s="3">
        <v>43133</v>
      </c>
      <c r="C84" s="2" t="s">
        <v>135</v>
      </c>
      <c r="D84" s="2" t="s">
        <v>136</v>
      </c>
      <c r="E84" s="2" t="s">
        <v>117</v>
      </c>
      <c r="F84" s="2" t="s">
        <v>43</v>
      </c>
      <c r="G84" s="2" t="s">
        <v>20</v>
      </c>
      <c r="H84" s="2">
        <v>1.6</v>
      </c>
      <c r="I84" s="8">
        <v>1.05</v>
      </c>
      <c r="J84" s="2">
        <v>1.64</v>
      </c>
      <c r="K84" s="2" t="s">
        <v>21</v>
      </c>
      <c r="L84" s="2" t="s">
        <v>22</v>
      </c>
      <c r="M84" s="2" t="s">
        <v>23</v>
      </c>
      <c r="N84" s="2" t="s">
        <v>24</v>
      </c>
      <c r="O84" s="2" t="s">
        <v>177</v>
      </c>
      <c r="P84" s="2" t="s">
        <v>171</v>
      </c>
    </row>
    <row r="85" spans="1:16">
      <c r="A85" s="2" t="s">
        <v>64</v>
      </c>
      <c r="B85" s="3">
        <v>43133</v>
      </c>
      <c r="C85" s="2" t="s">
        <v>135</v>
      </c>
      <c r="D85" s="2" t="s">
        <v>136</v>
      </c>
      <c r="E85" s="2" t="s">
        <v>119</v>
      </c>
      <c r="F85" s="2" t="s">
        <v>46</v>
      </c>
      <c r="G85" s="2" t="s">
        <v>20</v>
      </c>
      <c r="H85" s="2">
        <v>1.6</v>
      </c>
      <c r="I85" s="8">
        <v>1.05</v>
      </c>
      <c r="J85" s="2">
        <v>1.64</v>
      </c>
      <c r="K85" s="2" t="s">
        <v>21</v>
      </c>
      <c r="L85" s="2" t="s">
        <v>22</v>
      </c>
      <c r="M85" s="2" t="s">
        <v>23</v>
      </c>
      <c r="N85" s="2" t="s">
        <v>24</v>
      </c>
      <c r="O85" s="2" t="s">
        <v>178</v>
      </c>
      <c r="P85" s="2" t="s">
        <v>171</v>
      </c>
    </row>
    <row r="86" spans="1:16">
      <c r="A86" s="2" t="s">
        <v>64</v>
      </c>
      <c r="B86" s="3">
        <v>43133</v>
      </c>
      <c r="C86" s="2" t="s">
        <v>135</v>
      </c>
      <c r="D86" s="2" t="s">
        <v>136</v>
      </c>
      <c r="E86" s="2" t="s">
        <v>121</v>
      </c>
      <c r="F86" s="2" t="s">
        <v>49</v>
      </c>
      <c r="G86" s="2" t="s">
        <v>20</v>
      </c>
      <c r="H86" s="2">
        <v>0.5</v>
      </c>
      <c r="I86" s="8">
        <v>0.36</v>
      </c>
      <c r="J86" s="2">
        <v>0.52</v>
      </c>
      <c r="K86" s="2" t="s">
        <v>21</v>
      </c>
      <c r="L86" s="2" t="s">
        <v>22</v>
      </c>
      <c r="M86" s="2" t="s">
        <v>23</v>
      </c>
      <c r="N86" s="2" t="s">
        <v>24</v>
      </c>
      <c r="O86" s="2" t="s">
        <v>179</v>
      </c>
      <c r="P86" s="2" t="s">
        <v>171</v>
      </c>
    </row>
    <row r="87" spans="1:16">
      <c r="A87" s="2" t="s">
        <v>64</v>
      </c>
      <c r="B87" s="3">
        <v>43133</v>
      </c>
      <c r="C87" s="2" t="s">
        <v>135</v>
      </c>
      <c r="D87" s="2" t="s">
        <v>136</v>
      </c>
      <c r="E87" s="2" t="s">
        <v>123</v>
      </c>
      <c r="F87" s="2" t="s">
        <v>52</v>
      </c>
      <c r="G87" s="2" t="s">
        <v>20</v>
      </c>
      <c r="H87" s="2">
        <v>0.5</v>
      </c>
      <c r="I87" s="8">
        <v>0.36</v>
      </c>
      <c r="J87" s="2">
        <v>0.52</v>
      </c>
      <c r="K87" s="2" t="s">
        <v>21</v>
      </c>
      <c r="L87" s="2" t="s">
        <v>22</v>
      </c>
      <c r="M87" s="2" t="s">
        <v>23</v>
      </c>
      <c r="N87" s="2" t="s">
        <v>24</v>
      </c>
      <c r="O87" s="2" t="s">
        <v>180</v>
      </c>
      <c r="P87" s="2" t="s">
        <v>171</v>
      </c>
    </row>
    <row r="88" spans="1:16">
      <c r="A88" s="2" t="s">
        <v>64</v>
      </c>
      <c r="B88" s="3">
        <v>43133</v>
      </c>
      <c r="C88" s="2" t="s">
        <v>135</v>
      </c>
      <c r="D88" s="2" t="s">
        <v>136</v>
      </c>
      <c r="E88" s="2" t="s">
        <v>125</v>
      </c>
      <c r="F88" s="2" t="s">
        <v>55</v>
      </c>
      <c r="G88" s="2" t="s">
        <v>20</v>
      </c>
      <c r="H88" s="2">
        <v>0.16</v>
      </c>
      <c r="I88" s="8">
        <v>0.1</v>
      </c>
      <c r="J88" s="2">
        <v>0.16</v>
      </c>
      <c r="K88" s="2" t="s">
        <v>21</v>
      </c>
      <c r="L88" s="2" t="s">
        <v>22</v>
      </c>
      <c r="M88" s="2" t="s">
        <v>23</v>
      </c>
      <c r="N88" s="2" t="s">
        <v>24</v>
      </c>
      <c r="O88" s="2" t="s">
        <v>181</v>
      </c>
      <c r="P88" s="2" t="s">
        <v>171</v>
      </c>
    </row>
    <row r="89" spans="1:16">
      <c r="A89" s="2" t="s">
        <v>64</v>
      </c>
      <c r="B89" s="3">
        <v>43133</v>
      </c>
      <c r="C89" s="2" t="s">
        <v>135</v>
      </c>
      <c r="D89" s="2" t="s">
        <v>136</v>
      </c>
      <c r="E89" s="2" t="s">
        <v>127</v>
      </c>
      <c r="F89" s="2" t="s">
        <v>58</v>
      </c>
      <c r="G89" s="2" t="s">
        <v>20</v>
      </c>
      <c r="H89" s="2">
        <v>0.16</v>
      </c>
      <c r="I89" s="8">
        <v>0.1</v>
      </c>
      <c r="J89" s="2">
        <v>0.16</v>
      </c>
      <c r="K89" s="2" t="s">
        <v>21</v>
      </c>
      <c r="L89" s="2" t="s">
        <v>22</v>
      </c>
      <c r="M89" s="2" t="s">
        <v>23</v>
      </c>
      <c r="N89" s="2" t="s">
        <v>24</v>
      </c>
      <c r="O89" s="2" t="s">
        <v>182</v>
      </c>
      <c r="P89" s="2" t="s">
        <v>171</v>
      </c>
    </row>
    <row r="90" spans="1:16">
      <c r="A90" s="2" t="s">
        <v>64</v>
      </c>
      <c r="B90" s="3">
        <v>43133</v>
      </c>
      <c r="C90" s="2" t="s">
        <v>135</v>
      </c>
      <c r="D90" s="2" t="s">
        <v>136</v>
      </c>
      <c r="E90" s="2" t="s">
        <v>129</v>
      </c>
      <c r="F90" s="2" t="s">
        <v>61</v>
      </c>
      <c r="G90" s="2" t="s">
        <v>62</v>
      </c>
      <c r="H90" s="2">
        <v>0</v>
      </c>
      <c r="I90" s="8" t="s">
        <v>150</v>
      </c>
      <c r="J90" s="2">
        <v>0</v>
      </c>
      <c r="K90" s="2" t="s">
        <v>21</v>
      </c>
      <c r="L90" s="2" t="s">
        <v>64</v>
      </c>
      <c r="M90" s="2" t="s">
        <v>64</v>
      </c>
      <c r="N90" s="2" t="s">
        <v>64</v>
      </c>
      <c r="O90" s="2" t="s">
        <v>183</v>
      </c>
      <c r="P90" s="2" t="s">
        <v>171</v>
      </c>
    </row>
    <row r="91" spans="1:16">
      <c r="A91" s="2" t="s">
        <v>64</v>
      </c>
      <c r="B91" s="3">
        <v>43133</v>
      </c>
      <c r="C91" s="2" t="s">
        <v>135</v>
      </c>
      <c r="D91" s="2" t="s">
        <v>136</v>
      </c>
      <c r="E91" s="2" t="s">
        <v>131</v>
      </c>
      <c r="F91" s="2" t="s">
        <v>67</v>
      </c>
      <c r="G91" s="2" t="s">
        <v>62</v>
      </c>
      <c r="H91" s="2">
        <v>0</v>
      </c>
      <c r="I91" s="8" t="s">
        <v>150</v>
      </c>
      <c r="J91" s="2">
        <v>0</v>
      </c>
      <c r="K91" s="2" t="s">
        <v>21</v>
      </c>
      <c r="L91" s="2" t="s">
        <v>64</v>
      </c>
      <c r="M91" s="2" t="s">
        <v>64</v>
      </c>
      <c r="N91" s="2" t="s">
        <v>64</v>
      </c>
      <c r="O91" s="2" t="s">
        <v>184</v>
      </c>
      <c r="P91" s="2" t="s">
        <v>171</v>
      </c>
    </row>
    <row r="92" spans="1:16">
      <c r="A92" s="2" t="s">
        <v>64</v>
      </c>
      <c r="B92" s="3">
        <v>43133</v>
      </c>
      <c r="C92" s="2" t="s">
        <v>135</v>
      </c>
      <c r="D92" s="2" t="s">
        <v>136</v>
      </c>
      <c r="E92" s="2" t="s">
        <v>133</v>
      </c>
      <c r="F92" s="2" t="s">
        <v>70</v>
      </c>
      <c r="G92" s="2" t="s">
        <v>71</v>
      </c>
      <c r="H92" s="2" t="s">
        <v>64</v>
      </c>
      <c r="I92" s="2" t="s">
        <v>64</v>
      </c>
      <c r="J92" s="2" t="s">
        <v>64</v>
      </c>
      <c r="K92" s="2" t="s">
        <v>64</v>
      </c>
      <c r="L92" s="2" t="s">
        <v>64</v>
      </c>
      <c r="M92" s="2" t="s">
        <v>64</v>
      </c>
      <c r="N92" s="2" t="s">
        <v>64</v>
      </c>
      <c r="O92" s="2" t="s">
        <v>185</v>
      </c>
      <c r="P92" s="2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855-2E0C-4F44-B342-FBE85BA2181A}">
  <dimension ref="A1:AW136"/>
  <sheetViews>
    <sheetView tabSelected="1" topLeftCell="L66" zoomScale="70" zoomScaleNormal="70" workbookViewId="0">
      <selection activeCell="T73" sqref="T73"/>
    </sheetView>
  </sheetViews>
  <sheetFormatPr defaultRowHeight="15"/>
  <cols>
    <col min="4" max="4" width="14.140625" customWidth="1"/>
    <col min="7" max="7" width="12" bestFit="1" customWidth="1"/>
    <col min="32" max="32" width="9.140625" customWidth="1"/>
    <col min="33" max="33" width="12.140625" customWidth="1"/>
    <col min="34" max="34" width="12" customWidth="1"/>
    <col min="35" max="35" width="13.140625" customWidth="1"/>
    <col min="40" max="40" width="11.42578125" customWidth="1"/>
  </cols>
  <sheetData>
    <row r="1" spans="1:49">
      <c r="A1" t="s">
        <v>186</v>
      </c>
    </row>
    <row r="2" spans="1:49">
      <c r="C2" s="21">
        <v>43333</v>
      </c>
      <c r="D2" s="22"/>
      <c r="E2" s="22"/>
      <c r="F2" s="22"/>
      <c r="G2" s="22"/>
      <c r="H2" s="22"/>
      <c r="I2" s="22"/>
      <c r="J2" s="22"/>
      <c r="M2" s="21">
        <v>43334</v>
      </c>
      <c r="N2" s="22"/>
      <c r="O2" s="22"/>
      <c r="P2" s="22"/>
      <c r="Q2" s="22"/>
      <c r="R2" s="22"/>
      <c r="S2" s="22"/>
      <c r="T2" s="22"/>
      <c r="W2" s="21">
        <v>43335</v>
      </c>
      <c r="X2" s="22"/>
      <c r="Y2" s="22"/>
      <c r="Z2" s="22"/>
      <c r="AA2" s="22"/>
      <c r="AB2" s="22"/>
      <c r="AC2" s="22"/>
      <c r="AD2" s="22"/>
    </row>
    <row r="3" spans="1:49" ht="75">
      <c r="D3" s="4" t="s">
        <v>187</v>
      </c>
      <c r="E3" s="4" t="s">
        <v>188</v>
      </c>
      <c r="F3" s="10" t="s">
        <v>189</v>
      </c>
      <c r="G3" s="10" t="s">
        <v>190</v>
      </c>
      <c r="H3" s="10" t="s">
        <v>191</v>
      </c>
      <c r="I3" s="10" t="s">
        <v>192</v>
      </c>
      <c r="J3" s="10" t="s">
        <v>193</v>
      </c>
      <c r="N3" s="4" t="s">
        <v>187</v>
      </c>
      <c r="O3" s="4" t="s">
        <v>188</v>
      </c>
      <c r="P3" s="10" t="s">
        <v>189</v>
      </c>
      <c r="Q3" s="10" t="s">
        <v>190</v>
      </c>
      <c r="R3" s="10" t="s">
        <v>191</v>
      </c>
      <c r="S3" s="10" t="s">
        <v>192</v>
      </c>
      <c r="T3" s="10" t="s">
        <v>193</v>
      </c>
      <c r="X3" s="4" t="s">
        <v>187</v>
      </c>
      <c r="Y3" s="4" t="s">
        <v>188</v>
      </c>
      <c r="Z3" s="10" t="s">
        <v>189</v>
      </c>
      <c r="AA3" s="10" t="s">
        <v>190</v>
      </c>
      <c r="AB3" s="10" t="s">
        <v>191</v>
      </c>
      <c r="AC3" s="10" t="s">
        <v>192</v>
      </c>
      <c r="AD3" s="10" t="s">
        <v>193</v>
      </c>
    </row>
    <row r="4" spans="1:49">
      <c r="C4" s="5" t="s">
        <v>194</v>
      </c>
      <c r="D4">
        <v>3.2100000000000004E-2</v>
      </c>
      <c r="E4">
        <v>1.7500000000000016E-3</v>
      </c>
      <c r="F4">
        <f>AVERAGE(E32:E35)</f>
        <v>-1.200000000000004E-3</v>
      </c>
      <c r="G4">
        <f>AVERAGE(E36:E37)</f>
        <v>3.027075</v>
      </c>
      <c r="H4">
        <f>((E4-E$32)/(G$4-E$32))*100</f>
        <v>0.10071407933297574</v>
      </c>
      <c r="I4" s="20">
        <f>AVERAGE(E28:E31)</f>
        <v>6.3749999999999658E-4</v>
      </c>
      <c r="J4" s="20">
        <f>((E4-E$28)/(G$4-E$28))*100</f>
        <v>-1.6527423126821361E-3</v>
      </c>
      <c r="M4" s="5" t="s">
        <v>194</v>
      </c>
      <c r="N4">
        <v>2.4849999999999997E-2</v>
      </c>
      <c r="O4">
        <v>-4.0500000000000015E-3</v>
      </c>
      <c r="P4">
        <f>AVERAGE(O32:O35)</f>
        <v>2.4500000000000025E-3</v>
      </c>
      <c r="Q4">
        <f>AVERAGE(O36:O37)</f>
        <v>3.1852499999999999</v>
      </c>
      <c r="R4">
        <f>((O4-O$32)/(Q$4-O$32))*100</f>
        <v>-0.2325654483170434</v>
      </c>
      <c r="S4" s="20">
        <f>AVERAGE(O28:O31)</f>
        <v>4.6875000000000024E-3</v>
      </c>
      <c r="T4" s="20">
        <f>((O4-O$28)/(Q$4-O$28))*100</f>
        <v>-0.33189146677152981</v>
      </c>
      <c r="W4" s="5" t="s">
        <v>194</v>
      </c>
      <c r="X4">
        <v>1.7350000000000001E-2</v>
      </c>
      <c r="Y4">
        <v>-1.0849999999999999E-2</v>
      </c>
      <c r="Z4">
        <f>AVERAGE(Y32:Y35)</f>
        <v>2.7874999999999992E-3</v>
      </c>
      <c r="AA4">
        <f>AVERAGE(Y36:Y37)</f>
        <v>2.7633999999999999</v>
      </c>
      <c r="AB4">
        <f>((Y4-Y$32)/(AA$4-Y$32))*100</f>
        <v>-0.48717762967255873</v>
      </c>
      <c r="AC4" s="20">
        <f>AVERAGE(Y28:Y31)</f>
        <v>2.6250000000000015E-3</v>
      </c>
      <c r="AD4" s="20">
        <f>((Y4-Y$28)/(AA$4-Y$28))*100</f>
        <v>-0.51266258468896075</v>
      </c>
      <c r="AF4" t="s">
        <v>195</v>
      </c>
      <c r="AU4" t="s">
        <v>196</v>
      </c>
    </row>
    <row r="5" spans="1:49">
      <c r="C5" s="5" t="s">
        <v>197</v>
      </c>
      <c r="D5">
        <v>3.0299999999999997E-2</v>
      </c>
      <c r="E5">
        <v>-5.0000000000004902E-5</v>
      </c>
      <c r="H5">
        <f t="shared" ref="H5:H37" si="0">((E5-E$32)/(G$4-E$32))*100</f>
        <v>4.1276262021711238E-2</v>
      </c>
      <c r="J5" s="20">
        <f t="shared" ref="J5:J37" si="1">((E5-E$28)/(G$4-E$28))*100</f>
        <v>-6.1151465569245798E-2</v>
      </c>
      <c r="M5" s="5" t="s">
        <v>197</v>
      </c>
      <c r="N5">
        <v>3.0250000000000003E-2</v>
      </c>
      <c r="O5">
        <v>1.350000000000004E-3</v>
      </c>
      <c r="R5">
        <f t="shared" ref="R5:R37" si="2">((O5-O$32)/(Q$4-O$32))*100</f>
        <v>-6.2855526572173803E-2</v>
      </c>
      <c r="T5" s="20">
        <f t="shared" ref="T5:T37" si="3">((O5-O$28)/(Q$4-O$28))*100</f>
        <v>-0.16201337003539121</v>
      </c>
      <c r="W5" s="5" t="s">
        <v>197</v>
      </c>
      <c r="X5">
        <v>1.745E-2</v>
      </c>
      <c r="Y5">
        <v>-1.0749999999999999E-2</v>
      </c>
      <c r="AB5">
        <f t="shared" ref="AB5:AB37" si="4">((Y5-Y$32)/(AA$4-Y$32))*100</f>
        <v>-0.4835554911619821</v>
      </c>
      <c r="AD5" s="20">
        <f t="shared" ref="AD5:AD37" si="5">((Y5-Y$28)/(AA$4-Y$28))*100</f>
        <v>-0.5090395275533498</v>
      </c>
      <c r="AG5" s="9">
        <v>43333</v>
      </c>
      <c r="AH5" s="9">
        <v>43334</v>
      </c>
      <c r="AI5" s="9">
        <v>43335</v>
      </c>
      <c r="AJ5" t="s">
        <v>198</v>
      </c>
      <c r="AK5" t="s">
        <v>199</v>
      </c>
      <c r="AM5" t="s">
        <v>7</v>
      </c>
      <c r="AN5" t="s">
        <v>200</v>
      </c>
      <c r="AU5" t="s">
        <v>201</v>
      </c>
      <c r="AV5" t="s">
        <v>202</v>
      </c>
      <c r="AW5" t="s">
        <v>203</v>
      </c>
    </row>
    <row r="6" spans="1:49">
      <c r="C6" s="5" t="s">
        <v>204</v>
      </c>
      <c r="D6">
        <v>3.0200000000000001E-2</v>
      </c>
      <c r="E6">
        <v>-1.5000000000000083E-4</v>
      </c>
      <c r="H6">
        <f t="shared" si="0"/>
        <v>3.7974161059974462E-2</v>
      </c>
      <c r="J6" s="20">
        <f t="shared" si="1"/>
        <v>-6.4456950194610299E-2</v>
      </c>
      <c r="M6" s="5" t="s">
        <v>204</v>
      </c>
      <c r="N6">
        <v>3.2149999999999998E-2</v>
      </c>
      <c r="O6">
        <v>3.2499999999999994E-3</v>
      </c>
      <c r="R6">
        <f t="shared" si="2"/>
        <v>-3.1427763286087833E-3</v>
      </c>
      <c r="T6" s="20">
        <f t="shared" si="3"/>
        <v>-0.10224144710971302</v>
      </c>
      <c r="W6" s="5" t="s">
        <v>204</v>
      </c>
      <c r="X6">
        <v>2.1299999999999999E-2</v>
      </c>
      <c r="Y6">
        <v>-6.8999999999999999E-3</v>
      </c>
      <c r="AB6">
        <f t="shared" si="4"/>
        <v>-0.34410315850478135</v>
      </c>
      <c r="AD6" s="20">
        <f t="shared" si="5"/>
        <v>-0.36955182783232521</v>
      </c>
      <c r="AF6" t="s">
        <v>205</v>
      </c>
      <c r="AG6">
        <f>D58</f>
        <v>5.2008090147356287E-2</v>
      </c>
      <c r="AH6" s="19">
        <f>N58</f>
        <v>-8.131933750275E-2</v>
      </c>
      <c r="AI6">
        <f>X58</f>
        <v>-0.38304114749348023</v>
      </c>
      <c r="AJ6">
        <f>AVERAGE(AG6:AI6)</f>
        <v>-0.13745079828295798</v>
      </c>
      <c r="AK6">
        <f>_xlfn.STDEV.P(AG6:AI6)/SQRT(3)</f>
        <v>0.1050714206411348</v>
      </c>
      <c r="AM6" s="2">
        <v>50</v>
      </c>
      <c r="AN6">
        <f>AVERAGE(C58,M58,W58)</f>
        <v>46.859999999999992</v>
      </c>
      <c r="AU6">
        <f>AG6</f>
        <v>5.2008090147356287E-2</v>
      </c>
      <c r="AV6">
        <f>AG18</f>
        <v>-5.0408640536810628E-2</v>
      </c>
      <c r="AW6" s="8">
        <f>C58</f>
        <v>47.92</v>
      </c>
    </row>
    <row r="7" spans="1:49">
      <c r="C7" s="5" t="s">
        <v>206</v>
      </c>
      <c r="D7">
        <v>2.9899999999999999E-2</v>
      </c>
      <c r="E7">
        <v>-4.5000000000000248E-4</v>
      </c>
      <c r="H7">
        <f t="shared" si="0"/>
        <v>2.8067858174763698E-2</v>
      </c>
      <c r="J7" s="20">
        <f t="shared" si="1"/>
        <v>-7.4373404070704266E-2</v>
      </c>
      <c r="M7" s="5" t="s">
        <v>206</v>
      </c>
      <c r="N7">
        <v>3.1399999999999997E-2</v>
      </c>
      <c r="O7">
        <v>2.4999999999999988E-3</v>
      </c>
      <c r="R7">
        <f t="shared" si="2"/>
        <v>-2.6713598793174004E-2</v>
      </c>
      <c r="T7" s="20">
        <f t="shared" si="3"/>
        <v>-0.12583562721195449</v>
      </c>
      <c r="W7" s="5" t="s">
        <v>206</v>
      </c>
      <c r="X7">
        <v>2.4799999999999999E-2</v>
      </c>
      <c r="Y7">
        <v>-3.4000000000000002E-3</v>
      </c>
      <c r="AB7">
        <f t="shared" si="4"/>
        <v>-0.21732831063459873</v>
      </c>
      <c r="AD7" s="20">
        <f t="shared" si="5"/>
        <v>-0.24274482808593922</v>
      </c>
      <c r="AF7" t="s">
        <v>207</v>
      </c>
      <c r="AG7">
        <f t="shared" ref="AG7:AG13" si="6">D59</f>
        <v>3.9212448920625781E-2</v>
      </c>
      <c r="AH7" s="19">
        <f t="shared" ref="AH7:AH13" si="7">N59</f>
        <v>5.3034350545271745E-2</v>
      </c>
      <c r="AI7">
        <f t="shared" ref="AI7:AI13" si="8">X59</f>
        <v>-0.20374529121993629</v>
      </c>
      <c r="AJ7">
        <f t="shared" ref="AJ7:AJ13" si="9">AVERAGE(AG7:AI7)</f>
        <v>-3.7166163918012918E-2</v>
      </c>
      <c r="AK7">
        <f t="shared" ref="AK7:AK13" si="10">_xlfn.STDEV.P(AG7:AI7)/SQRT(3)</f>
        <v>6.8083633994657458E-2</v>
      </c>
      <c r="AM7" s="2">
        <v>15.9</v>
      </c>
      <c r="AN7">
        <f t="shared" ref="AN7:AN11" si="11">AVERAGE(C59,M59,W59)</f>
        <v>13.61</v>
      </c>
      <c r="AU7">
        <f t="shared" ref="AU7:AU13" si="12">AG7</f>
        <v>3.9212448920625781E-2</v>
      </c>
      <c r="AV7">
        <f t="shared" ref="AV7:AV13" si="13">AG19</f>
        <v>-6.3217393460098581E-2</v>
      </c>
      <c r="AW7" s="8">
        <f t="shared" ref="AW7:AW11" si="14">C59</f>
        <v>14.15</v>
      </c>
    </row>
    <row r="8" spans="1:49">
      <c r="C8" s="5" t="s">
        <v>208</v>
      </c>
      <c r="D8">
        <v>3.0150000000000003E-2</v>
      </c>
      <c r="E8">
        <v>-1.9999999999999879E-4</v>
      </c>
      <c r="H8">
        <f t="shared" si="0"/>
        <v>3.6323110579106081E-2</v>
      </c>
      <c r="J8" s="20">
        <f t="shared" si="1"/>
        <v>-6.6109692507292553E-2</v>
      </c>
      <c r="M8" s="5" t="s">
        <v>208</v>
      </c>
      <c r="N8">
        <v>3.44E-2</v>
      </c>
      <c r="O8">
        <v>5.5000000000000014E-3</v>
      </c>
      <c r="R8">
        <f t="shared" si="2"/>
        <v>6.7569691065086881E-2</v>
      </c>
      <c r="T8" s="20">
        <f t="shared" si="3"/>
        <v>-3.1458906802988622E-2</v>
      </c>
      <c r="W8" s="5" t="s">
        <v>208</v>
      </c>
      <c r="X8">
        <v>2.6450000000000001E-2</v>
      </c>
      <c r="Y8">
        <v>-1.7499999999999981E-3</v>
      </c>
      <c r="AB8">
        <f t="shared" si="4"/>
        <v>-0.15756302521008403</v>
      </c>
      <c r="AD8" s="20">
        <f t="shared" si="5"/>
        <v>-0.18296438534835716</v>
      </c>
      <c r="AF8" t="s">
        <v>209</v>
      </c>
      <c r="AG8">
        <f t="shared" si="6"/>
        <v>7.4297271639080453E-2</v>
      </c>
      <c r="AH8" s="19">
        <f t="shared" si="7"/>
        <v>-1.0135453659763034</v>
      </c>
      <c r="AI8">
        <f t="shared" si="8"/>
        <v>-3.8485221674876911E-2</v>
      </c>
      <c r="AJ8">
        <f>AVERAGE(AG8,AI8)</f>
        <v>1.7906024982101771E-2</v>
      </c>
      <c r="AK8">
        <f>_xlfn.STDEV.P(AG8,AI8)/SQRT(2)</f>
        <v>3.9874632910712852E-2</v>
      </c>
      <c r="AM8" s="2">
        <v>5</v>
      </c>
      <c r="AN8">
        <f t="shared" si="11"/>
        <v>4.873333333333334</v>
      </c>
      <c r="AU8">
        <f t="shared" si="12"/>
        <v>7.4297271639080453E-2</v>
      </c>
      <c r="AV8">
        <f t="shared" si="13"/>
        <v>-2.8096619315599265E-2</v>
      </c>
      <c r="AW8" s="8">
        <f t="shared" si="14"/>
        <v>4.55</v>
      </c>
    </row>
    <row r="9" spans="1:49">
      <c r="C9" s="5" t="s">
        <v>210</v>
      </c>
      <c r="D9">
        <v>3.0099999999999998E-2</v>
      </c>
      <c r="E9">
        <v>-2.5000000000000369E-4</v>
      </c>
      <c r="H9">
        <f t="shared" si="0"/>
        <v>3.4672060098237464E-2</v>
      </c>
      <c r="J9" s="20">
        <f t="shared" si="1"/>
        <v>-6.7762434819975029E-2</v>
      </c>
      <c r="M9" s="5" t="s">
        <v>210</v>
      </c>
      <c r="N9">
        <v>3.6300000000000006E-2</v>
      </c>
      <c r="O9">
        <v>7.4000000000000073E-3</v>
      </c>
      <c r="R9">
        <f t="shared" si="2"/>
        <v>0.12728244130865224</v>
      </c>
      <c r="T9" s="20">
        <f t="shared" si="3"/>
        <v>2.8313016122689896E-2</v>
      </c>
      <c r="W9" s="5" t="s">
        <v>210</v>
      </c>
      <c r="X9">
        <v>2.7100000000000006E-2</v>
      </c>
      <c r="Y9">
        <v>-1.0999999999999933E-3</v>
      </c>
      <c r="AB9">
        <f t="shared" si="4"/>
        <v>-0.13401912489133569</v>
      </c>
      <c r="AD9" s="20">
        <f t="shared" si="5"/>
        <v>-0.1594145139668853</v>
      </c>
      <c r="AF9" t="s">
        <v>211</v>
      </c>
      <c r="AG9">
        <f t="shared" si="6"/>
        <v>7.6773847360383118E-2</v>
      </c>
      <c r="AH9" s="19">
        <f t="shared" si="7"/>
        <v>-1.0135453659763034</v>
      </c>
      <c r="AI9">
        <f t="shared" si="8"/>
        <v>2.2638365691104046E-3</v>
      </c>
      <c r="AJ9">
        <f>AVERAGE(AG9,AI9)</f>
        <v>3.9518841964746761E-2</v>
      </c>
      <c r="AK9">
        <f>_xlfn.STDEV.P(AG9,AI9)/SQRT(2)</f>
        <v>2.6343266948395883E-2</v>
      </c>
      <c r="AM9" s="2">
        <v>1.6</v>
      </c>
      <c r="AN9">
        <f t="shared" si="11"/>
        <v>2.4033333333333333</v>
      </c>
      <c r="AU9">
        <f t="shared" si="12"/>
        <v>7.6773847360383118E-2</v>
      </c>
      <c r="AV9">
        <f t="shared" si="13"/>
        <v>-2.5617505846575805E-2</v>
      </c>
      <c r="AW9" s="8">
        <f t="shared" si="14"/>
        <v>2.25</v>
      </c>
    </row>
    <row r="10" spans="1:49">
      <c r="C10" s="5" t="s">
        <v>212</v>
      </c>
      <c r="D10">
        <v>3.0199999999999998E-2</v>
      </c>
      <c r="E10">
        <v>-1.500000000000043E-4</v>
      </c>
      <c r="H10">
        <f t="shared" si="0"/>
        <v>3.7974161059974351E-2</v>
      </c>
      <c r="J10" s="20">
        <f t="shared" si="1"/>
        <v>-6.445695019461041E-2</v>
      </c>
      <c r="M10" s="5" t="s">
        <v>212</v>
      </c>
      <c r="N10">
        <v>3.0550000000000001E-2</v>
      </c>
      <c r="O10">
        <v>1.6500000000000022E-3</v>
      </c>
      <c r="R10">
        <f t="shared" si="2"/>
        <v>-5.3427197586347792E-2</v>
      </c>
      <c r="T10" s="20">
        <f t="shared" si="3"/>
        <v>-0.15257569799449469</v>
      </c>
      <c r="W10" s="5" t="s">
        <v>212</v>
      </c>
      <c r="X10">
        <v>2.4499999999999997E-2</v>
      </c>
      <c r="Y10">
        <v>-3.7000000000000019E-3</v>
      </c>
      <c r="AB10">
        <f t="shared" si="4"/>
        <v>-0.22819472616632877</v>
      </c>
      <c r="AD10" s="20">
        <f t="shared" si="5"/>
        <v>-0.25361399949277236</v>
      </c>
      <c r="AF10" t="s">
        <v>213</v>
      </c>
      <c r="AG10">
        <f t="shared" si="6"/>
        <v>8.2552524043422698E-2</v>
      </c>
      <c r="AH10" s="19">
        <f t="shared" si="7"/>
        <v>9.1533360570728139E-2</v>
      </c>
      <c r="AI10">
        <f t="shared" si="8"/>
        <v>-1.3583019414662801E-3</v>
      </c>
      <c r="AJ10">
        <f t="shared" si="9"/>
        <v>5.7575860890894857E-2</v>
      </c>
      <c r="AK10">
        <f t="shared" si="10"/>
        <v>2.4152710994586036E-2</v>
      </c>
      <c r="AM10" s="2">
        <v>0.5</v>
      </c>
      <c r="AN10">
        <f t="shared" si="11"/>
        <v>0.79666666666666675</v>
      </c>
      <c r="AU10">
        <f t="shared" si="12"/>
        <v>8.2552524043422698E-2</v>
      </c>
      <c r="AV10">
        <f t="shared" si="13"/>
        <v>-1.9832907752187698E-2</v>
      </c>
      <c r="AW10" s="8">
        <f t="shared" si="14"/>
        <v>0.7</v>
      </c>
    </row>
    <row r="11" spans="1:49">
      <c r="C11" s="5" t="s">
        <v>214</v>
      </c>
      <c r="D11">
        <v>3.0500000000000003E-2</v>
      </c>
      <c r="E11">
        <v>1.5000000000000083E-4</v>
      </c>
      <c r="H11">
        <f t="shared" si="0"/>
        <v>4.7880463945185234E-2</v>
      </c>
      <c r="J11" s="20">
        <f t="shared" si="1"/>
        <v>-5.4540496318516332E-2</v>
      </c>
      <c r="M11" s="5" t="s">
        <v>214</v>
      </c>
      <c r="N11">
        <v>3.4500000000000003E-2</v>
      </c>
      <c r="O11">
        <v>5.6000000000000043E-3</v>
      </c>
      <c r="R11">
        <f t="shared" si="2"/>
        <v>7.071246739369566E-2</v>
      </c>
      <c r="T11" s="20">
        <f t="shared" si="3"/>
        <v>-2.8313016122689671E-2</v>
      </c>
      <c r="W11" s="5" t="s">
        <v>214</v>
      </c>
      <c r="X11">
        <v>2.265E-2</v>
      </c>
      <c r="Y11">
        <v>-5.5499999999999994E-3</v>
      </c>
      <c r="AB11">
        <f t="shared" si="4"/>
        <v>-0.2952042886119966</v>
      </c>
      <c r="AD11" s="20">
        <f t="shared" si="5"/>
        <v>-0.3206405565015763</v>
      </c>
      <c r="AF11" t="s">
        <v>215</v>
      </c>
      <c r="AG11">
        <f t="shared" si="6"/>
        <v>6.3978206133652529E-2</v>
      </c>
      <c r="AH11" s="19">
        <f t="shared" si="7"/>
        <v>0.15203180489644547</v>
      </c>
      <c r="AI11">
        <f t="shared" si="8"/>
        <v>-5.4332077658650283E-3</v>
      </c>
      <c r="AJ11">
        <f t="shared" si="9"/>
        <v>7.0192267754744311E-2</v>
      </c>
      <c r="AK11">
        <f t="shared" si="10"/>
        <v>3.7201458975447146E-2</v>
      </c>
      <c r="AM11" s="2">
        <v>0.16</v>
      </c>
      <c r="AN11">
        <f t="shared" si="11"/>
        <v>0.16333333333333333</v>
      </c>
      <c r="AU11">
        <f t="shared" si="12"/>
        <v>6.3978206133652529E-2</v>
      </c>
      <c r="AV11">
        <f t="shared" si="13"/>
        <v>-3.8426258769863851E-2</v>
      </c>
      <c r="AW11" s="8">
        <f t="shared" si="14"/>
        <v>0.16</v>
      </c>
    </row>
    <row r="12" spans="1:49">
      <c r="C12" s="5" t="s">
        <v>216</v>
      </c>
      <c r="D12">
        <v>3.0349999999999999E-2</v>
      </c>
      <c r="E12">
        <v>0</v>
      </c>
      <c r="H12">
        <f t="shared" si="0"/>
        <v>4.2927312502579848E-2</v>
      </c>
      <c r="J12" s="20">
        <f t="shared" si="1"/>
        <v>-5.9498723256563316E-2</v>
      </c>
      <c r="M12" s="5" t="s">
        <v>216</v>
      </c>
      <c r="N12">
        <v>0</v>
      </c>
      <c r="O12">
        <v>-2.8899999999999999E-2</v>
      </c>
      <c r="R12">
        <f t="shared" si="2"/>
        <v>-1.0135453659763034</v>
      </c>
      <c r="T12" s="20">
        <f t="shared" si="3"/>
        <v>-1.1136453008257963</v>
      </c>
      <c r="W12" s="5" t="s">
        <v>216</v>
      </c>
      <c r="X12">
        <v>2.63E-2</v>
      </c>
      <c r="Y12">
        <v>-1.8999999999999989E-3</v>
      </c>
      <c r="AB12">
        <f t="shared" si="4"/>
        <v>-0.16299623297594903</v>
      </c>
      <c r="AD12" s="20">
        <f t="shared" si="5"/>
        <v>-0.18839897105177372</v>
      </c>
      <c r="AF12" t="s">
        <v>217</v>
      </c>
      <c r="AG12">
        <f t="shared" si="6"/>
        <v>6.3978206133652502E-2</v>
      </c>
      <c r="AH12" s="19">
        <f t="shared" si="7"/>
        <v>4.2034633395141276E-2</v>
      </c>
      <c r="AI12">
        <f t="shared" si="8"/>
        <v>9.0553462764415686E-4</v>
      </c>
      <c r="AJ12">
        <f t="shared" si="9"/>
        <v>3.5639458052145981E-2</v>
      </c>
      <c r="AK12">
        <f t="shared" si="10"/>
        <v>1.5093885248131661E-2</v>
      </c>
      <c r="AM12" s="2">
        <v>0</v>
      </c>
      <c r="AN12">
        <v>0</v>
      </c>
      <c r="AU12">
        <f t="shared" si="12"/>
        <v>6.3978206133652502E-2</v>
      </c>
      <c r="AV12">
        <f t="shared" si="13"/>
        <v>-3.8426258769863872E-2</v>
      </c>
      <c r="AW12" s="8">
        <v>0</v>
      </c>
    </row>
    <row r="13" spans="1:49">
      <c r="C13" s="5" t="s">
        <v>218</v>
      </c>
      <c r="D13">
        <v>3.1549999999999995E-2</v>
      </c>
      <c r="E13">
        <v>1.1999999999999927E-3</v>
      </c>
      <c r="H13">
        <f t="shared" si="0"/>
        <v>8.2552524043422476E-2</v>
      </c>
      <c r="J13" s="20">
        <f t="shared" si="1"/>
        <v>-1.9832907752187927E-2</v>
      </c>
      <c r="M13" s="5" t="s">
        <v>218</v>
      </c>
      <c r="N13">
        <v>0</v>
      </c>
      <c r="O13">
        <v>-2.8899999999999999E-2</v>
      </c>
      <c r="R13">
        <f t="shared" si="2"/>
        <v>-1.0135453659763034</v>
      </c>
      <c r="T13" s="20">
        <f t="shared" si="3"/>
        <v>-1.1136453008257963</v>
      </c>
      <c r="W13" s="5" t="s">
        <v>218</v>
      </c>
      <c r="X13">
        <v>3.0499999999999999E-2</v>
      </c>
      <c r="Y13">
        <v>2.3E-3</v>
      </c>
      <c r="AB13">
        <f t="shared" si="4"/>
        <v>-1.0866415531729994E-2</v>
      </c>
      <c r="AD13" s="20">
        <f t="shared" si="5"/>
        <v>-3.6230571356110568E-2</v>
      </c>
      <c r="AF13" t="s">
        <v>219</v>
      </c>
      <c r="AG13">
        <f t="shared" si="6"/>
        <v>3.3021009617368565E-3</v>
      </c>
      <c r="AH13" s="19">
        <f t="shared" si="7"/>
        <v>-2.828498695747823E-2</v>
      </c>
      <c r="AI13">
        <f t="shared" si="8"/>
        <v>6.7915097073311219E-3</v>
      </c>
      <c r="AJ13">
        <f t="shared" si="9"/>
        <v>-6.0637920961367506E-3</v>
      </c>
      <c r="AK13">
        <f t="shared" si="10"/>
        <v>9.1089713914694406E-3</v>
      </c>
      <c r="AM13" s="2">
        <v>0</v>
      </c>
      <c r="AN13">
        <v>0</v>
      </c>
      <c r="AU13">
        <f t="shared" si="12"/>
        <v>3.3021009617368565E-3</v>
      </c>
      <c r="AV13">
        <f t="shared" si="13"/>
        <v>-9.9164538760939086E-2</v>
      </c>
      <c r="AW13">
        <v>0</v>
      </c>
    </row>
    <row r="14" spans="1:49">
      <c r="C14" s="5" t="s">
        <v>220</v>
      </c>
      <c r="D14">
        <v>3.0900000000000007E-2</v>
      </c>
      <c r="E14">
        <v>5.5000000000000535E-4</v>
      </c>
      <c r="H14">
        <f t="shared" si="0"/>
        <v>6.1088867792133003E-2</v>
      </c>
      <c r="J14" s="20">
        <f t="shared" si="1"/>
        <v>-4.131855781705765E-2</v>
      </c>
      <c r="M14" s="5" t="s">
        <v>220</v>
      </c>
      <c r="N14">
        <v>0</v>
      </c>
      <c r="O14">
        <v>-2.8899999999999999E-2</v>
      </c>
      <c r="R14">
        <f t="shared" si="2"/>
        <v>-1.0135453659763034</v>
      </c>
      <c r="T14" s="20">
        <f t="shared" si="3"/>
        <v>-1.1136453008257963</v>
      </c>
      <c r="W14" s="5" t="s">
        <v>220</v>
      </c>
      <c r="X14">
        <v>3.0999999999999996E-2</v>
      </c>
      <c r="Y14">
        <v>2.7999999999999969E-3</v>
      </c>
      <c r="AB14">
        <f t="shared" si="4"/>
        <v>7.2442770211531195E-3</v>
      </c>
      <c r="AD14" s="20">
        <f t="shared" si="5"/>
        <v>-1.8115285678055537E-2</v>
      </c>
      <c r="AU14" s="20">
        <f>AH6</f>
        <v>-8.131933750275E-2</v>
      </c>
      <c r="AV14">
        <f>AH18</f>
        <v>-0.18049547778214714</v>
      </c>
      <c r="AW14" s="8">
        <f>M58</f>
        <v>46.55</v>
      </c>
    </row>
    <row r="15" spans="1:49">
      <c r="C15" s="5" t="s">
        <v>221</v>
      </c>
      <c r="D15">
        <v>3.2400000000000005E-2</v>
      </c>
      <c r="E15">
        <v>2.0500000000000032E-3</v>
      </c>
      <c r="H15">
        <f t="shared" si="0"/>
        <v>0.11062038221818651</v>
      </c>
      <c r="J15" s="20">
        <f t="shared" si="1"/>
        <v>8.2637115634118258E-3</v>
      </c>
      <c r="M15" s="5" t="s">
        <v>221</v>
      </c>
      <c r="N15">
        <v>0</v>
      </c>
      <c r="O15">
        <v>-2.8899999999999999E-2</v>
      </c>
      <c r="R15">
        <f t="shared" si="2"/>
        <v>-1.0135453659763034</v>
      </c>
      <c r="T15" s="20">
        <f t="shared" si="3"/>
        <v>-1.1136453008257963</v>
      </c>
      <c r="W15" s="5" t="s">
        <v>221</v>
      </c>
      <c r="X15">
        <v>3.1150000000000001E-2</v>
      </c>
      <c r="Y15">
        <v>2.9500000000000012E-3</v>
      </c>
      <c r="AB15">
        <f t="shared" si="4"/>
        <v>1.2677484787018242E-2</v>
      </c>
      <c r="AD15" s="20">
        <f t="shared" si="5"/>
        <v>-1.2680699974638839E-2</v>
      </c>
      <c r="AU15" s="20">
        <f t="shared" ref="AU15:AU21" si="15">AH7</f>
        <v>5.3034350545271745E-2</v>
      </c>
      <c r="AV15">
        <f t="shared" ref="AV15:AV21" si="16">AH19</f>
        <v>-4.6008651199370768E-2</v>
      </c>
      <c r="AW15" s="8">
        <f t="shared" ref="AW15:AW19" si="17">M59</f>
        <v>13.38</v>
      </c>
    </row>
    <row r="16" spans="1:49">
      <c r="C16" s="5" t="s">
        <v>222</v>
      </c>
      <c r="D16">
        <v>3.0800000000000001E-2</v>
      </c>
      <c r="E16">
        <v>4.4999999999999901E-4</v>
      </c>
      <c r="H16">
        <f t="shared" si="0"/>
        <v>5.7786766830395887E-2</v>
      </c>
      <c r="J16" s="20">
        <f t="shared" si="1"/>
        <v>-4.462404244242249E-2</v>
      </c>
      <c r="M16" s="5" t="s">
        <v>222</v>
      </c>
      <c r="N16">
        <v>0</v>
      </c>
      <c r="O16">
        <v>-2.8899999999999999E-2</v>
      </c>
      <c r="R16">
        <f t="shared" si="2"/>
        <v>-1.0135453659763034</v>
      </c>
      <c r="T16" s="20">
        <f t="shared" si="3"/>
        <v>-1.1136453008257963</v>
      </c>
      <c r="W16" s="5" t="s">
        <v>222</v>
      </c>
      <c r="X16">
        <v>3.1099999999999999E-2</v>
      </c>
      <c r="Y16">
        <v>2.8999999999999998E-3</v>
      </c>
      <c r="AB16">
        <f t="shared" si="4"/>
        <v>1.0866415531729868E-2</v>
      </c>
      <c r="AD16" s="20">
        <f t="shared" si="5"/>
        <v>-1.4492228542444403E-2</v>
      </c>
      <c r="AF16" t="s">
        <v>223</v>
      </c>
      <c r="AU16" s="20">
        <f t="shared" si="15"/>
        <v>-1.0135453659763034</v>
      </c>
      <c r="AV16">
        <f t="shared" si="16"/>
        <v>-1.1136453008257963</v>
      </c>
      <c r="AW16" s="8">
        <f t="shared" si="17"/>
        <v>4.9800000000000004</v>
      </c>
    </row>
    <row r="17" spans="3:49">
      <c r="C17" s="5" t="s">
        <v>224</v>
      </c>
      <c r="D17">
        <v>3.1350000000000003E-2</v>
      </c>
      <c r="E17">
        <v>1.0000000000000009E-3</v>
      </c>
      <c r="H17">
        <f t="shared" si="0"/>
        <v>7.5948322119948924E-2</v>
      </c>
      <c r="J17" s="20">
        <f t="shared" si="1"/>
        <v>-2.6443877002916932E-2</v>
      </c>
      <c r="M17" s="5" t="s">
        <v>224</v>
      </c>
      <c r="N17">
        <v>0</v>
      </c>
      <c r="O17">
        <v>-2.8899999999999999E-2</v>
      </c>
      <c r="R17">
        <f t="shared" si="2"/>
        <v>-1.0135453659763034</v>
      </c>
      <c r="T17" s="20">
        <f t="shared" si="3"/>
        <v>-1.1136453008257963</v>
      </c>
      <c r="W17" s="5" t="s">
        <v>224</v>
      </c>
      <c r="X17">
        <v>3.0499999999999999E-2</v>
      </c>
      <c r="Y17">
        <v>2.3E-3</v>
      </c>
      <c r="AB17">
        <f t="shared" si="4"/>
        <v>-1.0866415531729994E-2</v>
      </c>
      <c r="AD17" s="20">
        <f t="shared" si="5"/>
        <v>-3.6230571356110568E-2</v>
      </c>
      <c r="AG17" s="9">
        <v>43333</v>
      </c>
      <c r="AH17" s="9">
        <v>43334</v>
      </c>
      <c r="AI17" s="9">
        <v>43335</v>
      </c>
      <c r="AJ17" t="s">
        <v>198</v>
      </c>
      <c r="AK17" t="s">
        <v>199</v>
      </c>
      <c r="AU17" s="20">
        <f t="shared" si="15"/>
        <v>-1.0135453659763034</v>
      </c>
      <c r="AV17">
        <f t="shared" si="16"/>
        <v>-1.1136453008257963</v>
      </c>
      <c r="AW17" s="8">
        <f t="shared" si="17"/>
        <v>2.59</v>
      </c>
    </row>
    <row r="18" spans="3:49">
      <c r="C18" s="5" t="s">
        <v>225</v>
      </c>
      <c r="D18">
        <v>3.1399999999999997E-2</v>
      </c>
      <c r="E18">
        <v>1.0499999999999954E-3</v>
      </c>
      <c r="H18">
        <f t="shared" si="0"/>
        <v>7.7599372600817201E-2</v>
      </c>
      <c r="J18" s="20">
        <f t="shared" si="1"/>
        <v>-2.4791134690234789E-2</v>
      </c>
      <c r="M18" s="5" t="s">
        <v>225</v>
      </c>
      <c r="N18">
        <v>0</v>
      </c>
      <c r="O18">
        <v>-2.8899999999999999E-2</v>
      </c>
      <c r="R18">
        <f t="shared" si="2"/>
        <v>-1.0135453659763034</v>
      </c>
      <c r="T18" s="20">
        <f t="shared" si="3"/>
        <v>-1.1136453008257963</v>
      </c>
      <c r="W18" s="5" t="s">
        <v>225</v>
      </c>
      <c r="X18">
        <v>3.0800000000000001E-2</v>
      </c>
      <c r="Y18">
        <v>2.6000000000000016E-3</v>
      </c>
      <c r="AB18">
        <f t="shared" si="4"/>
        <v>0</v>
      </c>
      <c r="AD18" s="20">
        <f t="shared" si="5"/>
        <v>-2.536139994927742E-2</v>
      </c>
      <c r="AF18" t="s">
        <v>205</v>
      </c>
      <c r="AG18">
        <f>F58</f>
        <v>-5.0408640536810628E-2</v>
      </c>
      <c r="AH18" s="19">
        <f>P58</f>
        <v>-0.18049547778214714</v>
      </c>
      <c r="AI18">
        <f>Z58</f>
        <v>-0.40849969204014375</v>
      </c>
      <c r="AJ18">
        <f>AVERAGE(AG18:AI18)</f>
        <v>-0.21313460345303384</v>
      </c>
      <c r="AK18">
        <f>_xlfn.STDEV.P(AG18:AI18)/SQRT(3)</f>
        <v>8.5448210026256591E-2</v>
      </c>
      <c r="AU18" s="20">
        <f t="shared" si="15"/>
        <v>9.1533360570728139E-2</v>
      </c>
      <c r="AV18">
        <f t="shared" si="16"/>
        <v>-7.4714903657098434E-3</v>
      </c>
      <c r="AW18" s="8">
        <f t="shared" si="17"/>
        <v>0.88</v>
      </c>
    </row>
    <row r="19" spans="3:49">
      <c r="C19" s="5" t="s">
        <v>226</v>
      </c>
      <c r="D19">
        <v>3.1950000000000006E-2</v>
      </c>
      <c r="E19">
        <v>1.6000000000000042E-3</v>
      </c>
      <c r="H19">
        <f t="shared" si="0"/>
        <v>9.5760927890370467E-2</v>
      </c>
      <c r="J19" s="20">
        <f t="shared" si="1"/>
        <v>-6.6109692507290022E-3</v>
      </c>
      <c r="M19" s="5" t="s">
        <v>226</v>
      </c>
      <c r="N19">
        <v>0</v>
      </c>
      <c r="O19">
        <v>-2.8899999999999999E-2</v>
      </c>
      <c r="R19">
        <f t="shared" si="2"/>
        <v>-1.0135453659763034</v>
      </c>
      <c r="T19" s="20">
        <f t="shared" si="3"/>
        <v>-1.1136453008257963</v>
      </c>
      <c r="W19" s="5" t="s">
        <v>226</v>
      </c>
      <c r="X19">
        <v>3.1050000000000005E-2</v>
      </c>
      <c r="Y19">
        <v>2.8500000000000053E-3</v>
      </c>
      <c r="AB19">
        <f t="shared" si="4"/>
        <v>9.0553462764417451E-3</v>
      </c>
      <c r="AD19" s="20">
        <f t="shared" si="5"/>
        <v>-1.6303757110249718E-2</v>
      </c>
      <c r="AF19" t="s">
        <v>207</v>
      </c>
      <c r="AG19">
        <f t="shared" ref="AG19:AG25" si="18">F59</f>
        <v>-6.3217393460098581E-2</v>
      </c>
      <c r="AH19" s="19">
        <f t="shared" ref="AH19:AH25" si="19">P59</f>
        <v>-4.6008651199370768E-2</v>
      </c>
      <c r="AI19">
        <f t="shared" ref="AI19:AI25" si="20">Z59</f>
        <v>-0.22915836382739777</v>
      </c>
      <c r="AJ19">
        <f t="shared" ref="AJ19:AJ25" si="21">AVERAGE(AG19:AI19)</f>
        <v>-0.11279480282895571</v>
      </c>
      <c r="AK19">
        <f t="shared" ref="AK19:AK25" si="22">_xlfn.STDEV.P(AG19:AI19)/SQRT(3)</f>
        <v>4.7678073107800929E-2</v>
      </c>
      <c r="AU19" s="20">
        <f t="shared" si="15"/>
        <v>0.15203180489644547</v>
      </c>
      <c r="AV19">
        <f t="shared" si="16"/>
        <v>5.308690523004319E-2</v>
      </c>
      <c r="AW19" s="8">
        <f t="shared" si="17"/>
        <v>0.17</v>
      </c>
    </row>
    <row r="20" spans="3:49">
      <c r="C20" s="5" t="s">
        <v>227</v>
      </c>
      <c r="D20">
        <v>3.1899999999999998E-2</v>
      </c>
      <c r="E20">
        <v>1.5499999999999958E-3</v>
      </c>
      <c r="H20">
        <f t="shared" si="0"/>
        <v>9.4109877409501733E-2</v>
      </c>
      <c r="J20" s="20">
        <f t="shared" si="1"/>
        <v>-8.2637115634115969E-3</v>
      </c>
      <c r="M20" s="5" t="s">
        <v>227</v>
      </c>
      <c r="N20">
        <v>3.5150000000000001E-2</v>
      </c>
      <c r="O20">
        <v>6.2500000000000021E-3</v>
      </c>
      <c r="R20">
        <f t="shared" si="2"/>
        <v>9.1140513529652092E-2</v>
      </c>
      <c r="T20" s="20">
        <f t="shared" si="3"/>
        <v>-7.8647267007471554E-3</v>
      </c>
      <c r="W20" s="5" t="s">
        <v>227</v>
      </c>
      <c r="X20">
        <v>3.1E-2</v>
      </c>
      <c r="Y20">
        <v>2.8000000000000004E-3</v>
      </c>
      <c r="AB20">
        <f t="shared" si="4"/>
        <v>7.2442770211532462E-3</v>
      </c>
      <c r="AD20" s="20">
        <f t="shared" si="5"/>
        <v>-1.8115285678055409E-2</v>
      </c>
      <c r="AF20" t="s">
        <v>209</v>
      </c>
      <c r="AG20">
        <f t="shared" si="18"/>
        <v>-2.8096619315599265E-2</v>
      </c>
      <c r="AH20" s="19">
        <f t="shared" si="19"/>
        <v>-1.1136453008257963</v>
      </c>
      <c r="AI20">
        <f t="shared" si="20"/>
        <v>-6.3856382015144666E-2</v>
      </c>
      <c r="AJ20">
        <f>AVERAGE(AG20,AI20)</f>
        <v>-4.5976500665371969E-2</v>
      </c>
      <c r="AK20">
        <f>_xlfn.STDEV.P(AG20,AI20)/SQRT(2)</f>
        <v>1.2642985349235143E-2</v>
      </c>
      <c r="AU20" s="20">
        <f t="shared" si="15"/>
        <v>4.2034633395141276E-2</v>
      </c>
      <c r="AV20">
        <f t="shared" si="16"/>
        <v>-5.7019268580416824E-2</v>
      </c>
      <c r="AW20" s="8">
        <v>0</v>
      </c>
    </row>
    <row r="21" spans="3:49">
      <c r="C21" s="5" t="s">
        <v>228</v>
      </c>
      <c r="D21">
        <v>3.1550000000000009E-2</v>
      </c>
      <c r="E21">
        <v>1.2000000000000066E-3</v>
      </c>
      <c r="H21">
        <f t="shared" si="0"/>
        <v>8.2552524043422934E-2</v>
      </c>
      <c r="J21" s="20">
        <f t="shared" si="1"/>
        <v>-1.9832907752187469E-2</v>
      </c>
      <c r="M21" s="5" t="s">
        <v>228</v>
      </c>
      <c r="N21">
        <v>3.3750000000000002E-2</v>
      </c>
      <c r="O21">
        <v>4.8500000000000036E-3</v>
      </c>
      <c r="R21">
        <f t="shared" si="2"/>
        <v>4.7141644929130443E-2</v>
      </c>
      <c r="T21" s="20">
        <f t="shared" si="3"/>
        <v>-5.1907196224931146E-2</v>
      </c>
      <c r="W21" s="5" t="s">
        <v>228</v>
      </c>
      <c r="X21">
        <v>3.0500000000000003E-2</v>
      </c>
      <c r="Y21">
        <v>2.3000000000000034E-3</v>
      </c>
      <c r="AB21">
        <f t="shared" si="4"/>
        <v>-1.0866415531729868E-2</v>
      </c>
      <c r="AD21" s="20">
        <f t="shared" si="5"/>
        <v>-3.6230571356110443E-2</v>
      </c>
      <c r="AF21" t="s">
        <v>211</v>
      </c>
      <c r="AG21">
        <f t="shared" si="18"/>
        <v>-2.5617505846575805E-2</v>
      </c>
      <c r="AH21" s="19">
        <f t="shared" si="19"/>
        <v>-1.1136453008257963</v>
      </c>
      <c r="AI21">
        <f t="shared" si="20"/>
        <v>-2.3096989239520527E-2</v>
      </c>
      <c r="AJ21">
        <f>AVERAGE(AG21,AI21)</f>
        <v>-2.4357247543048167E-2</v>
      </c>
      <c r="AK21">
        <f>_xlfn.STDEV.P(AG21,AI21)/SQRT(2)</f>
        <v>8.9113719247104774E-4</v>
      </c>
      <c r="AU21" s="20">
        <f t="shared" si="15"/>
        <v>-2.828498695747823E-2</v>
      </c>
      <c r="AV21">
        <f t="shared" si="16"/>
        <v>-0.1274085725521038</v>
      </c>
      <c r="AW21">
        <v>0</v>
      </c>
    </row>
    <row r="22" spans="3:49">
      <c r="C22" s="5" t="s">
        <v>229</v>
      </c>
      <c r="D22">
        <v>3.125E-2</v>
      </c>
      <c r="E22">
        <v>8.9999999999999802E-4</v>
      </c>
      <c r="H22">
        <f t="shared" si="0"/>
        <v>7.2646221158211927E-2</v>
      </c>
      <c r="J22" s="20">
        <f t="shared" si="1"/>
        <v>-2.9749361628281658E-2</v>
      </c>
      <c r="M22" s="5" t="s">
        <v>229</v>
      </c>
      <c r="N22">
        <v>3.5150000000000001E-2</v>
      </c>
      <c r="O22">
        <v>6.2500000000000021E-3</v>
      </c>
      <c r="R22">
        <f t="shared" si="2"/>
        <v>9.1140513529652092E-2</v>
      </c>
      <c r="T22" s="20">
        <f t="shared" si="3"/>
        <v>-7.8647267007471554E-3</v>
      </c>
      <c r="W22" s="5" t="s">
        <v>229</v>
      </c>
      <c r="X22">
        <v>3.0499999999999999E-2</v>
      </c>
      <c r="Y22">
        <v>2.3E-3</v>
      </c>
      <c r="AB22">
        <f t="shared" si="4"/>
        <v>-1.0866415531729994E-2</v>
      </c>
      <c r="AD22" s="20">
        <f t="shared" si="5"/>
        <v>-3.6230571356110568E-2</v>
      </c>
      <c r="AF22" t="s">
        <v>213</v>
      </c>
      <c r="AG22">
        <f t="shared" si="18"/>
        <v>-1.9832907752187698E-2</v>
      </c>
      <c r="AH22" s="19">
        <f t="shared" si="19"/>
        <v>-7.4714903657098434E-3</v>
      </c>
      <c r="AI22">
        <f t="shared" si="20"/>
        <v>-2.6720046375131597E-2</v>
      </c>
      <c r="AJ22">
        <f t="shared" si="21"/>
        <v>-1.8008148164343044E-2</v>
      </c>
      <c r="AK22">
        <f t="shared" si="22"/>
        <v>4.5976814876156104E-3</v>
      </c>
      <c r="AU22">
        <f>AI6</f>
        <v>-0.38304114749348023</v>
      </c>
      <c r="AV22">
        <f>AI18</f>
        <v>-0.40849969204014375</v>
      </c>
      <c r="AW22" s="8">
        <f>W58</f>
        <v>46.11</v>
      </c>
    </row>
    <row r="23" spans="3:49">
      <c r="C23" s="5" t="s">
        <v>230</v>
      </c>
      <c r="D23">
        <v>3.15E-2</v>
      </c>
      <c r="E23">
        <v>1.1499999999999982E-3</v>
      </c>
      <c r="H23">
        <f t="shared" si="0"/>
        <v>8.0901473562554199E-2</v>
      </c>
      <c r="J23" s="20">
        <f t="shared" si="1"/>
        <v>-2.1485650064870063E-2</v>
      </c>
      <c r="M23" s="5" t="s">
        <v>230</v>
      </c>
      <c r="N23">
        <v>3.6599999999999994E-2</v>
      </c>
      <c r="O23">
        <v>7.699999999999995E-3</v>
      </c>
      <c r="R23">
        <f t="shared" si="2"/>
        <v>0.13671077029447792</v>
      </c>
      <c r="T23" s="20">
        <f t="shared" si="3"/>
        <v>3.7750688163586087E-2</v>
      </c>
      <c r="W23" s="5" t="s">
        <v>230</v>
      </c>
      <c r="X23">
        <v>3.1049999999999998E-2</v>
      </c>
      <c r="Y23">
        <v>2.8499999999999984E-3</v>
      </c>
      <c r="AB23">
        <f t="shared" si="4"/>
        <v>9.0553462764414953E-3</v>
      </c>
      <c r="AD23" s="20">
        <f t="shared" si="5"/>
        <v>-1.6303757110249971E-2</v>
      </c>
      <c r="AF23" t="s">
        <v>215</v>
      </c>
      <c r="AG23">
        <f t="shared" si="18"/>
        <v>-3.8426258769863851E-2</v>
      </c>
      <c r="AH23" s="19">
        <f t="shared" si="19"/>
        <v>5.308690523004319E-2</v>
      </c>
      <c r="AI23">
        <f t="shared" si="20"/>
        <v>-3.0795985652694029E-2</v>
      </c>
      <c r="AJ23">
        <f t="shared" si="21"/>
        <v>-5.3784463975048965E-3</v>
      </c>
      <c r="AK23">
        <f t="shared" si="22"/>
        <v>2.3936041038383388E-2</v>
      </c>
      <c r="AU23">
        <f t="shared" ref="AU23:AU29" si="23">AI7</f>
        <v>-0.20374529121993629</v>
      </c>
      <c r="AV23">
        <f t="shared" ref="AV23:AV29" si="24">AI19</f>
        <v>-0.22915836382739777</v>
      </c>
      <c r="AW23" s="8">
        <f t="shared" ref="AW23:AW27" si="25">W59</f>
        <v>13.3</v>
      </c>
    </row>
    <row r="24" spans="3:49">
      <c r="C24" s="5" t="s">
        <v>231</v>
      </c>
      <c r="D24">
        <v>3.1700000000000006E-2</v>
      </c>
      <c r="E24">
        <v>1.350000000000004E-3</v>
      </c>
      <c r="H24">
        <f t="shared" si="0"/>
        <v>8.7505675486028195E-2</v>
      </c>
      <c r="J24" s="20">
        <f t="shared" si="1"/>
        <v>-1.4874680814140602E-2</v>
      </c>
      <c r="M24" s="5" t="s">
        <v>231</v>
      </c>
      <c r="N24">
        <v>3.49E-2</v>
      </c>
      <c r="O24">
        <v>6.0000000000000019E-3</v>
      </c>
      <c r="R24">
        <f t="shared" si="2"/>
        <v>8.328357270813036E-2</v>
      </c>
      <c r="T24" s="20">
        <f t="shared" si="3"/>
        <v>-1.5729453401494311E-2</v>
      </c>
      <c r="W24" s="5" t="s">
        <v>231</v>
      </c>
      <c r="X24">
        <v>3.175E-2</v>
      </c>
      <c r="Y24">
        <v>3.5500000000000011E-3</v>
      </c>
      <c r="AB24">
        <f t="shared" si="4"/>
        <v>3.4410315850478108E-2</v>
      </c>
      <c r="AD24" s="20">
        <f t="shared" si="5"/>
        <v>9.0576428390273279E-3</v>
      </c>
      <c r="AF24" t="s">
        <v>217</v>
      </c>
      <c r="AG24">
        <f t="shared" si="18"/>
        <v>-3.8426258769863872E-2</v>
      </c>
      <c r="AH24" s="19">
        <f t="shared" si="19"/>
        <v>-5.7019268580416824E-2</v>
      </c>
      <c r="AI24">
        <f t="shared" si="20"/>
        <v>-2.4455635665374675E-2</v>
      </c>
      <c r="AJ24">
        <f t="shared" si="21"/>
        <v>-3.9967054338551793E-2</v>
      </c>
      <c r="AK24">
        <f t="shared" si="22"/>
        <v>7.701054551088304E-3</v>
      </c>
      <c r="AU24">
        <f t="shared" si="23"/>
        <v>-3.8485221674876911E-2</v>
      </c>
      <c r="AV24">
        <f t="shared" si="24"/>
        <v>-6.3856382015144666E-2</v>
      </c>
      <c r="AW24" s="8">
        <f t="shared" si="25"/>
        <v>5.09</v>
      </c>
    </row>
    <row r="25" spans="3:49">
      <c r="C25" s="5" t="s">
        <v>232</v>
      </c>
      <c r="D25">
        <v>3.0350000000000005E-2</v>
      </c>
      <c r="E25">
        <v>0</v>
      </c>
      <c r="H25">
        <f t="shared" si="0"/>
        <v>4.2927312502579848E-2</v>
      </c>
      <c r="J25" s="20">
        <f t="shared" si="1"/>
        <v>-5.9498723256563316E-2</v>
      </c>
      <c r="M25" s="5" t="s">
        <v>232</v>
      </c>
      <c r="N25">
        <v>3.5999999999999997E-2</v>
      </c>
      <c r="O25">
        <v>7.0999999999999987E-3</v>
      </c>
      <c r="R25">
        <f t="shared" si="2"/>
        <v>0.11785411232282587</v>
      </c>
      <c r="T25" s="20">
        <f t="shared" si="3"/>
        <v>1.8875344081793043E-2</v>
      </c>
      <c r="W25" s="5" t="s">
        <v>232</v>
      </c>
      <c r="X25">
        <v>3.0250000000000003E-2</v>
      </c>
      <c r="Y25">
        <v>2.0500000000000032E-3</v>
      </c>
      <c r="AB25">
        <f t="shared" si="4"/>
        <v>-1.9921761808171488E-2</v>
      </c>
      <c r="AD25" s="20">
        <f t="shared" si="5"/>
        <v>-4.5288214195138024E-2</v>
      </c>
      <c r="AF25" t="s">
        <v>219</v>
      </c>
      <c r="AG25">
        <f t="shared" si="18"/>
        <v>-9.9164538760939086E-2</v>
      </c>
      <c r="AH25" s="19">
        <f t="shared" si="19"/>
        <v>-0.1274085725521038</v>
      </c>
      <c r="AI25">
        <f t="shared" si="20"/>
        <v>-1.856816782000683E-2</v>
      </c>
      <c r="AJ25">
        <f t="shared" si="21"/>
        <v>-8.1713759711016576E-2</v>
      </c>
      <c r="AK25">
        <f t="shared" si="22"/>
        <v>2.662478249321102E-2</v>
      </c>
      <c r="AU25">
        <f t="shared" si="23"/>
        <v>2.2638365691104046E-3</v>
      </c>
      <c r="AV25">
        <f t="shared" si="24"/>
        <v>-2.3096989239520527E-2</v>
      </c>
      <c r="AW25" s="8">
        <f t="shared" si="25"/>
        <v>2.37</v>
      </c>
    </row>
    <row r="26" spans="3:49">
      <c r="C26" s="5" t="s">
        <v>233</v>
      </c>
      <c r="D26">
        <v>3.1899999999999998E-2</v>
      </c>
      <c r="E26">
        <v>1.5499999999999958E-3</v>
      </c>
      <c r="H26">
        <f t="shared" si="0"/>
        <v>9.4109877409501733E-2</v>
      </c>
      <c r="J26" s="20">
        <f t="shared" si="1"/>
        <v>-8.2637115634115969E-3</v>
      </c>
      <c r="M26" s="5" t="s">
        <v>233</v>
      </c>
      <c r="N26">
        <v>3.5099999999999999E-2</v>
      </c>
      <c r="O26">
        <v>6.2000000000000006E-3</v>
      </c>
      <c r="R26">
        <f t="shared" si="2"/>
        <v>8.9569125365347696E-2</v>
      </c>
      <c r="T26" s="20">
        <f t="shared" si="3"/>
        <v>-9.4376720408966309E-3</v>
      </c>
      <c r="W26" s="5" t="s">
        <v>233</v>
      </c>
      <c r="X26">
        <v>3.0999999999999996E-2</v>
      </c>
      <c r="Y26">
        <v>2.7999999999999969E-3</v>
      </c>
      <c r="AB26">
        <f t="shared" si="4"/>
        <v>7.2442770211531195E-3</v>
      </c>
      <c r="AD26" s="20">
        <f t="shared" si="5"/>
        <v>-1.8115285678055537E-2</v>
      </c>
      <c r="AU26">
        <f t="shared" si="23"/>
        <v>-1.3583019414662801E-3</v>
      </c>
      <c r="AV26">
        <f t="shared" si="24"/>
        <v>-2.6720046375131597E-2</v>
      </c>
      <c r="AW26" s="8">
        <f t="shared" si="25"/>
        <v>0.81</v>
      </c>
    </row>
    <row r="27" spans="3:49">
      <c r="C27" s="5" t="s">
        <v>234</v>
      </c>
      <c r="D27">
        <v>2.9999999999999992E-2</v>
      </c>
      <c r="E27">
        <v>-3.5000000000001003E-4</v>
      </c>
      <c r="H27">
        <f t="shared" si="0"/>
        <v>3.1369959136500356E-2</v>
      </c>
      <c r="J27" s="20">
        <f t="shared" si="1"/>
        <v>-7.1067919445339883E-2</v>
      </c>
      <c r="M27" s="5" t="s">
        <v>234</v>
      </c>
      <c r="N27">
        <v>4.2349999999999999E-2</v>
      </c>
      <c r="O27">
        <v>1.345E-2</v>
      </c>
      <c r="R27">
        <f t="shared" si="2"/>
        <v>0.31742040918947795</v>
      </c>
      <c r="T27" s="20">
        <f t="shared" si="3"/>
        <v>0.21863940228077067</v>
      </c>
      <c r="W27" s="5" t="s">
        <v>234</v>
      </c>
      <c r="X27">
        <v>2.9599999999999998E-2</v>
      </c>
      <c r="Y27">
        <v>1.3999999999999985E-3</v>
      </c>
      <c r="AB27">
        <f t="shared" si="4"/>
        <v>-4.3465662126919852E-2</v>
      </c>
      <c r="AD27" s="20">
        <f t="shared" si="5"/>
        <v>-6.8838085576609878E-2</v>
      </c>
      <c r="AU27">
        <f t="shared" si="23"/>
        <v>-5.4332077658650283E-3</v>
      </c>
      <c r="AV27">
        <f t="shared" si="24"/>
        <v>-3.0795985652694029E-2</v>
      </c>
      <c r="AW27" s="8">
        <f t="shared" si="25"/>
        <v>0.16</v>
      </c>
    </row>
    <row r="28" spans="3:49">
      <c r="C28" s="5" t="s">
        <v>235</v>
      </c>
      <c r="D28">
        <v>3.2149999999999998E-2</v>
      </c>
      <c r="E28">
        <v>1.799999999999996E-3</v>
      </c>
      <c r="H28">
        <f t="shared" si="0"/>
        <v>0.10236512981384402</v>
      </c>
      <c r="J28" s="20">
        <f t="shared" si="1"/>
        <v>0</v>
      </c>
      <c r="M28" s="5" t="s">
        <v>235</v>
      </c>
      <c r="N28">
        <v>3.5400000000000001E-2</v>
      </c>
      <c r="O28">
        <v>6.5000000000000023E-3</v>
      </c>
      <c r="R28">
        <f t="shared" si="2"/>
        <v>9.8997454351173853E-2</v>
      </c>
      <c r="T28" s="20">
        <f t="shared" si="3"/>
        <v>0</v>
      </c>
      <c r="W28" s="5" t="s">
        <v>235</v>
      </c>
      <c r="X28">
        <v>3.1500000000000007E-2</v>
      </c>
      <c r="Y28">
        <v>3.3000000000000078E-3</v>
      </c>
      <c r="AB28">
        <f t="shared" si="4"/>
        <v>2.535496957403674E-2</v>
      </c>
      <c r="AD28" s="20">
        <f t="shared" si="5"/>
        <v>0</v>
      </c>
      <c r="AU28">
        <f t="shared" si="23"/>
        <v>9.0553462764415686E-4</v>
      </c>
      <c r="AV28">
        <f t="shared" si="24"/>
        <v>-2.4455635665374675E-2</v>
      </c>
      <c r="AW28" s="8">
        <v>0</v>
      </c>
    </row>
    <row r="29" spans="3:49">
      <c r="C29" s="5" t="s">
        <v>236</v>
      </c>
      <c r="D29">
        <v>3.0349999999999999E-2</v>
      </c>
      <c r="E29">
        <v>0</v>
      </c>
      <c r="H29">
        <f t="shared" si="0"/>
        <v>4.2927312502579848E-2</v>
      </c>
      <c r="J29" s="20">
        <f t="shared" si="1"/>
        <v>-5.9498723256563316E-2</v>
      </c>
      <c r="M29" s="5" t="s">
        <v>236</v>
      </c>
      <c r="N29">
        <v>3.1749999999999994E-2</v>
      </c>
      <c r="O29">
        <v>2.8499999999999949E-3</v>
      </c>
      <c r="R29">
        <f t="shared" si="2"/>
        <v>-1.5713881643043697E-2</v>
      </c>
      <c r="T29" s="20">
        <f t="shared" si="3"/>
        <v>-0.11482500983090861</v>
      </c>
      <c r="W29" s="5" t="s">
        <v>236</v>
      </c>
      <c r="X29">
        <v>3.0249999999999999E-2</v>
      </c>
      <c r="Y29">
        <v>2.0499999999999997E-3</v>
      </c>
      <c r="AB29">
        <f t="shared" si="4"/>
        <v>-1.9921761808171613E-2</v>
      </c>
      <c r="AD29" s="20">
        <f t="shared" si="5"/>
        <v>-4.5288214195138149E-2</v>
      </c>
      <c r="AU29">
        <f t="shared" si="23"/>
        <v>6.7915097073311219E-3</v>
      </c>
      <c r="AV29">
        <f t="shared" si="24"/>
        <v>-1.856816782000683E-2</v>
      </c>
      <c r="AW29">
        <v>0</v>
      </c>
    </row>
    <row r="30" spans="3:49">
      <c r="C30" s="5" t="s">
        <v>237</v>
      </c>
      <c r="D30">
        <v>3.1349999999999996E-2</v>
      </c>
      <c r="E30">
        <v>9.9999999999999395E-4</v>
      </c>
      <c r="H30">
        <f t="shared" si="0"/>
        <v>7.5948322119948702E-2</v>
      </c>
      <c r="J30" s="20">
        <f t="shared" si="1"/>
        <v>-2.6443877002917157E-2</v>
      </c>
      <c r="M30" s="5" t="s">
        <v>237</v>
      </c>
      <c r="N30">
        <v>3.4100000000000005E-2</v>
      </c>
      <c r="O30">
        <v>5.2000000000000067E-3</v>
      </c>
      <c r="R30">
        <f t="shared" si="2"/>
        <v>5.8141362079260961E-2</v>
      </c>
      <c r="T30" s="20">
        <f t="shared" si="3"/>
        <v>-4.0896578843885034E-2</v>
      </c>
      <c r="W30" s="5" t="s">
        <v>237</v>
      </c>
      <c r="X30">
        <v>3.0949999999999998E-2</v>
      </c>
      <c r="Y30">
        <v>2.749999999999999E-3</v>
      </c>
      <c r="AB30">
        <f t="shared" si="4"/>
        <v>5.4332077658648722E-3</v>
      </c>
      <c r="AD30" s="20">
        <f t="shared" si="5"/>
        <v>-1.9926814245860978E-2</v>
      </c>
    </row>
    <row r="31" spans="3:49">
      <c r="C31" s="5" t="s">
        <v>238</v>
      </c>
      <c r="D31">
        <v>3.0099999999999998E-2</v>
      </c>
      <c r="E31">
        <v>-2.5000000000000369E-4</v>
      </c>
      <c r="H31">
        <f t="shared" si="0"/>
        <v>3.4672060098237464E-2</v>
      </c>
      <c r="J31" s="20">
        <f t="shared" si="1"/>
        <v>-6.7762434819975029E-2</v>
      </c>
      <c r="M31" s="5" t="s">
        <v>238</v>
      </c>
      <c r="N31">
        <v>3.3100000000000004E-2</v>
      </c>
      <c r="O31">
        <v>4.2000000000000058E-3</v>
      </c>
      <c r="R31">
        <f t="shared" si="2"/>
        <v>2.6713598793174004E-2</v>
      </c>
      <c r="T31" s="20">
        <f t="shared" si="3"/>
        <v>-7.2355485646873663E-2</v>
      </c>
      <c r="W31" s="5" t="s">
        <v>238</v>
      </c>
      <c r="X31">
        <v>3.0599999999999999E-2</v>
      </c>
      <c r="Y31">
        <v>2.3999999999999994E-3</v>
      </c>
      <c r="AB31">
        <f t="shared" si="4"/>
        <v>-7.2442770211533719E-3</v>
      </c>
      <c r="AD31" s="20">
        <f t="shared" si="5"/>
        <v>-3.260751422049956E-2</v>
      </c>
    </row>
    <row r="32" spans="3:49">
      <c r="C32" s="5" t="s">
        <v>239</v>
      </c>
      <c r="D32">
        <v>2.9049999999999999E-2</v>
      </c>
      <c r="E32">
        <v>-1.3000000000000025E-3</v>
      </c>
      <c r="H32">
        <f t="shared" si="0"/>
        <v>0</v>
      </c>
      <c r="J32" s="20">
        <f t="shared" si="1"/>
        <v>-0.10247002338630368</v>
      </c>
      <c r="M32" s="5" t="s">
        <v>239</v>
      </c>
      <c r="N32">
        <v>3.2250000000000001E-2</v>
      </c>
      <c r="O32">
        <v>3.3500000000000023E-3</v>
      </c>
      <c r="R32">
        <f t="shared" si="2"/>
        <v>0</v>
      </c>
      <c r="T32" s="20">
        <f t="shared" si="3"/>
        <v>-9.9095556429414089E-2</v>
      </c>
      <c r="W32" s="5" t="s">
        <v>239</v>
      </c>
      <c r="X32">
        <v>3.0800000000000001E-2</v>
      </c>
      <c r="Y32">
        <v>2.6000000000000016E-3</v>
      </c>
      <c r="AB32">
        <f t="shared" si="4"/>
        <v>0</v>
      </c>
      <c r="AD32" s="20">
        <f t="shared" si="5"/>
        <v>-2.536139994927742E-2</v>
      </c>
    </row>
    <row r="33" spans="1:30">
      <c r="C33" s="5" t="s">
        <v>240</v>
      </c>
      <c r="D33">
        <v>2.9499999999999998E-2</v>
      </c>
      <c r="E33">
        <v>-8.5000000000000353E-4</v>
      </c>
      <c r="H33">
        <f t="shared" si="0"/>
        <v>1.4859454327816041E-2</v>
      </c>
      <c r="J33" s="20">
        <f t="shared" si="1"/>
        <v>-8.7595342572162851E-2</v>
      </c>
      <c r="M33" s="5" t="s">
        <v>240</v>
      </c>
      <c r="N33">
        <v>3.1450000000000006E-2</v>
      </c>
      <c r="O33">
        <v>2.5500000000000071E-3</v>
      </c>
      <c r="R33">
        <f t="shared" si="2"/>
        <v>-2.5142210628869396E-2</v>
      </c>
      <c r="T33" s="20">
        <f t="shared" si="3"/>
        <v>-0.12426268187180481</v>
      </c>
      <c r="W33" s="5" t="s">
        <v>240</v>
      </c>
      <c r="X33">
        <v>3.4499999999999996E-2</v>
      </c>
      <c r="Y33">
        <v>6.2999999999999966E-3</v>
      </c>
      <c r="AB33">
        <f t="shared" si="4"/>
        <v>0.13401912489133569</v>
      </c>
      <c r="AD33" s="20">
        <f t="shared" si="5"/>
        <v>0.10869171406833046</v>
      </c>
    </row>
    <row r="34" spans="1:30">
      <c r="C34" s="5" t="s">
        <v>241</v>
      </c>
      <c r="D34">
        <v>2.8749999999999998E-2</v>
      </c>
      <c r="E34">
        <v>-1.6000000000000042E-3</v>
      </c>
      <c r="H34">
        <f t="shared" si="0"/>
        <v>-9.9063028852107698E-3</v>
      </c>
      <c r="J34" s="20">
        <f t="shared" si="1"/>
        <v>-0.11238647726239763</v>
      </c>
      <c r="M34" s="5" t="s">
        <v>241</v>
      </c>
      <c r="N34">
        <v>3.2149999999999998E-2</v>
      </c>
      <c r="O34">
        <v>3.2499999999999994E-3</v>
      </c>
      <c r="R34">
        <f t="shared" si="2"/>
        <v>-3.1427763286087833E-3</v>
      </c>
      <c r="T34" s="20">
        <f t="shared" si="3"/>
        <v>-0.10224144710971302</v>
      </c>
      <c r="W34" s="5" t="s">
        <v>241</v>
      </c>
      <c r="X34">
        <v>2.9899999999999999E-2</v>
      </c>
      <c r="Y34">
        <v>1.7000000000000001E-3</v>
      </c>
      <c r="AB34">
        <f t="shared" si="4"/>
        <v>-3.2599246595189861E-2</v>
      </c>
      <c r="AD34" s="20">
        <f t="shared" si="5"/>
        <v>-5.7968914169776731E-2</v>
      </c>
    </row>
    <row r="35" spans="1:30">
      <c r="C35" s="5" t="s">
        <v>242</v>
      </c>
      <c r="D35">
        <v>2.9299999999999996E-2</v>
      </c>
      <c r="E35">
        <v>-1.0500000000000058E-3</v>
      </c>
      <c r="H35">
        <f t="shared" si="0"/>
        <v>8.2552524043421546E-3</v>
      </c>
      <c r="J35" s="20">
        <f t="shared" si="1"/>
        <v>-9.4206311822892186E-2</v>
      </c>
      <c r="M35" s="5" t="s">
        <v>242</v>
      </c>
      <c r="N35">
        <v>2.955E-2</v>
      </c>
      <c r="O35">
        <v>6.5000000000000127E-4</v>
      </c>
      <c r="R35">
        <f t="shared" si="2"/>
        <v>-8.4854960872434743E-2</v>
      </c>
      <c r="T35" s="20">
        <f t="shared" si="3"/>
        <v>-0.18403460479748332</v>
      </c>
      <c r="W35" s="5" t="s">
        <v>242</v>
      </c>
      <c r="X35">
        <v>2.8749999999999998E-2</v>
      </c>
      <c r="Y35">
        <v>5.4999999999999841E-4</v>
      </c>
      <c r="AB35">
        <f t="shared" si="4"/>
        <v>-7.4253839466821334E-2</v>
      </c>
      <c r="AD35" s="20">
        <f t="shared" si="5"/>
        <v>-9.9634071229303622E-2</v>
      </c>
    </row>
    <row r="36" spans="1:30">
      <c r="C36" s="5" t="s">
        <v>243</v>
      </c>
      <c r="D36">
        <v>3.0378499999999997</v>
      </c>
      <c r="E36">
        <v>3.0074999999999998</v>
      </c>
      <c r="H36">
        <f t="shared" si="0"/>
        <v>99.353613736740002</v>
      </c>
      <c r="J36" s="20">
        <f t="shared" si="1"/>
        <v>99.35295138458487</v>
      </c>
      <c r="M36" s="5" t="s">
        <v>243</v>
      </c>
      <c r="N36">
        <v>3.2029000000000001</v>
      </c>
      <c r="O36">
        <v>3.1739999999999999</v>
      </c>
      <c r="R36">
        <f t="shared" si="2"/>
        <v>99.64643766303152</v>
      </c>
      <c r="T36" s="20">
        <f t="shared" si="3"/>
        <v>99.646087298466384</v>
      </c>
      <c r="W36" s="5" t="s">
        <v>243</v>
      </c>
      <c r="X36">
        <v>2.7340499999999999</v>
      </c>
      <c r="Y36">
        <v>2.7058499999999999</v>
      </c>
      <c r="AB36">
        <f t="shared" si="4"/>
        <v>97.915459287163145</v>
      </c>
      <c r="AD36" s="20">
        <f t="shared" si="5"/>
        <v>97.914930618455855</v>
      </c>
    </row>
    <row r="37" spans="1:30">
      <c r="C37" s="5" t="s">
        <v>244</v>
      </c>
      <c r="D37">
        <v>3.077</v>
      </c>
      <c r="E37">
        <v>3.0466500000000001</v>
      </c>
      <c r="H37">
        <f t="shared" si="0"/>
        <v>100.64638626326001</v>
      </c>
      <c r="J37" s="20">
        <f t="shared" si="1"/>
        <v>100.64704861541513</v>
      </c>
      <c r="M37" s="5" t="s">
        <v>244</v>
      </c>
      <c r="N37">
        <v>3.2253999999999996</v>
      </c>
      <c r="O37">
        <v>3.1964999999999995</v>
      </c>
      <c r="R37">
        <f t="shared" si="2"/>
        <v>100.35356233696847</v>
      </c>
      <c r="T37" s="20">
        <f t="shared" si="3"/>
        <v>100.3539127015336</v>
      </c>
      <c r="W37" s="5" t="s">
        <v>244</v>
      </c>
      <c r="X37">
        <v>2.8491499999999998</v>
      </c>
      <c r="Y37">
        <v>2.8209499999999998</v>
      </c>
      <c r="AB37">
        <f t="shared" si="4"/>
        <v>102.08454071283685</v>
      </c>
      <c r="AD37" s="20">
        <f t="shared" si="5"/>
        <v>102.08506938154413</v>
      </c>
    </row>
    <row r="38" spans="1:30">
      <c r="C38" s="5" t="s">
        <v>245</v>
      </c>
      <c r="D38">
        <v>3.0350000000000002E-2</v>
      </c>
      <c r="M38" s="5" t="s">
        <v>245</v>
      </c>
      <c r="N38">
        <v>2.8899999999999999E-2</v>
      </c>
      <c r="W38" s="5" t="s">
        <v>245</v>
      </c>
      <c r="X38">
        <v>2.8199999999999999E-2</v>
      </c>
    </row>
    <row r="39" spans="1:30">
      <c r="C39" s="5" t="s">
        <v>246</v>
      </c>
      <c r="D39">
        <v>0.46645000000000003</v>
      </c>
      <c r="H39">
        <v>15.442785083917412</v>
      </c>
      <c r="M39" s="5" t="s">
        <v>246</v>
      </c>
      <c r="N39">
        <v>0.40784999999999999</v>
      </c>
      <c r="R39">
        <v>12.737212517280383</v>
      </c>
      <c r="W39" s="5" t="s">
        <v>246</v>
      </c>
      <c r="X39">
        <v>0.42324999999999996</v>
      </c>
      <c r="AB39">
        <v>15.230768534156821</v>
      </c>
    </row>
    <row r="41" spans="1:30">
      <c r="A41" s="11" t="s">
        <v>247</v>
      </c>
    </row>
    <row r="42" spans="1:30">
      <c r="C42" s="5" t="s">
        <v>198</v>
      </c>
      <c r="D42" s="5"/>
      <c r="E42" s="5"/>
      <c r="F42" s="5"/>
      <c r="G42" s="5" t="s">
        <v>198</v>
      </c>
      <c r="H42" s="5"/>
      <c r="M42" s="5" t="s">
        <v>198</v>
      </c>
      <c r="N42" s="5"/>
      <c r="O42" s="5"/>
      <c r="P42" s="5"/>
      <c r="Q42" s="5" t="s">
        <v>198</v>
      </c>
      <c r="R42" s="5"/>
      <c r="W42" s="5" t="s">
        <v>198</v>
      </c>
      <c r="X42" s="5"/>
      <c r="Y42" s="5"/>
      <c r="Z42" s="5"/>
      <c r="AA42" s="5" t="s">
        <v>198</v>
      </c>
      <c r="AB42" s="5"/>
    </row>
    <row r="43" spans="1:30">
      <c r="C43" s="5" t="s">
        <v>248</v>
      </c>
      <c r="D43" s="5" t="s">
        <v>249</v>
      </c>
      <c r="E43" s="5"/>
      <c r="F43" s="5"/>
      <c r="G43" s="5" t="s">
        <v>248</v>
      </c>
      <c r="H43" s="5" t="s">
        <v>249</v>
      </c>
      <c r="M43" s="5" t="s">
        <v>248</v>
      </c>
      <c r="N43" s="5" t="s">
        <v>249</v>
      </c>
      <c r="O43" s="5"/>
      <c r="P43" s="5"/>
      <c r="Q43" s="5" t="s">
        <v>248</v>
      </c>
      <c r="R43" s="5" t="s">
        <v>249</v>
      </c>
      <c r="W43" s="5" t="s">
        <v>248</v>
      </c>
      <c r="X43" s="5" t="s">
        <v>249</v>
      </c>
      <c r="Y43" s="5"/>
      <c r="Z43" s="5"/>
      <c r="AA43" s="5" t="s">
        <v>248</v>
      </c>
      <c r="AB43" s="5" t="s">
        <v>249</v>
      </c>
    </row>
    <row r="44" spans="1:30">
      <c r="B44" s="5" t="s">
        <v>250</v>
      </c>
      <c r="C44">
        <f>AVERAGE(H4:H7)</f>
        <v>5.2008090147356287E-2</v>
      </c>
      <c r="D44">
        <f>STDEV(H4:H7)</f>
        <v>3.2952144037473846E-2</v>
      </c>
      <c r="F44" s="5" t="s">
        <v>251</v>
      </c>
      <c r="G44">
        <f>AVERAGE(H20:H23)</f>
        <v>8.2552524043422698E-2</v>
      </c>
      <c r="H44">
        <f>STDEV(H20:H23)</f>
        <v>8.8399325293867445E-3</v>
      </c>
      <c r="L44" s="5" t="s">
        <v>250</v>
      </c>
      <c r="M44">
        <f>AVERAGE(R4:R7)</f>
        <v>-8.131933750275E-2</v>
      </c>
      <c r="N44">
        <f>STDEV(R4:R7)</f>
        <v>0.10377806410406505</v>
      </c>
      <c r="P44" s="5" t="s">
        <v>251</v>
      </c>
      <c r="Q44">
        <f>AVERAGE(R20:R23)</f>
        <v>9.1533360570728139E-2</v>
      </c>
      <c r="R44">
        <f>STDEV(R20:R23)</f>
        <v>3.6569255869502305E-2</v>
      </c>
      <c r="V44" s="5" t="s">
        <v>250</v>
      </c>
      <c r="W44">
        <f>AVERAGE(AB4:AB7)</f>
        <v>-0.38304114749348023</v>
      </c>
      <c r="X44">
        <f>STDEV(AB4:AB7)</f>
        <v>0.12900187529650559</v>
      </c>
      <c r="Z44" s="5" t="s">
        <v>251</v>
      </c>
      <c r="AA44">
        <f>AVERAGE(AB20:AB23)</f>
        <v>-1.3583019414662801E-3</v>
      </c>
      <c r="AB44">
        <f>STDEV(AB20:AB23)</f>
        <v>1.1003891464767521E-2</v>
      </c>
    </row>
    <row r="45" spans="1:30">
      <c r="B45" s="5" t="s">
        <v>252</v>
      </c>
      <c r="C45">
        <f>AVERAGE(H8:H11)</f>
        <v>3.9212448920625781E-2</v>
      </c>
      <c r="D45">
        <f>STDEV(H8:H11)</f>
        <v>5.9338365330273372E-3</v>
      </c>
      <c r="F45" s="5" t="s">
        <v>253</v>
      </c>
      <c r="G45">
        <f>AVERAGE(H24:H27)</f>
        <v>6.3978206133652529E-2</v>
      </c>
      <c r="H45">
        <f>STDEV(H24:H27)</f>
        <v>3.1453125562212067E-2</v>
      </c>
      <c r="L45" s="5" t="s">
        <v>252</v>
      </c>
      <c r="M45">
        <f>AVERAGE(R8:R11)</f>
        <v>5.3034350545271745E-2</v>
      </c>
      <c r="N45">
        <f>STDEV(R8:R11)</f>
        <v>7.6093434127441503E-2</v>
      </c>
      <c r="P45" s="5" t="s">
        <v>253</v>
      </c>
      <c r="Q45">
        <f>AVERAGE(R24:R27)</f>
        <v>0.15203180489644547</v>
      </c>
      <c r="R45">
        <f>STDEV(R24:R27)</f>
        <v>0.11127954418621785</v>
      </c>
      <c r="V45" s="5" t="s">
        <v>252</v>
      </c>
      <c r="W45">
        <f>AVERAGE(AB8:AB11)</f>
        <v>-0.20374529121993629</v>
      </c>
      <c r="X45">
        <f>STDEV(AB8:AB11)</f>
        <v>7.2931618743969487E-2</v>
      </c>
      <c r="Z45" s="5" t="s">
        <v>253</v>
      </c>
      <c r="AA45">
        <f>AVERAGE(AB24:AB27)</f>
        <v>-5.4332077658650283E-3</v>
      </c>
      <c r="AB45">
        <f>STDEV(AB24:AB27)</f>
        <v>3.3687835478372716E-2</v>
      </c>
    </row>
    <row r="46" spans="1:30">
      <c r="B46" s="5" t="s">
        <v>254</v>
      </c>
      <c r="C46">
        <f>AVERAGE(H12:H15)</f>
        <v>7.4297271639080453E-2</v>
      </c>
      <c r="D46">
        <f>STDEV(H12:H15)</f>
        <v>2.9132191946431251E-2</v>
      </c>
      <c r="F46" s="5" t="s">
        <v>255</v>
      </c>
      <c r="G46">
        <f>AVERAGE(H28:H31)</f>
        <v>6.3978206133652502E-2</v>
      </c>
      <c r="H46">
        <f>STDEV(H28:H31)</f>
        <v>3.1192039072334067E-2</v>
      </c>
      <c r="L46" s="5" t="s">
        <v>254</v>
      </c>
      <c r="M46">
        <f>AVERAGE(R12:R15)</f>
        <v>-1.0135453659763034</v>
      </c>
      <c r="N46">
        <f>STDEV(R12:R15)</f>
        <v>0</v>
      </c>
      <c r="P46" s="5" t="s">
        <v>255</v>
      </c>
      <c r="Q46">
        <f>AVERAGE(R28:R31)</f>
        <v>4.2034633395141276E-2</v>
      </c>
      <c r="R46">
        <f>STDEV(R28:R31)</f>
        <v>4.8558606413841222E-2</v>
      </c>
      <c r="V46" s="5" t="s">
        <v>254</v>
      </c>
      <c r="W46">
        <f>AVERAGE(AB12:AB15)</f>
        <v>-3.8485221674876911E-2</v>
      </c>
      <c r="X46">
        <f>STDEV(AB12:AB15)</f>
        <v>8.3615389276306268E-2</v>
      </c>
      <c r="Z46" s="5" t="s">
        <v>255</v>
      </c>
      <c r="AA46">
        <f>AVERAGE(AB28:AB31)</f>
        <v>9.0553462764415686E-4</v>
      </c>
      <c r="AB46">
        <f>STDEV(AB28:AB31)</f>
        <v>1.9308637100018809E-2</v>
      </c>
    </row>
    <row r="47" spans="1:30">
      <c r="B47" s="5" t="s">
        <v>256</v>
      </c>
      <c r="C47">
        <f>AVERAGE(H16:H19)</f>
        <v>7.6773847360383118E-2</v>
      </c>
      <c r="D47">
        <f>STDEV(H16:H19)</f>
        <v>1.5517532427866187E-2</v>
      </c>
      <c r="F47" s="5" t="s">
        <v>257</v>
      </c>
      <c r="G47">
        <f>AVERAGE(H32:H35)</f>
        <v>3.3021009617368565E-3</v>
      </c>
      <c r="H47">
        <f>STDEV(H32:H35)</f>
        <v>1.0700030046490042E-2</v>
      </c>
      <c r="L47" s="5" t="s">
        <v>256</v>
      </c>
      <c r="M47">
        <f>AVERAGE(R16:R19)</f>
        <v>-1.0135453659763034</v>
      </c>
      <c r="N47">
        <f>STDEV(R16:R19)</f>
        <v>0</v>
      </c>
      <c r="P47" s="5" t="s">
        <v>257</v>
      </c>
      <c r="Q47">
        <f>AVERAGE(R32:R35)</f>
        <v>-2.828498695747823E-2</v>
      </c>
      <c r="R47">
        <f>STDEV(R32:R35)</f>
        <v>3.9337048839830677E-2</v>
      </c>
      <c r="V47" s="5" t="s">
        <v>256</v>
      </c>
      <c r="W47">
        <f>AVERAGE(AB16:AB19)</f>
        <v>2.2638365691104046E-3</v>
      </c>
      <c r="X47">
        <f>STDEV(AB16:AB19)</f>
        <v>9.9608809040858098E-3</v>
      </c>
      <c r="Z47" s="5" t="s">
        <v>257</v>
      </c>
      <c r="AA47">
        <f>AVERAGE(AB32:AB35)</f>
        <v>6.7915097073311219E-3</v>
      </c>
      <c r="AB47">
        <f>STDEV(AB32:AB35)</f>
        <v>9.0098040996754947E-2</v>
      </c>
    </row>
    <row r="48" spans="1:30">
      <c r="B48" s="5"/>
      <c r="F48" s="5"/>
      <c r="L48" s="5"/>
      <c r="M48" s="20"/>
      <c r="N48" s="20"/>
      <c r="P48" s="5"/>
      <c r="V48" s="5"/>
      <c r="Z48" s="5"/>
    </row>
    <row r="49" spans="1:28">
      <c r="A49" s="11" t="s">
        <v>258</v>
      </c>
      <c r="B49" s="5"/>
      <c r="F49" s="5"/>
      <c r="L49" s="5"/>
      <c r="M49" s="20"/>
      <c r="N49" s="20"/>
      <c r="P49" s="5"/>
      <c r="V49" s="5"/>
      <c r="Z49" s="5"/>
    </row>
    <row r="50" spans="1:28">
      <c r="C50" s="5" t="s">
        <v>198</v>
      </c>
      <c r="D50" s="5"/>
      <c r="E50" s="5"/>
      <c r="F50" s="5"/>
      <c r="G50" s="5" t="s">
        <v>198</v>
      </c>
      <c r="H50" s="5"/>
      <c r="M50" s="5" t="s">
        <v>198</v>
      </c>
      <c r="N50" s="5"/>
      <c r="O50" s="5"/>
      <c r="P50" s="5"/>
      <c r="Q50" s="5" t="s">
        <v>198</v>
      </c>
      <c r="R50" s="5"/>
      <c r="W50" s="5" t="s">
        <v>198</v>
      </c>
      <c r="X50" s="5"/>
      <c r="Y50" s="5"/>
      <c r="Z50" s="5"/>
      <c r="AA50" s="5" t="s">
        <v>198</v>
      </c>
      <c r="AB50" s="5"/>
    </row>
    <row r="51" spans="1:28">
      <c r="C51" s="5" t="s">
        <v>248</v>
      </c>
      <c r="D51" s="5" t="s">
        <v>249</v>
      </c>
      <c r="E51" s="5"/>
      <c r="F51" s="5"/>
      <c r="G51" s="5" t="s">
        <v>248</v>
      </c>
      <c r="H51" s="5" t="s">
        <v>249</v>
      </c>
      <c r="M51" s="5" t="s">
        <v>248</v>
      </c>
      <c r="N51" s="5" t="s">
        <v>249</v>
      </c>
      <c r="O51" s="5"/>
      <c r="P51" s="5"/>
      <c r="Q51" s="5" t="s">
        <v>248</v>
      </c>
      <c r="R51" s="5" t="s">
        <v>249</v>
      </c>
      <c r="W51" s="5" t="s">
        <v>248</v>
      </c>
      <c r="X51" s="5" t="s">
        <v>249</v>
      </c>
      <c r="Y51" s="5"/>
      <c r="Z51" s="5"/>
      <c r="AA51" s="5" t="s">
        <v>248</v>
      </c>
      <c r="AB51" s="5" t="s">
        <v>249</v>
      </c>
    </row>
    <row r="52" spans="1:28">
      <c r="B52" s="5" t="s">
        <v>250</v>
      </c>
      <c r="C52">
        <f>AVERAGE(J4:J7)</f>
        <v>-5.0408640536810628E-2</v>
      </c>
      <c r="D52">
        <f>STDEV(J4:J7)</f>
        <v>3.2985910107175331E-2</v>
      </c>
      <c r="F52" s="5" t="s">
        <v>251</v>
      </c>
      <c r="G52">
        <f>AVERAGE(J20:J23)</f>
        <v>-1.9832907752187698E-2</v>
      </c>
      <c r="H52">
        <f>STDEV(J20:J23)</f>
        <v>8.8489908103169413E-3</v>
      </c>
      <c r="L52" s="5" t="s">
        <v>250</v>
      </c>
      <c r="M52">
        <f>AVERAGE(T4:T7)</f>
        <v>-0.18049547778214714</v>
      </c>
      <c r="N52">
        <f>STDEV(T4:T7)</f>
        <v>0.10388090355414069</v>
      </c>
      <c r="P52" s="5" t="s">
        <v>251</v>
      </c>
      <c r="Q52">
        <f>AVERAGE(T20:T23)</f>
        <v>-7.4714903657098434E-3</v>
      </c>
      <c r="R52">
        <f>STDEV(T20:T23)</f>
        <v>3.6605494377088328E-2</v>
      </c>
      <c r="V52" s="5" t="s">
        <v>250</v>
      </c>
      <c r="W52">
        <f>AVERAGE(AD4:AD7)</f>
        <v>-0.40849969204014375</v>
      </c>
      <c r="X52">
        <f>STDEV(AD4:AD7)</f>
        <v>0.12903459197804154</v>
      </c>
      <c r="Z52" s="5" t="s">
        <v>251</v>
      </c>
      <c r="AA52">
        <f>AVERAGE(AD20:AD23)</f>
        <v>-2.6720046375131597E-2</v>
      </c>
      <c r="AB52">
        <f>STDEV(AD20:AD23)</f>
        <v>1.1006682205691884E-2</v>
      </c>
    </row>
    <row r="53" spans="1:28">
      <c r="B53" s="5" t="s">
        <v>252</v>
      </c>
      <c r="C53">
        <f>AVERAGE(J8:J11)</f>
        <v>-6.3217393460098581E-2</v>
      </c>
      <c r="D53">
        <f>STDEV(J8:J11)</f>
        <v>5.9399169367104383E-3</v>
      </c>
      <c r="F53" s="5" t="s">
        <v>253</v>
      </c>
      <c r="G53">
        <f>AVERAGE(J24:J27)</f>
        <v>-3.8426258769863851E-2</v>
      </c>
      <c r="H53">
        <f>STDEV(J24:J27)</f>
        <v>3.1485355587331385E-2</v>
      </c>
      <c r="L53" s="5" t="s">
        <v>252</v>
      </c>
      <c r="M53">
        <f>AVERAGE(T8:T11)</f>
        <v>-4.6008651199370768E-2</v>
      </c>
      <c r="N53">
        <f>STDEV(T8:T11)</f>
        <v>7.6168839339396333E-2</v>
      </c>
      <c r="P53" s="5" t="s">
        <v>253</v>
      </c>
      <c r="Q53">
        <f>AVERAGE(T24:T27)</f>
        <v>5.308690523004319E-2</v>
      </c>
      <c r="R53">
        <f>STDEV(T24:T27)</f>
        <v>0.11138981726972129</v>
      </c>
      <c r="V53" s="5" t="s">
        <v>252</v>
      </c>
      <c r="W53">
        <f>AVERAGE(AD8:AD11)</f>
        <v>-0.22915836382739777</v>
      </c>
      <c r="X53">
        <f>STDEV(AD8:AD11)</f>
        <v>7.2950115223488723E-2</v>
      </c>
      <c r="Z53" s="5" t="s">
        <v>253</v>
      </c>
      <c r="AA53">
        <f>AVERAGE(AD24:AD27)</f>
        <v>-3.0795985652694029E-2</v>
      </c>
      <c r="AB53">
        <f>STDEV(AD24:AD27)</f>
        <v>3.3696379185062637E-2</v>
      </c>
    </row>
    <row r="54" spans="1:28">
      <c r="B54" s="5" t="s">
        <v>254</v>
      </c>
      <c r="C54">
        <f>AVERAGE(J12:J15)</f>
        <v>-2.8096619315599265E-2</v>
      </c>
      <c r="D54">
        <f>STDEV(J12:J15)</f>
        <v>2.9162043710331664E-2</v>
      </c>
      <c r="F54" s="5" t="s">
        <v>255</v>
      </c>
      <c r="G54">
        <f>AVERAGE(J28:J31)</f>
        <v>-3.8426258769863872E-2</v>
      </c>
      <c r="H54">
        <f>STDEV(J28:J31)</f>
        <v>3.1224001562066121E-2</v>
      </c>
      <c r="L54" s="5" t="s">
        <v>254</v>
      </c>
      <c r="M54">
        <f>AVERAGE(T12:T15)</f>
        <v>-1.1136453008257963</v>
      </c>
      <c r="N54">
        <f>STDEV(T12:T15)</f>
        <v>0</v>
      </c>
      <c r="P54" s="5" t="s">
        <v>255</v>
      </c>
      <c r="Q54">
        <f>AVERAGE(T28:T31)</f>
        <v>-5.7019268580416824E-2</v>
      </c>
      <c r="R54">
        <f>STDEV(T28:T31)</f>
        <v>4.8606725835061371E-2</v>
      </c>
      <c r="V54" s="5" t="s">
        <v>254</v>
      </c>
      <c r="W54">
        <f>AVERAGE(AD12:AD15)</f>
        <v>-6.3856382015144666E-2</v>
      </c>
      <c r="X54">
        <f>STDEV(AD12:AD15)</f>
        <v>8.3636595309599771E-2</v>
      </c>
      <c r="Z54" s="5" t="s">
        <v>255</v>
      </c>
      <c r="AA54">
        <f>AVERAGE(AD28:AD31)</f>
        <v>-2.4455635665374675E-2</v>
      </c>
      <c r="AB54">
        <f>STDEV(AD28:AD31)</f>
        <v>1.9313534040698493E-2</v>
      </c>
    </row>
    <row r="55" spans="1:28">
      <c r="B55" s="5" t="s">
        <v>256</v>
      </c>
      <c r="C55">
        <f>AVERAGE(J16:J19)</f>
        <v>-2.5617505846575805E-2</v>
      </c>
      <c r="D55">
        <f>STDEV(J16:J19)</f>
        <v>1.553343324697396E-2</v>
      </c>
      <c r="F55" s="5" t="s">
        <v>257</v>
      </c>
      <c r="G55">
        <f>AVERAGE(J32:J35)</f>
        <v>-9.9164538760939086E-2</v>
      </c>
      <c r="H55">
        <f>STDEV(J32:J35)</f>
        <v>1.0710994369781018E-2</v>
      </c>
      <c r="L55" s="5" t="s">
        <v>256</v>
      </c>
      <c r="M55">
        <f>AVERAGE(T16:T19)</f>
        <v>-1.1136453008257963</v>
      </c>
      <c r="N55">
        <f>STDEV(T16:T19)</f>
        <v>0</v>
      </c>
      <c r="P55" s="5" t="s">
        <v>257</v>
      </c>
      <c r="Q55">
        <f>AVERAGE(T32:T35)</f>
        <v>-0.1274085725521038</v>
      </c>
      <c r="R55">
        <f>STDEV(T32:T35)</f>
        <v>3.9376030107261421E-2</v>
      </c>
      <c r="V55" s="5" t="s">
        <v>256</v>
      </c>
      <c r="W55">
        <f>AVERAGE(AD16:AD19)</f>
        <v>-2.3096989239520527E-2</v>
      </c>
      <c r="X55">
        <f>STDEV(AD16:AD19)</f>
        <v>9.9634071229303574E-3</v>
      </c>
      <c r="Z55" s="5" t="s">
        <v>257</v>
      </c>
      <c r="AA55">
        <f>AVERAGE(AD32:AD35)</f>
        <v>-1.856816782000683E-2</v>
      </c>
      <c r="AB55">
        <f>STDEV(AD32:AD35)</f>
        <v>9.0120891121278593E-2</v>
      </c>
    </row>
    <row r="56" spans="1:28">
      <c r="B56" s="5"/>
    </row>
    <row r="57" spans="1:28">
      <c r="B57" s="14" t="s">
        <v>259</v>
      </c>
      <c r="C57" s="11" t="s">
        <v>203</v>
      </c>
      <c r="D57" s="15" t="s">
        <v>260</v>
      </c>
      <c r="E57" s="11" t="s">
        <v>249</v>
      </c>
      <c r="F57" s="11" t="s">
        <v>261</v>
      </c>
      <c r="G57" s="11" t="s">
        <v>249</v>
      </c>
      <c r="L57" s="11" t="s">
        <v>259</v>
      </c>
      <c r="M57" s="11" t="s">
        <v>203</v>
      </c>
      <c r="N57" s="11" t="s">
        <v>260</v>
      </c>
      <c r="O57" s="11" t="s">
        <v>249</v>
      </c>
      <c r="P57" s="11" t="s">
        <v>261</v>
      </c>
      <c r="Q57" s="11" t="s">
        <v>249</v>
      </c>
      <c r="V57" s="11" t="s">
        <v>259</v>
      </c>
      <c r="W57" s="11" t="s">
        <v>203</v>
      </c>
      <c r="X57" s="11" t="s">
        <v>260</v>
      </c>
      <c r="Y57" s="11" t="s">
        <v>249</v>
      </c>
      <c r="Z57" s="11" t="s">
        <v>261</v>
      </c>
      <c r="AA57" s="11" t="s">
        <v>249</v>
      </c>
    </row>
    <row r="58" spans="1:28">
      <c r="A58" s="14" t="s">
        <v>205</v>
      </c>
      <c r="B58" s="2">
        <v>50</v>
      </c>
      <c r="C58" s="8">
        <v>47.92</v>
      </c>
      <c r="D58">
        <f>C44</f>
        <v>5.2008090147356287E-2</v>
      </c>
      <c r="E58">
        <f>D44</f>
        <v>3.2952144037473846E-2</v>
      </c>
      <c r="F58">
        <f>C52</f>
        <v>-5.0408640536810628E-2</v>
      </c>
      <c r="G58">
        <f>D52</f>
        <v>3.2985910107175331E-2</v>
      </c>
      <c r="I58" s="8"/>
      <c r="K58" s="14" t="s">
        <v>205</v>
      </c>
      <c r="L58" s="2">
        <v>50</v>
      </c>
      <c r="M58" s="8">
        <v>46.55</v>
      </c>
      <c r="N58">
        <f>M44</f>
        <v>-8.131933750275E-2</v>
      </c>
      <c r="O58">
        <f>N44</f>
        <v>0.10377806410406505</v>
      </c>
      <c r="P58">
        <f>M52</f>
        <v>-0.18049547778214714</v>
      </c>
      <c r="Q58">
        <f>N52</f>
        <v>0.10388090355414069</v>
      </c>
      <c r="U58" s="14" t="s">
        <v>205</v>
      </c>
      <c r="V58" s="2">
        <v>50</v>
      </c>
      <c r="W58" s="8">
        <v>46.11</v>
      </c>
      <c r="X58">
        <f>W44</f>
        <v>-0.38304114749348023</v>
      </c>
      <c r="Y58">
        <f>X44</f>
        <v>0.12900187529650559</v>
      </c>
      <c r="Z58">
        <f>W52</f>
        <v>-0.40849969204014375</v>
      </c>
      <c r="AA58">
        <f>X52</f>
        <v>0.12903459197804154</v>
      </c>
    </row>
    <row r="59" spans="1:28">
      <c r="A59" s="14" t="s">
        <v>207</v>
      </c>
      <c r="B59" s="2">
        <v>15.9</v>
      </c>
      <c r="C59" s="8">
        <v>14.15</v>
      </c>
      <c r="D59">
        <f t="shared" ref="D59:E59" si="26">C45</f>
        <v>3.9212448920625781E-2</v>
      </c>
      <c r="E59">
        <f t="shared" si="26"/>
        <v>5.9338365330273372E-3</v>
      </c>
      <c r="F59">
        <f t="shared" ref="F59:F61" si="27">C53</f>
        <v>-6.3217393460098581E-2</v>
      </c>
      <c r="G59">
        <f t="shared" ref="G59:G61" si="28">D53</f>
        <v>5.9399169367104383E-3</v>
      </c>
      <c r="I59" s="8"/>
      <c r="K59" s="14" t="s">
        <v>207</v>
      </c>
      <c r="L59" s="2">
        <v>15.9</v>
      </c>
      <c r="M59" s="8">
        <v>13.38</v>
      </c>
      <c r="N59">
        <f t="shared" ref="N59:O59" si="29">M45</f>
        <v>5.3034350545271745E-2</v>
      </c>
      <c r="O59">
        <f t="shared" si="29"/>
        <v>7.6093434127441503E-2</v>
      </c>
      <c r="P59">
        <f t="shared" ref="P59:P61" si="30">M53</f>
        <v>-4.6008651199370768E-2</v>
      </c>
      <c r="Q59">
        <f t="shared" ref="Q59:Q61" si="31">N53</f>
        <v>7.6168839339396333E-2</v>
      </c>
      <c r="U59" s="14" t="s">
        <v>207</v>
      </c>
      <c r="V59" s="2">
        <v>15.9</v>
      </c>
      <c r="W59" s="8">
        <v>13.3</v>
      </c>
      <c r="X59">
        <f t="shared" ref="X59:Y59" si="32">W45</f>
        <v>-0.20374529121993629</v>
      </c>
      <c r="Y59">
        <f t="shared" si="32"/>
        <v>7.2931618743969487E-2</v>
      </c>
      <c r="Z59">
        <f t="shared" ref="Z59:Z61" si="33">W53</f>
        <v>-0.22915836382739777</v>
      </c>
      <c r="AA59">
        <f t="shared" ref="AA59:AA61" si="34">X53</f>
        <v>7.2950115223488723E-2</v>
      </c>
    </row>
    <row r="60" spans="1:28">
      <c r="A60" s="14" t="s">
        <v>209</v>
      </c>
      <c r="B60" s="2">
        <v>5</v>
      </c>
      <c r="C60" s="8">
        <v>4.55</v>
      </c>
      <c r="D60">
        <f t="shared" ref="D60:E60" si="35">C46</f>
        <v>7.4297271639080453E-2</v>
      </c>
      <c r="E60">
        <f t="shared" si="35"/>
        <v>2.9132191946431251E-2</v>
      </c>
      <c r="F60">
        <f t="shared" si="27"/>
        <v>-2.8096619315599265E-2</v>
      </c>
      <c r="G60">
        <f t="shared" si="28"/>
        <v>2.9162043710331664E-2</v>
      </c>
      <c r="I60" s="8"/>
      <c r="K60" s="14" t="s">
        <v>209</v>
      </c>
      <c r="L60" s="2">
        <v>5</v>
      </c>
      <c r="M60" s="8">
        <v>4.9800000000000004</v>
      </c>
      <c r="N60">
        <f t="shared" ref="N60:O60" si="36">M46</f>
        <v>-1.0135453659763034</v>
      </c>
      <c r="O60">
        <f t="shared" si="36"/>
        <v>0</v>
      </c>
      <c r="P60">
        <f>M54</f>
        <v>-1.1136453008257963</v>
      </c>
      <c r="Q60">
        <f t="shared" si="31"/>
        <v>0</v>
      </c>
      <c r="U60" s="14" t="s">
        <v>209</v>
      </c>
      <c r="V60" s="2">
        <v>5</v>
      </c>
      <c r="W60" s="8">
        <v>5.09</v>
      </c>
      <c r="X60">
        <f t="shared" ref="X60:Y60" si="37">W46</f>
        <v>-3.8485221674876911E-2</v>
      </c>
      <c r="Y60">
        <f t="shared" si="37"/>
        <v>8.3615389276306268E-2</v>
      </c>
      <c r="Z60">
        <f>W54</f>
        <v>-6.3856382015144666E-2</v>
      </c>
      <c r="AA60">
        <f t="shared" si="34"/>
        <v>8.3636595309599771E-2</v>
      </c>
    </row>
    <row r="61" spans="1:28">
      <c r="A61" s="14" t="s">
        <v>211</v>
      </c>
      <c r="B61" s="2">
        <v>1.6</v>
      </c>
      <c r="C61" s="8">
        <v>2.25</v>
      </c>
      <c r="D61">
        <f t="shared" ref="D61:E61" si="38">C47</f>
        <v>7.6773847360383118E-2</v>
      </c>
      <c r="E61">
        <f t="shared" si="38"/>
        <v>1.5517532427866187E-2</v>
      </c>
      <c r="F61">
        <f t="shared" si="27"/>
        <v>-2.5617505846575805E-2</v>
      </c>
      <c r="G61">
        <f t="shared" si="28"/>
        <v>1.553343324697396E-2</v>
      </c>
      <c r="I61" s="8"/>
      <c r="K61" s="14" t="s">
        <v>211</v>
      </c>
      <c r="L61" s="2">
        <v>1.6</v>
      </c>
      <c r="M61" s="8">
        <v>2.59</v>
      </c>
      <c r="N61">
        <f t="shared" ref="N61:O61" si="39">M47</f>
        <v>-1.0135453659763034</v>
      </c>
      <c r="O61">
        <f t="shared" si="39"/>
        <v>0</v>
      </c>
      <c r="P61">
        <f t="shared" si="30"/>
        <v>-1.1136453008257963</v>
      </c>
      <c r="Q61">
        <f t="shared" si="31"/>
        <v>0</v>
      </c>
      <c r="U61" s="14" t="s">
        <v>211</v>
      </c>
      <c r="V61" s="2">
        <v>1.6</v>
      </c>
      <c r="W61" s="8">
        <v>2.37</v>
      </c>
      <c r="X61">
        <f t="shared" ref="X61:Y61" si="40">W47</f>
        <v>2.2638365691104046E-3</v>
      </c>
      <c r="Y61">
        <f t="shared" si="40"/>
        <v>9.9608809040858098E-3</v>
      </c>
      <c r="Z61">
        <f t="shared" si="33"/>
        <v>-2.3096989239520527E-2</v>
      </c>
      <c r="AA61">
        <f t="shared" si="34"/>
        <v>9.9634071229303574E-3</v>
      </c>
    </row>
    <row r="62" spans="1:28">
      <c r="A62" s="14" t="s">
        <v>213</v>
      </c>
      <c r="B62" s="2">
        <v>0.5</v>
      </c>
      <c r="C62" s="8">
        <v>0.7</v>
      </c>
      <c r="D62">
        <f>G44</f>
        <v>8.2552524043422698E-2</v>
      </c>
      <c r="E62">
        <f>G44</f>
        <v>8.2552524043422698E-2</v>
      </c>
      <c r="F62">
        <f>G52</f>
        <v>-1.9832907752187698E-2</v>
      </c>
      <c r="G62">
        <f>H52</f>
        <v>8.8489908103169413E-3</v>
      </c>
      <c r="I62" s="8"/>
      <c r="K62" s="14" t="s">
        <v>213</v>
      </c>
      <c r="L62" s="2">
        <v>0.5</v>
      </c>
      <c r="M62" s="8">
        <v>0.88</v>
      </c>
      <c r="N62">
        <f>Q44</f>
        <v>9.1533360570728139E-2</v>
      </c>
      <c r="O62">
        <f>Q44</f>
        <v>9.1533360570728139E-2</v>
      </c>
      <c r="P62">
        <f>Q52</f>
        <v>-7.4714903657098434E-3</v>
      </c>
      <c r="Q62">
        <f>R52</f>
        <v>3.6605494377088328E-2</v>
      </c>
      <c r="U62" s="14" t="s">
        <v>213</v>
      </c>
      <c r="V62" s="2">
        <v>0.5</v>
      </c>
      <c r="W62" s="8">
        <v>0.81</v>
      </c>
      <c r="X62">
        <f>AA44</f>
        <v>-1.3583019414662801E-3</v>
      </c>
      <c r="Y62">
        <f>AA44</f>
        <v>-1.3583019414662801E-3</v>
      </c>
      <c r="Z62">
        <f>AA52</f>
        <v>-2.6720046375131597E-2</v>
      </c>
      <c r="AA62">
        <f>AB52</f>
        <v>1.1006682205691884E-2</v>
      </c>
    </row>
    <row r="63" spans="1:28">
      <c r="A63" s="14" t="s">
        <v>215</v>
      </c>
      <c r="B63" s="2">
        <v>0.16</v>
      </c>
      <c r="C63" s="8">
        <v>0.16</v>
      </c>
      <c r="D63">
        <f t="shared" ref="D63:D65" si="41">G45</f>
        <v>6.3978206133652529E-2</v>
      </c>
      <c r="E63">
        <f t="shared" ref="E63:E65" si="42">G45</f>
        <v>6.3978206133652529E-2</v>
      </c>
      <c r="F63">
        <f t="shared" ref="F63:G63" si="43">G53</f>
        <v>-3.8426258769863851E-2</v>
      </c>
      <c r="G63">
        <f t="shared" si="43"/>
        <v>3.1485355587331385E-2</v>
      </c>
      <c r="I63" s="8"/>
      <c r="K63" s="14" t="s">
        <v>215</v>
      </c>
      <c r="L63" s="2">
        <v>0.16</v>
      </c>
      <c r="M63" s="8">
        <v>0.17</v>
      </c>
      <c r="N63">
        <f t="shared" ref="N63:N65" si="44">Q45</f>
        <v>0.15203180489644547</v>
      </c>
      <c r="O63">
        <f t="shared" ref="O63:O65" si="45">Q45</f>
        <v>0.15203180489644547</v>
      </c>
      <c r="P63">
        <f t="shared" ref="P63:Q63" si="46">Q53</f>
        <v>5.308690523004319E-2</v>
      </c>
      <c r="Q63">
        <f t="shared" si="46"/>
        <v>0.11138981726972129</v>
      </c>
      <c r="U63" s="14" t="s">
        <v>215</v>
      </c>
      <c r="V63" s="2">
        <v>0.16</v>
      </c>
      <c r="W63" s="8">
        <v>0.16</v>
      </c>
      <c r="X63">
        <f t="shared" ref="X63:X65" si="47">AA45</f>
        <v>-5.4332077658650283E-3</v>
      </c>
      <c r="Y63">
        <f t="shared" ref="Y63:Y65" si="48">AA45</f>
        <v>-5.4332077658650283E-3</v>
      </c>
      <c r="Z63">
        <f t="shared" ref="Z63:AA63" si="49">AA53</f>
        <v>-3.0795985652694029E-2</v>
      </c>
      <c r="AA63">
        <f t="shared" si="49"/>
        <v>3.3696379185062637E-2</v>
      </c>
    </row>
    <row r="64" spans="1:28">
      <c r="A64" s="14" t="s">
        <v>217</v>
      </c>
      <c r="B64" s="2">
        <v>0</v>
      </c>
      <c r="C64" s="8" t="s">
        <v>63</v>
      </c>
      <c r="D64">
        <f t="shared" si="41"/>
        <v>6.3978206133652502E-2</v>
      </c>
      <c r="E64">
        <f t="shared" si="42"/>
        <v>6.3978206133652502E-2</v>
      </c>
      <c r="F64">
        <f t="shared" ref="F64:G64" si="50">G54</f>
        <v>-3.8426258769863872E-2</v>
      </c>
      <c r="G64">
        <f t="shared" si="50"/>
        <v>3.1224001562066121E-2</v>
      </c>
      <c r="I64" s="8"/>
      <c r="K64" s="14" t="s">
        <v>217</v>
      </c>
      <c r="L64" s="2">
        <v>0</v>
      </c>
      <c r="M64" s="8" t="s">
        <v>63</v>
      </c>
      <c r="N64">
        <f t="shared" si="44"/>
        <v>4.2034633395141276E-2</v>
      </c>
      <c r="O64">
        <f t="shared" si="45"/>
        <v>4.2034633395141276E-2</v>
      </c>
      <c r="P64">
        <f t="shared" ref="P64:Q64" si="51">Q54</f>
        <v>-5.7019268580416824E-2</v>
      </c>
      <c r="Q64">
        <f t="shared" si="51"/>
        <v>4.8606725835061371E-2</v>
      </c>
      <c r="U64" s="14" t="s">
        <v>217</v>
      </c>
      <c r="V64" s="2">
        <v>0</v>
      </c>
      <c r="W64" s="8" t="s">
        <v>63</v>
      </c>
      <c r="X64">
        <f t="shared" si="47"/>
        <v>9.0553462764415686E-4</v>
      </c>
      <c r="Y64">
        <f t="shared" si="48"/>
        <v>9.0553462764415686E-4</v>
      </c>
      <c r="Z64">
        <f t="shared" ref="Z64:AA64" si="52">AA54</f>
        <v>-2.4455635665374675E-2</v>
      </c>
      <c r="AA64">
        <f t="shared" si="52"/>
        <v>1.9313534040698493E-2</v>
      </c>
    </row>
    <row r="65" spans="1:49">
      <c r="A65" s="14" t="s">
        <v>219</v>
      </c>
      <c r="B65" s="2" t="s">
        <v>64</v>
      </c>
      <c r="C65" t="s">
        <v>64</v>
      </c>
      <c r="D65">
        <f t="shared" si="41"/>
        <v>3.3021009617368565E-3</v>
      </c>
      <c r="E65">
        <f t="shared" si="42"/>
        <v>3.3021009617368565E-3</v>
      </c>
      <c r="F65">
        <f t="shared" ref="F65" si="53">G55</f>
        <v>-9.9164538760939086E-2</v>
      </c>
      <c r="G65">
        <f>H55</f>
        <v>1.0710994369781018E-2</v>
      </c>
      <c r="I65" s="8"/>
      <c r="K65" s="14" t="s">
        <v>219</v>
      </c>
      <c r="L65" s="2" t="s">
        <v>64</v>
      </c>
      <c r="M65" t="s">
        <v>64</v>
      </c>
      <c r="N65">
        <f t="shared" si="44"/>
        <v>-2.828498695747823E-2</v>
      </c>
      <c r="O65">
        <f t="shared" si="45"/>
        <v>-2.828498695747823E-2</v>
      </c>
      <c r="P65">
        <f t="shared" ref="P65" si="54">Q55</f>
        <v>-0.1274085725521038</v>
      </c>
      <c r="Q65">
        <f>R55</f>
        <v>3.9376030107261421E-2</v>
      </c>
      <c r="U65" s="14" t="s">
        <v>219</v>
      </c>
      <c r="V65" s="2" t="s">
        <v>64</v>
      </c>
      <c r="W65" t="s">
        <v>64</v>
      </c>
      <c r="X65">
        <f t="shared" si="47"/>
        <v>6.7915097073311219E-3</v>
      </c>
      <c r="Y65">
        <f t="shared" si="48"/>
        <v>6.7915097073311219E-3</v>
      </c>
      <c r="Z65">
        <f t="shared" ref="Z65" si="55">AA55</f>
        <v>-1.856816782000683E-2</v>
      </c>
      <c r="AA65">
        <f>AB55</f>
        <v>9.0120891121278593E-2</v>
      </c>
    </row>
    <row r="66" spans="1:49">
      <c r="B66" s="5"/>
    </row>
    <row r="67" spans="1:49">
      <c r="B67" s="5"/>
    </row>
    <row r="68" spans="1:49">
      <c r="A68" t="s">
        <v>135</v>
      </c>
      <c r="B68" s="5"/>
    </row>
    <row r="69" spans="1:49">
      <c r="C69" s="21">
        <v>43131</v>
      </c>
      <c r="D69" s="22"/>
      <c r="E69" s="22"/>
      <c r="F69" s="22"/>
      <c r="G69" s="22"/>
      <c r="H69" s="22"/>
      <c r="I69" s="22"/>
      <c r="J69" s="22"/>
      <c r="M69" s="21">
        <v>43132</v>
      </c>
      <c r="N69" s="22"/>
      <c r="O69" s="22"/>
      <c r="P69" s="22"/>
      <c r="Q69" s="22"/>
      <c r="R69" s="22"/>
      <c r="S69" s="22"/>
      <c r="T69" s="22"/>
      <c r="W69" s="21">
        <v>43133</v>
      </c>
      <c r="X69" s="21"/>
      <c r="Y69" s="21"/>
      <c r="Z69" s="21"/>
      <c r="AA69" s="21"/>
      <c r="AB69" s="21"/>
      <c r="AC69" s="21"/>
      <c r="AD69" s="21"/>
    </row>
    <row r="70" spans="1:49" ht="75">
      <c r="D70" s="4" t="s">
        <v>187</v>
      </c>
      <c r="E70" s="4" t="s">
        <v>188</v>
      </c>
      <c r="F70" s="10" t="s">
        <v>189</v>
      </c>
      <c r="G70" s="10" t="s">
        <v>190</v>
      </c>
      <c r="H70" s="10" t="s">
        <v>191</v>
      </c>
      <c r="I70" s="10" t="s">
        <v>192</v>
      </c>
      <c r="J70" s="10" t="s">
        <v>193</v>
      </c>
      <c r="N70" s="4" t="s">
        <v>187</v>
      </c>
      <c r="O70" s="4" t="s">
        <v>188</v>
      </c>
      <c r="P70" s="10" t="s">
        <v>189</v>
      </c>
      <c r="Q70" s="10" t="s">
        <v>190</v>
      </c>
      <c r="R70" s="10" t="s">
        <v>191</v>
      </c>
      <c r="S70" s="10" t="s">
        <v>192</v>
      </c>
      <c r="T70" s="10" t="s">
        <v>193</v>
      </c>
      <c r="X70" s="4" t="s">
        <v>187</v>
      </c>
      <c r="Y70" s="4" t="s">
        <v>188</v>
      </c>
      <c r="Z70" s="10" t="s">
        <v>189</v>
      </c>
      <c r="AA70" s="10" t="s">
        <v>190</v>
      </c>
      <c r="AB70" s="10" t="s">
        <v>191</v>
      </c>
      <c r="AC70" s="10" t="s">
        <v>192</v>
      </c>
      <c r="AD70" s="10" t="s">
        <v>193</v>
      </c>
    </row>
    <row r="71" spans="1:49">
      <c r="C71" s="5" t="s">
        <v>194</v>
      </c>
      <c r="D71">
        <v>0.13164999999999999</v>
      </c>
      <c r="E71">
        <f>D71-$D$105</f>
        <v>0.12434999999999999</v>
      </c>
      <c r="F71">
        <f>AVERAGE(E99:E102)</f>
        <v>5.124999999999995E-3</v>
      </c>
      <c r="G71">
        <f>AVERAGE(E103:E104)</f>
        <v>0.7611</v>
      </c>
      <c r="H71" s="20">
        <f>((E71-E$99)/(G$71-E$99))*100</f>
        <v>15.229980696265724</v>
      </c>
      <c r="I71" s="20">
        <f>AVERAGE(E95:E98)</f>
        <v>9.0249999999999948E-3</v>
      </c>
      <c r="J71" s="20">
        <f>((E71-E$95)/(G$71-E$95))*100</f>
        <v>15.38768188160255</v>
      </c>
      <c r="M71" s="5" t="s">
        <v>194</v>
      </c>
      <c r="N71">
        <v>7.5700000000000017E-2</v>
      </c>
      <c r="O71">
        <v>9.6000000000000252E-3</v>
      </c>
      <c r="P71">
        <f>AVERAGE(O99:O102)</f>
        <v>3.0875000000000104E-3</v>
      </c>
      <c r="Q71">
        <f>AVERAGE(O103:O104)</f>
        <v>-4.2499999999999899E-3</v>
      </c>
      <c r="R71">
        <f>((O71-O$99)/(AA$71-O$99)*100)</f>
        <v>1.4535967200894575</v>
      </c>
      <c r="S71" s="20">
        <f>AVERAGE(O95:O98)</f>
        <v>4.4125000000000102E-3</v>
      </c>
      <c r="T71" s="20">
        <f>((O71-O$95)/(AA$71-O$95)*100)</f>
        <v>0.89026333052197892</v>
      </c>
      <c r="W71" s="5" t="s">
        <v>194</v>
      </c>
      <c r="X71">
        <v>3.6649999999999995E-2</v>
      </c>
      <c r="Y71">
        <v>2.8599999999999997E-2</v>
      </c>
      <c r="Z71">
        <v>2.2625000000000015E-3</v>
      </c>
      <c r="AA71">
        <v>0.53839999999999999</v>
      </c>
      <c r="AB71">
        <f>((Y71-Y$99)/(AA$71-Y$99)*100)</f>
        <v>4.7102803738317744</v>
      </c>
      <c r="AC71" s="20">
        <f>AVERAGE(Y95:Y98)</f>
        <v>5.5125000000000018E-3</v>
      </c>
      <c r="AD71" s="20">
        <f>((Y71-Y$95)/(AA$71-Y$95)*100)</f>
        <v>3.6385974860599175</v>
      </c>
      <c r="AF71" t="s">
        <v>195</v>
      </c>
      <c r="AU71" t="s">
        <v>196</v>
      </c>
    </row>
    <row r="72" spans="1:49">
      <c r="C72" s="5" t="s">
        <v>197</v>
      </c>
      <c r="D72">
        <v>7.9250000000000015E-2</v>
      </c>
      <c r="E72">
        <f t="shared" ref="E72:E104" si="56">D72-$D$105</f>
        <v>7.1950000000000014E-2</v>
      </c>
      <c r="H72" s="20">
        <f t="shared" ref="H72:H104" si="57">((E72-E$99)/(G$71-E$99))*100</f>
        <v>8.254010517206952</v>
      </c>
      <c r="J72" s="20">
        <f t="shared" ref="J72:J104" si="58">((E72-E$95)/(G$71-E$95))*100</f>
        <v>8.4246893894093429</v>
      </c>
      <c r="M72" s="5" t="s">
        <v>197</v>
      </c>
      <c r="N72">
        <v>7.2499999999999995E-2</v>
      </c>
      <c r="O72">
        <v>6.4000000000000029E-3</v>
      </c>
      <c r="R72">
        <f t="shared" ref="R72:R104" si="59">((O72-O$99)/(AA$71-O$99)*100)</f>
        <v>0.85724934774506278</v>
      </c>
      <c r="T72" s="20">
        <f>((O72-O$95)/(AA$71-O$95)*100)</f>
        <v>0.2905069815387491</v>
      </c>
      <c r="W72" s="5" t="s">
        <v>197</v>
      </c>
      <c r="X72">
        <v>2.145E-2</v>
      </c>
      <c r="Y72">
        <v>1.3400000000000002E-2</v>
      </c>
      <c r="AB72">
        <f t="shared" ref="AB72:AB104" si="60">((Y72-Y$99)/(AA$71-Y$99)*100)</f>
        <v>1.8691588785046731</v>
      </c>
      <c r="AD72" s="20">
        <f t="shared" ref="AD72:AD104" si="61">((Y72-Y$95)/(AA$71-Y$95)*100)</f>
        <v>0.76552310745676244</v>
      </c>
      <c r="AG72" s="9">
        <v>43131</v>
      </c>
      <c r="AH72" s="9">
        <v>43132</v>
      </c>
      <c r="AI72" s="9">
        <v>43133</v>
      </c>
      <c r="AJ72" t="s">
        <v>198</v>
      </c>
      <c r="AK72" t="s">
        <v>199</v>
      </c>
      <c r="AM72" t="s">
        <v>7</v>
      </c>
      <c r="AN72" t="s">
        <v>200</v>
      </c>
      <c r="AU72" t="s">
        <v>201</v>
      </c>
      <c r="AV72" t="s">
        <v>202</v>
      </c>
      <c r="AW72" t="s">
        <v>203</v>
      </c>
    </row>
    <row r="73" spans="1:49">
      <c r="C73" s="5" t="s">
        <v>204</v>
      </c>
      <c r="D73">
        <v>0.11244999999999999</v>
      </c>
      <c r="E73">
        <f t="shared" si="56"/>
        <v>0.10514999999999999</v>
      </c>
      <c r="H73" s="20">
        <f t="shared" si="57"/>
        <v>12.673900019969381</v>
      </c>
      <c r="J73" s="20">
        <f t="shared" si="58"/>
        <v>12.836356388279846</v>
      </c>
      <c r="M73" s="5" t="s">
        <v>204</v>
      </c>
      <c r="N73">
        <v>7.7100000000000002E-2</v>
      </c>
      <c r="O73">
        <v>1.100000000000001E-2</v>
      </c>
      <c r="R73">
        <f t="shared" si="59"/>
        <v>1.7144986954901256</v>
      </c>
      <c r="T73" s="20">
        <f t="shared" ref="T72:T104" si="62">((O73-O$95)/(AA$71-O$95)*100)</f>
        <v>1.1526567332021371</v>
      </c>
      <c r="W73" s="5" t="s">
        <v>204</v>
      </c>
      <c r="X73">
        <v>5.1049999999999998E-2</v>
      </c>
      <c r="Y73">
        <v>4.2999999999999997E-2</v>
      </c>
      <c r="AB73">
        <f t="shared" si="60"/>
        <v>7.4018691588785028</v>
      </c>
      <c r="AD73" s="20">
        <f t="shared" si="61"/>
        <v>6.3604574236839611</v>
      </c>
      <c r="AF73" t="s">
        <v>205</v>
      </c>
      <c r="AG73">
        <f>D125</f>
        <v>10.134460493909339</v>
      </c>
      <c r="AH73" s="17">
        <f>N125</f>
        <v>1.3184867685426789</v>
      </c>
      <c r="AI73">
        <f>X125</f>
        <v>4.0186915887850461</v>
      </c>
      <c r="AJ73">
        <f>AVERAGE(AG73:AI73)</f>
        <v>5.1572129504123545</v>
      </c>
      <c r="AK73">
        <f>_xlfn.STDEV.P(AG73:AI73)/SQRT(3)</f>
        <v>2.1292941631624793</v>
      </c>
      <c r="AM73" s="2">
        <v>50</v>
      </c>
      <c r="AN73">
        <f>AVERAGE(C125,M125,W125)</f>
        <v>50.566666666666663</v>
      </c>
      <c r="AU73">
        <f>AG73</f>
        <v>10.134460493909339</v>
      </c>
      <c r="AV73">
        <f>AG85</f>
        <v>10.301641086970964</v>
      </c>
      <c r="AW73" s="8">
        <f>C125</f>
        <v>48.95</v>
      </c>
    </row>
    <row r="74" spans="1:49">
      <c r="C74" s="5" t="s">
        <v>206</v>
      </c>
      <c r="D74">
        <v>5.015E-2</v>
      </c>
      <c r="E74">
        <f t="shared" si="56"/>
        <v>4.2849999999999999E-2</v>
      </c>
      <c r="H74" s="20">
        <f t="shared" si="57"/>
        <v>4.3799507421952999</v>
      </c>
      <c r="J74" s="20">
        <f t="shared" si="58"/>
        <v>4.5578366885921202</v>
      </c>
      <c r="M74" s="5" t="s">
        <v>206</v>
      </c>
      <c r="N74">
        <v>7.46E-2</v>
      </c>
      <c r="O74">
        <v>8.5000000000000075E-3</v>
      </c>
      <c r="R74">
        <f t="shared" si="59"/>
        <v>1.2486023108460702</v>
      </c>
      <c r="T74" s="20">
        <f t="shared" si="62"/>
        <v>0.68409708555899174</v>
      </c>
      <c r="W74" s="5" t="s">
        <v>206</v>
      </c>
      <c r="X74">
        <v>2.2649999999999997E-2</v>
      </c>
      <c r="Y74">
        <v>1.4599999999999998E-2</v>
      </c>
      <c r="AB74">
        <f t="shared" si="60"/>
        <v>2.093457943925233</v>
      </c>
      <c r="AD74" s="20">
        <f t="shared" si="61"/>
        <v>0.99234476892543189</v>
      </c>
      <c r="AF74" t="s">
        <v>207</v>
      </c>
      <c r="AG74">
        <f t="shared" ref="AG74:AG80" si="63">D126</f>
        <v>0.1098315915596086</v>
      </c>
      <c r="AH74" s="17">
        <f t="shared" ref="AH74:AH80" si="64">N126</f>
        <v>0.13743943346999926</v>
      </c>
      <c r="AI74">
        <f t="shared" ref="AI74:AI80" si="65">X126</f>
        <v>0.1308411214953272</v>
      </c>
      <c r="AJ74">
        <f t="shared" ref="AJ74:AJ80" si="66">AVERAGE(AG74:AI74)</f>
        <v>0.12603738217497837</v>
      </c>
      <c r="AK74">
        <f t="shared" ref="AK74:AK80" si="67">_xlfn.STDEV.P(AG74:AI74)/SQRT(3)</f>
        <v>6.7963252706588102E-3</v>
      </c>
      <c r="AM74" s="2">
        <v>15.9</v>
      </c>
      <c r="AN74">
        <f t="shared" ref="AN74:AN77" si="68">AVERAGE(C126,M126,W126)</f>
        <v>13.94</v>
      </c>
      <c r="AU74">
        <f t="shared" ref="AU74:AU80" si="69">AG74</f>
        <v>0.1098315915596086</v>
      </c>
      <c r="AV74">
        <f t="shared" ref="AV74:AV80" si="70">AG86</f>
        <v>0.29566141784599059</v>
      </c>
      <c r="AW74" s="8">
        <f t="shared" ref="AW74:AW78" si="71">C126</f>
        <v>13.01</v>
      </c>
    </row>
    <row r="75" spans="1:49">
      <c r="C75" s="5" t="s">
        <v>208</v>
      </c>
      <c r="D75">
        <v>1.7850000000000005E-2</v>
      </c>
      <c r="E75">
        <f t="shared" si="56"/>
        <v>1.055E-2</v>
      </c>
      <c r="H75" s="20">
        <f t="shared" si="57"/>
        <v>7.9877521134261234E-2</v>
      </c>
      <c r="J75" s="20">
        <f t="shared" si="58"/>
        <v>0.26576307222111556</v>
      </c>
      <c r="M75" s="5" t="s">
        <v>208</v>
      </c>
      <c r="N75">
        <v>6.8599999999999994E-2</v>
      </c>
      <c r="O75">
        <v>2.5000000000000022E-3</v>
      </c>
      <c r="R75">
        <f t="shared" si="59"/>
        <v>0.13045098770033661</v>
      </c>
      <c r="T75" s="20">
        <f t="shared" si="62"/>
        <v>-0.44044606878455722</v>
      </c>
      <c r="W75" s="5" t="s">
        <v>208</v>
      </c>
      <c r="X75">
        <v>1.0799999999999997E-2</v>
      </c>
      <c r="Y75">
        <v>2.749999999999999E-3</v>
      </c>
      <c r="AB75">
        <f t="shared" si="60"/>
        <v>-0.12149532710280389</v>
      </c>
      <c r="AD75" s="20">
        <f t="shared" si="61"/>
        <v>-1.2475191380776867</v>
      </c>
      <c r="AF75" t="s">
        <v>209</v>
      </c>
      <c r="AG75">
        <f t="shared" si="63"/>
        <v>0.28789189908806467</v>
      </c>
      <c r="AH75" s="17">
        <f t="shared" si="64"/>
        <v>0.3214685054044002</v>
      </c>
      <c r="AI75">
        <f t="shared" si="65"/>
        <v>0.35747663551401909</v>
      </c>
      <c r="AJ75">
        <f t="shared" si="66"/>
        <v>0.32227901333549464</v>
      </c>
      <c r="AK75">
        <f t="shared" si="67"/>
        <v>1.6404617088539179E-2</v>
      </c>
      <c r="AM75" s="2">
        <v>5</v>
      </c>
      <c r="AN75">
        <f t="shared" si="68"/>
        <v>4.5366666666666662</v>
      </c>
      <c r="AU75">
        <f t="shared" si="69"/>
        <v>0.28789189908806467</v>
      </c>
      <c r="AV75">
        <f t="shared" si="70"/>
        <v>0.47339047239386078</v>
      </c>
      <c r="AW75" s="8">
        <f t="shared" si="71"/>
        <v>3.78</v>
      </c>
    </row>
    <row r="76" spans="1:49">
      <c r="C76" s="5" t="s">
        <v>210</v>
      </c>
      <c r="D76">
        <v>1.9900000000000004E-2</v>
      </c>
      <c r="E76">
        <f t="shared" si="56"/>
        <v>1.26E-2</v>
      </c>
      <c r="H76" s="20">
        <f t="shared" si="57"/>
        <v>0.35279238500965227</v>
      </c>
      <c r="J76" s="20">
        <f t="shared" si="58"/>
        <v>0.53817022124775826</v>
      </c>
      <c r="M76" s="5" t="s">
        <v>210</v>
      </c>
      <c r="N76">
        <v>6.8500000000000005E-2</v>
      </c>
      <c r="O76">
        <v>2.4000000000000132E-3</v>
      </c>
      <c r="R76">
        <f t="shared" si="59"/>
        <v>0.11181513231457645</v>
      </c>
      <c r="T76" s="20">
        <f t="shared" si="62"/>
        <v>-0.45918845469028097</v>
      </c>
      <c r="W76" s="5" t="s">
        <v>210</v>
      </c>
      <c r="X76">
        <v>1.1699999999999999E-2</v>
      </c>
      <c r="Y76">
        <v>3.6500000000000005E-3</v>
      </c>
      <c r="AB76">
        <f t="shared" si="60"/>
        <v>4.6728971962616946E-2</v>
      </c>
      <c r="AD76" s="20">
        <f t="shared" si="61"/>
        <v>-1.0774028919761838</v>
      </c>
      <c r="AF76" t="s">
        <v>211</v>
      </c>
      <c r="AG76">
        <f t="shared" si="63"/>
        <v>6.3236370897956432E-2</v>
      </c>
      <c r="AH76" s="17">
        <f t="shared" si="64"/>
        <v>0.20732389116660629</v>
      </c>
      <c r="AI76">
        <f t="shared" si="65"/>
        <v>-8.878504672897132E-2</v>
      </c>
      <c r="AJ76">
        <f t="shared" si="66"/>
        <v>6.0591738445197142E-2</v>
      </c>
      <c r="AK76">
        <f t="shared" si="67"/>
        <v>6.9801896402158337E-2</v>
      </c>
      <c r="AM76" s="2">
        <v>1.6</v>
      </c>
      <c r="AN76">
        <f t="shared" si="68"/>
        <v>0.64666666666666661</v>
      </c>
      <c r="AU76">
        <f t="shared" si="69"/>
        <v>6.3236370897956432E-2</v>
      </c>
      <c r="AV76">
        <f t="shared" si="70"/>
        <v>0.24915288020729542</v>
      </c>
      <c r="AW76" s="8">
        <f t="shared" si="71"/>
        <v>0.39</v>
      </c>
    </row>
    <row r="77" spans="1:49">
      <c r="C77" s="5" t="s">
        <v>212</v>
      </c>
      <c r="D77">
        <v>1.38E-2</v>
      </c>
      <c r="E77">
        <f t="shared" si="56"/>
        <v>6.4999999999999954E-3</v>
      </c>
      <c r="H77" s="20">
        <f t="shared" si="57"/>
        <v>-0.45929574652199989</v>
      </c>
      <c r="J77" s="20">
        <f t="shared" si="58"/>
        <v>-0.2724071490266427</v>
      </c>
      <c r="M77" s="5" t="s">
        <v>212</v>
      </c>
      <c r="N77">
        <v>6.8450000000000011E-2</v>
      </c>
      <c r="O77">
        <v>2.3500000000000187E-3</v>
      </c>
      <c r="R77">
        <f t="shared" si="59"/>
        <v>0.10249720462169637</v>
      </c>
      <c r="T77" s="20">
        <f t="shared" si="62"/>
        <v>-0.46855964764314284</v>
      </c>
      <c r="W77" s="5" t="s">
        <v>212</v>
      </c>
      <c r="X77">
        <v>1.285E-2</v>
      </c>
      <c r="Y77">
        <v>4.8000000000000022E-3</v>
      </c>
      <c r="AB77">
        <f t="shared" si="60"/>
        <v>0.26168224299065468</v>
      </c>
      <c r="AD77" s="20">
        <f t="shared" si="61"/>
        <v>-0.86003213306870774</v>
      </c>
      <c r="AF77" t="s">
        <v>213</v>
      </c>
      <c r="AG77">
        <f t="shared" si="63"/>
        <v>-0.39439526060041297</v>
      </c>
      <c r="AH77" s="17">
        <f t="shared" si="64"/>
        <v>0.44260156541185475</v>
      </c>
      <c r="AI77">
        <f t="shared" si="65"/>
        <v>4.6728971962619048E-3</v>
      </c>
      <c r="AJ77">
        <f t="shared" si="66"/>
        <v>1.7626400669234561E-2</v>
      </c>
      <c r="AK77">
        <f t="shared" si="67"/>
        <v>0.19735290816640622</v>
      </c>
      <c r="AM77" s="2">
        <v>0.5</v>
      </c>
      <c r="AN77">
        <f t="shared" si="68"/>
        <v>0.19000000000000003</v>
      </c>
      <c r="AU77">
        <f t="shared" si="69"/>
        <v>-0.39439526060041297</v>
      </c>
      <c r="AV77">
        <f t="shared" si="70"/>
        <v>-0.20762740017274595</v>
      </c>
      <c r="AW77" s="8">
        <f t="shared" si="71"/>
        <v>0.1</v>
      </c>
    </row>
    <row r="78" spans="1:49">
      <c r="C78" s="5" t="s">
        <v>214</v>
      </c>
      <c r="D78">
        <v>2.0749999999999998E-2</v>
      </c>
      <c r="E78">
        <f t="shared" si="56"/>
        <v>1.3449999999999993E-2</v>
      </c>
      <c r="H78" s="20">
        <f t="shared" si="57"/>
        <v>0.46595220661652081</v>
      </c>
      <c r="J78" s="20">
        <f t="shared" si="58"/>
        <v>0.65111952694173114</v>
      </c>
      <c r="M78" s="5" t="s">
        <v>214</v>
      </c>
      <c r="N78">
        <v>6.9000000000000006E-2</v>
      </c>
      <c r="O78">
        <v>2.9000000000000137E-3</v>
      </c>
      <c r="R78">
        <f t="shared" si="59"/>
        <v>0.20499440924338758</v>
      </c>
      <c r="T78" s="20">
        <f t="shared" si="62"/>
        <v>-0.36547652516165186</v>
      </c>
      <c r="W78" s="5" t="s">
        <v>214</v>
      </c>
      <c r="X78">
        <v>1.3249999999999998E-2</v>
      </c>
      <c r="Y78">
        <v>5.1999999999999998E-3</v>
      </c>
      <c r="AB78">
        <f t="shared" si="60"/>
        <v>0.3364485981308411</v>
      </c>
      <c r="AD78" s="20">
        <f t="shared" si="61"/>
        <v>-0.78442491257915137</v>
      </c>
      <c r="AF78" t="s">
        <v>215</v>
      </c>
      <c r="AG78">
        <f t="shared" si="63"/>
        <v>0.20468614790654308</v>
      </c>
      <c r="AH78" s="17">
        <f t="shared" si="64"/>
        <v>0.53578084234066647</v>
      </c>
      <c r="AI78">
        <f t="shared" si="65"/>
        <v>0.13317757009345826</v>
      </c>
      <c r="AJ78">
        <f t="shared" si="66"/>
        <v>0.29121485344688924</v>
      </c>
      <c r="AK78">
        <f t="shared" si="67"/>
        <v>0.10125628799997877</v>
      </c>
      <c r="AM78" s="2">
        <v>0.16</v>
      </c>
      <c r="AN78">
        <f>AVERAGE(C130,M130,W130)</f>
        <v>6.3333333333333339E-2</v>
      </c>
      <c r="AU78">
        <f t="shared" si="69"/>
        <v>0.20468614790654308</v>
      </c>
      <c r="AV78">
        <f t="shared" si="70"/>
        <v>0.39033951232476249</v>
      </c>
      <c r="AW78" s="8">
        <f t="shared" si="71"/>
        <v>0.04</v>
      </c>
    </row>
    <row r="79" spans="1:49">
      <c r="C79" s="5" t="s">
        <v>216</v>
      </c>
      <c r="D79">
        <v>2.1499999999999998E-2</v>
      </c>
      <c r="E79">
        <f t="shared" si="56"/>
        <v>1.4199999999999994E-2</v>
      </c>
      <c r="H79" s="20">
        <f t="shared" si="57"/>
        <v>0.56579910803434696</v>
      </c>
      <c r="J79" s="20">
        <f t="shared" si="58"/>
        <v>0.75078067902464929</v>
      </c>
      <c r="M79" s="5" t="s">
        <v>216</v>
      </c>
      <c r="N79">
        <v>7.0050000000000001E-2</v>
      </c>
      <c r="O79">
        <v>3.9500000000000091E-3</v>
      </c>
      <c r="R79">
        <f t="shared" si="59"/>
        <v>0.4006708907938899</v>
      </c>
      <c r="T79" s="20">
        <f t="shared" si="62"/>
        <v>-0.16868147315153184</v>
      </c>
      <c r="W79" s="5" t="s">
        <v>216</v>
      </c>
      <c r="X79">
        <v>1.1650000000000001E-2</v>
      </c>
      <c r="Y79">
        <v>3.6000000000000025E-3</v>
      </c>
      <c r="AB79">
        <f t="shared" si="60"/>
        <v>3.7383177570093962E-2</v>
      </c>
      <c r="AD79" s="20">
        <f t="shared" si="61"/>
        <v>-1.086853794537378</v>
      </c>
      <c r="AF79" t="s">
        <v>217</v>
      </c>
      <c r="AG79">
        <f t="shared" si="63"/>
        <v>-0.12314451174865226</v>
      </c>
      <c r="AH79" s="17">
        <f t="shared" si="64"/>
        <v>0.48686172195304034</v>
      </c>
      <c r="AI79">
        <f t="shared" si="65"/>
        <v>0.39485981308411244</v>
      </c>
      <c r="AJ79">
        <f t="shared" si="66"/>
        <v>0.25285900776283349</v>
      </c>
      <c r="AK79">
        <f t="shared" si="67"/>
        <v>0.15502693158333622</v>
      </c>
      <c r="AM79" s="2">
        <v>0</v>
      </c>
      <c r="AN79">
        <v>0</v>
      </c>
      <c r="AU79">
        <f t="shared" si="69"/>
        <v>-0.12314451174865226</v>
      </c>
      <c r="AV79">
        <f t="shared" si="70"/>
        <v>6.311872965251486E-2</v>
      </c>
      <c r="AW79" s="8">
        <v>0</v>
      </c>
    </row>
    <row r="80" spans="1:49">
      <c r="C80" s="5" t="s">
        <v>218</v>
      </c>
      <c r="D80">
        <v>2.2549999999999997E-2</v>
      </c>
      <c r="E80">
        <f t="shared" si="56"/>
        <v>1.5249999999999993E-2</v>
      </c>
      <c r="H80" s="20">
        <f t="shared" si="57"/>
        <v>0.7055847700193032</v>
      </c>
      <c r="J80" s="20">
        <f t="shared" si="58"/>
        <v>0.89030629194073452</v>
      </c>
      <c r="M80" s="5" t="s">
        <v>218</v>
      </c>
      <c r="N80">
        <v>7.0349999999999996E-2</v>
      </c>
      <c r="O80">
        <v>4.2500000000000038E-3</v>
      </c>
      <c r="R80">
        <f t="shared" si="59"/>
        <v>0.45657845695117555</v>
      </c>
      <c r="T80" s="20">
        <f t="shared" si="62"/>
        <v>-0.11245431543435543</v>
      </c>
      <c r="W80" s="5" t="s">
        <v>218</v>
      </c>
      <c r="X80">
        <v>1.1900000000000001E-2</v>
      </c>
      <c r="Y80">
        <v>3.8500000000000027E-3</v>
      </c>
      <c r="AB80">
        <f t="shared" si="60"/>
        <v>8.4112149532710817E-2</v>
      </c>
      <c r="AD80" s="20">
        <f t="shared" si="61"/>
        <v>-1.039599281731405</v>
      </c>
      <c r="AF80" t="s">
        <v>219</v>
      </c>
      <c r="AG80">
        <f t="shared" si="63"/>
        <v>-0.64234839912134756</v>
      </c>
      <c r="AH80" s="17">
        <f t="shared" si="64"/>
        <v>0.23993663809169108</v>
      </c>
      <c r="AI80">
        <f t="shared" si="65"/>
        <v>-0.21261682242990626</v>
      </c>
      <c r="AJ80">
        <f t="shared" si="66"/>
        <v>-0.20500952781985426</v>
      </c>
      <c r="AK80">
        <f t="shared" si="67"/>
        <v>0.20797976660187475</v>
      </c>
      <c r="AM80" s="2">
        <v>0</v>
      </c>
      <c r="AN80">
        <v>0</v>
      </c>
      <c r="AU80">
        <f t="shared" si="69"/>
        <v>-0.64234839912134756</v>
      </c>
      <c r="AV80">
        <f t="shared" si="70"/>
        <v>-0.4551192611786592</v>
      </c>
      <c r="AW80">
        <v>0</v>
      </c>
    </row>
    <row r="81" spans="3:49">
      <c r="C81" s="5" t="s">
        <v>220</v>
      </c>
      <c r="D81">
        <v>1.7649999999999999E-2</v>
      </c>
      <c r="E81">
        <f t="shared" si="56"/>
        <v>1.0349999999999995E-2</v>
      </c>
      <c r="H81" s="20">
        <f t="shared" si="57"/>
        <v>5.325168075617355E-2</v>
      </c>
      <c r="J81" s="20">
        <f t="shared" si="58"/>
        <v>0.23918676499900329</v>
      </c>
      <c r="M81" s="5" t="s">
        <v>220</v>
      </c>
      <c r="N81">
        <v>6.9150000000000003E-2</v>
      </c>
      <c r="O81">
        <v>3.050000000000011E-3</v>
      </c>
      <c r="R81">
        <f t="shared" si="59"/>
        <v>0.2329481923220304</v>
      </c>
      <c r="T81" s="20">
        <f t="shared" si="62"/>
        <v>-0.33736294630306368</v>
      </c>
      <c r="W81" s="5" t="s">
        <v>220</v>
      </c>
      <c r="X81">
        <v>1.9099999999999999E-2</v>
      </c>
      <c r="Y81">
        <v>1.1050000000000001E-2</v>
      </c>
      <c r="AB81">
        <f t="shared" si="60"/>
        <v>1.4299065420560748</v>
      </c>
      <c r="AD81" s="20">
        <f t="shared" si="61"/>
        <v>0.32133068708061618</v>
      </c>
      <c r="AH81" s="19"/>
      <c r="AU81">
        <f>AH73</f>
        <v>1.3184867685426789</v>
      </c>
      <c r="AV81">
        <f>AH85</f>
        <v>0.75438103270546419</v>
      </c>
      <c r="AW81" s="8">
        <f>M125</f>
        <v>52.83</v>
      </c>
    </row>
    <row r="82" spans="3:49">
      <c r="C82" s="5" t="s">
        <v>221</v>
      </c>
      <c r="D82">
        <v>1.5950000000000002E-2</v>
      </c>
      <c r="E82">
        <f t="shared" si="56"/>
        <v>8.649999999999998E-3</v>
      </c>
      <c r="H82" s="20">
        <f t="shared" si="57"/>
        <v>-0.17306796245756495</v>
      </c>
      <c r="J82" s="20">
        <f t="shared" si="58"/>
        <v>1.3288153611056123E-2</v>
      </c>
      <c r="M82" s="5" t="s">
        <v>221</v>
      </c>
      <c r="N82">
        <v>6.8949999999999997E-2</v>
      </c>
      <c r="O82">
        <v>2.8500000000000053E-3</v>
      </c>
      <c r="R82">
        <f t="shared" si="59"/>
        <v>0.1956764815505049</v>
      </c>
      <c r="T82" s="20">
        <f t="shared" si="62"/>
        <v>-0.37484771811451634</v>
      </c>
      <c r="W82" s="5" t="s">
        <v>221</v>
      </c>
      <c r="X82">
        <v>1.0800000000000001E-2</v>
      </c>
      <c r="Y82">
        <v>2.7500000000000024E-3</v>
      </c>
      <c r="AB82">
        <f t="shared" si="60"/>
        <v>-0.12149532710280324</v>
      </c>
      <c r="AD82" s="20">
        <f t="shared" si="61"/>
        <v>-1.247519138077686</v>
      </c>
      <c r="AU82">
        <f t="shared" ref="AU82:AU88" si="72">AH74</f>
        <v>0.13743943346999926</v>
      </c>
      <c r="AV82">
        <f t="shared" ref="AV82:AV88" si="73">AH86</f>
        <v>-0.43341767406990822</v>
      </c>
      <c r="AW82" s="8">
        <f t="shared" ref="AW82:AW86" si="74">M126</f>
        <v>12.97</v>
      </c>
    </row>
    <row r="83" spans="3:49">
      <c r="C83" s="5" t="s">
        <v>222</v>
      </c>
      <c r="D83">
        <v>1.7249999999999998E-2</v>
      </c>
      <c r="E83">
        <f t="shared" si="56"/>
        <v>9.9499999999999936E-3</v>
      </c>
      <c r="H83" s="20">
        <f t="shared" si="57"/>
        <v>-4.618847037147859E-16</v>
      </c>
      <c r="J83" s="20">
        <f t="shared" si="58"/>
        <v>0.1860341505547802</v>
      </c>
      <c r="M83" s="5" t="s">
        <v>222</v>
      </c>
      <c r="N83">
        <v>6.8099999999999994E-2</v>
      </c>
      <c r="O83">
        <v>2.0000000000000018E-3</v>
      </c>
      <c r="R83">
        <f t="shared" si="59"/>
        <v>3.7271710771525482E-2</v>
      </c>
      <c r="T83" s="20">
        <f t="shared" si="62"/>
        <v>-0.53415799831318633</v>
      </c>
      <c r="W83" s="5" t="s">
        <v>222</v>
      </c>
      <c r="X83">
        <v>9.7500000000000017E-3</v>
      </c>
      <c r="Y83">
        <v>1.7000000000000036E-3</v>
      </c>
      <c r="AB83">
        <f t="shared" si="60"/>
        <v>-0.31775700934579365</v>
      </c>
      <c r="AD83" s="20">
        <f t="shared" si="61"/>
        <v>-1.4459880918627721</v>
      </c>
      <c r="AF83" t="s">
        <v>223</v>
      </c>
      <c r="AU83">
        <f t="shared" si="72"/>
        <v>0.3214685054044002</v>
      </c>
      <c r="AV83">
        <f t="shared" si="73"/>
        <v>-0.24833661325086684</v>
      </c>
      <c r="AW83" s="8">
        <f t="shared" si="74"/>
        <v>3.86</v>
      </c>
    </row>
    <row r="84" spans="3:49">
      <c r="C84" s="5" t="s">
        <v>224</v>
      </c>
      <c r="D84">
        <v>1.8450000000000001E-2</v>
      </c>
      <c r="E84">
        <f t="shared" si="56"/>
        <v>1.1149999999999997E-2</v>
      </c>
      <c r="H84" s="20">
        <f t="shared" si="57"/>
        <v>0.15975504226852158</v>
      </c>
      <c r="J84" s="20">
        <f t="shared" si="58"/>
        <v>0.34549199388744956</v>
      </c>
      <c r="M84" s="5" t="s">
        <v>224</v>
      </c>
      <c r="N84">
        <v>6.9150000000000003E-2</v>
      </c>
      <c r="O84">
        <v>3.050000000000011E-3</v>
      </c>
      <c r="R84">
        <f t="shared" si="59"/>
        <v>0.2329481923220304</v>
      </c>
      <c r="T84" s="20">
        <f t="shared" si="62"/>
        <v>-0.33736294630306368</v>
      </c>
      <c r="W84" s="5" t="s">
        <v>224</v>
      </c>
      <c r="X84">
        <v>1.1100000000000002E-2</v>
      </c>
      <c r="Y84">
        <v>3.0500000000000041E-3</v>
      </c>
      <c r="AB84">
        <f t="shared" si="60"/>
        <v>-6.542056074766274E-2</v>
      </c>
      <c r="AD84" s="20">
        <f t="shared" si="61"/>
        <v>-1.190813722710518</v>
      </c>
      <c r="AG84" s="9">
        <v>43131</v>
      </c>
      <c r="AH84" s="9">
        <v>43132</v>
      </c>
      <c r="AI84" s="9">
        <v>43133</v>
      </c>
      <c r="AJ84" t="s">
        <v>198</v>
      </c>
      <c r="AK84" t="s">
        <v>199</v>
      </c>
      <c r="AU84">
        <f t="shared" si="72"/>
        <v>0.20732389116660629</v>
      </c>
      <c r="AV84">
        <f t="shared" si="73"/>
        <v>-0.36313372692343771</v>
      </c>
      <c r="AW84" s="8">
        <f t="shared" si="74"/>
        <v>0.5</v>
      </c>
    </row>
    <row r="85" spans="3:49">
      <c r="C85" s="5" t="s">
        <v>225</v>
      </c>
      <c r="D85">
        <v>1.5450000000000005E-2</v>
      </c>
      <c r="E85">
        <f t="shared" si="56"/>
        <v>8.150000000000001E-3</v>
      </c>
      <c r="H85" s="20">
        <f t="shared" si="57"/>
        <v>-0.23963256340278188</v>
      </c>
      <c r="J85" s="20">
        <f t="shared" si="58"/>
        <v>-5.3152614444222188E-2</v>
      </c>
      <c r="M85" s="5" t="s">
        <v>225</v>
      </c>
      <c r="N85">
        <v>6.8949999999999997E-2</v>
      </c>
      <c r="O85">
        <v>2.8500000000000053E-3</v>
      </c>
      <c r="R85">
        <f t="shared" si="59"/>
        <v>0.1956764815505049</v>
      </c>
      <c r="T85" s="20">
        <f t="shared" si="62"/>
        <v>-0.37484771811451634</v>
      </c>
      <c r="W85" s="5" t="s">
        <v>225</v>
      </c>
      <c r="X85">
        <v>1.0450000000000001E-2</v>
      </c>
      <c r="Y85">
        <v>2.4000000000000028E-3</v>
      </c>
      <c r="AB85">
        <f t="shared" si="60"/>
        <v>-0.1869158878504667</v>
      </c>
      <c r="AD85" s="20">
        <f t="shared" si="61"/>
        <v>-1.3136754560060482</v>
      </c>
      <c r="AF85" t="s">
        <v>205</v>
      </c>
      <c r="AG85">
        <f>F125</f>
        <v>10.301641086970964</v>
      </c>
      <c r="AH85" s="17">
        <f>P125</f>
        <v>0.75438103270546419</v>
      </c>
      <c r="AI85">
        <f>Z125</f>
        <v>2.939230696531518</v>
      </c>
      <c r="AJ85">
        <f>AVERAGE(AG85:AI85)</f>
        <v>4.6650842720693149</v>
      </c>
      <c r="AK85">
        <f>_xlfn.STDEV.P(AG85:AI85)/SQRT(3)</f>
        <v>2.3580345657202115</v>
      </c>
      <c r="AU85">
        <f t="shared" si="72"/>
        <v>0.44260156541185475</v>
      </c>
      <c r="AV85">
        <f t="shared" si="73"/>
        <v>-0.12651110486364886</v>
      </c>
      <c r="AW85" s="8">
        <f t="shared" si="74"/>
        <v>0.11</v>
      </c>
    </row>
    <row r="86" spans="3:49">
      <c r="C86" s="5" t="s">
        <v>226</v>
      </c>
      <c r="D86">
        <v>1.975E-2</v>
      </c>
      <c r="E86">
        <f t="shared" si="56"/>
        <v>1.2449999999999996E-2</v>
      </c>
      <c r="H86" s="20">
        <f t="shared" si="57"/>
        <v>0.3328230047260865</v>
      </c>
      <c r="J86" s="20">
        <f t="shared" si="58"/>
        <v>0.51823799083117406</v>
      </c>
      <c r="M86" s="5" t="s">
        <v>226</v>
      </c>
      <c r="N86">
        <v>6.9849999999999995E-2</v>
      </c>
      <c r="O86">
        <v>3.7500000000000033E-3</v>
      </c>
      <c r="R86">
        <f t="shared" si="59"/>
        <v>0.36339918002236438</v>
      </c>
      <c r="T86" s="20">
        <f t="shared" si="62"/>
        <v>-0.20616624496298452</v>
      </c>
      <c r="W86" s="5" t="s">
        <v>226</v>
      </c>
      <c r="X86">
        <v>1.26E-2</v>
      </c>
      <c r="Y86">
        <v>4.550000000000002E-3</v>
      </c>
      <c r="AB86">
        <f t="shared" si="60"/>
        <v>0.2149532710280378</v>
      </c>
      <c r="AD86" s="20">
        <f t="shared" si="61"/>
        <v>-0.90728664587468066</v>
      </c>
      <c r="AF86" t="s">
        <v>207</v>
      </c>
      <c r="AG86">
        <f t="shared" ref="AG86:AG92" si="75">F126</f>
        <v>0.29566141784599059</v>
      </c>
      <c r="AH86" s="17">
        <f t="shared" ref="AH86:AH92" si="76">P126</f>
        <v>-0.43341767406990822</v>
      </c>
      <c r="AI86">
        <f t="shared" ref="AI86:AI92" si="77">Z126</f>
        <v>-0.99234476892543233</v>
      </c>
      <c r="AJ86">
        <f t="shared" ref="AJ86:AJ92" si="78">AVERAGE(AG86:AI86)</f>
        <v>-0.37670034171645</v>
      </c>
      <c r="AK86">
        <f t="shared" ref="AK86:AK92" si="79">_xlfn.STDEV.P(AG86:AI86)/SQRT(3)</f>
        <v>0.30446770532350936</v>
      </c>
      <c r="AU86">
        <f t="shared" si="72"/>
        <v>0.53578084234066647</v>
      </c>
      <c r="AV86">
        <f t="shared" si="73"/>
        <v>-3.2799175335019137E-2</v>
      </c>
      <c r="AW86" s="8">
        <f t="shared" si="74"/>
        <v>0.05</v>
      </c>
    </row>
    <row r="87" spans="3:49">
      <c r="C87" s="5" t="s">
        <v>227</v>
      </c>
      <c r="D87">
        <v>1.745E-2</v>
      </c>
      <c r="E87">
        <f t="shared" si="56"/>
        <v>1.0149999999999996E-2</v>
      </c>
      <c r="H87" s="20">
        <f t="shared" si="57"/>
        <v>2.6625840378086775E-2</v>
      </c>
      <c r="J87" s="20">
        <f t="shared" si="58"/>
        <v>0.21261045777689197</v>
      </c>
      <c r="M87" s="5" t="s">
        <v>227</v>
      </c>
      <c r="N87">
        <v>6.9949999999999998E-2</v>
      </c>
      <c r="O87">
        <v>3.8500000000000062E-3</v>
      </c>
      <c r="R87">
        <f t="shared" si="59"/>
        <v>0.38203503540812711</v>
      </c>
      <c r="T87" s="20">
        <f t="shared" si="62"/>
        <v>-0.18742385905725817</v>
      </c>
      <c r="W87" s="5" t="s">
        <v>227</v>
      </c>
      <c r="X87">
        <v>1.3349999999999997E-2</v>
      </c>
      <c r="Y87">
        <v>5.2999999999999992E-3</v>
      </c>
      <c r="AB87">
        <f t="shared" si="60"/>
        <v>0.35514018691588772</v>
      </c>
      <c r="AD87" s="20">
        <f t="shared" si="61"/>
        <v>-0.76552310745676244</v>
      </c>
      <c r="AF87" t="s">
        <v>209</v>
      </c>
      <c r="AG87">
        <f>F127</f>
        <v>0.47339047239386078</v>
      </c>
      <c r="AH87" s="17">
        <f t="shared" si="76"/>
        <v>-0.24833661325086684</v>
      </c>
      <c r="AI87">
        <f t="shared" si="77"/>
        <v>-0.76316038181646317</v>
      </c>
      <c r="AJ87">
        <f t="shared" si="78"/>
        <v>-0.17936884089115643</v>
      </c>
      <c r="AK87">
        <f t="shared" si="79"/>
        <v>0.29281466226959868</v>
      </c>
      <c r="AU87">
        <f t="shared" si="72"/>
        <v>0.48686172195304034</v>
      </c>
      <c r="AV87">
        <f t="shared" si="73"/>
        <v>-8.19979383375498E-2</v>
      </c>
      <c r="AW87" s="8">
        <v>0</v>
      </c>
    </row>
    <row r="88" spans="3:49">
      <c r="C88" s="5" t="s">
        <v>228</v>
      </c>
      <c r="D88">
        <v>1.3100000000000001E-2</v>
      </c>
      <c r="E88">
        <f t="shared" si="56"/>
        <v>5.7999999999999961E-3</v>
      </c>
      <c r="H88" s="20">
        <f t="shared" si="57"/>
        <v>-0.55248618784530401</v>
      </c>
      <c r="J88" s="20">
        <f t="shared" si="58"/>
        <v>-0.36542422430403282</v>
      </c>
      <c r="M88" s="5" t="s">
        <v>228</v>
      </c>
      <c r="N88">
        <v>6.9800000000000001E-2</v>
      </c>
      <c r="O88">
        <v>3.7000000000000088E-3</v>
      </c>
      <c r="R88">
        <f t="shared" si="59"/>
        <v>0.35408125232948434</v>
      </c>
      <c r="T88" s="20">
        <f t="shared" si="62"/>
        <v>-0.21553743791584637</v>
      </c>
      <c r="W88" s="5" t="s">
        <v>228</v>
      </c>
      <c r="X88">
        <v>1.1399999999999997E-2</v>
      </c>
      <c r="Y88">
        <v>3.3499999999999988E-3</v>
      </c>
      <c r="AB88">
        <f t="shared" si="60"/>
        <v>-9.3457943925235511E-3</v>
      </c>
      <c r="AD88" s="20">
        <f t="shared" si="61"/>
        <v>-1.1341083073433516</v>
      </c>
      <c r="AF88" t="s">
        <v>211</v>
      </c>
      <c r="AG88">
        <f t="shared" si="75"/>
        <v>0.24915288020729542</v>
      </c>
      <c r="AH88" s="17">
        <f t="shared" si="76"/>
        <v>-0.36313372692343771</v>
      </c>
      <c r="AI88">
        <f t="shared" si="77"/>
        <v>-1.2144409791135047</v>
      </c>
      <c r="AJ88">
        <f t="shared" si="78"/>
        <v>-0.44280727527654901</v>
      </c>
      <c r="AK88">
        <f t="shared" si="79"/>
        <v>0.34650241364904755</v>
      </c>
      <c r="AU88">
        <f t="shared" si="72"/>
        <v>0.23993663809169108</v>
      </c>
      <c r="AV88">
        <f t="shared" si="73"/>
        <v>-0.33033455158841663</v>
      </c>
      <c r="AW88">
        <v>0</v>
      </c>
    </row>
    <row r="89" spans="3:49">
      <c r="C89" s="5" t="s">
        <v>229</v>
      </c>
      <c r="D89">
        <v>1.3649999999999999E-2</v>
      </c>
      <c r="E89">
        <f t="shared" si="56"/>
        <v>6.3499999999999945E-3</v>
      </c>
      <c r="H89" s="20">
        <f t="shared" si="57"/>
        <v>-0.47926512680556516</v>
      </c>
      <c r="J89" s="20">
        <f t="shared" si="58"/>
        <v>-0.29233937944322641</v>
      </c>
      <c r="M89" s="5" t="s">
        <v>229</v>
      </c>
      <c r="N89">
        <v>7.0700000000000013E-2</v>
      </c>
      <c r="O89">
        <v>4.6000000000000207E-3</v>
      </c>
      <c r="R89">
        <f t="shared" si="59"/>
        <v>0.52180395080134645</v>
      </c>
      <c r="T89" s="20">
        <f t="shared" si="62"/>
        <v>-4.685596476431194E-2</v>
      </c>
      <c r="W89" s="5" t="s">
        <v>229</v>
      </c>
      <c r="X89">
        <v>1.0699999999999998E-2</v>
      </c>
      <c r="Y89">
        <v>2.6499999999999996E-3</v>
      </c>
      <c r="AB89">
        <f t="shared" si="60"/>
        <v>-0.14018691588785051</v>
      </c>
      <c r="AD89" s="20">
        <f t="shared" si="61"/>
        <v>-1.2664209432000757</v>
      </c>
      <c r="AF89" t="s">
        <v>213</v>
      </c>
      <c r="AG89">
        <f t="shared" si="75"/>
        <v>-0.20762740017274595</v>
      </c>
      <c r="AH89" s="17">
        <f t="shared" si="76"/>
        <v>-0.12651110486364886</v>
      </c>
      <c r="AI89">
        <f t="shared" si="77"/>
        <v>-1.1199319535015593</v>
      </c>
      <c r="AJ89">
        <f t="shared" si="78"/>
        <v>-0.48469015284598466</v>
      </c>
      <c r="AK89">
        <f t="shared" si="79"/>
        <v>0.26004019873698619</v>
      </c>
      <c r="AU89">
        <f>AI73</f>
        <v>4.0186915887850461</v>
      </c>
      <c r="AV89">
        <f>AI85</f>
        <v>2.939230696531518</v>
      </c>
      <c r="AW89" s="8">
        <f>W125</f>
        <v>49.92</v>
      </c>
    </row>
    <row r="90" spans="3:49">
      <c r="C90" s="5" t="s">
        <v>230</v>
      </c>
      <c r="D90">
        <v>1.295E-2</v>
      </c>
      <c r="E90">
        <f t="shared" si="56"/>
        <v>5.6499999999999953E-3</v>
      </c>
      <c r="H90" s="20">
        <f t="shared" si="57"/>
        <v>-0.57245556812886933</v>
      </c>
      <c r="J90" s="20">
        <f t="shared" si="58"/>
        <v>-0.38535645472061653</v>
      </c>
      <c r="M90" s="5" t="s">
        <v>230</v>
      </c>
      <c r="N90">
        <v>7.0649999999999991E-2</v>
      </c>
      <c r="O90">
        <v>4.5499999999999985E-3</v>
      </c>
      <c r="R90">
        <f t="shared" si="59"/>
        <v>0.51248602310846114</v>
      </c>
      <c r="T90" s="20">
        <f t="shared" si="62"/>
        <v>-5.622715771717901E-2</v>
      </c>
      <c r="W90" s="5" t="s">
        <v>230</v>
      </c>
      <c r="X90">
        <v>1.0450000000000004E-2</v>
      </c>
      <c r="Y90">
        <v>2.4000000000000063E-3</v>
      </c>
      <c r="AB90">
        <f t="shared" si="60"/>
        <v>-0.18691588785046606</v>
      </c>
      <c r="AD90" s="20">
        <f t="shared" si="61"/>
        <v>-1.3136754560060475</v>
      </c>
      <c r="AF90" t="s">
        <v>215</v>
      </c>
      <c r="AG90">
        <f t="shared" si="75"/>
        <v>0.39033951232476249</v>
      </c>
      <c r="AH90" s="17">
        <f t="shared" si="76"/>
        <v>-3.2799175335019137E-2</v>
      </c>
      <c r="AI90">
        <f t="shared" si="77"/>
        <v>-0.98998204328513362</v>
      </c>
      <c r="AJ90">
        <f t="shared" si="78"/>
        <v>-0.2108139020984634</v>
      </c>
      <c r="AK90">
        <f t="shared" si="79"/>
        <v>0.33336294249455595</v>
      </c>
      <c r="AU90">
        <f t="shared" ref="AU90:AU96" si="80">AI74</f>
        <v>0.1308411214953272</v>
      </c>
      <c r="AV90">
        <f t="shared" ref="AV90:AV96" si="81">AI86</f>
        <v>-0.99234476892543233</v>
      </c>
      <c r="AW90" s="8">
        <f t="shared" ref="AW90:AW94" si="82">W126</f>
        <v>15.84</v>
      </c>
    </row>
    <row r="91" spans="3:49">
      <c r="C91" s="5" t="s">
        <v>231</v>
      </c>
      <c r="D91">
        <v>1.5949999999999995E-2</v>
      </c>
      <c r="E91">
        <f t="shared" si="56"/>
        <v>8.649999999999991E-3</v>
      </c>
      <c r="H91" s="20">
        <f t="shared" si="57"/>
        <v>-0.17306796245756587</v>
      </c>
      <c r="J91" s="20">
        <f t="shared" si="58"/>
        <v>1.32881536110552E-2</v>
      </c>
      <c r="M91" s="5" t="s">
        <v>231</v>
      </c>
      <c r="N91">
        <v>7.1150000000000005E-2</v>
      </c>
      <c r="O91">
        <v>5.0500000000000128E-3</v>
      </c>
      <c r="R91">
        <f t="shared" si="59"/>
        <v>0.60566530003727492</v>
      </c>
      <c r="T91" s="20">
        <f t="shared" si="62"/>
        <v>3.7484771811452676E-2</v>
      </c>
      <c r="W91" s="5" t="s">
        <v>231</v>
      </c>
      <c r="X91">
        <v>1.1749999999999997E-2</v>
      </c>
      <c r="Y91">
        <v>3.6999999999999984E-3</v>
      </c>
      <c r="AB91">
        <f t="shared" si="60"/>
        <v>5.6074766355139929E-2</v>
      </c>
      <c r="AD91" s="20">
        <f t="shared" si="61"/>
        <v>-1.0679519894149896</v>
      </c>
      <c r="AF91" t="s">
        <v>217</v>
      </c>
      <c r="AG91">
        <f t="shared" si="75"/>
        <v>6.311872965251486E-2</v>
      </c>
      <c r="AH91" s="17">
        <f t="shared" si="76"/>
        <v>-8.19979383375498E-2</v>
      </c>
      <c r="AI91">
        <f t="shared" si="77"/>
        <v>-0.72535677157168488</v>
      </c>
      <c r="AJ91">
        <f t="shared" si="78"/>
        <v>-0.24807866008557325</v>
      </c>
      <c r="AK91">
        <f t="shared" si="79"/>
        <v>0.19782737065428571</v>
      </c>
      <c r="AU91">
        <f t="shared" si="80"/>
        <v>0.35747663551401909</v>
      </c>
      <c r="AV91">
        <f t="shared" si="81"/>
        <v>-0.76316038181646317</v>
      </c>
      <c r="AW91" s="8">
        <f t="shared" si="82"/>
        <v>5.97</v>
      </c>
    </row>
    <row r="92" spans="3:49">
      <c r="C92" s="5" t="s">
        <v>232</v>
      </c>
      <c r="D92">
        <v>1.405E-2</v>
      </c>
      <c r="E92">
        <f t="shared" si="56"/>
        <v>6.7499999999999956E-3</v>
      </c>
      <c r="H92" s="20">
        <f t="shared" si="57"/>
        <v>-0.42601344604939118</v>
      </c>
      <c r="J92" s="20">
        <f t="shared" si="58"/>
        <v>-0.23918676499900329</v>
      </c>
      <c r="M92" s="5" t="s">
        <v>232</v>
      </c>
      <c r="N92">
        <v>7.1650000000000005E-2</v>
      </c>
      <c r="O92">
        <v>5.5500000000000133E-3</v>
      </c>
      <c r="R92">
        <f t="shared" si="59"/>
        <v>0.69884457696608593</v>
      </c>
      <c r="T92" s="20">
        <f t="shared" si="62"/>
        <v>0.13119670134008177</v>
      </c>
      <c r="W92" s="5" t="s">
        <v>232</v>
      </c>
      <c r="X92">
        <v>1.09E-2</v>
      </c>
      <c r="Y92">
        <v>2.8500000000000018E-3</v>
      </c>
      <c r="AB92">
        <f t="shared" si="60"/>
        <v>-0.10280373831775662</v>
      </c>
      <c r="AD92" s="20">
        <f t="shared" si="61"/>
        <v>-1.228617332955297</v>
      </c>
      <c r="AF92" t="s">
        <v>219</v>
      </c>
      <c r="AG92">
        <f t="shared" si="75"/>
        <v>-0.4551192611786592</v>
      </c>
      <c r="AH92" s="17">
        <f t="shared" si="76"/>
        <v>-0.33033455158841663</v>
      </c>
      <c r="AI92">
        <f t="shared" si="77"/>
        <v>-1.3396654380493334</v>
      </c>
      <c r="AJ92">
        <f t="shared" si="78"/>
        <v>-0.70837308360546969</v>
      </c>
      <c r="AK92">
        <f t="shared" si="79"/>
        <v>0.2593968788989558</v>
      </c>
      <c r="AU92">
        <f t="shared" si="80"/>
        <v>-8.878504672897132E-2</v>
      </c>
      <c r="AV92">
        <f t="shared" si="81"/>
        <v>-1.2144409791135047</v>
      </c>
      <c r="AW92" s="8">
        <f t="shared" si="82"/>
        <v>1.05</v>
      </c>
    </row>
    <row r="93" spans="3:49">
      <c r="C93" s="5" t="s">
        <v>233</v>
      </c>
      <c r="D93">
        <v>2.1249999999999998E-2</v>
      </c>
      <c r="E93">
        <f t="shared" si="56"/>
        <v>1.3949999999999994E-2</v>
      </c>
      <c r="H93" s="20">
        <f t="shared" si="57"/>
        <v>0.53251680756173825</v>
      </c>
      <c r="J93" s="20">
        <f t="shared" si="58"/>
        <v>0.71756029499701002</v>
      </c>
      <c r="M93" s="5" t="s">
        <v>233</v>
      </c>
      <c r="N93">
        <v>6.8750000000000006E-2</v>
      </c>
      <c r="O93">
        <v>2.6500000000000135E-3</v>
      </c>
      <c r="R93">
        <f t="shared" si="59"/>
        <v>0.15840477077898202</v>
      </c>
      <c r="T93" s="20">
        <f t="shared" si="62"/>
        <v>-0.41233248992596644</v>
      </c>
      <c r="W93" s="5" t="s">
        <v>233</v>
      </c>
      <c r="X93">
        <v>1.5200000000000002E-2</v>
      </c>
      <c r="Y93">
        <v>7.1500000000000036E-3</v>
      </c>
      <c r="AB93">
        <f t="shared" si="60"/>
        <v>0.70093457943925297</v>
      </c>
      <c r="AD93" s="20">
        <f t="shared" si="61"/>
        <v>-0.41583971269256159</v>
      </c>
      <c r="AU93">
        <f t="shared" si="80"/>
        <v>4.6728971962619048E-3</v>
      </c>
      <c r="AV93">
        <f t="shared" si="81"/>
        <v>-1.1199319535015593</v>
      </c>
      <c r="AW93" s="8">
        <f t="shared" si="82"/>
        <v>0.36</v>
      </c>
    </row>
    <row r="94" spans="3:49">
      <c r="C94" s="5" t="s">
        <v>234</v>
      </c>
      <c r="D94">
        <v>2.3900000000000005E-2</v>
      </c>
      <c r="E94">
        <f t="shared" si="56"/>
        <v>1.66E-2</v>
      </c>
      <c r="H94" s="20">
        <f t="shared" si="57"/>
        <v>0.88530919257139107</v>
      </c>
      <c r="J94" s="20">
        <f t="shared" si="58"/>
        <v>1.069696365689988</v>
      </c>
      <c r="M94" s="5" t="s">
        <v>234</v>
      </c>
      <c r="N94">
        <v>7.1550000000000002E-2</v>
      </c>
      <c r="O94">
        <v>5.4500000000000104E-3</v>
      </c>
      <c r="R94">
        <f t="shared" si="59"/>
        <v>0.68020872158032319</v>
      </c>
      <c r="T94" s="20">
        <f t="shared" si="62"/>
        <v>0.11245431543435543</v>
      </c>
      <c r="W94" s="5" t="s">
        <v>234</v>
      </c>
      <c r="X94">
        <v>1.0800000000000001E-2</v>
      </c>
      <c r="Y94">
        <v>2.7500000000000024E-3</v>
      </c>
      <c r="AB94">
        <f t="shared" si="60"/>
        <v>-0.12149532710280324</v>
      </c>
      <c r="AD94" s="20">
        <f t="shared" si="61"/>
        <v>-1.247519138077686</v>
      </c>
      <c r="AU94">
        <f t="shared" si="80"/>
        <v>0.13317757009345826</v>
      </c>
      <c r="AV94">
        <f t="shared" si="81"/>
        <v>-0.98998204328513362</v>
      </c>
      <c r="AW94" s="8">
        <f t="shared" si="82"/>
        <v>0.1</v>
      </c>
    </row>
    <row r="95" spans="3:49">
      <c r="C95" s="5" t="s">
        <v>235</v>
      </c>
      <c r="D95">
        <v>1.585E-2</v>
      </c>
      <c r="E95">
        <f t="shared" si="56"/>
        <v>8.5499999999999951E-3</v>
      </c>
      <c r="H95" s="20">
        <f t="shared" si="57"/>
        <v>-0.18638088264660879</v>
      </c>
      <c r="J95" s="20">
        <f t="shared" si="58"/>
        <v>0</v>
      </c>
      <c r="M95" s="5" t="s">
        <v>235</v>
      </c>
      <c r="N95">
        <v>7.0949999999999999E-2</v>
      </c>
      <c r="O95">
        <v>4.8500000000000071E-3</v>
      </c>
      <c r="R95">
        <f t="shared" si="59"/>
        <v>0.56839358926574945</v>
      </c>
      <c r="T95" s="20">
        <f t="shared" si="62"/>
        <v>0</v>
      </c>
      <c r="W95" s="5" t="s">
        <v>235</v>
      </c>
      <c r="X95">
        <v>1.7399999999999999E-2</v>
      </c>
      <c r="Y95">
        <v>9.3500000000000007E-3</v>
      </c>
      <c r="AB95">
        <f t="shared" si="60"/>
        <v>1.1121495327102804</v>
      </c>
      <c r="AD95" s="20">
        <f t="shared" si="61"/>
        <v>0</v>
      </c>
      <c r="AU95">
        <f t="shared" si="80"/>
        <v>0.39485981308411244</v>
      </c>
      <c r="AV95">
        <f t="shared" si="81"/>
        <v>-0.72535677157168488</v>
      </c>
      <c r="AW95" s="8">
        <v>0</v>
      </c>
    </row>
    <row r="96" spans="3:49">
      <c r="C96" s="5" t="s">
        <v>236</v>
      </c>
      <c r="D96">
        <v>1.4499999999999999E-2</v>
      </c>
      <c r="E96">
        <f t="shared" si="56"/>
        <v>7.1999999999999946E-3</v>
      </c>
      <c r="H96" s="20">
        <f t="shared" si="57"/>
        <v>-0.36610530519869566</v>
      </c>
      <c r="J96" s="20">
        <f t="shared" si="58"/>
        <v>-0.17939007374925259</v>
      </c>
      <c r="M96" s="5" t="s">
        <v>236</v>
      </c>
      <c r="N96">
        <v>7.0550000000000002E-2</v>
      </c>
      <c r="O96">
        <v>4.4500000000000095E-3</v>
      </c>
      <c r="R96">
        <f t="shared" si="59"/>
        <v>0.49385016772270102</v>
      </c>
      <c r="T96" s="20">
        <f t="shared" si="62"/>
        <v>-7.4969543622902743E-2</v>
      </c>
      <c r="W96" s="5" t="s">
        <v>236</v>
      </c>
      <c r="X96">
        <v>1.1300000000000001E-2</v>
      </c>
      <c r="Y96">
        <v>3.2500000000000029E-3</v>
      </c>
      <c r="AB96">
        <f t="shared" si="60"/>
        <v>-2.8037383177569521E-2</v>
      </c>
      <c r="AD96" s="20">
        <f t="shared" si="61"/>
        <v>-1.1530101124657399</v>
      </c>
      <c r="AU96">
        <f t="shared" si="80"/>
        <v>-0.21261682242990626</v>
      </c>
      <c r="AV96">
        <f t="shared" si="81"/>
        <v>-1.3396654380493334</v>
      </c>
      <c r="AW96">
        <v>0</v>
      </c>
    </row>
    <row r="97" spans="1:30">
      <c r="C97" s="5" t="s">
        <v>237</v>
      </c>
      <c r="D97">
        <v>1.6800000000000002E-2</v>
      </c>
      <c r="E97">
        <f t="shared" si="56"/>
        <v>9.499999999999998E-3</v>
      </c>
      <c r="H97" s="20">
        <f t="shared" si="57"/>
        <v>-5.9908140850695471E-2</v>
      </c>
      <c r="J97" s="20">
        <f t="shared" si="58"/>
        <v>0.12623745930502994</v>
      </c>
      <c r="M97" s="5" t="s">
        <v>237</v>
      </c>
      <c r="N97">
        <v>7.0650000000000004E-2</v>
      </c>
      <c r="O97">
        <v>4.5500000000000124E-3</v>
      </c>
      <c r="R97">
        <f t="shared" si="59"/>
        <v>0.51248602310846381</v>
      </c>
      <c r="T97" s="20">
        <f t="shared" si="62"/>
        <v>-5.6227157717176408E-2</v>
      </c>
      <c r="W97" s="5" t="s">
        <v>237</v>
      </c>
      <c r="X97">
        <v>1.3500000000000002E-2</v>
      </c>
      <c r="Y97">
        <v>5.4500000000000035E-3</v>
      </c>
      <c r="AB97">
        <f t="shared" si="60"/>
        <v>0.3831775700934586</v>
      </c>
      <c r="AD97" s="20">
        <f t="shared" si="61"/>
        <v>-0.73717039977317778</v>
      </c>
    </row>
    <row r="98" spans="1:30">
      <c r="C98" s="5" t="s">
        <v>238</v>
      </c>
      <c r="D98">
        <v>1.8149999999999999E-2</v>
      </c>
      <c r="E98">
        <f t="shared" si="56"/>
        <v>1.0849999999999995E-2</v>
      </c>
      <c r="H98" s="20">
        <f t="shared" si="57"/>
        <v>0.11981628170139094</v>
      </c>
      <c r="J98" s="20">
        <f t="shared" si="58"/>
        <v>0.30562753305428209</v>
      </c>
      <c r="M98" s="5" t="s">
        <v>238</v>
      </c>
      <c r="N98">
        <v>6.9900000000000004E-2</v>
      </c>
      <c r="O98">
        <v>3.8000000000000117E-3</v>
      </c>
      <c r="R98">
        <f t="shared" si="59"/>
        <v>0.37271710771524708</v>
      </c>
      <c r="T98" s="20">
        <f t="shared" si="62"/>
        <v>-0.19679505201012004</v>
      </c>
      <c r="W98" s="5" t="s">
        <v>238</v>
      </c>
      <c r="X98">
        <v>1.2049999999999998E-2</v>
      </c>
      <c r="Y98">
        <v>4.0000000000000001E-3</v>
      </c>
      <c r="AB98">
        <f t="shared" si="60"/>
        <v>0.11214953271028041</v>
      </c>
      <c r="AD98" s="20">
        <f t="shared" si="61"/>
        <v>-1.0112465740478216</v>
      </c>
    </row>
    <row r="99" spans="1:30">
      <c r="C99" s="5" t="s">
        <v>239</v>
      </c>
      <c r="D99">
        <v>1.7250000000000001E-2</v>
      </c>
      <c r="E99">
        <f t="shared" si="56"/>
        <v>9.949999999999997E-3</v>
      </c>
      <c r="H99" s="20">
        <f t="shared" si="57"/>
        <v>0</v>
      </c>
      <c r="J99" s="20">
        <f t="shared" si="58"/>
        <v>0.18603415055478065</v>
      </c>
      <c r="M99" s="5" t="s">
        <v>239</v>
      </c>
      <c r="N99">
        <v>6.7899999999999988E-2</v>
      </c>
      <c r="O99">
        <v>1.799999999999996E-3</v>
      </c>
      <c r="R99">
        <f t="shared" si="59"/>
        <v>0</v>
      </c>
      <c r="T99" s="20">
        <f t="shared" si="62"/>
        <v>-0.57164277012463893</v>
      </c>
      <c r="W99" s="5" t="s">
        <v>239</v>
      </c>
      <c r="X99">
        <v>1.1449999999999998E-2</v>
      </c>
      <c r="Y99">
        <v>3.3999999999999998E-3</v>
      </c>
      <c r="AB99">
        <f t="shared" si="60"/>
        <v>0</v>
      </c>
      <c r="AD99" s="20">
        <f t="shared" si="61"/>
        <v>-1.1246574047821567</v>
      </c>
    </row>
    <row r="100" spans="1:30">
      <c r="C100" s="5" t="s">
        <v>240</v>
      </c>
      <c r="D100">
        <v>1.15E-2</v>
      </c>
      <c r="E100">
        <f t="shared" si="56"/>
        <v>4.1999999999999954E-3</v>
      </c>
      <c r="H100" s="20">
        <f t="shared" si="57"/>
        <v>-0.7654929108699996</v>
      </c>
      <c r="J100" s="20">
        <f t="shared" si="58"/>
        <v>-0.57803468208092479</v>
      </c>
      <c r="M100" s="5" t="s">
        <v>240</v>
      </c>
      <c r="N100">
        <v>6.855E-2</v>
      </c>
      <c r="O100">
        <v>2.4500000000000077E-3</v>
      </c>
      <c r="R100">
        <f t="shared" si="59"/>
        <v>0.12113306000745652</v>
      </c>
      <c r="T100" s="20">
        <f t="shared" si="62"/>
        <v>-0.44981726173741909</v>
      </c>
      <c r="W100" s="5" t="s">
        <v>240</v>
      </c>
      <c r="X100">
        <v>1.0350000000000002E-2</v>
      </c>
      <c r="Y100">
        <v>2.3000000000000034E-3</v>
      </c>
      <c r="AB100">
        <f t="shared" si="60"/>
        <v>-0.20560747663551332</v>
      </c>
      <c r="AD100" s="20">
        <f t="shared" si="61"/>
        <v>-1.3325772611284372</v>
      </c>
    </row>
    <row r="101" spans="1:30">
      <c r="C101" s="5" t="s">
        <v>241</v>
      </c>
      <c r="D101">
        <v>1.1349999999999999E-2</v>
      </c>
      <c r="E101">
        <f t="shared" si="56"/>
        <v>4.0499999999999946E-3</v>
      </c>
      <c r="H101" s="20">
        <f t="shared" si="57"/>
        <v>-0.78546229115356492</v>
      </c>
      <c r="J101" s="20">
        <f t="shared" si="58"/>
        <v>-0.59796691249750844</v>
      </c>
      <c r="M101" s="5" t="s">
        <v>241</v>
      </c>
      <c r="N101">
        <v>7.0200000000000012E-2</v>
      </c>
      <c r="O101">
        <v>4.1000000000000203E-3</v>
      </c>
      <c r="R101">
        <f t="shared" si="59"/>
        <v>0.42862467387253533</v>
      </c>
      <c r="T101" s="20">
        <f t="shared" si="62"/>
        <v>-0.140567894292941</v>
      </c>
      <c r="W101" s="5" t="s">
        <v>241</v>
      </c>
      <c r="X101">
        <v>1.0799999999999997E-2</v>
      </c>
      <c r="Y101">
        <v>2.749999999999999E-3</v>
      </c>
      <c r="AB101">
        <f t="shared" si="60"/>
        <v>-0.12149532710280389</v>
      </c>
      <c r="AD101" s="20">
        <f t="shared" si="61"/>
        <v>-1.2475191380776867</v>
      </c>
    </row>
    <row r="102" spans="1:30">
      <c r="C102" s="5" t="s">
        <v>242</v>
      </c>
      <c r="D102">
        <v>9.5999999999999974E-3</v>
      </c>
      <c r="E102">
        <f t="shared" si="56"/>
        <v>2.299999999999993E-3</v>
      </c>
      <c r="H102" s="20">
        <f t="shared" si="57"/>
        <v>-1.0184383944618256</v>
      </c>
      <c r="J102" s="20">
        <f t="shared" si="58"/>
        <v>-0.83050960069098423</v>
      </c>
      <c r="M102" s="5" t="s">
        <v>242</v>
      </c>
      <c r="N102">
        <v>7.010000000000001E-2</v>
      </c>
      <c r="O102">
        <v>4.0000000000000174E-3</v>
      </c>
      <c r="R102">
        <f t="shared" si="59"/>
        <v>0.40998881848677254</v>
      </c>
      <c r="T102" s="20">
        <f t="shared" si="62"/>
        <v>-0.15931028019866736</v>
      </c>
      <c r="W102" s="5" t="s">
        <v>242</v>
      </c>
      <c r="X102">
        <v>8.6500000000000014E-3</v>
      </c>
      <c r="Y102">
        <v>6.0000000000000331E-4</v>
      </c>
      <c r="AB102">
        <f t="shared" si="60"/>
        <v>-0.5233644859813078</v>
      </c>
      <c r="AC102">
        <f>AVERAGE(AB99:AB102)</f>
        <v>-0.21261682242990626</v>
      </c>
      <c r="AD102" s="20">
        <f t="shared" si="61"/>
        <v>-1.6539079482090533</v>
      </c>
    </row>
    <row r="103" spans="1:30">
      <c r="C103" s="5" t="s">
        <v>243</v>
      </c>
      <c r="D103">
        <v>0.76295000000000002</v>
      </c>
      <c r="E103">
        <f t="shared" si="56"/>
        <v>0.75565000000000004</v>
      </c>
      <c r="H103" s="20">
        <f t="shared" si="57"/>
        <v>99.27444584969713</v>
      </c>
      <c r="J103" s="20">
        <f t="shared" si="58"/>
        <v>99.275795628197471</v>
      </c>
      <c r="M103" s="5" t="s">
        <v>243</v>
      </c>
      <c r="N103" s="17">
        <v>6.3299999999999995E-2</v>
      </c>
      <c r="O103">
        <v>-2.7999999999999969E-3</v>
      </c>
      <c r="R103">
        <f t="shared" si="59"/>
        <v>-0.85724934774506023</v>
      </c>
      <c r="T103" s="20">
        <f t="shared" si="62"/>
        <v>-1.4337925217880245</v>
      </c>
      <c r="W103" s="5" t="s">
        <v>243</v>
      </c>
      <c r="X103">
        <v>0.53484999999999994</v>
      </c>
      <c r="Y103">
        <v>0.52679999999999993</v>
      </c>
      <c r="Z103">
        <f>AVERAGE(Y103:Y104)</f>
        <v>0.53839999999999999</v>
      </c>
      <c r="AB103">
        <f t="shared" si="60"/>
        <v>97.831775700934571</v>
      </c>
      <c r="AD103" s="20">
        <f t="shared" si="61"/>
        <v>97.807390605802851</v>
      </c>
    </row>
    <row r="104" spans="1:30">
      <c r="C104" s="5" t="s">
        <v>244</v>
      </c>
      <c r="D104">
        <v>0.77384999999999993</v>
      </c>
      <c r="E104">
        <f t="shared" si="56"/>
        <v>0.76654999999999995</v>
      </c>
      <c r="H104" s="20">
        <f t="shared" si="57"/>
        <v>100.72555415030287</v>
      </c>
      <c r="J104" s="20">
        <f t="shared" si="58"/>
        <v>100.72420437180254</v>
      </c>
      <c r="M104" s="5" t="s">
        <v>244</v>
      </c>
      <c r="N104" s="17">
        <v>6.0400000000000009E-2</v>
      </c>
      <c r="O104">
        <v>-5.6999999999999829E-3</v>
      </c>
      <c r="R104">
        <f t="shared" si="59"/>
        <v>-1.3976891539321616</v>
      </c>
      <c r="T104" s="20">
        <f t="shared" si="62"/>
        <v>-1.9773217130540699</v>
      </c>
      <c r="W104" s="5" t="s">
        <v>244</v>
      </c>
      <c r="X104">
        <v>0.55804999999999993</v>
      </c>
      <c r="Y104">
        <v>0.54999999999999993</v>
      </c>
      <c r="AB104">
        <f t="shared" si="60"/>
        <v>102.1682242990654</v>
      </c>
      <c r="AD104" s="20">
        <f t="shared" si="61"/>
        <v>102.19260939419715</v>
      </c>
    </row>
    <row r="105" spans="1:30">
      <c r="C105" s="5" t="s">
        <v>245</v>
      </c>
      <c r="D105">
        <v>7.3000000000000044E-3</v>
      </c>
      <c r="M105" s="5" t="s">
        <v>245</v>
      </c>
      <c r="N105">
        <v>6.6099999999999992E-2</v>
      </c>
      <c r="W105" s="5" t="s">
        <v>245</v>
      </c>
      <c r="X105">
        <v>8.0499999999999981E-3</v>
      </c>
    </row>
    <row r="106" spans="1:30">
      <c r="C106" s="5" t="s">
        <v>246</v>
      </c>
      <c r="D106">
        <v>0.35355000000000003</v>
      </c>
      <c r="H106">
        <v>46.089487086213175</v>
      </c>
      <c r="M106" s="5" t="s">
        <v>246</v>
      </c>
      <c r="N106">
        <v>8.2250000000000018E-2</v>
      </c>
      <c r="R106">
        <v>-1078.8756388415675</v>
      </c>
      <c r="W106" s="5" t="s">
        <v>246</v>
      </c>
      <c r="X106">
        <v>0.33</v>
      </c>
      <c r="AB106">
        <v>61.129374460842612</v>
      </c>
    </row>
    <row r="107" spans="1:30">
      <c r="L107" s="18" t="s">
        <v>262</v>
      </c>
      <c r="N107" s="18"/>
    </row>
    <row r="108" spans="1:30">
      <c r="A108" s="11" t="s">
        <v>247</v>
      </c>
      <c r="L108" s="18" t="s">
        <v>263</v>
      </c>
    </row>
    <row r="109" spans="1:30">
      <c r="C109" s="5" t="s">
        <v>198</v>
      </c>
      <c r="D109" s="5"/>
      <c r="E109" s="5"/>
      <c r="F109" s="5"/>
      <c r="G109" s="5" t="s">
        <v>198</v>
      </c>
      <c r="H109" s="5"/>
      <c r="M109" s="5" t="s">
        <v>198</v>
      </c>
      <c r="N109" s="5"/>
      <c r="O109" s="5"/>
      <c r="P109" s="5"/>
      <c r="Q109" s="5" t="s">
        <v>198</v>
      </c>
      <c r="R109" s="5"/>
      <c r="W109" s="5" t="s">
        <v>198</v>
      </c>
      <c r="X109" s="5"/>
      <c r="Y109" s="5"/>
      <c r="Z109" s="5"/>
      <c r="AA109" s="5" t="s">
        <v>198</v>
      </c>
      <c r="AB109" s="5"/>
    </row>
    <row r="110" spans="1:30">
      <c r="C110" s="5" t="s">
        <v>248</v>
      </c>
      <c r="D110" s="5" t="s">
        <v>249</v>
      </c>
      <c r="E110" s="5"/>
      <c r="F110" s="5"/>
      <c r="G110" s="5" t="s">
        <v>248</v>
      </c>
      <c r="H110" s="5" t="s">
        <v>249</v>
      </c>
      <c r="M110" s="5" t="s">
        <v>248</v>
      </c>
      <c r="N110" s="5" t="s">
        <v>249</v>
      </c>
      <c r="O110" s="5"/>
      <c r="P110" s="5"/>
      <c r="Q110" s="5" t="s">
        <v>248</v>
      </c>
      <c r="R110" s="5" t="s">
        <v>249</v>
      </c>
      <c r="W110" s="5" t="s">
        <v>248</v>
      </c>
      <c r="X110" s="5" t="s">
        <v>249</v>
      </c>
      <c r="Y110" s="5"/>
      <c r="Z110" s="5"/>
      <c r="AA110" s="5" t="s">
        <v>248</v>
      </c>
      <c r="AB110" s="5" t="s">
        <v>249</v>
      </c>
    </row>
    <row r="111" spans="1:30">
      <c r="B111" s="5" t="s">
        <v>250</v>
      </c>
      <c r="C111">
        <f>AVERAGE(H71:H74)</f>
        <v>10.134460493909339</v>
      </c>
      <c r="D111">
        <f>STDEV(H71:H74)</f>
        <v>4.7980396634663904</v>
      </c>
      <c r="F111" s="5" t="s">
        <v>251</v>
      </c>
      <c r="G111">
        <f>AVERAGE(H87:H90)</f>
        <v>-0.39439526060041297</v>
      </c>
      <c r="H111">
        <f>STDEV(H87:H90)</f>
        <v>0.2835253522192247</v>
      </c>
      <c r="L111" s="5" t="s">
        <v>250</v>
      </c>
      <c r="M111">
        <f>AVERAGE(R71:R74)</f>
        <v>1.3184867685426789</v>
      </c>
      <c r="N111">
        <f>STDEV(R75:R78)</f>
        <v>4.6511924251061945E-2</v>
      </c>
      <c r="P111" s="5" t="s">
        <v>251</v>
      </c>
      <c r="Q111">
        <f>AVERAGE(R87:R90)</f>
        <v>0.44260156541185475</v>
      </c>
      <c r="R111">
        <f>STDEV(R87:R90)</f>
        <v>8.6911843580775916E-2</v>
      </c>
      <c r="V111" s="5" t="s">
        <v>250</v>
      </c>
      <c r="W111">
        <f>AVERAGE(AB71:AB74)</f>
        <v>4.0186915887850461</v>
      </c>
      <c r="X111">
        <f>STDEV(AB75:AB78)</f>
        <v>0.2082805563918603</v>
      </c>
      <c r="Z111" s="5" t="s">
        <v>251</v>
      </c>
      <c r="AA111">
        <f>AVERAGE(AB87:AB90)</f>
        <v>4.6728971962619048E-3</v>
      </c>
      <c r="AB111">
        <f>STDEV(AB87:AB90)</f>
        <v>0.24543463004754576</v>
      </c>
    </row>
    <row r="112" spans="1:30">
      <c r="B112" s="5" t="s">
        <v>252</v>
      </c>
      <c r="C112">
        <f>AVERAGE(H75:H78)</f>
        <v>0.1098315915596086</v>
      </c>
      <c r="D112">
        <f>STDEV(H75:H78)</f>
        <v>0.41257525087725611</v>
      </c>
      <c r="F112" s="5" t="s">
        <v>253</v>
      </c>
      <c r="G112">
        <f>AVERAGE(H91:H94)</f>
        <v>0.20468614790654308</v>
      </c>
      <c r="H112">
        <f>STDEV(H91:H94)</f>
        <v>0.6086051856641731</v>
      </c>
      <c r="L112" s="5" t="s">
        <v>252</v>
      </c>
      <c r="M112">
        <f>AVERAGE(R75:R78)</f>
        <v>0.13743943346999926</v>
      </c>
      <c r="N112">
        <f>STDEV(R72:R75)</f>
        <v>0.67037293136805698</v>
      </c>
      <c r="P112" s="5" t="s">
        <v>253</v>
      </c>
      <c r="Q112">
        <f>AVERAGE(R91:R94)</f>
        <v>0.53578084234066647</v>
      </c>
      <c r="R112">
        <f>STDEV(R91:R94)</f>
        <v>0.25478470039527673</v>
      </c>
      <c r="V112" s="5" t="s">
        <v>252</v>
      </c>
      <c r="W112">
        <f>AVERAGE(AB75:AB78)</f>
        <v>0.1308411214953272</v>
      </c>
      <c r="X112">
        <f>STDEV(AB72:AB75)</f>
        <v>3.2185679798683995</v>
      </c>
      <c r="Z112" s="5" t="s">
        <v>253</v>
      </c>
      <c r="AA112">
        <f>AVERAGE(AB91:AB94)</f>
        <v>0.13317757009345826</v>
      </c>
      <c r="AB112">
        <f>STDEV(AB91:AB94)</f>
        <v>0.38679810689445249</v>
      </c>
    </row>
    <row r="113" spans="1:28">
      <c r="B113" s="5" t="s">
        <v>254</v>
      </c>
      <c r="C113">
        <f>AVERAGE(H79:H82)</f>
        <v>0.28789189908806467</v>
      </c>
      <c r="D113">
        <f>STDEV(H79:H82)</f>
        <v>0.41602875590760807</v>
      </c>
      <c r="F113" s="5" t="s">
        <v>255</v>
      </c>
      <c r="G113">
        <f>AVERAGE(H95:H98)</f>
        <v>-0.12314451174865226</v>
      </c>
      <c r="H113">
        <f>STDEV(H95:H98)</f>
        <v>0.20498583001144013</v>
      </c>
      <c r="L113" s="5" t="s">
        <v>254</v>
      </c>
      <c r="M113">
        <f>AVERAGE(R79:R82)</f>
        <v>0.3214685054044002</v>
      </c>
      <c r="N113">
        <f>STDEV(R79:R82)</f>
        <v>0.12673751871725136</v>
      </c>
      <c r="P113" s="5" t="s">
        <v>255</v>
      </c>
      <c r="Q113">
        <f>AVERAGE(R95:R98)</f>
        <v>0.48686172195304034</v>
      </c>
      <c r="R113">
        <f>STDEV(R95:R98)</f>
        <v>8.2425484592592468E-2</v>
      </c>
      <c r="V113" s="5" t="s">
        <v>254</v>
      </c>
      <c r="W113">
        <f>AVERAGE(AB79:AB82)</f>
        <v>0.35747663551401909</v>
      </c>
      <c r="X113">
        <f>STDEV(AB79:AB82)</f>
        <v>0.72034899167767674</v>
      </c>
      <c r="Z113" s="5" t="s">
        <v>255</v>
      </c>
      <c r="AA113">
        <f>AVERAGE(AB95:AB98)</f>
        <v>0.39485981308411244</v>
      </c>
      <c r="AB113">
        <f>STDEV(AB95:AB98)</f>
        <v>0.50774276883664948</v>
      </c>
    </row>
    <row r="114" spans="1:28">
      <c r="B114" s="5" t="s">
        <v>256</v>
      </c>
      <c r="C114">
        <f>AVERAGE(H83:H86)</f>
        <v>6.3236370897956432E-2</v>
      </c>
      <c r="D114">
        <f>STDEV(H83:H86)</f>
        <v>0.24339353389845175</v>
      </c>
      <c r="F114" s="5" t="s">
        <v>257</v>
      </c>
      <c r="G114">
        <f>AVERAGE(H99:H102)</f>
        <v>-0.64234839912134756</v>
      </c>
      <c r="H114">
        <f>STDEV(H99:H102)</f>
        <v>0.44335888672548412</v>
      </c>
      <c r="L114" s="5" t="s">
        <v>256</v>
      </c>
      <c r="M114">
        <f>AVERAGE(R83:R86)</f>
        <v>0.20732389116660629</v>
      </c>
      <c r="N114">
        <f>STDEV(R83:R86)</f>
        <v>0.13425039641033784</v>
      </c>
      <c r="P114" s="5" t="s">
        <v>257</v>
      </c>
      <c r="Q114">
        <f>AVERAGE(R99:R102)</f>
        <v>0.23993663809169108</v>
      </c>
      <c r="R114">
        <f>STDEV(R99:R102)</f>
        <v>0.21307651158548227</v>
      </c>
      <c r="V114" s="5" t="s">
        <v>256</v>
      </c>
      <c r="W114">
        <f>AVERAGE(AB83:AB86)</f>
        <v>-8.878504672897132E-2</v>
      </c>
      <c r="X114">
        <f>STDEV(AB83:AB86)</f>
        <v>0.22720085572230303</v>
      </c>
      <c r="Z114" s="5" t="s">
        <v>257</v>
      </c>
      <c r="AA114">
        <f>AVERAGE(AB99:AB102)</f>
        <v>-0.21261682242990626</v>
      </c>
      <c r="AB114">
        <f>STDEV(AB99:AB102)</f>
        <v>0.22369792237297589</v>
      </c>
    </row>
    <row r="116" spans="1:28">
      <c r="A116" s="11" t="s">
        <v>258</v>
      </c>
      <c r="B116" s="5"/>
      <c r="F116" s="5"/>
      <c r="L116" s="5"/>
      <c r="M116" s="20"/>
      <c r="N116" s="20"/>
      <c r="P116" s="5"/>
      <c r="V116" s="5"/>
      <c r="Z116" s="5"/>
    </row>
    <row r="117" spans="1:28">
      <c r="C117" s="5" t="s">
        <v>198</v>
      </c>
      <c r="D117" s="5"/>
      <c r="E117" s="5"/>
      <c r="F117" s="5"/>
      <c r="G117" s="5" t="s">
        <v>198</v>
      </c>
      <c r="H117" s="5"/>
      <c r="M117" s="5" t="s">
        <v>198</v>
      </c>
      <c r="N117" s="5"/>
      <c r="O117" s="5"/>
      <c r="P117" s="5"/>
      <c r="Q117" s="5" t="s">
        <v>198</v>
      </c>
      <c r="R117" s="5"/>
      <c r="W117" s="5" t="s">
        <v>198</v>
      </c>
      <c r="X117" s="5"/>
      <c r="Y117" s="5"/>
      <c r="Z117" s="5"/>
      <c r="AA117" s="5" t="s">
        <v>198</v>
      </c>
      <c r="AB117" s="5"/>
    </row>
    <row r="118" spans="1:28">
      <c r="C118" s="5" t="s">
        <v>248</v>
      </c>
      <c r="D118" s="5" t="s">
        <v>249</v>
      </c>
      <c r="E118" s="5"/>
      <c r="F118" s="5"/>
      <c r="G118" s="5" t="s">
        <v>248</v>
      </c>
      <c r="H118" s="5" t="s">
        <v>249</v>
      </c>
      <c r="M118" s="5" t="s">
        <v>248</v>
      </c>
      <c r="N118" s="5" t="s">
        <v>249</v>
      </c>
      <c r="O118" s="5"/>
      <c r="P118" s="5"/>
      <c r="Q118" s="5" t="s">
        <v>248</v>
      </c>
      <c r="R118" s="5" t="s">
        <v>249</v>
      </c>
      <c r="W118" s="5" t="s">
        <v>248</v>
      </c>
      <c r="X118" s="5" t="s">
        <v>249</v>
      </c>
      <c r="Y118" s="5"/>
      <c r="Z118" s="5"/>
      <c r="AA118" s="5" t="s">
        <v>248</v>
      </c>
      <c r="AB118" s="5" t="s">
        <v>249</v>
      </c>
    </row>
    <row r="119" spans="1:28">
      <c r="B119" s="5" t="s">
        <v>250</v>
      </c>
      <c r="C119">
        <f>AVERAGE(J71:J74)</f>
        <v>10.301641086970964</v>
      </c>
      <c r="D119">
        <f>STDEV(J71:J74)</f>
        <v>4.7891136711351834</v>
      </c>
      <c r="F119" s="5" t="s">
        <v>251</v>
      </c>
      <c r="G119">
        <f>AVERAGE(J87:J90)</f>
        <v>-0.20762740017274595</v>
      </c>
      <c r="H119">
        <f>STDEV(J87:J90)</f>
        <v>0.28299789823861621</v>
      </c>
      <c r="L119" s="5" t="s">
        <v>250</v>
      </c>
      <c r="M119">
        <f>AVERAGE(T71:T74)</f>
        <v>0.75438103270546419</v>
      </c>
      <c r="N119">
        <f>STDEV(T71:T74)</f>
        <v>0.36387108570587667</v>
      </c>
      <c r="P119" s="5" t="s">
        <v>251</v>
      </c>
      <c r="Q119">
        <f>AVERAGE(T87:T90)</f>
        <v>-0.12651110486364886</v>
      </c>
      <c r="R119">
        <f>STDEV(T87:T90)</f>
        <v>8.740866885098722E-2</v>
      </c>
      <c r="V119" s="5" t="s">
        <v>250</v>
      </c>
      <c r="W119">
        <f>AVERAGE(AD71:AD74)</f>
        <v>2.939230696531518</v>
      </c>
      <c r="X119">
        <f>STDEV(AD71:AD74)</f>
        <v>2.6273735759492647</v>
      </c>
      <c r="Z119" s="5" t="s">
        <v>251</v>
      </c>
      <c r="AA119">
        <f>AVERAGE(AD87:AD90)</f>
        <v>-1.1199319535015593</v>
      </c>
      <c r="AB119">
        <f>STDEV(AD87:AD90)</f>
        <v>0.24819492878827573</v>
      </c>
    </row>
    <row r="120" spans="1:28">
      <c r="B120" s="5" t="s">
        <v>252</v>
      </c>
      <c r="C120">
        <f>AVERAGE(J75:J78)</f>
        <v>0.29566141784599059</v>
      </c>
      <c r="D120">
        <f>STDEV(J75:J78)</f>
        <v>0.41180772001388721</v>
      </c>
      <c r="F120" s="5" t="s">
        <v>253</v>
      </c>
      <c r="G120">
        <f>AVERAGE(J91:J94)</f>
        <v>0.39033951232476249</v>
      </c>
      <c r="H120">
        <f>STDEV(J91:J94)</f>
        <v>0.6074729721767903</v>
      </c>
      <c r="L120" s="5" t="s">
        <v>252</v>
      </c>
      <c r="M120">
        <f>AVERAGE(T75:T78)</f>
        <v>-0.43341767406990822</v>
      </c>
      <c r="N120">
        <f>STDEV(T75:T78)</f>
        <v>4.6777806303288996E-2</v>
      </c>
      <c r="P120" s="5" t="s">
        <v>253</v>
      </c>
      <c r="Q120">
        <f>AVERAGE(T91:T94)</f>
        <v>-3.2799175335019137E-2</v>
      </c>
      <c r="R120">
        <f>STDEV(T91:T94)</f>
        <v>0.25624115871447006</v>
      </c>
      <c r="V120" s="5" t="s">
        <v>252</v>
      </c>
      <c r="W120">
        <f>AVERAGE(AD75:AD78)</f>
        <v>-0.99234476892543233</v>
      </c>
      <c r="X120">
        <f>STDEV(AD75:AD78)</f>
        <v>0.21062299909204371</v>
      </c>
      <c r="Z120" s="5" t="s">
        <v>253</v>
      </c>
      <c r="AA120">
        <f>AVERAGE(AD91:AD94)</f>
        <v>-0.98998204328513362</v>
      </c>
      <c r="AB120">
        <f>STDEV(AD91:AD94)</f>
        <v>0.39114826044519813</v>
      </c>
    </row>
    <row r="121" spans="1:28">
      <c r="B121" s="5" t="s">
        <v>254</v>
      </c>
      <c r="C121">
        <f>AVERAGE(J79:J82)</f>
        <v>0.47339047239386078</v>
      </c>
      <c r="D121">
        <f>STDEV(J79:J82)</f>
        <v>0.41525480034549184</v>
      </c>
      <c r="F121" s="5" t="s">
        <v>255</v>
      </c>
      <c r="G121">
        <f>AVERAGE(J95:J98)</f>
        <v>6.311872965251486E-2</v>
      </c>
      <c r="H121">
        <f>STDEV(J95:J98)</f>
        <v>0.2046044863638207</v>
      </c>
      <c r="L121" s="5" t="s">
        <v>254</v>
      </c>
      <c r="M121">
        <f>AVERAGE(T79:T82)</f>
        <v>-0.24833661325086684</v>
      </c>
      <c r="N121">
        <f>STDEV(T79:T82)</f>
        <v>0.1274620045800339</v>
      </c>
      <c r="P121" s="5" t="s">
        <v>255</v>
      </c>
      <c r="Q121">
        <f>AVERAGE(T95:T98)</f>
        <v>-8.19979383375498E-2</v>
      </c>
      <c r="R121">
        <f>STDEV(T95:T98)</f>
        <v>8.289666391600635E-2</v>
      </c>
      <c r="V121" s="5" t="s">
        <v>254</v>
      </c>
      <c r="W121">
        <f>AVERAGE(AD79:AD82)</f>
        <v>-0.76316038181646317</v>
      </c>
      <c r="X121">
        <f>STDEV(AD79:AD82)</f>
        <v>0.72845044995285357</v>
      </c>
      <c r="Z121" s="5" t="s">
        <v>255</v>
      </c>
      <c r="AA121">
        <f>AVERAGE(AD95:AD98)</f>
        <v>-0.72535677157168488</v>
      </c>
      <c r="AB121">
        <f>STDEV(AD95:AD98)</f>
        <v>0.51345313548361649</v>
      </c>
    </row>
    <row r="122" spans="1:28">
      <c r="B122" s="5" t="s">
        <v>256</v>
      </c>
      <c r="C122">
        <f>AVERAGE(J83:J86)</f>
        <v>0.24915288020729542</v>
      </c>
      <c r="D122">
        <f>STDEV(J83:J86)</f>
        <v>0.24294073880515846</v>
      </c>
      <c r="F122" s="5" t="s">
        <v>257</v>
      </c>
      <c r="G122">
        <f>AVERAGE(J99:J102)</f>
        <v>-0.4551192611786592</v>
      </c>
      <c r="H122">
        <f>STDEV(J99:J102)</f>
        <v>0.44253408778665521</v>
      </c>
      <c r="L122" s="5" t="s">
        <v>256</v>
      </c>
      <c r="M122">
        <f>AVERAGE(T83:T86)</f>
        <v>-0.36313372692343771</v>
      </c>
      <c r="N122">
        <f>STDEV(T83:T86)</f>
        <v>0.13501782909528143</v>
      </c>
      <c r="P122" s="5" t="s">
        <v>257</v>
      </c>
      <c r="Q122">
        <f>AVERAGE(T99:T102)</f>
        <v>-0.33033455158841663</v>
      </c>
      <c r="R122">
        <f>STDEV(T99:T102)</f>
        <v>0.21429454805879444</v>
      </c>
      <c r="V122" s="5" t="s">
        <v>256</v>
      </c>
      <c r="W122">
        <f>AVERAGE(AD83:AD86)</f>
        <v>-1.2144409791135047</v>
      </c>
      <c r="X122">
        <f>STDEV(AD83:AD86)</f>
        <v>0.22975608696991245</v>
      </c>
      <c r="Z122" s="5" t="s">
        <v>257</v>
      </c>
      <c r="AA122">
        <f>AVERAGE(AD99:AD102)</f>
        <v>-1.3396654380493334</v>
      </c>
      <c r="AB122">
        <f>STDEV(AD99:AD102)</f>
        <v>0.22621375762128865</v>
      </c>
    </row>
    <row r="124" spans="1:28">
      <c r="B124" s="14" t="s">
        <v>259</v>
      </c>
      <c r="C124" s="11" t="s">
        <v>203</v>
      </c>
      <c r="D124" s="15" t="s">
        <v>260</v>
      </c>
      <c r="E124" s="11" t="s">
        <v>249</v>
      </c>
      <c r="F124" s="11" t="s">
        <v>261</v>
      </c>
      <c r="G124" s="11" t="s">
        <v>249</v>
      </c>
      <c r="L124" s="11" t="s">
        <v>259</v>
      </c>
      <c r="M124" s="11" t="s">
        <v>203</v>
      </c>
      <c r="N124" s="11" t="s">
        <v>260</v>
      </c>
      <c r="O124" s="11" t="s">
        <v>249</v>
      </c>
      <c r="P124" s="11" t="s">
        <v>261</v>
      </c>
      <c r="Q124" s="11" t="s">
        <v>249</v>
      </c>
      <c r="V124" s="11" t="s">
        <v>259</v>
      </c>
      <c r="W124" s="11" t="s">
        <v>203</v>
      </c>
      <c r="X124" s="11" t="s">
        <v>260</v>
      </c>
      <c r="Y124" s="11" t="s">
        <v>249</v>
      </c>
      <c r="Z124" s="11" t="s">
        <v>261</v>
      </c>
      <c r="AA124" s="11" t="s">
        <v>249</v>
      </c>
    </row>
    <row r="125" spans="1:28">
      <c r="A125" s="14" t="s">
        <v>205</v>
      </c>
      <c r="B125" s="2">
        <v>50</v>
      </c>
      <c r="C125" s="8">
        <v>48.95</v>
      </c>
      <c r="D125">
        <f>C111</f>
        <v>10.134460493909339</v>
      </c>
      <c r="E125">
        <f>D111</f>
        <v>4.7980396634663904</v>
      </c>
      <c r="F125">
        <f>C119</f>
        <v>10.301641086970964</v>
      </c>
      <c r="G125">
        <f>D119</f>
        <v>4.7891136711351834</v>
      </c>
      <c r="K125" s="14" t="s">
        <v>205</v>
      </c>
      <c r="L125" s="2">
        <v>50</v>
      </c>
      <c r="M125" s="8">
        <v>52.83</v>
      </c>
      <c r="N125">
        <f>M111</f>
        <v>1.3184867685426789</v>
      </c>
      <c r="O125">
        <f>N111</f>
        <v>4.6511924251061945E-2</v>
      </c>
      <c r="P125">
        <f>M119</f>
        <v>0.75438103270546419</v>
      </c>
      <c r="Q125">
        <f>N119</f>
        <v>0.36387108570587667</v>
      </c>
      <c r="U125" s="14" t="s">
        <v>205</v>
      </c>
      <c r="V125" s="2">
        <v>50</v>
      </c>
      <c r="W125" s="8">
        <v>49.92</v>
      </c>
      <c r="X125">
        <f>W111</f>
        <v>4.0186915887850461</v>
      </c>
      <c r="Y125">
        <f>X111</f>
        <v>0.2082805563918603</v>
      </c>
      <c r="Z125">
        <f>W119</f>
        <v>2.939230696531518</v>
      </c>
      <c r="AA125">
        <f>X119</f>
        <v>2.6273735759492647</v>
      </c>
    </row>
    <row r="126" spans="1:28">
      <c r="A126" s="14" t="s">
        <v>207</v>
      </c>
      <c r="B126" s="2">
        <v>15.9</v>
      </c>
      <c r="C126" s="8">
        <v>13.01</v>
      </c>
      <c r="D126">
        <f t="shared" ref="D126:E128" si="83">C112</f>
        <v>0.1098315915596086</v>
      </c>
      <c r="E126">
        <f t="shared" si="83"/>
        <v>0.41257525087725611</v>
      </c>
      <c r="F126">
        <f t="shared" ref="F126:F128" si="84">C120</f>
        <v>0.29566141784599059</v>
      </c>
      <c r="G126">
        <f t="shared" ref="G126:G128" si="85">D120</f>
        <v>0.41180772001388721</v>
      </c>
      <c r="K126" s="14" t="s">
        <v>207</v>
      </c>
      <c r="L126" s="2">
        <v>15.9</v>
      </c>
      <c r="M126" s="8">
        <v>12.97</v>
      </c>
      <c r="N126">
        <f t="shared" ref="N126:O126" si="86">M112</f>
        <v>0.13743943346999926</v>
      </c>
      <c r="O126">
        <f t="shared" si="86"/>
        <v>0.67037293136805698</v>
      </c>
      <c r="P126">
        <f t="shared" ref="P126:P128" si="87">M120</f>
        <v>-0.43341767406990822</v>
      </c>
      <c r="Q126">
        <f t="shared" ref="Q126:Q128" si="88">N120</f>
        <v>4.6777806303288996E-2</v>
      </c>
      <c r="U126" s="14" t="s">
        <v>207</v>
      </c>
      <c r="V126" s="2">
        <v>15.9</v>
      </c>
      <c r="W126" s="8">
        <v>15.84</v>
      </c>
      <c r="X126">
        <f t="shared" ref="X126:Y126" si="89">W112</f>
        <v>0.1308411214953272</v>
      </c>
      <c r="Y126">
        <f t="shared" si="89"/>
        <v>3.2185679798683995</v>
      </c>
      <c r="Z126">
        <f t="shared" ref="Z126:Z128" si="90">W120</f>
        <v>-0.99234476892543233</v>
      </c>
      <c r="AA126">
        <f t="shared" ref="AA126:AA128" si="91">X120</f>
        <v>0.21062299909204371</v>
      </c>
    </row>
    <row r="127" spans="1:28">
      <c r="A127" s="14" t="s">
        <v>209</v>
      </c>
      <c r="B127" s="2">
        <v>5</v>
      </c>
      <c r="C127" s="8">
        <v>3.78</v>
      </c>
      <c r="D127">
        <f t="shared" si="83"/>
        <v>0.28789189908806467</v>
      </c>
      <c r="E127">
        <f t="shared" si="83"/>
        <v>0.41602875590760807</v>
      </c>
      <c r="F127">
        <f t="shared" si="84"/>
        <v>0.47339047239386078</v>
      </c>
      <c r="G127">
        <f t="shared" si="85"/>
        <v>0.41525480034549184</v>
      </c>
      <c r="K127" s="14" t="s">
        <v>209</v>
      </c>
      <c r="L127" s="2">
        <v>5</v>
      </c>
      <c r="M127" s="8">
        <v>3.86</v>
      </c>
      <c r="N127">
        <f t="shared" ref="N127:O127" si="92">M113</f>
        <v>0.3214685054044002</v>
      </c>
      <c r="O127">
        <f t="shared" si="92"/>
        <v>0.12673751871725136</v>
      </c>
      <c r="P127">
        <f t="shared" si="87"/>
        <v>-0.24833661325086684</v>
      </c>
      <c r="Q127">
        <f t="shared" si="88"/>
        <v>0.1274620045800339</v>
      </c>
      <c r="U127" s="14" t="s">
        <v>209</v>
      </c>
      <c r="V127" s="2">
        <v>5</v>
      </c>
      <c r="W127" s="8">
        <v>5.97</v>
      </c>
      <c r="X127">
        <f t="shared" ref="X127:Y127" si="93">W113</f>
        <v>0.35747663551401909</v>
      </c>
      <c r="Y127">
        <f t="shared" si="93"/>
        <v>0.72034899167767674</v>
      </c>
      <c r="Z127">
        <f t="shared" si="90"/>
        <v>-0.76316038181646317</v>
      </c>
      <c r="AA127">
        <f t="shared" si="91"/>
        <v>0.72845044995285357</v>
      </c>
    </row>
    <row r="128" spans="1:28">
      <c r="A128" s="14" t="s">
        <v>211</v>
      </c>
      <c r="B128" s="2">
        <v>1.6</v>
      </c>
      <c r="C128" s="8">
        <v>0.39</v>
      </c>
      <c r="D128">
        <f t="shared" si="83"/>
        <v>6.3236370897956432E-2</v>
      </c>
      <c r="E128">
        <f t="shared" si="83"/>
        <v>0.24339353389845175</v>
      </c>
      <c r="F128">
        <f t="shared" si="84"/>
        <v>0.24915288020729542</v>
      </c>
      <c r="G128">
        <f t="shared" si="85"/>
        <v>0.24294073880515846</v>
      </c>
      <c r="K128" s="14" t="s">
        <v>211</v>
      </c>
      <c r="L128" s="2">
        <v>1.6</v>
      </c>
      <c r="M128" s="8">
        <v>0.5</v>
      </c>
      <c r="N128">
        <f t="shared" ref="N128:O128" si="94">M114</f>
        <v>0.20732389116660629</v>
      </c>
      <c r="O128">
        <f t="shared" si="94"/>
        <v>0.13425039641033784</v>
      </c>
      <c r="P128">
        <f t="shared" si="87"/>
        <v>-0.36313372692343771</v>
      </c>
      <c r="Q128">
        <f t="shared" si="88"/>
        <v>0.13501782909528143</v>
      </c>
      <c r="U128" s="14" t="s">
        <v>211</v>
      </c>
      <c r="V128" s="2">
        <v>1.6</v>
      </c>
      <c r="W128" s="8">
        <v>1.05</v>
      </c>
      <c r="X128">
        <f t="shared" ref="X128:Y128" si="95">W114</f>
        <v>-8.878504672897132E-2</v>
      </c>
      <c r="Y128">
        <f t="shared" si="95"/>
        <v>0.22720085572230303</v>
      </c>
      <c r="Z128">
        <f t="shared" si="90"/>
        <v>-1.2144409791135047</v>
      </c>
      <c r="AA128">
        <f t="shared" si="91"/>
        <v>0.22975608696991245</v>
      </c>
    </row>
    <row r="129" spans="1:27">
      <c r="A129" s="14" t="s">
        <v>213</v>
      </c>
      <c r="B129" s="2">
        <v>0.5</v>
      </c>
      <c r="C129" s="8">
        <v>0.1</v>
      </c>
      <c r="D129">
        <f>G111</f>
        <v>-0.39439526060041297</v>
      </c>
      <c r="E129">
        <f>G111</f>
        <v>-0.39439526060041297</v>
      </c>
      <c r="F129">
        <f>G119</f>
        <v>-0.20762740017274595</v>
      </c>
      <c r="G129">
        <f>H119</f>
        <v>0.28299789823861621</v>
      </c>
      <c r="K129" s="14" t="s">
        <v>213</v>
      </c>
      <c r="L129" s="2">
        <v>0.5</v>
      </c>
      <c r="M129" s="8">
        <v>0.11</v>
      </c>
      <c r="N129">
        <f>Q111</f>
        <v>0.44260156541185475</v>
      </c>
      <c r="O129">
        <f>Q111</f>
        <v>0.44260156541185475</v>
      </c>
      <c r="P129">
        <f>Q119</f>
        <v>-0.12651110486364886</v>
      </c>
      <c r="Q129">
        <f>R119</f>
        <v>8.740866885098722E-2</v>
      </c>
      <c r="U129" s="14" t="s">
        <v>213</v>
      </c>
      <c r="V129" s="2">
        <v>0.5</v>
      </c>
      <c r="W129" s="8">
        <v>0.36</v>
      </c>
      <c r="X129">
        <f>AA111</f>
        <v>4.6728971962619048E-3</v>
      </c>
      <c r="Y129">
        <f>AA111</f>
        <v>4.6728971962619048E-3</v>
      </c>
      <c r="Z129">
        <f>AA119</f>
        <v>-1.1199319535015593</v>
      </c>
      <c r="AA129">
        <f>AB119</f>
        <v>0.24819492878827573</v>
      </c>
    </row>
    <row r="130" spans="1:27">
      <c r="A130" s="14" t="s">
        <v>215</v>
      </c>
      <c r="B130" s="2">
        <v>0.16</v>
      </c>
      <c r="C130" s="8">
        <v>0.04</v>
      </c>
      <c r="D130">
        <f t="shared" ref="D130:D132" si="96">G112</f>
        <v>0.20468614790654308</v>
      </c>
      <c r="E130">
        <f t="shared" ref="E130:E132" si="97">G112</f>
        <v>0.20468614790654308</v>
      </c>
      <c r="F130">
        <f t="shared" ref="F130:G132" si="98">G120</f>
        <v>0.39033951232476249</v>
      </c>
      <c r="G130">
        <f t="shared" si="98"/>
        <v>0.6074729721767903</v>
      </c>
      <c r="K130" s="14" t="s">
        <v>215</v>
      </c>
      <c r="L130" s="2">
        <v>0.16</v>
      </c>
      <c r="M130" s="8">
        <v>0.05</v>
      </c>
      <c r="N130">
        <f t="shared" ref="N130:N132" si="99">Q112</f>
        <v>0.53578084234066647</v>
      </c>
      <c r="O130">
        <f t="shared" ref="O130:O132" si="100">Q112</f>
        <v>0.53578084234066647</v>
      </c>
      <c r="P130">
        <f t="shared" ref="P130:Q130" si="101">Q120</f>
        <v>-3.2799175335019137E-2</v>
      </c>
      <c r="Q130">
        <f t="shared" si="101"/>
        <v>0.25624115871447006</v>
      </c>
      <c r="U130" s="14" t="s">
        <v>215</v>
      </c>
      <c r="V130" s="2">
        <v>0.16</v>
      </c>
      <c r="W130" s="8">
        <v>0.1</v>
      </c>
      <c r="X130">
        <f t="shared" ref="X130:X132" si="102">AA112</f>
        <v>0.13317757009345826</v>
      </c>
      <c r="Y130">
        <f t="shared" ref="Y130:Y132" si="103">AA112</f>
        <v>0.13317757009345826</v>
      </c>
      <c r="Z130">
        <f t="shared" ref="Z130:AA130" si="104">AA120</f>
        <v>-0.98998204328513362</v>
      </c>
      <c r="AA130">
        <f t="shared" si="104"/>
        <v>0.39114826044519813</v>
      </c>
    </row>
    <row r="131" spans="1:27">
      <c r="A131" s="14" t="s">
        <v>217</v>
      </c>
      <c r="B131" s="2">
        <v>0</v>
      </c>
      <c r="C131" s="8" t="s">
        <v>150</v>
      </c>
      <c r="D131">
        <f t="shared" si="96"/>
        <v>-0.12314451174865226</v>
      </c>
      <c r="E131">
        <f t="shared" si="97"/>
        <v>-0.12314451174865226</v>
      </c>
      <c r="F131">
        <f t="shared" si="98"/>
        <v>6.311872965251486E-2</v>
      </c>
      <c r="G131">
        <f t="shared" si="98"/>
        <v>0.2046044863638207</v>
      </c>
      <c r="K131" s="14" t="s">
        <v>217</v>
      </c>
      <c r="L131" s="2">
        <v>0</v>
      </c>
      <c r="M131" s="8" t="s">
        <v>150</v>
      </c>
      <c r="N131">
        <f t="shared" si="99"/>
        <v>0.48686172195304034</v>
      </c>
      <c r="O131">
        <f t="shared" si="100"/>
        <v>0.48686172195304034</v>
      </c>
      <c r="P131">
        <f t="shared" ref="P131:Q131" si="105">Q121</f>
        <v>-8.19979383375498E-2</v>
      </c>
      <c r="Q131">
        <f t="shared" si="105"/>
        <v>8.289666391600635E-2</v>
      </c>
      <c r="U131" s="14" t="s">
        <v>217</v>
      </c>
      <c r="V131" s="2">
        <v>0</v>
      </c>
      <c r="W131" s="8" t="s">
        <v>150</v>
      </c>
      <c r="X131">
        <f t="shared" si="102"/>
        <v>0.39485981308411244</v>
      </c>
      <c r="Y131">
        <f t="shared" si="103"/>
        <v>0.39485981308411244</v>
      </c>
      <c r="Z131">
        <f t="shared" ref="Z131:AA131" si="106">AA121</f>
        <v>-0.72535677157168488</v>
      </c>
      <c r="AA131">
        <f t="shared" si="106"/>
        <v>0.51345313548361649</v>
      </c>
    </row>
    <row r="132" spans="1:27">
      <c r="A132" s="14" t="s">
        <v>219</v>
      </c>
      <c r="B132" s="2" t="s">
        <v>64</v>
      </c>
      <c r="C132" t="s">
        <v>64</v>
      </c>
      <c r="D132">
        <f t="shared" si="96"/>
        <v>-0.64234839912134756</v>
      </c>
      <c r="E132">
        <f t="shared" si="97"/>
        <v>-0.64234839912134756</v>
      </c>
      <c r="F132">
        <f t="shared" si="98"/>
        <v>-0.4551192611786592</v>
      </c>
      <c r="G132">
        <f>H122</f>
        <v>0.44253408778665521</v>
      </c>
      <c r="I132" s="8"/>
      <c r="K132" s="14" t="s">
        <v>219</v>
      </c>
      <c r="L132" s="2" t="s">
        <v>64</v>
      </c>
      <c r="M132" t="s">
        <v>64</v>
      </c>
      <c r="N132">
        <f t="shared" si="99"/>
        <v>0.23993663809169108</v>
      </c>
      <c r="O132">
        <f t="shared" si="100"/>
        <v>0.23993663809169108</v>
      </c>
      <c r="P132">
        <f t="shared" ref="P132" si="107">Q122</f>
        <v>-0.33033455158841663</v>
      </c>
      <c r="Q132">
        <f>R122</f>
        <v>0.21429454805879444</v>
      </c>
      <c r="S132" s="8"/>
      <c r="U132" s="14" t="s">
        <v>219</v>
      </c>
      <c r="V132" s="2" t="s">
        <v>64</v>
      </c>
      <c r="W132" t="s">
        <v>64</v>
      </c>
      <c r="X132">
        <f t="shared" si="102"/>
        <v>-0.21261682242990626</v>
      </c>
      <c r="Y132">
        <f t="shared" si="103"/>
        <v>-0.21261682242990626</v>
      </c>
      <c r="Z132">
        <f t="shared" ref="Z132" si="108">AA122</f>
        <v>-1.3396654380493334</v>
      </c>
      <c r="AA132">
        <f>AB122</f>
        <v>0.22621375762128865</v>
      </c>
    </row>
    <row r="134" spans="1:27">
      <c r="I134" s="8"/>
      <c r="S134" s="8"/>
    </row>
    <row r="136" spans="1:27">
      <c r="I136" s="8"/>
      <c r="S136" s="8"/>
    </row>
  </sheetData>
  <mergeCells count="6">
    <mergeCell ref="C2:J2"/>
    <mergeCell ref="M2:T2"/>
    <mergeCell ref="W2:AD2"/>
    <mergeCell ref="C69:J69"/>
    <mergeCell ref="M69:T69"/>
    <mergeCell ref="W69:AD6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98429-D927-435C-AD10-4591FF1DEB7D}">
  <dimension ref="A1:AW99"/>
  <sheetViews>
    <sheetView topLeftCell="A49" zoomScale="70" zoomScaleNormal="70" workbookViewId="0">
      <selection activeCell="F54" sqref="F54"/>
    </sheetView>
  </sheetViews>
  <sheetFormatPr defaultRowHeight="15"/>
  <cols>
    <col min="4" max="4" width="9.42578125" customWidth="1"/>
    <col min="33" max="33" width="11" customWidth="1"/>
    <col min="34" max="34" width="10.5703125" customWidth="1"/>
    <col min="35" max="35" width="11.5703125" customWidth="1"/>
  </cols>
  <sheetData>
    <row r="1" spans="1:49">
      <c r="A1" t="s">
        <v>264</v>
      </c>
    </row>
    <row r="2" spans="1:49">
      <c r="B2" s="21">
        <v>43333</v>
      </c>
      <c r="C2" s="22"/>
      <c r="D2" s="22"/>
      <c r="E2" s="22"/>
      <c r="F2" s="22"/>
      <c r="G2" s="22"/>
      <c r="H2" s="22"/>
      <c r="I2" s="22"/>
      <c r="J2" s="22"/>
      <c r="M2" s="21">
        <v>43334</v>
      </c>
      <c r="N2" s="22"/>
      <c r="O2" s="22"/>
      <c r="P2" s="22"/>
      <c r="Q2" s="22"/>
      <c r="R2" s="22"/>
      <c r="S2" s="22"/>
      <c r="T2" s="22"/>
      <c r="W2" s="21">
        <v>43335</v>
      </c>
      <c r="X2" s="22"/>
      <c r="Y2" s="22"/>
      <c r="Z2" s="22"/>
      <c r="AA2" s="22"/>
      <c r="AB2" s="22"/>
      <c r="AC2" s="22"/>
      <c r="AD2" s="22"/>
    </row>
    <row r="3" spans="1:49" ht="75">
      <c r="D3" s="4" t="s">
        <v>265</v>
      </c>
      <c r="E3" s="12" t="s">
        <v>266</v>
      </c>
      <c r="F3" s="12" t="s">
        <v>267</v>
      </c>
      <c r="G3" s="12" t="s">
        <v>268</v>
      </c>
      <c r="H3" s="12" t="s">
        <v>269</v>
      </c>
      <c r="N3" s="4" t="s">
        <v>265</v>
      </c>
      <c r="O3" s="12" t="s">
        <v>266</v>
      </c>
      <c r="P3" s="12" t="s">
        <v>267</v>
      </c>
      <c r="Q3" s="12" t="s">
        <v>268</v>
      </c>
      <c r="R3" s="12" t="s">
        <v>269</v>
      </c>
      <c r="X3" s="4" t="s">
        <v>265</v>
      </c>
      <c r="Y3" s="12" t="s">
        <v>266</v>
      </c>
      <c r="Z3" s="12" t="s">
        <v>267</v>
      </c>
      <c r="AA3" s="12" t="s">
        <v>268</v>
      </c>
      <c r="AB3" s="12" t="s">
        <v>269</v>
      </c>
    </row>
    <row r="4" spans="1:49">
      <c r="C4" s="5" t="s">
        <v>204</v>
      </c>
      <c r="D4" s="20">
        <v>1698098.5</v>
      </c>
      <c r="E4" s="20">
        <f>AVERAGE(D18:D19)</f>
        <v>1456077</v>
      </c>
      <c r="F4" s="20">
        <f>(D4/E$4)*100</f>
        <v>116.62147674882578</v>
      </c>
      <c r="G4" s="20">
        <f>AVERAGE(D16:D17)</f>
        <v>1752117.5</v>
      </c>
      <c r="H4" s="20">
        <f>(D4/G$4)*100</f>
        <v>96.916930514077976</v>
      </c>
      <c r="M4" s="5" t="s">
        <v>204</v>
      </c>
      <c r="N4" s="20">
        <v>1922998.5</v>
      </c>
      <c r="O4" s="20">
        <f>AVERAGE(N18:N19)</f>
        <v>1805767.5</v>
      </c>
      <c r="P4" s="20">
        <f>(N4/O$4)*100</f>
        <v>106.4920317815001</v>
      </c>
      <c r="Q4" s="20">
        <f>AVERAGE(N16:N17)</f>
        <v>1886817.5</v>
      </c>
      <c r="R4" s="20">
        <f>(N4/Q$4)*100</f>
        <v>101.91756754429085</v>
      </c>
      <c r="W4" s="5" t="s">
        <v>204</v>
      </c>
      <c r="X4" s="20">
        <v>1576967</v>
      </c>
      <c r="Y4" s="20">
        <f>AVERAGE(X18:X19)</f>
        <v>1798500</v>
      </c>
      <c r="Z4" s="20">
        <f>(X4/Y$4)*100</f>
        <v>87.682346399777586</v>
      </c>
      <c r="AA4" s="20">
        <f>AVERAGE(X16:X17)</f>
        <v>2177262.5</v>
      </c>
      <c r="AB4" s="20">
        <f>(X4/AA$4)*100</f>
        <v>72.428887192058838</v>
      </c>
      <c r="AF4" t="s">
        <v>195</v>
      </c>
      <c r="AU4" t="s">
        <v>196</v>
      </c>
    </row>
    <row r="5" spans="1:49">
      <c r="C5" s="5" t="s">
        <v>206</v>
      </c>
      <c r="D5" s="20">
        <v>1632613.5</v>
      </c>
      <c r="F5" s="20">
        <f t="shared" ref="F5:F19" si="0">(D5/E$4)*100</f>
        <v>112.12411843604424</v>
      </c>
      <c r="H5" s="20">
        <f t="shared" ref="H5:H19" si="1">(D5/G$4)*100</f>
        <v>93.179452862036939</v>
      </c>
      <c r="M5" s="5" t="s">
        <v>206</v>
      </c>
      <c r="N5" s="20">
        <v>1839467.5</v>
      </c>
      <c r="P5" s="20">
        <f t="shared" ref="P5:P19" si="2">(N5/O$4)*100</f>
        <v>101.86624247030696</v>
      </c>
      <c r="R5" s="20">
        <f>(N5/Q$4)*100</f>
        <v>97.490483313834005</v>
      </c>
      <c r="W5" s="5" t="s">
        <v>206</v>
      </c>
      <c r="X5" s="20">
        <v>2144565</v>
      </c>
      <c r="Z5" s="20">
        <f>(X5/Y$4)*100</f>
        <v>119.2418682235196</v>
      </c>
      <c r="AB5" s="20">
        <f>(X5/AA$4)*100</f>
        <v>98.498228853893366</v>
      </c>
      <c r="AG5" s="9">
        <v>43333</v>
      </c>
      <c r="AH5" s="9">
        <v>43334</v>
      </c>
      <c r="AI5" s="9">
        <v>43335</v>
      </c>
      <c r="AJ5" t="s">
        <v>198</v>
      </c>
      <c r="AK5" t="s">
        <v>199</v>
      </c>
      <c r="AM5" t="s">
        <v>7</v>
      </c>
      <c r="AN5" t="s">
        <v>200</v>
      </c>
      <c r="AU5" t="s">
        <v>201</v>
      </c>
      <c r="AV5" t="s">
        <v>202</v>
      </c>
      <c r="AW5" t="s">
        <v>203</v>
      </c>
    </row>
    <row r="6" spans="1:49">
      <c r="C6" s="5" t="s">
        <v>212</v>
      </c>
      <c r="D6" s="20">
        <v>1769712.5</v>
      </c>
      <c r="F6" s="20">
        <f t="shared" si="0"/>
        <v>121.53976060331975</v>
      </c>
      <c r="H6" s="20">
        <f t="shared" si="1"/>
        <v>101.00421347312609</v>
      </c>
      <c r="M6" s="5" t="s">
        <v>212</v>
      </c>
      <c r="N6" s="20">
        <v>1797520.5</v>
      </c>
      <c r="P6" s="20">
        <f t="shared" si="2"/>
        <v>99.54329668686583</v>
      </c>
      <c r="R6" s="20">
        <f>(N6/Q$4)*100</f>
        <v>95.267321826302748</v>
      </c>
      <c r="W6" s="5" t="s">
        <v>212</v>
      </c>
      <c r="X6" s="20">
        <v>2098601</v>
      </c>
      <c r="Z6" s="20">
        <f t="shared" ref="Z6:Z19" si="3">(X6/Y$4)*100</f>
        <v>116.68618293021962</v>
      </c>
      <c r="AB6" s="20">
        <f t="shared" ref="AB6:AB19" si="4">(X6/AA$4)*100</f>
        <v>96.387137517869348</v>
      </c>
      <c r="AF6" t="s">
        <v>205</v>
      </c>
      <c r="AG6" s="20">
        <f>F34</f>
        <v>114.37279759243501</v>
      </c>
      <c r="AH6" s="20">
        <f>P34</f>
        <v>104.17913712590354</v>
      </c>
      <c r="AI6">
        <f>Z34</f>
        <v>103.46210731164859</v>
      </c>
      <c r="AJ6">
        <f>AVERAGE(AG6:AI6)</f>
        <v>107.33801400999572</v>
      </c>
      <c r="AK6">
        <f>_xlfn.STDEV.P(AG6:AI6)/SQRT(3)</f>
        <v>2.8769068257206265</v>
      </c>
      <c r="AM6" s="2">
        <v>50</v>
      </c>
      <c r="AN6">
        <f>AVERAGE(E34,O34,Y34)</f>
        <v>46.859999999999992</v>
      </c>
      <c r="AU6" s="20">
        <f>AG6</f>
        <v>114.37279759243501</v>
      </c>
      <c r="AV6">
        <f>AG18</f>
        <v>95.048191688057457</v>
      </c>
      <c r="AW6" s="8">
        <f>E34</f>
        <v>47.92</v>
      </c>
    </row>
    <row r="7" spans="1:49">
      <c r="C7" s="5" t="s">
        <v>214</v>
      </c>
      <c r="D7" s="20">
        <v>1726577.5</v>
      </c>
      <c r="F7" s="20">
        <f t="shared" si="0"/>
        <v>118.5773485880211</v>
      </c>
      <c r="H7" s="20">
        <f t="shared" si="1"/>
        <v>98.542335202975835</v>
      </c>
      <c r="M7" s="5" t="s">
        <v>214</v>
      </c>
      <c r="N7" s="20">
        <v>2040455.5</v>
      </c>
      <c r="P7" s="20">
        <f t="shared" si="2"/>
        <v>112.99657901695539</v>
      </c>
      <c r="R7" s="20">
        <f t="shared" ref="R7:R19" si="5">(N7/Q$4)*100</f>
        <v>108.14270590557911</v>
      </c>
      <c r="W7" s="5" t="s">
        <v>214</v>
      </c>
      <c r="X7" s="20">
        <v>2027130</v>
      </c>
      <c r="Z7" s="20">
        <f t="shared" si="3"/>
        <v>112.71226021684737</v>
      </c>
      <c r="AB7" s="20">
        <f t="shared" si="4"/>
        <v>93.104529196640271</v>
      </c>
      <c r="AF7" t="s">
        <v>207</v>
      </c>
      <c r="AG7" s="20">
        <f t="shared" ref="AG7:AG13" si="6">F35</f>
        <v>120.05855459567042</v>
      </c>
      <c r="AH7" s="20">
        <f t="shared" ref="AH7:AH13" si="7">P35</f>
        <v>106.26993785191061</v>
      </c>
      <c r="AI7">
        <f t="shared" ref="AI7:AI13" si="8">Z35</f>
        <v>114.69922157353349</v>
      </c>
      <c r="AJ7">
        <f t="shared" ref="AJ7:AJ13" si="9">AVERAGE(AG7:AI7)</f>
        <v>113.67590467370485</v>
      </c>
      <c r="AK7">
        <f t="shared" ref="AK7:AK13" si="10">_xlfn.STDEV.P(AG7:AI7)/SQRT(3)</f>
        <v>3.2767487624398366</v>
      </c>
      <c r="AM7" s="2">
        <v>15.9</v>
      </c>
      <c r="AN7">
        <f t="shared" ref="AN7:AN11" si="11">AVERAGE(E35,O35,Y35)</f>
        <v>13.61</v>
      </c>
      <c r="AU7" s="20">
        <f t="shared" ref="AU7:AU13" si="12">AG7</f>
        <v>120.05855459567042</v>
      </c>
      <c r="AV7">
        <f t="shared" ref="AV7:AV13" si="13">AG19</f>
        <v>99.773274338050953</v>
      </c>
      <c r="AW7" s="8">
        <f t="shared" ref="AW7:AW11" si="14">E35</f>
        <v>14.15</v>
      </c>
    </row>
    <row r="8" spans="1:49">
      <c r="C8" s="5" t="s">
        <v>220</v>
      </c>
      <c r="D8" s="20">
        <v>1612982.5</v>
      </c>
      <c r="F8" s="20">
        <f t="shared" si="0"/>
        <v>110.77590676866677</v>
      </c>
      <c r="H8" s="20">
        <f t="shared" si="1"/>
        <v>92.059037136493416</v>
      </c>
      <c r="M8" s="5" t="s">
        <v>220</v>
      </c>
      <c r="N8" s="20">
        <v>1995812.5</v>
      </c>
      <c r="P8" s="20">
        <f t="shared" si="2"/>
        <v>110.52433383588973</v>
      </c>
      <c r="R8" s="20">
        <f t="shared" si="5"/>
        <v>105.77665831486087</v>
      </c>
      <c r="W8" s="5" t="s">
        <v>220</v>
      </c>
      <c r="X8" s="20">
        <v>2106843</v>
      </c>
      <c r="Z8" s="20">
        <f t="shared" si="3"/>
        <v>117.14445371142619</v>
      </c>
      <c r="AB8" s="20">
        <f t="shared" si="4"/>
        <v>96.765686268881225</v>
      </c>
      <c r="AF8" t="s">
        <v>209</v>
      </c>
      <c r="AG8" s="20">
        <f t="shared" si="6"/>
        <v>108.26614938633054</v>
      </c>
      <c r="AH8" s="20">
        <f t="shared" si="7"/>
        <v>109.08253692681922</v>
      </c>
      <c r="AI8">
        <f t="shared" si="8"/>
        <v>115.37130942452043</v>
      </c>
      <c r="AJ8">
        <f t="shared" si="9"/>
        <v>110.90666524589005</v>
      </c>
      <c r="AK8">
        <f t="shared" si="10"/>
        <v>1.8328125251402754</v>
      </c>
      <c r="AM8" s="2">
        <v>5</v>
      </c>
      <c r="AN8">
        <f t="shared" si="11"/>
        <v>4.873333333333334</v>
      </c>
      <c r="AU8" s="20">
        <f t="shared" si="12"/>
        <v>108.26614938633054</v>
      </c>
      <c r="AV8">
        <f t="shared" si="13"/>
        <v>89.973332267955783</v>
      </c>
      <c r="AW8" s="8">
        <f t="shared" si="14"/>
        <v>4.55</v>
      </c>
    </row>
    <row r="9" spans="1:49">
      <c r="C9" s="5" t="s">
        <v>221</v>
      </c>
      <c r="D9" s="20">
        <v>1539894.5</v>
      </c>
      <c r="F9" s="20">
        <f t="shared" si="0"/>
        <v>105.75639200399429</v>
      </c>
      <c r="H9" s="20">
        <f t="shared" si="1"/>
        <v>87.887627399418136</v>
      </c>
      <c r="M9" s="5" t="s">
        <v>221</v>
      </c>
      <c r="N9" s="20">
        <v>1943741.5</v>
      </c>
      <c r="P9" s="20">
        <f t="shared" si="2"/>
        <v>107.64074001774868</v>
      </c>
      <c r="R9" s="20">
        <f t="shared" si="5"/>
        <v>103.01693195022837</v>
      </c>
      <c r="W9" s="5" t="s">
        <v>221</v>
      </c>
      <c r="X9" s="20">
        <v>2043063</v>
      </c>
      <c r="Z9" s="20">
        <f t="shared" si="3"/>
        <v>113.59816513761467</v>
      </c>
      <c r="AB9" s="20">
        <f t="shared" si="4"/>
        <v>93.836319690436966</v>
      </c>
      <c r="AF9" t="s">
        <v>211</v>
      </c>
      <c r="AG9" s="20">
        <f t="shared" si="6"/>
        <v>120.78066613235427</v>
      </c>
      <c r="AH9" s="20">
        <f t="shared" si="7"/>
        <v>95.794059866511049</v>
      </c>
      <c r="AI9">
        <f t="shared" si="8"/>
        <v>114.79343897692522</v>
      </c>
      <c r="AJ9">
        <f t="shared" si="9"/>
        <v>110.45605499193017</v>
      </c>
      <c r="AK9">
        <f t="shared" si="10"/>
        <v>6.1498382642877063</v>
      </c>
      <c r="AM9" s="2">
        <v>1.6</v>
      </c>
      <c r="AN9">
        <f t="shared" si="11"/>
        <v>2.4033333333333333</v>
      </c>
      <c r="AU9" s="20">
        <f t="shared" si="12"/>
        <v>120.78066613235427</v>
      </c>
      <c r="AV9">
        <f t="shared" si="13"/>
        <v>100.3733767855181</v>
      </c>
      <c r="AW9" s="8">
        <f t="shared" si="14"/>
        <v>2.25</v>
      </c>
    </row>
    <row r="10" spans="1:49">
      <c r="C10" s="5" t="s">
        <v>225</v>
      </c>
      <c r="D10" s="20">
        <v>1688921.5</v>
      </c>
      <c r="F10" s="20">
        <f t="shared" si="0"/>
        <v>115.99122161808751</v>
      </c>
      <c r="H10" s="20">
        <f t="shared" si="1"/>
        <v>96.393164271231811</v>
      </c>
      <c r="M10" s="5" t="s">
        <v>225</v>
      </c>
      <c r="N10" s="20">
        <v>1614688.5</v>
      </c>
      <c r="P10" s="20">
        <f t="shared" si="2"/>
        <v>89.418405193359604</v>
      </c>
      <c r="R10" s="20">
        <f t="shared" si="5"/>
        <v>85.577354460619532</v>
      </c>
      <c r="W10" s="5" t="s">
        <v>225</v>
      </c>
      <c r="X10" s="20">
        <v>1978635</v>
      </c>
      <c r="Z10" s="20">
        <f t="shared" si="3"/>
        <v>110.01584653878231</v>
      </c>
      <c r="AB10" s="20">
        <f t="shared" si="4"/>
        <v>90.877190968016038</v>
      </c>
      <c r="AF10" t="s">
        <v>213</v>
      </c>
      <c r="AG10" s="20">
        <f t="shared" si="6"/>
        <v>106.85368974305618</v>
      </c>
      <c r="AH10" s="20">
        <f t="shared" si="7"/>
        <v>108.92041749560782</v>
      </c>
      <c r="AI10">
        <f t="shared" si="8"/>
        <v>107.56235752015569</v>
      </c>
      <c r="AJ10">
        <f t="shared" si="9"/>
        <v>107.77882158627322</v>
      </c>
      <c r="AK10">
        <f t="shared" si="10"/>
        <v>0.49508325219814092</v>
      </c>
      <c r="AM10" s="2">
        <v>0.5</v>
      </c>
      <c r="AN10">
        <f t="shared" si="11"/>
        <v>0.79666666666666675</v>
      </c>
      <c r="AU10" s="20">
        <f t="shared" si="12"/>
        <v>106.85368974305618</v>
      </c>
      <c r="AV10">
        <f t="shared" si="13"/>
        <v>88.799524004525949</v>
      </c>
      <c r="AW10" s="8">
        <f t="shared" si="14"/>
        <v>0.7</v>
      </c>
    </row>
    <row r="11" spans="1:49">
      <c r="C11" s="5" t="s">
        <v>226</v>
      </c>
      <c r="D11" s="20">
        <v>1828397.5</v>
      </c>
      <c r="F11" s="20">
        <f t="shared" si="0"/>
        <v>125.57011064662103</v>
      </c>
      <c r="H11" s="20">
        <f t="shared" si="1"/>
        <v>104.35358929980438</v>
      </c>
      <c r="M11" s="5" t="s">
        <v>226</v>
      </c>
      <c r="N11" s="20">
        <v>1844947.5</v>
      </c>
      <c r="P11" s="20">
        <f t="shared" si="2"/>
        <v>102.16971453966251</v>
      </c>
      <c r="R11" s="20">
        <f t="shared" si="5"/>
        <v>97.780919458294193</v>
      </c>
      <c r="W11" s="5" t="s">
        <v>226</v>
      </c>
      <c r="X11" s="20">
        <v>2150485</v>
      </c>
      <c r="Z11" s="20">
        <f t="shared" si="3"/>
        <v>119.57103141506811</v>
      </c>
      <c r="AB11" s="20">
        <f t="shared" si="4"/>
        <v>98.770129922322184</v>
      </c>
      <c r="AF11" t="s">
        <v>215</v>
      </c>
      <c r="AG11" s="20">
        <f t="shared" si="6"/>
        <v>114.28063213689936</v>
      </c>
      <c r="AH11" s="20">
        <f t="shared" si="7"/>
        <v>106.90673079452367</v>
      </c>
      <c r="AI11">
        <f t="shared" si="8"/>
        <v>111.93213789268836</v>
      </c>
      <c r="AJ11">
        <f t="shared" si="9"/>
        <v>111.03983360803711</v>
      </c>
      <c r="AK11">
        <f t="shared" si="10"/>
        <v>1.7758103285904099</v>
      </c>
      <c r="AM11" s="2">
        <v>0.16</v>
      </c>
      <c r="AN11">
        <f t="shared" si="11"/>
        <v>0.16333333333333333</v>
      </c>
      <c r="AU11" s="20">
        <f t="shared" si="12"/>
        <v>114.28063213689936</v>
      </c>
      <c r="AV11">
        <f t="shared" si="13"/>
        <v>94.97159865134617</v>
      </c>
      <c r="AW11" s="8">
        <f t="shared" si="14"/>
        <v>0.16</v>
      </c>
    </row>
    <row r="12" spans="1:49">
      <c r="C12" s="5" t="s">
        <v>229</v>
      </c>
      <c r="D12" s="20">
        <v>1451730.5</v>
      </c>
      <c r="F12" s="20">
        <f t="shared" si="0"/>
        <v>99.701492434809424</v>
      </c>
      <c r="H12" s="20">
        <f t="shared" si="1"/>
        <v>82.855773085994528</v>
      </c>
      <c r="M12" s="5" t="s">
        <v>229</v>
      </c>
      <c r="N12" s="20">
        <v>2106919.5</v>
      </c>
      <c r="P12" s="20">
        <f t="shared" si="2"/>
        <v>116.67723004207353</v>
      </c>
      <c r="R12" s="20">
        <f t="shared" si="5"/>
        <v>111.66525114379107</v>
      </c>
      <c r="W12" s="5" t="s">
        <v>229</v>
      </c>
      <c r="X12" s="20">
        <v>2115206</v>
      </c>
      <c r="Z12" s="20">
        <f t="shared" si="3"/>
        <v>117.60945232137894</v>
      </c>
      <c r="AB12" s="20">
        <f t="shared" si="4"/>
        <v>97.14979245727146</v>
      </c>
      <c r="AF12" t="s">
        <v>217</v>
      </c>
      <c r="AG12" s="20">
        <f t="shared" si="6"/>
        <v>120.33137670603958</v>
      </c>
      <c r="AH12" s="20">
        <f t="shared" si="7"/>
        <v>104.48839620826047</v>
      </c>
      <c r="AI12">
        <f t="shared" si="8"/>
        <v>121.05991103697525</v>
      </c>
      <c r="AJ12">
        <f t="shared" si="9"/>
        <v>115.29322798375843</v>
      </c>
      <c r="AK12">
        <f t="shared" si="10"/>
        <v>4.4143952106324411</v>
      </c>
      <c r="AM12" s="2">
        <v>0</v>
      </c>
      <c r="AN12">
        <v>0</v>
      </c>
      <c r="AU12" s="20">
        <f t="shared" si="12"/>
        <v>120.33137670603958</v>
      </c>
      <c r="AV12">
        <f t="shared" si="13"/>
        <v>100</v>
      </c>
      <c r="AW12" s="8">
        <v>0</v>
      </c>
    </row>
    <row r="13" spans="1:49">
      <c r="C13" s="5" t="s">
        <v>230</v>
      </c>
      <c r="D13" s="20">
        <v>1660013.5</v>
      </c>
      <c r="F13" s="20">
        <f t="shared" si="0"/>
        <v>114.00588705130292</v>
      </c>
      <c r="H13" s="20">
        <f t="shared" si="1"/>
        <v>94.743274923057385</v>
      </c>
      <c r="M13" s="5" t="s">
        <v>230</v>
      </c>
      <c r="N13" s="20">
        <v>1826779.5</v>
      </c>
      <c r="P13" s="20">
        <f t="shared" si="2"/>
        <v>101.16360494914211</v>
      </c>
      <c r="R13" s="20">
        <f t="shared" si="5"/>
        <v>96.818028240675105</v>
      </c>
      <c r="W13" s="5" t="s">
        <v>230</v>
      </c>
      <c r="X13" s="20">
        <v>1753812</v>
      </c>
      <c r="Z13" s="20">
        <f t="shared" si="3"/>
        <v>97.515262718932433</v>
      </c>
      <c r="AB13" s="20">
        <f t="shared" si="4"/>
        <v>80.551242672851814</v>
      </c>
      <c r="AF13" t="s">
        <v>219</v>
      </c>
      <c r="AG13" s="20">
        <f t="shared" si="6"/>
        <v>100</v>
      </c>
      <c r="AH13" s="20">
        <f t="shared" si="7"/>
        <v>100</v>
      </c>
      <c r="AI13">
        <f t="shared" si="8"/>
        <v>100</v>
      </c>
      <c r="AJ13">
        <f t="shared" si="9"/>
        <v>100</v>
      </c>
      <c r="AK13">
        <f t="shared" si="10"/>
        <v>0</v>
      </c>
      <c r="AM13" s="2">
        <v>0</v>
      </c>
      <c r="AN13">
        <v>0</v>
      </c>
      <c r="AU13" s="20">
        <f t="shared" si="12"/>
        <v>100</v>
      </c>
      <c r="AV13">
        <f t="shared" si="13"/>
        <v>83.103844348338512</v>
      </c>
      <c r="AW13">
        <v>0</v>
      </c>
    </row>
    <row r="14" spans="1:49">
      <c r="C14" s="5" t="s">
        <v>233</v>
      </c>
      <c r="D14" s="20">
        <v>1851890.5</v>
      </c>
      <c r="F14" s="20">
        <f t="shared" si="0"/>
        <v>127.18355553998862</v>
      </c>
      <c r="H14" s="20">
        <f t="shared" si="1"/>
        <v>105.6944240326348</v>
      </c>
      <c r="M14" s="5" t="s">
        <v>233</v>
      </c>
      <c r="N14" s="20">
        <v>1909474.5</v>
      </c>
      <c r="P14" s="20">
        <f t="shared" si="2"/>
        <v>105.74309815632412</v>
      </c>
      <c r="R14" s="20">
        <f t="shared" si="5"/>
        <v>101.20080505931284</v>
      </c>
      <c r="W14" s="5" t="s">
        <v>233</v>
      </c>
      <c r="X14" s="20">
        <v>1938283</v>
      </c>
      <c r="Z14" s="20">
        <f t="shared" si="3"/>
        <v>107.77219905476787</v>
      </c>
      <c r="AB14" s="20">
        <f t="shared" si="4"/>
        <v>89.02385449618501</v>
      </c>
      <c r="AU14" s="20">
        <f>AH6</f>
        <v>104.17913712590354</v>
      </c>
      <c r="AV14">
        <f>AH18</f>
        <v>99.704025429062426</v>
      </c>
      <c r="AW14" s="8">
        <f>O34</f>
        <v>46.55</v>
      </c>
    </row>
    <row r="15" spans="1:49">
      <c r="C15" s="5" t="s">
        <v>234</v>
      </c>
      <c r="D15" s="20">
        <v>1476137.5</v>
      </c>
      <c r="F15" s="20">
        <f>(D15/E$4)*100</f>
        <v>101.3777087338101</v>
      </c>
      <c r="H15" s="20">
        <f t="shared" si="1"/>
        <v>84.248773270057526</v>
      </c>
      <c r="M15" s="5" t="s">
        <v>234</v>
      </c>
      <c r="N15" s="20">
        <v>1951499.5</v>
      </c>
      <c r="P15" s="20">
        <f t="shared" si="2"/>
        <v>108.0703634327232</v>
      </c>
      <c r="R15" s="20">
        <f t="shared" si="5"/>
        <v>103.42810049196598</v>
      </c>
      <c r="W15" s="5" t="s">
        <v>234</v>
      </c>
      <c r="X15" s="20">
        <v>2087916</v>
      </c>
      <c r="Z15" s="20">
        <f t="shared" si="3"/>
        <v>116.09207673060884</v>
      </c>
      <c r="AB15" s="20">
        <f t="shared" si="4"/>
        <v>95.896383646896041</v>
      </c>
      <c r="AU15" s="20">
        <f t="shared" ref="AU15:AU21" si="15">AH7</f>
        <v>106.26993785191061</v>
      </c>
      <c r="AV15">
        <f t="shared" ref="AV15:AV21" si="16">AH19</f>
        <v>101.70501386594093</v>
      </c>
      <c r="AW15" s="8">
        <f t="shared" ref="AW15:AW19" si="17">O35</f>
        <v>13.38</v>
      </c>
    </row>
    <row r="16" spans="1:49">
      <c r="C16" s="5" t="s">
        <v>237</v>
      </c>
      <c r="D16" s="20">
        <v>1773696.5</v>
      </c>
      <c r="F16" s="20">
        <f t="shared" si="0"/>
        <v>121.81337250708582</v>
      </c>
      <c r="H16" s="20">
        <f t="shared" si="1"/>
        <v>101.23159548375038</v>
      </c>
      <c r="M16" s="5" t="s">
        <v>237</v>
      </c>
      <c r="N16" s="20">
        <v>1859791.5</v>
      </c>
      <c r="P16" s="20">
        <f t="shared" si="2"/>
        <v>102.99174727643509</v>
      </c>
      <c r="R16" s="20">
        <f t="shared" si="5"/>
        <v>98.567641014565538</v>
      </c>
      <c r="W16" s="5" t="s">
        <v>237</v>
      </c>
      <c r="X16" s="20">
        <v>2128377</v>
      </c>
      <c r="Z16" s="20">
        <f t="shared" si="3"/>
        <v>118.3417848206839</v>
      </c>
      <c r="AB16" s="20">
        <f t="shared" si="4"/>
        <v>97.754726405291052</v>
      </c>
      <c r="AF16" t="s">
        <v>223</v>
      </c>
      <c r="AU16" s="20">
        <f t="shared" si="15"/>
        <v>109.08253692681922</v>
      </c>
      <c r="AV16">
        <f t="shared" si="16"/>
        <v>104.39679513254461</v>
      </c>
      <c r="AW16" s="8">
        <f t="shared" si="17"/>
        <v>4.9800000000000004</v>
      </c>
    </row>
    <row r="17" spans="3:49">
      <c r="C17" s="5" t="s">
        <v>238</v>
      </c>
      <c r="D17" s="20">
        <v>1730538.5</v>
      </c>
      <c r="F17" s="20">
        <f t="shared" si="0"/>
        <v>118.84938090499335</v>
      </c>
      <c r="H17" s="20">
        <f t="shared" si="1"/>
        <v>98.768404516249618</v>
      </c>
      <c r="M17" s="5" t="s">
        <v>238</v>
      </c>
      <c r="N17" s="20">
        <v>1913843.5</v>
      </c>
      <c r="P17" s="20">
        <f t="shared" si="2"/>
        <v>105.98504514008586</v>
      </c>
      <c r="R17" s="20">
        <f t="shared" si="5"/>
        <v>101.43235898543448</v>
      </c>
      <c r="W17" s="5" t="s">
        <v>238</v>
      </c>
      <c r="X17" s="20">
        <v>2226148</v>
      </c>
      <c r="Z17" s="20">
        <f t="shared" si="3"/>
        <v>123.77803725326662</v>
      </c>
      <c r="AB17" s="20">
        <f t="shared" si="4"/>
        <v>102.24527359470896</v>
      </c>
      <c r="AG17" s="9">
        <v>43333</v>
      </c>
      <c r="AH17" s="9">
        <v>43334</v>
      </c>
      <c r="AI17" s="9">
        <v>43335</v>
      </c>
      <c r="AJ17" t="s">
        <v>198</v>
      </c>
      <c r="AK17" t="s">
        <v>199</v>
      </c>
      <c r="AU17" s="20">
        <f t="shared" si="15"/>
        <v>95.794059866511049</v>
      </c>
      <c r="AV17">
        <f t="shared" si="16"/>
        <v>91.679136959456855</v>
      </c>
      <c r="AW17" s="8">
        <f t="shared" si="17"/>
        <v>2.59</v>
      </c>
    </row>
    <row r="18" spans="3:49">
      <c r="C18" s="5" t="s">
        <v>241</v>
      </c>
      <c r="D18" s="20">
        <v>1238054.5</v>
      </c>
      <c r="F18" s="20">
        <f t="shared" si="0"/>
        <v>85.026719054006065</v>
      </c>
      <c r="H18" s="20">
        <f t="shared" si="1"/>
        <v>70.660472257140299</v>
      </c>
      <c r="M18" s="5" t="s">
        <v>241</v>
      </c>
      <c r="N18" s="20">
        <v>1795858.5</v>
      </c>
      <c r="P18" s="20">
        <f t="shared" si="2"/>
        <v>99.451258259991931</v>
      </c>
      <c r="R18" s="20">
        <f t="shared" si="5"/>
        <v>95.179236995628884</v>
      </c>
      <c r="W18" s="5" t="s">
        <v>241</v>
      </c>
      <c r="X18" s="20">
        <v>2001997</v>
      </c>
      <c r="Z18" s="20">
        <f t="shared" si="3"/>
        <v>111.31481790380873</v>
      </c>
      <c r="AB18" s="20">
        <f t="shared" si="4"/>
        <v>91.950189745150155</v>
      </c>
      <c r="AF18" t="s">
        <v>205</v>
      </c>
      <c r="AG18">
        <f>H34</f>
        <v>95.048191688057457</v>
      </c>
      <c r="AH18">
        <f>R34</f>
        <v>99.704025429062426</v>
      </c>
      <c r="AI18">
        <f>AB34</f>
        <v>85.463558022976102</v>
      </c>
      <c r="AJ18">
        <f>AVERAGE(AG18:AI18)</f>
        <v>93.405258380031981</v>
      </c>
      <c r="AK18">
        <f>_xlfn.STDEV.P(AG18:AI18)/SQRT(3)</f>
        <v>3.4228691790795227</v>
      </c>
      <c r="AU18" s="20">
        <f t="shared" si="15"/>
        <v>108.92041749560782</v>
      </c>
      <c r="AV18">
        <f t="shared" si="16"/>
        <v>104.24163969223309</v>
      </c>
      <c r="AW18" s="8">
        <f t="shared" si="17"/>
        <v>0.88</v>
      </c>
    </row>
    <row r="19" spans="3:49">
      <c r="C19" s="5" t="s">
        <v>242</v>
      </c>
      <c r="D19" s="20">
        <v>1674099.5</v>
      </c>
      <c r="F19" s="20">
        <f t="shared" si="0"/>
        <v>114.97328094599393</v>
      </c>
      <c r="H19" s="20">
        <f t="shared" si="1"/>
        <v>95.547216439536726</v>
      </c>
      <c r="M19" s="5" t="s">
        <v>242</v>
      </c>
      <c r="N19" s="20">
        <v>1815676.5</v>
      </c>
      <c r="P19" s="20">
        <f t="shared" si="2"/>
        <v>100.54874174000805</v>
      </c>
      <c r="R19" s="20">
        <f t="shared" si="5"/>
        <v>96.229577052364633</v>
      </c>
      <c r="W19" s="5" t="s">
        <v>242</v>
      </c>
      <c r="X19" s="20">
        <v>1595003</v>
      </c>
      <c r="Z19" s="20">
        <f t="shared" si="3"/>
        <v>88.685182096191269</v>
      </c>
      <c r="AB19" s="20">
        <f t="shared" si="4"/>
        <v>73.257266866076094</v>
      </c>
      <c r="AF19" t="s">
        <v>207</v>
      </c>
      <c r="AG19">
        <f t="shared" ref="AG19:AG25" si="18">H35</f>
        <v>99.773274338050953</v>
      </c>
      <c r="AH19">
        <f t="shared" ref="AH19:AH25" si="19">R35</f>
        <v>101.70501386594093</v>
      </c>
      <c r="AI19">
        <f t="shared" ref="AI19:AI25" si="20">AB35</f>
        <v>94.74583335725481</v>
      </c>
      <c r="AJ19">
        <f t="shared" ref="AJ19:AJ25" si="21">AVERAGE(AG19:AI19)</f>
        <v>98.741373853748897</v>
      </c>
      <c r="AK19">
        <f t="shared" ref="AK19:AK25" si="22">_xlfn.STDEV.P(AG19:AI19)/SQRT(3)</f>
        <v>1.6935276985069627</v>
      </c>
      <c r="AU19" s="20">
        <f t="shared" si="15"/>
        <v>106.90673079452367</v>
      </c>
      <c r="AV19">
        <f t="shared" si="16"/>
        <v>102.31445277563941</v>
      </c>
      <c r="AW19" s="8">
        <f t="shared" si="17"/>
        <v>0.17</v>
      </c>
    </row>
    <row r="20" spans="3:49">
      <c r="C20" s="5"/>
      <c r="D20" s="20"/>
      <c r="F20" s="20"/>
      <c r="M20" s="5"/>
      <c r="N20" s="20"/>
      <c r="P20" s="20"/>
      <c r="W20" s="5"/>
      <c r="X20" s="20"/>
      <c r="Z20" s="20"/>
      <c r="AF20" t="s">
        <v>209</v>
      </c>
      <c r="AG20">
        <f t="shared" si="18"/>
        <v>89.973332267955783</v>
      </c>
      <c r="AH20">
        <f t="shared" si="19"/>
        <v>104.39679513254461</v>
      </c>
      <c r="AI20">
        <f t="shared" si="20"/>
        <v>95.301002979659103</v>
      </c>
      <c r="AJ20">
        <f t="shared" si="21"/>
        <v>96.55704346005318</v>
      </c>
      <c r="AK20">
        <f t="shared" si="22"/>
        <v>3.4380969709624298</v>
      </c>
      <c r="AU20" s="20">
        <f t="shared" si="15"/>
        <v>104.48839620826047</v>
      </c>
      <c r="AV20">
        <f t="shared" si="16"/>
        <v>100</v>
      </c>
      <c r="AW20" s="8">
        <v>0</v>
      </c>
    </row>
    <row r="21" spans="3:49">
      <c r="C21" s="16" t="s">
        <v>201</v>
      </c>
      <c r="D21" s="20"/>
      <c r="F21" s="20"/>
      <c r="H21" t="s">
        <v>202</v>
      </c>
      <c r="M21" s="16" t="s">
        <v>201</v>
      </c>
      <c r="N21" s="20"/>
      <c r="P21" s="20"/>
      <c r="R21" t="s">
        <v>202</v>
      </c>
      <c r="W21" s="16" t="s">
        <v>201</v>
      </c>
      <c r="X21" s="20"/>
      <c r="Z21" s="20"/>
      <c r="AB21" t="s">
        <v>202</v>
      </c>
      <c r="AF21" t="s">
        <v>211</v>
      </c>
      <c r="AG21">
        <f t="shared" si="18"/>
        <v>100.3733767855181</v>
      </c>
      <c r="AH21">
        <f t="shared" si="19"/>
        <v>91.679136959456855</v>
      </c>
      <c r="AI21">
        <f t="shared" si="20"/>
        <v>94.823660445169111</v>
      </c>
      <c r="AJ21">
        <f t="shared" si="21"/>
        <v>95.62539139671469</v>
      </c>
      <c r="AK21">
        <f t="shared" si="22"/>
        <v>2.0752258740391514</v>
      </c>
      <c r="AU21" s="20">
        <f t="shared" si="15"/>
        <v>100</v>
      </c>
      <c r="AV21">
        <f t="shared" si="16"/>
        <v>95.704407023996765</v>
      </c>
      <c r="AW21">
        <v>0</v>
      </c>
    </row>
    <row r="22" spans="3:49">
      <c r="D22" s="13" t="s">
        <v>198</v>
      </c>
      <c r="F22" s="20"/>
      <c r="I22" s="13" t="s">
        <v>198</v>
      </c>
      <c r="N22" s="13" t="s">
        <v>198</v>
      </c>
      <c r="P22" s="20"/>
      <c r="S22" s="13" t="s">
        <v>198</v>
      </c>
      <c r="X22" s="13" t="s">
        <v>198</v>
      </c>
      <c r="Z22" s="20"/>
      <c r="AC22" s="13" t="s">
        <v>198</v>
      </c>
      <c r="AF22" t="s">
        <v>213</v>
      </c>
      <c r="AG22">
        <f t="shared" si="18"/>
        <v>88.799524004525949</v>
      </c>
      <c r="AH22">
        <f t="shared" si="19"/>
        <v>104.24163969223309</v>
      </c>
      <c r="AI22">
        <f t="shared" si="20"/>
        <v>88.850517565061637</v>
      </c>
      <c r="AJ22">
        <f t="shared" si="21"/>
        <v>93.963893753940226</v>
      </c>
      <c r="AK22">
        <f t="shared" si="22"/>
        <v>4.1958894240507885</v>
      </c>
      <c r="AU22">
        <f>AI6</f>
        <v>103.46210731164859</v>
      </c>
      <c r="AV22">
        <f>AI18</f>
        <v>85.463558022976102</v>
      </c>
      <c r="AW22" s="8">
        <f>Y34</f>
        <v>46.11</v>
      </c>
    </row>
    <row r="23" spans="3:49">
      <c r="D23" s="13" t="s">
        <v>270</v>
      </c>
      <c r="E23" s="13" t="s">
        <v>249</v>
      </c>
      <c r="F23" s="20"/>
      <c r="I23" s="13" t="s">
        <v>270</v>
      </c>
      <c r="J23" s="13" t="s">
        <v>249</v>
      </c>
      <c r="N23" s="13" t="s">
        <v>270</v>
      </c>
      <c r="O23" s="13" t="s">
        <v>249</v>
      </c>
      <c r="P23" s="20"/>
      <c r="S23" s="13" t="s">
        <v>270</v>
      </c>
      <c r="T23" s="13" t="s">
        <v>249</v>
      </c>
      <c r="X23" s="13" t="s">
        <v>270</v>
      </c>
      <c r="Y23" s="13" t="s">
        <v>249</v>
      </c>
      <c r="Z23" s="20"/>
      <c r="AC23" s="13" t="s">
        <v>270</v>
      </c>
      <c r="AD23" s="13" t="s">
        <v>249</v>
      </c>
      <c r="AF23" t="s">
        <v>215</v>
      </c>
      <c r="AG23">
        <f t="shared" si="18"/>
        <v>94.97159865134617</v>
      </c>
      <c r="AH23">
        <f t="shared" si="19"/>
        <v>102.31445277563941</v>
      </c>
      <c r="AI23">
        <f t="shared" si="20"/>
        <v>92.460119071540532</v>
      </c>
      <c r="AJ23">
        <f t="shared" si="21"/>
        <v>96.582056832842042</v>
      </c>
      <c r="AK23">
        <f t="shared" si="22"/>
        <v>2.4139481193769132</v>
      </c>
      <c r="AU23">
        <f t="shared" ref="AU23:AU29" si="23">AI7</f>
        <v>114.69922157353349</v>
      </c>
      <c r="AV23">
        <f t="shared" ref="AV23:AV29" si="24">AI19</f>
        <v>94.74583335725481</v>
      </c>
      <c r="AW23" s="8">
        <f t="shared" ref="AW23:AW27" si="25">Y35</f>
        <v>13.3</v>
      </c>
    </row>
    <row r="24" spans="3:49">
      <c r="C24" s="5" t="s">
        <v>250</v>
      </c>
      <c r="D24" s="20">
        <f>AVERAGE(F4:F5)</f>
        <v>114.37279759243501</v>
      </c>
      <c r="E24">
        <f>STDEV(F4:F5)</f>
        <v>3.1801125603935194</v>
      </c>
      <c r="F24" s="20"/>
      <c r="H24" s="5" t="s">
        <v>250</v>
      </c>
      <c r="I24">
        <f>AVERAGE(H4:H5)</f>
        <v>95.048191688057457</v>
      </c>
      <c r="J24">
        <f>STDEV(H4:H5)</f>
        <v>2.6427957922913925</v>
      </c>
      <c r="M24" s="5" t="s">
        <v>250</v>
      </c>
      <c r="N24" s="20">
        <f>AVERAGE(P4:P5)</f>
        <v>104.17913712590354</v>
      </c>
      <c r="O24">
        <f>STDEV(P4:P5)</f>
        <v>3.2709269902849218</v>
      </c>
      <c r="P24" s="20"/>
      <c r="R24" s="5" t="s">
        <v>250</v>
      </c>
      <c r="S24">
        <f>AVERAGE(R4:R5)</f>
        <v>99.704025429062426</v>
      </c>
      <c r="T24">
        <f>STDEV(R4:R5)</f>
        <v>3.1304212802400611</v>
      </c>
      <c r="W24" s="5" t="s">
        <v>250</v>
      </c>
      <c r="X24" s="20">
        <f>AVERAGE(Z4:Z5)</f>
        <v>103.46210731164859</v>
      </c>
      <c r="Y24">
        <f>STDEV(Z4:Z5)</f>
        <v>22.315951892572791</v>
      </c>
      <c r="Z24" s="20"/>
      <c r="AB24" s="5" t="s">
        <v>250</v>
      </c>
      <c r="AC24">
        <f>AVERAGE(AB4:AB5)</f>
        <v>85.463558022976102</v>
      </c>
      <c r="AD24">
        <f>STDEV(AB4:AB5)</f>
        <v>18.43380827015217</v>
      </c>
      <c r="AF24" t="s">
        <v>217</v>
      </c>
      <c r="AG24">
        <f t="shared" si="18"/>
        <v>100</v>
      </c>
      <c r="AH24">
        <f t="shared" si="19"/>
        <v>100</v>
      </c>
      <c r="AI24">
        <f t="shared" si="20"/>
        <v>100</v>
      </c>
      <c r="AJ24">
        <f t="shared" si="21"/>
        <v>100</v>
      </c>
      <c r="AK24">
        <f t="shared" si="22"/>
        <v>0</v>
      </c>
      <c r="AU24">
        <f t="shared" si="23"/>
        <v>115.37130942452043</v>
      </c>
      <c r="AV24">
        <f t="shared" si="24"/>
        <v>95.301002979659103</v>
      </c>
      <c r="AW24" s="8">
        <f t="shared" si="25"/>
        <v>5.09</v>
      </c>
    </row>
    <row r="25" spans="3:49">
      <c r="C25" s="5" t="s">
        <v>252</v>
      </c>
      <c r="D25" s="20">
        <f>AVERAGE(F6:F7)</f>
        <v>120.05855459567042</v>
      </c>
      <c r="E25">
        <f>STDEV(F6:F7)</f>
        <v>2.0947416246861841</v>
      </c>
      <c r="F25" s="20"/>
      <c r="H25" s="5" t="s">
        <v>252</v>
      </c>
      <c r="I25">
        <f>AVERAGE(H6:H7)</f>
        <v>99.773274338050953</v>
      </c>
      <c r="J25">
        <f>STDEV(H6:H7)</f>
        <v>1.7408108192790497</v>
      </c>
      <c r="M25" s="5" t="s">
        <v>252</v>
      </c>
      <c r="N25" s="20">
        <f>AVERAGE(P6:P7)</f>
        <v>106.26993785191061</v>
      </c>
      <c r="O25">
        <f>STDEV(P6:P7)</f>
        <v>9.5129071648234884</v>
      </c>
      <c r="P25" s="20"/>
      <c r="R25" s="5" t="s">
        <v>252</v>
      </c>
      <c r="S25">
        <f>AVERAGE(R6:R7)</f>
        <v>101.70501386594093</v>
      </c>
      <c r="T25">
        <f>STDEV(R6:R7)</f>
        <v>9.1042713928376244</v>
      </c>
      <c r="W25" s="5" t="s">
        <v>252</v>
      </c>
      <c r="X25" s="20">
        <f>AVERAGE(Z6:Z7)</f>
        <v>114.69922157353349</v>
      </c>
      <c r="Y25">
        <f>STDEV(Z6:Z7)</f>
        <v>2.8099876985367604</v>
      </c>
      <c r="Z25" s="20"/>
      <c r="AB25" s="5" t="s">
        <v>252</v>
      </c>
      <c r="AC25">
        <f>AVERAGE(AB6:AB7)</f>
        <v>94.74583335725481</v>
      </c>
      <c r="AD25">
        <f>STDEV(AB6:AB7)</f>
        <v>2.3211546039204691</v>
      </c>
      <c r="AF25" t="s">
        <v>219</v>
      </c>
      <c r="AG25">
        <f t="shared" si="18"/>
        <v>83.103844348338512</v>
      </c>
      <c r="AH25">
        <f t="shared" si="19"/>
        <v>95.704407023996765</v>
      </c>
      <c r="AI25">
        <f t="shared" si="20"/>
        <v>82.603728305613117</v>
      </c>
      <c r="AJ25">
        <f t="shared" si="21"/>
        <v>87.137326559316136</v>
      </c>
      <c r="AK25">
        <f t="shared" si="22"/>
        <v>3.4994818594339314</v>
      </c>
      <c r="AU25">
        <f t="shared" si="23"/>
        <v>114.79343897692522</v>
      </c>
      <c r="AV25">
        <f t="shared" si="24"/>
        <v>94.823660445169111</v>
      </c>
      <c r="AW25" s="8">
        <f t="shared" si="25"/>
        <v>2.37</v>
      </c>
    </row>
    <row r="26" spans="3:49">
      <c r="C26" s="5" t="s">
        <v>254</v>
      </c>
      <c r="D26" s="20">
        <f>AVERAGE(F8:F9)</f>
        <v>108.26614938633054</v>
      </c>
      <c r="E26">
        <f>STDEV(F8:F9)</f>
        <v>3.5493329283659074</v>
      </c>
      <c r="F26" s="20"/>
      <c r="H26" s="5" t="s">
        <v>254</v>
      </c>
      <c r="I26">
        <f>AVERAGE(H8:H9)</f>
        <v>89.973332267955783</v>
      </c>
      <c r="J26">
        <f>STDEV(H8:H9)</f>
        <v>2.9496321121935232</v>
      </c>
      <c r="M26" s="5" t="s">
        <v>254</v>
      </c>
      <c r="N26" s="20">
        <f>AVERAGE(P8:P9)</f>
        <v>109.08253692681922</v>
      </c>
      <c r="O26">
        <f>STDEV(P8:P9)</f>
        <v>2.0390087429951453</v>
      </c>
      <c r="P26" s="20"/>
      <c r="R26" s="5" t="s">
        <v>254</v>
      </c>
      <c r="S26">
        <f>AVERAGE(R8:R9)</f>
        <v>104.39679513254461</v>
      </c>
      <c r="T26">
        <f>STDEV(R8:R9)</f>
        <v>1.9514212266509388</v>
      </c>
      <c r="W26" s="5" t="s">
        <v>254</v>
      </c>
      <c r="X26" s="20">
        <f>AVERAGE(Z8:Z9)</f>
        <v>115.37130942452043</v>
      </c>
      <c r="Y26">
        <f>STDEV(Z8:Z9)</f>
        <v>2.5076046985864986</v>
      </c>
      <c r="Z26" s="20"/>
      <c r="AB26" s="5" t="s">
        <v>254</v>
      </c>
      <c r="AC26">
        <f>AVERAGE(AB8:AB9)</f>
        <v>95.301002979659103</v>
      </c>
      <c r="AD26">
        <f>STDEV(AB8:AB9)</f>
        <v>2.0713749721991705</v>
      </c>
      <c r="AU26">
        <f t="shared" si="23"/>
        <v>107.56235752015569</v>
      </c>
      <c r="AV26">
        <f t="shared" si="24"/>
        <v>88.850517565061637</v>
      </c>
      <c r="AW26" s="8">
        <f t="shared" si="25"/>
        <v>0.81</v>
      </c>
    </row>
    <row r="27" spans="3:49">
      <c r="C27" s="5" t="s">
        <v>256</v>
      </c>
      <c r="D27" s="20">
        <f>AVERAGE(F10:F11)</f>
        <v>120.78066613235427</v>
      </c>
      <c r="E27">
        <f>STDEV(F10:F11)</f>
        <v>6.7732973883094756</v>
      </c>
      <c r="F27" s="20"/>
      <c r="H27" s="5" t="s">
        <v>256</v>
      </c>
      <c r="I27">
        <f>AVERAGE(H10:H11)</f>
        <v>100.3733767855181</v>
      </c>
      <c r="J27">
        <f>STDEV(H10:H11)</f>
        <v>5.6288705188307828</v>
      </c>
      <c r="M27" s="5" t="s">
        <v>256</v>
      </c>
      <c r="N27" s="20">
        <f>AVERAGE(P10:P11)</f>
        <v>95.794059866511049</v>
      </c>
      <c r="O27">
        <f>STDEV(P10:P11)</f>
        <v>9.0165373077781865</v>
      </c>
      <c r="P27" s="20"/>
      <c r="R27" s="5" t="s">
        <v>256</v>
      </c>
      <c r="S27">
        <f>AVERAGE(R10:R11)</f>
        <v>91.679136959456855</v>
      </c>
      <c r="T27">
        <f>STDEV(R10:R11)</f>
        <v>8.6292235645065478</v>
      </c>
      <c r="W27" s="5" t="s">
        <v>256</v>
      </c>
      <c r="X27" s="20">
        <f>AVERAGE(Z10:Z11)</f>
        <v>114.79343897692522</v>
      </c>
      <c r="Y27">
        <f>STDEV(Z10:Z11)</f>
        <v>6.7565360215128258</v>
      </c>
      <c r="Z27" s="20"/>
      <c r="AB27" s="5" t="s">
        <v>256</v>
      </c>
      <c r="AC27">
        <f>AVERAGE(AB10:AB11)</f>
        <v>94.823660445169111</v>
      </c>
      <c r="AD27">
        <f>STDEV(AB10:AB11)</f>
        <v>5.5811506580813335</v>
      </c>
      <c r="AU27">
        <f t="shared" si="23"/>
        <v>111.93213789268836</v>
      </c>
      <c r="AV27">
        <f t="shared" si="24"/>
        <v>92.460119071540532</v>
      </c>
      <c r="AW27" s="8">
        <f t="shared" si="25"/>
        <v>0.16</v>
      </c>
    </row>
    <row r="28" spans="3:49">
      <c r="C28" s="5" t="s">
        <v>251</v>
      </c>
      <c r="D28" s="20">
        <f>AVERAGE(F12:F13)</f>
        <v>106.85368974305618</v>
      </c>
      <c r="E28">
        <f>STDEV(F12:F13)</f>
        <v>10.114734434090895</v>
      </c>
      <c r="F28" s="20"/>
      <c r="H28" s="5" t="s">
        <v>251</v>
      </c>
      <c r="I28">
        <f>AVERAGE(H12:H13)</f>
        <v>88.799524004525949</v>
      </c>
      <c r="J28">
        <f>STDEV(H12:H13)</f>
        <v>8.4057331603546874</v>
      </c>
      <c r="M28" s="5" t="s">
        <v>251</v>
      </c>
      <c r="N28" s="20">
        <f>AVERAGE(P12:P13)</f>
        <v>108.92041749560782</v>
      </c>
      <c r="O28">
        <f>STDEV(P12:P13)</f>
        <v>10.969789503997591</v>
      </c>
      <c r="P28" s="20"/>
      <c r="R28" s="5" t="s">
        <v>251</v>
      </c>
      <c r="S28">
        <f>AVERAGE(R12:R13)</f>
        <v>104.24163969223309</v>
      </c>
      <c r="T28">
        <f>STDEV(R12:R13)</f>
        <v>10.498571996581516</v>
      </c>
      <c r="W28" s="5" t="s">
        <v>251</v>
      </c>
      <c r="X28" s="20">
        <f>AVERAGE(Z12:Z13)</f>
        <v>107.56235752015569</v>
      </c>
      <c r="Y28">
        <f>STDEV(Z12:Z13)</f>
        <v>14.208737730338139</v>
      </c>
      <c r="Z28" s="20"/>
      <c r="AB28" s="5" t="s">
        <v>251</v>
      </c>
      <c r="AC28">
        <f>AVERAGE(AB12:AB13)</f>
        <v>88.850517565061637</v>
      </c>
      <c r="AD28">
        <f>STDEV(AB12:AB13)</f>
        <v>11.736947110425637</v>
      </c>
      <c r="AU28">
        <f t="shared" si="23"/>
        <v>121.05991103697525</v>
      </c>
      <c r="AV28">
        <f t="shared" si="24"/>
        <v>100</v>
      </c>
      <c r="AW28" s="8">
        <v>0</v>
      </c>
    </row>
    <row r="29" spans="3:49">
      <c r="C29" s="5" t="s">
        <v>253</v>
      </c>
      <c r="D29" s="20">
        <f>AVERAGE(F14:F15)</f>
        <v>114.28063213689936</v>
      </c>
      <c r="E29">
        <f>STDEV(F14:F15)</f>
        <v>18.247489270910091</v>
      </c>
      <c r="F29" s="20"/>
      <c r="H29" s="5" t="s">
        <v>253</v>
      </c>
      <c r="I29">
        <f>AVERAGE(H14:H15)</f>
        <v>94.97159865134617</v>
      </c>
      <c r="J29">
        <f>STDEV(H14:H15)</f>
        <v>15.164365081176708</v>
      </c>
      <c r="M29" s="5" t="s">
        <v>253</v>
      </c>
      <c r="N29" s="20">
        <f>AVERAGE(P14:P15)</f>
        <v>106.90673079452367</v>
      </c>
      <c r="O29">
        <f>STDEV(P14:P15)</f>
        <v>1.6456250585617707</v>
      </c>
      <c r="P29" s="20"/>
      <c r="R29" s="5" t="s">
        <v>253</v>
      </c>
      <c r="S29">
        <f>AVERAGE(R14:R15)</f>
        <v>102.31445277563941</v>
      </c>
      <c r="T29">
        <f>STDEV(R14:R15)</f>
        <v>1.5749357041348577</v>
      </c>
      <c r="W29" s="5" t="s">
        <v>253</v>
      </c>
      <c r="X29" s="20">
        <f>AVERAGE(Z14:Z15)</f>
        <v>111.93213789268836</v>
      </c>
      <c r="Y29">
        <f>STDEV(Z14:Z15)</f>
        <v>5.8830419232297224</v>
      </c>
      <c r="Z29" s="20"/>
      <c r="AB29" s="5" t="s">
        <v>253</v>
      </c>
      <c r="AC29">
        <f>AVERAGE(AB14:AB15)</f>
        <v>92.460119071540532</v>
      </c>
      <c r="AD29">
        <f>STDEV(AB14:AB15)</f>
        <v>4.8596119663699948</v>
      </c>
      <c r="AU29">
        <f t="shared" si="23"/>
        <v>100</v>
      </c>
      <c r="AV29">
        <f t="shared" si="24"/>
        <v>82.603728305613117</v>
      </c>
      <c r="AW29">
        <v>0</v>
      </c>
    </row>
    <row r="30" spans="3:49">
      <c r="C30" s="5" t="s">
        <v>255</v>
      </c>
      <c r="D30" s="20">
        <f>AVERAGE(F16:F17)</f>
        <v>120.33137670603958</v>
      </c>
      <c r="E30">
        <f>STDEV(F16:F17)</f>
        <v>2.0958585612195599</v>
      </c>
      <c r="F30" s="20"/>
      <c r="H30" s="5" t="s">
        <v>255</v>
      </c>
      <c r="I30">
        <f>AVERAGE(H16:H17)</f>
        <v>100</v>
      </c>
      <c r="J30">
        <f>STDEV(H16:H17)</f>
        <v>1.7417390364772436</v>
      </c>
      <c r="M30" s="5" t="s">
        <v>255</v>
      </c>
      <c r="N30" s="20">
        <f>AVERAGE(P16:P17)</f>
        <v>104.48839620826047</v>
      </c>
      <c r="O30">
        <f>STDEV(P16:P17)</f>
        <v>2.1165812174986631</v>
      </c>
      <c r="P30" s="20"/>
      <c r="R30" s="5" t="s">
        <v>255</v>
      </c>
      <c r="S30">
        <f>AVERAGE(R16:R17)</f>
        <v>100</v>
      </c>
      <c r="T30">
        <f>STDEV(R16:R17)</f>
        <v>2.0256615033883927</v>
      </c>
      <c r="W30" s="5" t="s">
        <v>255</v>
      </c>
      <c r="X30" s="20">
        <f>AVERAGE(Z16:Z17)</f>
        <v>121.05991103697525</v>
      </c>
      <c r="Y30">
        <f>STDEV(Z16:Z17)</f>
        <v>3.8440109593211056</v>
      </c>
      <c r="Z30" s="20"/>
      <c r="AB30" s="5" t="s">
        <v>255</v>
      </c>
      <c r="AC30">
        <f>AVERAGE(AB16:AB17)</f>
        <v>100</v>
      </c>
      <c r="AD30">
        <f>STDEV(AB16:AB17)</f>
        <v>3.1752963688755962</v>
      </c>
    </row>
    <row r="31" spans="3:49">
      <c r="C31" s="5" t="s">
        <v>257</v>
      </c>
      <c r="D31" s="20">
        <f>AVERAGE(F18:F19)</f>
        <v>100</v>
      </c>
      <c r="E31">
        <f>STDEV(F18:F19)</f>
        <v>21.1754169870472</v>
      </c>
      <c r="F31" s="20"/>
      <c r="H31" s="5" t="s">
        <v>257</v>
      </c>
      <c r="I31">
        <f>AVERAGE(H18:H19)</f>
        <v>83.103844348338512</v>
      </c>
      <c r="J31">
        <f>STDEV(H18:H19)</f>
        <v>17.597585573027338</v>
      </c>
      <c r="M31" s="5" t="s">
        <v>257</v>
      </c>
      <c r="N31" s="20">
        <f>AVERAGE(P18:P19)</f>
        <v>100</v>
      </c>
      <c r="O31">
        <f>STDEV(P18:P19)</f>
        <v>0.77603801095961167</v>
      </c>
      <c r="P31" s="20"/>
      <c r="R31" s="5" t="s">
        <v>257</v>
      </c>
      <c r="S31">
        <f>AVERAGE(R18:R19)</f>
        <v>95.704407023996765</v>
      </c>
      <c r="T31">
        <f>STDEV(R18:R19)</f>
        <v>0.74270257666971107</v>
      </c>
      <c r="W31" s="5" t="s">
        <v>257</v>
      </c>
      <c r="X31" s="20">
        <f>AVERAGE(Z18:Z19)</f>
        <v>100</v>
      </c>
      <c r="Y31">
        <f>STDEV(Z18:Z19)</f>
        <v>16.001568935348139</v>
      </c>
      <c r="Z31" s="20"/>
      <c r="AB31" s="5" t="s">
        <v>257</v>
      </c>
      <c r="AC31">
        <f>AVERAGE(AB18:AB19)</f>
        <v>82.603728305613117</v>
      </c>
      <c r="AD31">
        <f>STDEV(AB18:AB19)</f>
        <v>13.217892527990502</v>
      </c>
    </row>
    <row r="33" spans="3:29">
      <c r="D33" t="s">
        <v>259</v>
      </c>
      <c r="E33" t="s">
        <v>203</v>
      </c>
      <c r="F33" t="s">
        <v>260</v>
      </c>
      <c r="G33" t="s">
        <v>249</v>
      </c>
      <c r="H33" t="s">
        <v>261</v>
      </c>
      <c r="I33" t="s">
        <v>249</v>
      </c>
      <c r="N33" t="s">
        <v>259</v>
      </c>
      <c r="O33" t="s">
        <v>203</v>
      </c>
      <c r="P33" t="s">
        <v>260</v>
      </c>
      <c r="Q33" t="s">
        <v>249</v>
      </c>
      <c r="R33" t="s">
        <v>261</v>
      </c>
      <c r="S33" t="s">
        <v>249</v>
      </c>
      <c r="X33" t="s">
        <v>259</v>
      </c>
      <c r="Y33" t="s">
        <v>203</v>
      </c>
      <c r="Z33" t="s">
        <v>260</v>
      </c>
      <c r="AA33" t="s">
        <v>249</v>
      </c>
      <c r="AB33" t="s">
        <v>261</v>
      </c>
      <c r="AC33" t="s">
        <v>249</v>
      </c>
    </row>
    <row r="34" spans="3:29">
      <c r="C34" t="s">
        <v>205</v>
      </c>
      <c r="D34">
        <v>50</v>
      </c>
      <c r="E34">
        <v>47.92</v>
      </c>
      <c r="F34" s="20">
        <f>D24</f>
        <v>114.37279759243501</v>
      </c>
      <c r="G34" s="20">
        <f>E24</f>
        <v>3.1801125603935194</v>
      </c>
      <c r="H34">
        <f>I24</f>
        <v>95.048191688057457</v>
      </c>
      <c r="I34">
        <f>J24</f>
        <v>2.6427957922913925</v>
      </c>
      <c r="M34" t="s">
        <v>205</v>
      </c>
      <c r="N34">
        <v>50</v>
      </c>
      <c r="O34">
        <v>46.55</v>
      </c>
      <c r="P34" s="20">
        <f>N24</f>
        <v>104.17913712590354</v>
      </c>
      <c r="Q34" s="20">
        <f>O24</f>
        <v>3.2709269902849218</v>
      </c>
      <c r="R34">
        <f>S24</f>
        <v>99.704025429062426</v>
      </c>
      <c r="S34">
        <f>T24</f>
        <v>3.1304212802400611</v>
      </c>
      <c r="W34" t="s">
        <v>205</v>
      </c>
      <c r="X34">
        <v>50</v>
      </c>
      <c r="Y34">
        <v>46.11</v>
      </c>
      <c r="Z34" s="20">
        <f>X24</f>
        <v>103.46210731164859</v>
      </c>
      <c r="AA34" s="20">
        <f>Y24</f>
        <v>22.315951892572791</v>
      </c>
      <c r="AB34">
        <f>AC24</f>
        <v>85.463558022976102</v>
      </c>
      <c r="AC34">
        <f>AD24</f>
        <v>18.43380827015217</v>
      </c>
    </row>
    <row r="35" spans="3:29">
      <c r="C35" t="s">
        <v>207</v>
      </c>
      <c r="D35">
        <v>15.9</v>
      </c>
      <c r="E35">
        <v>14.15</v>
      </c>
      <c r="F35" s="20">
        <f t="shared" ref="F35:G41" si="26">D25</f>
        <v>120.05855459567042</v>
      </c>
      <c r="G35" s="20">
        <f t="shared" si="26"/>
        <v>2.0947416246861841</v>
      </c>
      <c r="H35">
        <f t="shared" ref="H35:I41" si="27">I25</f>
        <v>99.773274338050953</v>
      </c>
      <c r="I35">
        <f t="shared" si="27"/>
        <v>1.7408108192790497</v>
      </c>
      <c r="M35" t="s">
        <v>207</v>
      </c>
      <c r="N35">
        <v>15.9</v>
      </c>
      <c r="O35">
        <v>13.38</v>
      </c>
      <c r="P35" s="20">
        <f t="shared" ref="P35:P41" si="28">N25</f>
        <v>106.26993785191061</v>
      </c>
      <c r="Q35" s="20">
        <f t="shared" ref="Q35:Q41" si="29">O25</f>
        <v>9.5129071648234884</v>
      </c>
      <c r="R35">
        <f t="shared" ref="R35:S35" si="30">S25</f>
        <v>101.70501386594093</v>
      </c>
      <c r="S35">
        <f t="shared" si="30"/>
        <v>9.1042713928376244</v>
      </c>
      <c r="W35" t="s">
        <v>207</v>
      </c>
      <c r="X35">
        <v>15.9</v>
      </c>
      <c r="Y35">
        <v>13.3</v>
      </c>
      <c r="Z35" s="20">
        <f t="shared" ref="Z35:Z41" si="31">X25</f>
        <v>114.69922157353349</v>
      </c>
      <c r="AA35" s="20">
        <f t="shared" ref="AA35:AA41" si="32">Y25</f>
        <v>2.8099876985367604</v>
      </c>
      <c r="AB35">
        <f t="shared" ref="AB35:AC35" si="33">AC25</f>
        <v>94.74583335725481</v>
      </c>
      <c r="AC35">
        <f t="shared" si="33"/>
        <v>2.3211546039204691</v>
      </c>
    </row>
    <row r="36" spans="3:29">
      <c r="C36" t="s">
        <v>209</v>
      </c>
      <c r="D36">
        <v>5</v>
      </c>
      <c r="E36">
        <v>4.55</v>
      </c>
      <c r="F36" s="20">
        <f t="shared" si="26"/>
        <v>108.26614938633054</v>
      </c>
      <c r="G36" s="20">
        <f t="shared" si="26"/>
        <v>3.5493329283659074</v>
      </c>
      <c r="H36">
        <f t="shared" si="27"/>
        <v>89.973332267955783</v>
      </c>
      <c r="I36">
        <f t="shared" si="27"/>
        <v>2.9496321121935232</v>
      </c>
      <c r="M36" t="s">
        <v>209</v>
      </c>
      <c r="N36">
        <v>5</v>
      </c>
      <c r="O36">
        <v>4.9800000000000004</v>
      </c>
      <c r="P36" s="20">
        <f t="shared" si="28"/>
        <v>109.08253692681922</v>
      </c>
      <c r="Q36" s="20">
        <f t="shared" si="29"/>
        <v>2.0390087429951453</v>
      </c>
      <c r="R36">
        <f t="shared" ref="R36:S36" si="34">S26</f>
        <v>104.39679513254461</v>
      </c>
      <c r="S36">
        <f t="shared" si="34"/>
        <v>1.9514212266509388</v>
      </c>
      <c r="W36" t="s">
        <v>209</v>
      </c>
      <c r="X36">
        <v>5</v>
      </c>
      <c r="Y36">
        <v>5.09</v>
      </c>
      <c r="Z36" s="20">
        <f t="shared" si="31"/>
        <v>115.37130942452043</v>
      </c>
      <c r="AA36" s="20">
        <f t="shared" si="32"/>
        <v>2.5076046985864986</v>
      </c>
      <c r="AB36">
        <f t="shared" ref="AB36:AC36" si="35">AC26</f>
        <v>95.301002979659103</v>
      </c>
      <c r="AC36">
        <f t="shared" si="35"/>
        <v>2.0713749721991705</v>
      </c>
    </row>
    <row r="37" spans="3:29">
      <c r="C37" t="s">
        <v>211</v>
      </c>
      <c r="D37">
        <v>1.6</v>
      </c>
      <c r="E37">
        <v>2.25</v>
      </c>
      <c r="F37" s="20">
        <f t="shared" si="26"/>
        <v>120.78066613235427</v>
      </c>
      <c r="G37" s="20">
        <f t="shared" si="26"/>
        <v>6.7732973883094756</v>
      </c>
      <c r="H37">
        <f t="shared" si="27"/>
        <v>100.3733767855181</v>
      </c>
      <c r="I37">
        <f t="shared" si="27"/>
        <v>5.6288705188307828</v>
      </c>
      <c r="M37" t="s">
        <v>211</v>
      </c>
      <c r="N37">
        <v>1.6</v>
      </c>
      <c r="O37">
        <v>2.59</v>
      </c>
      <c r="P37" s="20">
        <f t="shared" si="28"/>
        <v>95.794059866511049</v>
      </c>
      <c r="Q37" s="20">
        <f t="shared" si="29"/>
        <v>9.0165373077781865</v>
      </c>
      <c r="R37">
        <f t="shared" ref="R37:S37" si="36">S27</f>
        <v>91.679136959456855</v>
      </c>
      <c r="S37">
        <f t="shared" si="36"/>
        <v>8.6292235645065478</v>
      </c>
      <c r="W37" t="s">
        <v>211</v>
      </c>
      <c r="X37">
        <v>1.6</v>
      </c>
      <c r="Y37">
        <v>2.37</v>
      </c>
      <c r="Z37" s="20">
        <f t="shared" si="31"/>
        <v>114.79343897692522</v>
      </c>
      <c r="AA37" s="20">
        <f t="shared" si="32"/>
        <v>6.7565360215128258</v>
      </c>
      <c r="AB37">
        <f t="shared" ref="AB37:AC37" si="37">AC27</f>
        <v>94.823660445169111</v>
      </c>
      <c r="AC37">
        <f t="shared" si="37"/>
        <v>5.5811506580813335</v>
      </c>
    </row>
    <row r="38" spans="3:29">
      <c r="C38" t="s">
        <v>213</v>
      </c>
      <c r="D38">
        <v>0.5</v>
      </c>
      <c r="E38">
        <v>0.7</v>
      </c>
      <c r="F38" s="20">
        <f t="shared" si="26"/>
        <v>106.85368974305618</v>
      </c>
      <c r="G38" s="20">
        <f t="shared" si="26"/>
        <v>10.114734434090895</v>
      </c>
      <c r="H38">
        <f t="shared" si="27"/>
        <v>88.799524004525949</v>
      </c>
      <c r="I38">
        <f t="shared" si="27"/>
        <v>8.4057331603546874</v>
      </c>
      <c r="M38" t="s">
        <v>213</v>
      </c>
      <c r="N38">
        <v>0.5</v>
      </c>
      <c r="O38">
        <v>0.88</v>
      </c>
      <c r="P38" s="20">
        <f t="shared" si="28"/>
        <v>108.92041749560782</v>
      </c>
      <c r="Q38" s="20">
        <f t="shared" si="29"/>
        <v>10.969789503997591</v>
      </c>
      <c r="R38">
        <f t="shared" ref="R38:S38" si="38">S28</f>
        <v>104.24163969223309</v>
      </c>
      <c r="S38">
        <f t="shared" si="38"/>
        <v>10.498571996581516</v>
      </c>
      <c r="W38" t="s">
        <v>213</v>
      </c>
      <c r="X38">
        <v>0.5</v>
      </c>
      <c r="Y38">
        <v>0.81</v>
      </c>
      <c r="Z38" s="20">
        <f t="shared" si="31"/>
        <v>107.56235752015569</v>
      </c>
      <c r="AA38" s="20">
        <f t="shared" si="32"/>
        <v>14.208737730338139</v>
      </c>
      <c r="AB38">
        <f t="shared" ref="AB38:AC38" si="39">AC28</f>
        <v>88.850517565061637</v>
      </c>
      <c r="AC38">
        <f t="shared" si="39"/>
        <v>11.736947110425637</v>
      </c>
    </row>
    <row r="39" spans="3:29">
      <c r="C39" t="s">
        <v>215</v>
      </c>
      <c r="D39">
        <v>0.16</v>
      </c>
      <c r="E39">
        <v>0.16</v>
      </c>
      <c r="F39" s="20">
        <f t="shared" si="26"/>
        <v>114.28063213689936</v>
      </c>
      <c r="G39" s="20">
        <f t="shared" si="26"/>
        <v>18.247489270910091</v>
      </c>
      <c r="H39">
        <f t="shared" si="27"/>
        <v>94.97159865134617</v>
      </c>
      <c r="I39">
        <f t="shared" si="27"/>
        <v>15.164365081176708</v>
      </c>
      <c r="M39" t="s">
        <v>215</v>
      </c>
      <c r="N39">
        <v>0.16</v>
      </c>
      <c r="O39">
        <v>0.17</v>
      </c>
      <c r="P39" s="20">
        <f t="shared" si="28"/>
        <v>106.90673079452367</v>
      </c>
      <c r="Q39" s="20">
        <f t="shared" si="29"/>
        <v>1.6456250585617707</v>
      </c>
      <c r="R39">
        <f t="shared" ref="R39:S39" si="40">S29</f>
        <v>102.31445277563941</v>
      </c>
      <c r="S39">
        <f t="shared" si="40"/>
        <v>1.5749357041348577</v>
      </c>
      <c r="W39" t="s">
        <v>215</v>
      </c>
      <c r="X39">
        <v>0.16</v>
      </c>
      <c r="Y39">
        <v>0.16</v>
      </c>
      <c r="Z39" s="20">
        <f t="shared" si="31"/>
        <v>111.93213789268836</v>
      </c>
      <c r="AA39" s="20">
        <f t="shared" si="32"/>
        <v>5.8830419232297224</v>
      </c>
      <c r="AB39">
        <f t="shared" ref="AB39:AC39" si="41">AC29</f>
        <v>92.460119071540532</v>
      </c>
      <c r="AC39">
        <f t="shared" si="41"/>
        <v>4.8596119663699948</v>
      </c>
    </row>
    <row r="40" spans="3:29">
      <c r="C40" t="s">
        <v>217</v>
      </c>
      <c r="D40">
        <v>0</v>
      </c>
      <c r="E40" t="s">
        <v>63</v>
      </c>
      <c r="F40" s="20">
        <f t="shared" si="26"/>
        <v>120.33137670603958</v>
      </c>
      <c r="G40" s="20">
        <f t="shared" si="26"/>
        <v>2.0958585612195599</v>
      </c>
      <c r="H40">
        <f t="shared" si="27"/>
        <v>100</v>
      </c>
      <c r="I40">
        <f t="shared" si="27"/>
        <v>1.7417390364772436</v>
      </c>
      <c r="M40" t="s">
        <v>217</v>
      </c>
      <c r="N40">
        <v>0</v>
      </c>
      <c r="O40" t="s">
        <v>63</v>
      </c>
      <c r="P40" s="20">
        <f t="shared" si="28"/>
        <v>104.48839620826047</v>
      </c>
      <c r="Q40" s="20">
        <f t="shared" si="29"/>
        <v>2.1165812174986631</v>
      </c>
      <c r="R40">
        <f t="shared" ref="R40:S40" si="42">S30</f>
        <v>100</v>
      </c>
      <c r="S40">
        <f t="shared" si="42"/>
        <v>2.0256615033883927</v>
      </c>
      <c r="W40" t="s">
        <v>217</v>
      </c>
      <c r="X40">
        <v>0</v>
      </c>
      <c r="Y40" t="s">
        <v>63</v>
      </c>
      <c r="Z40" s="20">
        <f t="shared" si="31"/>
        <v>121.05991103697525</v>
      </c>
      <c r="AA40" s="20">
        <f t="shared" si="32"/>
        <v>3.8440109593211056</v>
      </c>
      <c r="AB40">
        <f t="shared" ref="AB40:AC40" si="43">AC30</f>
        <v>100</v>
      </c>
      <c r="AC40">
        <f t="shared" si="43"/>
        <v>3.1752963688755962</v>
      </c>
    </row>
    <row r="41" spans="3:29">
      <c r="C41" t="s">
        <v>219</v>
      </c>
      <c r="D41" t="s">
        <v>64</v>
      </c>
      <c r="E41" t="s">
        <v>64</v>
      </c>
      <c r="F41" s="20">
        <f t="shared" si="26"/>
        <v>100</v>
      </c>
      <c r="G41" s="20">
        <f t="shared" si="26"/>
        <v>21.1754169870472</v>
      </c>
      <c r="H41">
        <f t="shared" si="27"/>
        <v>83.103844348338512</v>
      </c>
      <c r="I41">
        <f t="shared" si="27"/>
        <v>17.597585573027338</v>
      </c>
      <c r="M41" t="s">
        <v>219</v>
      </c>
      <c r="N41" t="s">
        <v>64</v>
      </c>
      <c r="O41" t="s">
        <v>64</v>
      </c>
      <c r="P41" s="20">
        <f t="shared" si="28"/>
        <v>100</v>
      </c>
      <c r="Q41" s="20">
        <f t="shared" si="29"/>
        <v>0.77603801095961167</v>
      </c>
      <c r="R41">
        <f t="shared" ref="R41:S41" si="44">S31</f>
        <v>95.704407023996765</v>
      </c>
      <c r="S41">
        <f t="shared" si="44"/>
        <v>0.74270257666971107</v>
      </c>
      <c r="W41" t="s">
        <v>219</v>
      </c>
      <c r="X41" t="s">
        <v>64</v>
      </c>
      <c r="Y41" t="s">
        <v>64</v>
      </c>
      <c r="Z41" s="20">
        <f t="shared" si="31"/>
        <v>100</v>
      </c>
      <c r="AA41" s="20">
        <f t="shared" si="32"/>
        <v>16.001568935348139</v>
      </c>
      <c r="AB41">
        <f t="shared" ref="AB41:AC41" si="45">AC31</f>
        <v>82.603728305613117</v>
      </c>
      <c r="AC41">
        <f t="shared" si="45"/>
        <v>13.217892527990502</v>
      </c>
    </row>
    <row r="43" spans="3:29">
      <c r="C43" t="s">
        <v>271</v>
      </c>
      <c r="D43" t="s">
        <v>272</v>
      </c>
      <c r="M43" t="s">
        <v>271</v>
      </c>
      <c r="N43" t="s">
        <v>272</v>
      </c>
      <c r="W43" t="s">
        <v>271</v>
      </c>
      <c r="X43" t="s">
        <v>272</v>
      </c>
    </row>
    <row r="44" spans="3:29">
      <c r="C44">
        <v>0</v>
      </c>
      <c r="D44" s="16">
        <v>0</v>
      </c>
      <c r="M44">
        <v>0</v>
      </c>
      <c r="N44">
        <v>0</v>
      </c>
      <c r="W44">
        <v>0</v>
      </c>
      <c r="X44">
        <v>0</v>
      </c>
    </row>
    <row r="45" spans="3:29">
      <c r="C45">
        <v>3.125</v>
      </c>
      <c r="D45" s="16">
        <v>949073</v>
      </c>
      <c r="M45">
        <v>3.125</v>
      </c>
      <c r="N45">
        <v>928534.5</v>
      </c>
      <c r="W45">
        <v>3.125</v>
      </c>
      <c r="X45">
        <v>889272</v>
      </c>
    </row>
    <row r="46" spans="3:29">
      <c r="C46">
        <v>6.25</v>
      </c>
      <c r="D46">
        <v>1518222</v>
      </c>
      <c r="M46">
        <v>6.25</v>
      </c>
      <c r="N46">
        <v>1611250</v>
      </c>
      <c r="W46">
        <v>6.25</v>
      </c>
      <c r="X46">
        <v>1542888</v>
      </c>
    </row>
    <row r="47" spans="3:29">
      <c r="C47">
        <v>12.5</v>
      </c>
      <c r="D47">
        <v>2358894.5</v>
      </c>
      <c r="M47">
        <v>12.5</v>
      </c>
      <c r="N47">
        <v>2395587.5</v>
      </c>
      <c r="W47">
        <v>12.5</v>
      </c>
      <c r="X47">
        <v>2569995.5</v>
      </c>
    </row>
    <row r="48" spans="3:29">
      <c r="C48">
        <v>25</v>
      </c>
      <c r="D48">
        <v>3250284.5</v>
      </c>
      <c r="M48">
        <v>25</v>
      </c>
      <c r="N48">
        <v>3312259.5</v>
      </c>
      <c r="W48">
        <v>25</v>
      </c>
      <c r="X48">
        <v>3574804</v>
      </c>
    </row>
    <row r="49" spans="1:49">
      <c r="C49">
        <v>50</v>
      </c>
      <c r="D49">
        <v>3922177.5</v>
      </c>
      <c r="M49">
        <v>50</v>
      </c>
      <c r="N49">
        <v>3954958.5</v>
      </c>
      <c r="W49">
        <v>50</v>
      </c>
      <c r="X49">
        <v>4278119</v>
      </c>
    </row>
    <row r="51" spans="1:49">
      <c r="A51" t="s">
        <v>273</v>
      </c>
    </row>
    <row r="52" spans="1:49">
      <c r="C52" s="21">
        <v>43131</v>
      </c>
      <c r="D52" s="22"/>
      <c r="E52" s="22"/>
      <c r="F52" s="22"/>
      <c r="G52" s="22"/>
      <c r="H52" s="22"/>
      <c r="I52" s="22"/>
      <c r="J52" s="22"/>
      <c r="L52" s="21">
        <v>43132</v>
      </c>
      <c r="M52" s="22"/>
      <c r="N52" s="22"/>
      <c r="O52" s="22"/>
      <c r="P52" s="22"/>
      <c r="Q52" s="22"/>
      <c r="R52" s="22"/>
      <c r="S52" s="22"/>
      <c r="T52" s="22"/>
      <c r="W52" s="21">
        <v>43133</v>
      </c>
      <c r="X52" s="22"/>
      <c r="Y52" s="22"/>
      <c r="Z52" s="22"/>
      <c r="AA52" s="22"/>
      <c r="AB52" s="22"/>
      <c r="AC52" s="22"/>
      <c r="AD52" s="22"/>
    </row>
    <row r="53" spans="1:49" ht="75">
      <c r="D53" s="4" t="s">
        <v>265</v>
      </c>
      <c r="E53" s="12" t="s">
        <v>266</v>
      </c>
      <c r="F53" s="12" t="s">
        <v>267</v>
      </c>
      <c r="G53" s="12" t="s">
        <v>268</v>
      </c>
      <c r="H53" s="12" t="s">
        <v>269</v>
      </c>
      <c r="L53" s="4"/>
      <c r="N53" s="4" t="s">
        <v>265</v>
      </c>
      <c r="O53" s="12" t="s">
        <v>266</v>
      </c>
      <c r="P53" s="12" t="s">
        <v>267</v>
      </c>
      <c r="Q53" s="12" t="s">
        <v>268</v>
      </c>
      <c r="R53" s="12" t="s">
        <v>269</v>
      </c>
      <c r="U53" s="12"/>
      <c r="V53" s="12"/>
      <c r="X53" s="4" t="s">
        <v>265</v>
      </c>
      <c r="Y53" s="12" t="s">
        <v>266</v>
      </c>
      <c r="Z53" s="12" t="s">
        <v>267</v>
      </c>
      <c r="AA53" s="12" t="s">
        <v>268</v>
      </c>
      <c r="AB53" s="12" t="s">
        <v>269</v>
      </c>
    </row>
    <row r="54" spans="1:49">
      <c r="C54" s="5" t="s">
        <v>204</v>
      </c>
      <c r="D54" s="20">
        <v>1001699</v>
      </c>
      <c r="E54" s="20">
        <f>AVERAGE(D68:D69)</f>
        <v>2090123</v>
      </c>
      <c r="F54" s="20">
        <f>(D54/E$54)*100</f>
        <v>47.925361330409743</v>
      </c>
      <c r="G54" s="20">
        <f>AVERAGE(D66:D67)</f>
        <v>2105568.5</v>
      </c>
      <c r="H54" s="20">
        <f>(D54/G$54)*100</f>
        <v>47.573802514617789</v>
      </c>
      <c r="K54" s="5"/>
      <c r="L54" s="20"/>
      <c r="M54" s="5" t="s">
        <v>204</v>
      </c>
      <c r="N54" s="20">
        <v>891539</v>
      </c>
      <c r="O54" s="20">
        <f>AVERAGE(N68:N69)</f>
        <v>1565220</v>
      </c>
      <c r="P54" s="20">
        <f>(N54/O$54)*100</f>
        <v>56.95934117887581</v>
      </c>
      <c r="Q54" s="20">
        <f>AVERAGE(N66:N67)</f>
        <v>1666313.5</v>
      </c>
      <c r="R54" s="20">
        <f>(N54/Q$54)*100</f>
        <v>53.503677429247254</v>
      </c>
      <c r="U54" s="20"/>
      <c r="V54" s="20"/>
      <c r="W54" s="5" t="s">
        <v>204</v>
      </c>
      <c r="X54" s="20">
        <v>1006134</v>
      </c>
      <c r="Y54" s="20">
        <f>AVERAGE(X68:X69)</f>
        <v>1814378.5</v>
      </c>
      <c r="Z54" s="20">
        <f>(X54/Y$54)*100</f>
        <v>55.453368743070975</v>
      </c>
      <c r="AA54" s="20">
        <f>AVERAGE(X66:X67)</f>
        <v>1702720.5</v>
      </c>
      <c r="AB54" s="20">
        <f>(X54/AA$54)*100</f>
        <v>59.089791894794239</v>
      </c>
      <c r="AF54" t="s">
        <v>195</v>
      </c>
      <c r="AU54" t="s">
        <v>196</v>
      </c>
    </row>
    <row r="55" spans="1:49">
      <c r="C55" s="5" t="s">
        <v>206</v>
      </c>
      <c r="D55" s="20">
        <v>1163495</v>
      </c>
      <c r="F55" s="20">
        <f t="shared" ref="F55:F69" si="46">(D55/E$54)*100</f>
        <v>55.666341167481526</v>
      </c>
      <c r="H55" s="20">
        <f t="shared" ref="H55:H69" si="47">(D55/G$54)*100</f>
        <v>55.257998018112453</v>
      </c>
      <c r="K55" s="5"/>
      <c r="L55" s="20"/>
      <c r="M55" s="5" t="s">
        <v>206</v>
      </c>
      <c r="N55" s="20">
        <v>1044241</v>
      </c>
      <c r="P55" s="20">
        <f t="shared" ref="P55:P69" si="48">(N55/O$54)*100</f>
        <v>66.715286030078829</v>
      </c>
      <c r="R55" s="20">
        <f t="shared" ref="R55:R69" si="49">(N55/Q$54)*100</f>
        <v>62.667739293956394</v>
      </c>
      <c r="V55" s="20"/>
      <c r="W55" s="5" t="s">
        <v>206</v>
      </c>
      <c r="X55" s="20">
        <v>1186237</v>
      </c>
      <c r="Z55" s="20">
        <f t="shared" ref="Z55:Z69" si="50">(X55/Y$54)*100</f>
        <v>65.379798096152484</v>
      </c>
      <c r="AB55" s="20">
        <f t="shared" ref="AB55:AB69" si="51">(X55/AA$54)*100</f>
        <v>69.667159113900368</v>
      </c>
      <c r="AG55" s="9">
        <v>43131</v>
      </c>
      <c r="AH55" s="9">
        <v>43132</v>
      </c>
      <c r="AI55" s="9">
        <v>43133</v>
      </c>
      <c r="AJ55" t="s">
        <v>198</v>
      </c>
      <c r="AK55" t="s">
        <v>199</v>
      </c>
      <c r="AM55" t="s">
        <v>7</v>
      </c>
      <c r="AN55" t="s">
        <v>200</v>
      </c>
      <c r="AU55" t="s">
        <v>201</v>
      </c>
      <c r="AV55" t="s">
        <v>202</v>
      </c>
      <c r="AW55" t="s">
        <v>203</v>
      </c>
    </row>
    <row r="56" spans="1:49">
      <c r="C56" s="5" t="s">
        <v>212</v>
      </c>
      <c r="D56" s="20">
        <v>1925074</v>
      </c>
      <c r="F56" s="20">
        <f t="shared" si="46"/>
        <v>92.103383389398616</v>
      </c>
      <c r="H56" s="20">
        <f t="shared" si="47"/>
        <v>91.427754547049872</v>
      </c>
      <c r="K56" s="5"/>
      <c r="L56" s="20"/>
      <c r="M56" s="5" t="s">
        <v>212</v>
      </c>
      <c r="N56" s="20">
        <v>1382009</v>
      </c>
      <c r="P56" s="20">
        <f t="shared" si="48"/>
        <v>88.294872286323965</v>
      </c>
      <c r="R56" s="20">
        <f t="shared" si="49"/>
        <v>82.938114586480864</v>
      </c>
      <c r="V56" s="20"/>
      <c r="W56" s="5" t="s">
        <v>212</v>
      </c>
      <c r="X56" s="20">
        <v>1551735</v>
      </c>
      <c r="Z56" s="20">
        <f t="shared" si="50"/>
        <v>85.524326925170243</v>
      </c>
      <c r="AB56" s="20">
        <f t="shared" si="51"/>
        <v>91.132690303546596</v>
      </c>
      <c r="AF56" t="s">
        <v>205</v>
      </c>
      <c r="AG56" s="20">
        <f>D84</f>
        <v>51.795851248945638</v>
      </c>
      <c r="AH56" s="20">
        <f>N84</f>
        <v>61.837313604477316</v>
      </c>
      <c r="AI56" s="20">
        <f>X84</f>
        <v>60.416583419611726</v>
      </c>
      <c r="AJ56">
        <f>AVERAGE(AG56:AI56)</f>
        <v>58.016582757678229</v>
      </c>
      <c r="AK56">
        <f>_xlfn.STDEV.P(AG56:AI56)/SQRT(3)</f>
        <v>2.5615856175576042</v>
      </c>
      <c r="AM56" s="2">
        <v>50</v>
      </c>
      <c r="AN56">
        <f>AVERAGE(C84,M84,W84)</f>
        <v>50.566666666666663</v>
      </c>
      <c r="AU56" s="20">
        <f>AG56</f>
        <v>51.795851248945638</v>
      </c>
      <c r="AV56">
        <f>AG68</f>
        <v>51.415900266365121</v>
      </c>
      <c r="AW56" s="8">
        <f>C84</f>
        <v>48.95</v>
      </c>
    </row>
    <row r="57" spans="1:49">
      <c r="C57" s="5" t="s">
        <v>214</v>
      </c>
      <c r="D57" s="20">
        <v>1995019</v>
      </c>
      <c r="F57" s="20">
        <f t="shared" si="46"/>
        <v>95.449837162693299</v>
      </c>
      <c r="H57" s="20">
        <f t="shared" si="47"/>
        <v>94.749660246152047</v>
      </c>
      <c r="K57" s="5"/>
      <c r="L57" s="20"/>
      <c r="M57" s="5" t="s">
        <v>214</v>
      </c>
      <c r="N57" s="20">
        <v>1384243</v>
      </c>
      <c r="P57" s="20">
        <f t="shared" si="48"/>
        <v>88.43759982622251</v>
      </c>
      <c r="R57" s="20">
        <f t="shared" si="49"/>
        <v>83.072182995576753</v>
      </c>
      <c r="V57" s="20"/>
      <c r="W57" s="5" t="s">
        <v>214</v>
      </c>
      <c r="X57" s="20">
        <v>1583558</v>
      </c>
      <c r="Z57" s="20">
        <f t="shared" si="50"/>
        <v>87.278260847998368</v>
      </c>
      <c r="AB57" s="20">
        <f t="shared" si="51"/>
        <v>93.001640609835846</v>
      </c>
      <c r="AF57" t="s">
        <v>207</v>
      </c>
      <c r="AG57" s="20">
        <f t="shared" ref="AG57:AG63" si="52">D85</f>
        <v>93.776610276045957</v>
      </c>
      <c r="AH57" s="20">
        <f t="shared" ref="AH57:AH63" si="53">N85</f>
        <v>88.366236056273237</v>
      </c>
      <c r="AI57" s="20">
        <f t="shared" ref="AI57:AI63" si="54">X85</f>
        <v>86.401293886584313</v>
      </c>
      <c r="AJ57">
        <f t="shared" ref="AJ57:AJ63" si="55">AVERAGE(AG57:AI57)</f>
        <v>89.514713406301169</v>
      </c>
      <c r="AK57">
        <f t="shared" ref="AK57:AK63" si="56">_xlfn.STDEV.P(AG57:AI57)/SQRT(3)</f>
        <v>1.8004982723192535</v>
      </c>
      <c r="AM57" s="2">
        <v>15.9</v>
      </c>
      <c r="AN57">
        <f t="shared" ref="AN57:AN61" si="57">AVERAGE(C85,M85,W85)</f>
        <v>13.94</v>
      </c>
      <c r="AU57" s="20">
        <f t="shared" ref="AU57:AU63" si="58">AG57</f>
        <v>93.776610276045957</v>
      </c>
      <c r="AV57">
        <f t="shared" ref="AV57:AV63" si="59">AG69</f>
        <v>93.088707396600967</v>
      </c>
      <c r="AW57" s="8">
        <f t="shared" ref="AW57:AW61" si="60">C85</f>
        <v>13.01</v>
      </c>
    </row>
    <row r="58" spans="1:49">
      <c r="C58" s="5" t="s">
        <v>220</v>
      </c>
      <c r="D58" s="20">
        <v>1925029</v>
      </c>
      <c r="F58" s="20">
        <f t="shared" si="46"/>
        <v>92.101230406057439</v>
      </c>
      <c r="H58" s="20">
        <f t="shared" si="47"/>
        <v>91.425617357022588</v>
      </c>
      <c r="K58" s="5"/>
      <c r="L58" s="20"/>
      <c r="M58" s="5" t="s">
        <v>220</v>
      </c>
      <c r="N58" s="20">
        <v>1252173</v>
      </c>
      <c r="P58" s="20">
        <f t="shared" si="48"/>
        <v>79.99980833365278</v>
      </c>
      <c r="R58" s="20">
        <f t="shared" si="49"/>
        <v>75.146303501712012</v>
      </c>
      <c r="V58" s="20"/>
      <c r="W58" s="5" t="s">
        <v>220</v>
      </c>
      <c r="X58" s="20">
        <v>1688338</v>
      </c>
      <c r="Z58" s="20">
        <f t="shared" si="50"/>
        <v>93.053241096055757</v>
      </c>
      <c r="AB58" s="20">
        <f t="shared" si="51"/>
        <v>99.155322320956373</v>
      </c>
      <c r="AF58" t="s">
        <v>209</v>
      </c>
      <c r="AG58" s="20">
        <f t="shared" si="52"/>
        <v>91.772924368565867</v>
      </c>
      <c r="AH58" s="20">
        <f t="shared" si="53"/>
        <v>78.180351643858373</v>
      </c>
      <c r="AI58" s="20">
        <f t="shared" si="54"/>
        <v>90.435044286514639</v>
      </c>
      <c r="AJ58">
        <f t="shared" si="55"/>
        <v>86.79610676631296</v>
      </c>
      <c r="AK58">
        <f t="shared" si="56"/>
        <v>3.5314746062630742</v>
      </c>
      <c r="AM58" s="2">
        <v>5</v>
      </c>
      <c r="AN58">
        <f t="shared" si="57"/>
        <v>4.5366666666666662</v>
      </c>
      <c r="AU58" s="20">
        <f t="shared" si="58"/>
        <v>91.772924368565867</v>
      </c>
      <c r="AV58">
        <f t="shared" si="59"/>
        <v>91.099719624414973</v>
      </c>
      <c r="AW58" s="8">
        <f t="shared" si="60"/>
        <v>3.78</v>
      </c>
    </row>
    <row r="59" spans="1:49">
      <c r="C59" s="5" t="s">
        <v>221</v>
      </c>
      <c r="D59" s="20">
        <v>1911305</v>
      </c>
      <c r="F59" s="20">
        <f t="shared" si="46"/>
        <v>91.444618331074295</v>
      </c>
      <c r="H59" s="20">
        <f t="shared" si="47"/>
        <v>90.773821891807373</v>
      </c>
      <c r="K59" s="5"/>
      <c r="L59" s="20"/>
      <c r="M59" s="5" t="s">
        <v>221</v>
      </c>
      <c r="N59" s="20">
        <v>1195216</v>
      </c>
      <c r="P59" s="20">
        <f t="shared" si="48"/>
        <v>76.360894954063966</v>
      </c>
      <c r="R59" s="20">
        <f t="shared" si="49"/>
        <v>71.728159196933831</v>
      </c>
      <c r="V59" s="20"/>
      <c r="W59" s="5" t="s">
        <v>221</v>
      </c>
      <c r="X59" s="20">
        <v>1593330</v>
      </c>
      <c r="Z59" s="20">
        <f t="shared" si="50"/>
        <v>87.816847476973521</v>
      </c>
      <c r="AB59" s="20">
        <f>(X59/AA$54)*100</f>
        <v>93.575545722272096</v>
      </c>
      <c r="AF59" t="s">
        <v>211</v>
      </c>
      <c r="AG59" s="20">
        <f t="shared" si="52"/>
        <v>102.54642908575237</v>
      </c>
      <c r="AH59" s="20">
        <f t="shared" si="53"/>
        <v>105.42214512975812</v>
      </c>
      <c r="AI59" s="20">
        <f t="shared" si="54"/>
        <v>96.344064923608826</v>
      </c>
      <c r="AJ59">
        <f t="shared" si="55"/>
        <v>101.43754637970643</v>
      </c>
      <c r="AK59">
        <f t="shared" si="56"/>
        <v>2.187088409489033</v>
      </c>
      <c r="AM59" s="2">
        <v>1.6</v>
      </c>
      <c r="AN59">
        <f t="shared" si="57"/>
        <v>0.64666666666666661</v>
      </c>
      <c r="AU59" s="20">
        <f t="shared" si="58"/>
        <v>102.54642908575237</v>
      </c>
      <c r="AV59">
        <f t="shared" si="59"/>
        <v>101.79419477447539</v>
      </c>
      <c r="AW59" s="8">
        <f t="shared" si="60"/>
        <v>0.39</v>
      </c>
    </row>
    <row r="60" spans="1:49">
      <c r="C60" s="5" t="s">
        <v>225</v>
      </c>
      <c r="D60" s="20">
        <v>2146906</v>
      </c>
      <c r="F60" s="20">
        <f t="shared" si="46"/>
        <v>102.71673006803906</v>
      </c>
      <c r="H60" s="20">
        <f t="shared" si="47"/>
        <v>101.96324650563493</v>
      </c>
      <c r="K60" s="5"/>
      <c r="L60" s="20"/>
      <c r="M60" s="5" t="s">
        <v>225</v>
      </c>
      <c r="N60" s="20">
        <v>1687084</v>
      </c>
      <c r="P60" s="20">
        <f t="shared" si="48"/>
        <v>107.78574257931793</v>
      </c>
      <c r="R60" s="20">
        <f t="shared" si="49"/>
        <v>101.2464941321066</v>
      </c>
      <c r="V60" s="20"/>
      <c r="W60" s="5" t="s">
        <v>225</v>
      </c>
      <c r="X60" s="20">
        <v>1714352</v>
      </c>
      <c r="Z60" s="20">
        <f t="shared" si="50"/>
        <v>94.487010290300503</v>
      </c>
      <c r="AB60" s="20">
        <f t="shared" si="51"/>
        <v>100.68311270111565</v>
      </c>
      <c r="AF60" t="s">
        <v>213</v>
      </c>
      <c r="AG60" s="20">
        <f t="shared" si="52"/>
        <v>100.75014724013849</v>
      </c>
      <c r="AH60" s="20">
        <f t="shared" si="53"/>
        <v>98.290559793511463</v>
      </c>
      <c r="AI60" s="20">
        <f t="shared" si="54"/>
        <v>93.103616472527648</v>
      </c>
      <c r="AJ60">
        <f t="shared" si="55"/>
        <v>97.381441168725857</v>
      </c>
      <c r="AK60">
        <f t="shared" si="56"/>
        <v>1.8401226227530387</v>
      </c>
      <c r="AM60" s="2">
        <v>0.5</v>
      </c>
      <c r="AN60">
        <f t="shared" si="57"/>
        <v>0.19000000000000003</v>
      </c>
      <c r="AU60" s="20">
        <f t="shared" si="58"/>
        <v>100.75014724013849</v>
      </c>
      <c r="AV60">
        <f t="shared" si="59"/>
        <v>100.0110896415861</v>
      </c>
      <c r="AW60" s="8">
        <f t="shared" si="60"/>
        <v>0.1</v>
      </c>
    </row>
    <row r="61" spans="1:49">
      <c r="C61" s="5" t="s">
        <v>226</v>
      </c>
      <c r="D61" s="20">
        <v>2139787</v>
      </c>
      <c r="F61" s="20">
        <f t="shared" si="46"/>
        <v>102.37612810346567</v>
      </c>
      <c r="H61" s="20">
        <f t="shared" si="47"/>
        <v>101.62514304331584</v>
      </c>
      <c r="K61" s="5"/>
      <c r="L61" s="20"/>
      <c r="M61" s="5" t="s">
        <v>226</v>
      </c>
      <c r="N61" s="20">
        <v>1613093</v>
      </c>
      <c r="P61" s="20">
        <f t="shared" si="48"/>
        <v>103.0585476801983</v>
      </c>
      <c r="R61" s="20">
        <f t="shared" si="49"/>
        <v>96.806093211151449</v>
      </c>
      <c r="V61" s="20"/>
      <c r="W61" s="5" t="s">
        <v>226</v>
      </c>
      <c r="X61" s="20">
        <v>1781740</v>
      </c>
      <c r="Z61" s="20">
        <f t="shared" si="50"/>
        <v>98.201119556917149</v>
      </c>
      <c r="AB61" s="20">
        <f t="shared" si="51"/>
        <v>104.64077927058493</v>
      </c>
      <c r="AF61" t="s">
        <v>215</v>
      </c>
      <c r="AG61" s="20">
        <f t="shared" si="52"/>
        <v>101.36307767533299</v>
      </c>
      <c r="AH61" s="20">
        <f t="shared" si="53"/>
        <v>74.305209491317513</v>
      </c>
      <c r="AI61" s="20">
        <f t="shared" si="54"/>
        <v>97.283201933885351</v>
      </c>
      <c r="AJ61">
        <f t="shared" si="55"/>
        <v>90.983829700178603</v>
      </c>
      <c r="AK61">
        <f t="shared" si="56"/>
        <v>6.8765887145361972</v>
      </c>
      <c r="AM61" s="2">
        <v>0.16</v>
      </c>
      <c r="AN61">
        <f t="shared" si="57"/>
        <v>6.3333333333333339E-2</v>
      </c>
      <c r="AU61" s="20">
        <f t="shared" si="58"/>
        <v>101.36307767533299</v>
      </c>
      <c r="AV61">
        <f t="shared" si="59"/>
        <v>100.61952389580296</v>
      </c>
      <c r="AW61" s="8">
        <f t="shared" si="60"/>
        <v>0.04</v>
      </c>
    </row>
    <row r="62" spans="1:49">
      <c r="C62" s="5" t="s">
        <v>229</v>
      </c>
      <c r="D62" s="20">
        <v>2097685</v>
      </c>
      <c r="F62" s="20">
        <f t="shared" si="46"/>
        <v>100.36179688946535</v>
      </c>
      <c r="H62" s="20">
        <f t="shared" si="47"/>
        <v>99.625588053772645</v>
      </c>
      <c r="K62" s="5"/>
      <c r="L62" s="20"/>
      <c r="M62" s="5" t="s">
        <v>229</v>
      </c>
      <c r="N62" s="20">
        <v>1613995</v>
      </c>
      <c r="P62" s="20">
        <f t="shared" si="48"/>
        <v>103.11617536192996</v>
      </c>
      <c r="R62" s="20">
        <f t="shared" si="49"/>
        <v>96.860224681610035</v>
      </c>
      <c r="V62" s="20"/>
      <c r="W62" s="5" t="s">
        <v>229</v>
      </c>
      <c r="X62" s="20">
        <v>1680856</v>
      </c>
      <c r="Z62" s="20">
        <f t="shared" si="50"/>
        <v>92.640868484718041</v>
      </c>
      <c r="AB62" s="20">
        <f t="shared" si="51"/>
        <v>98.715907866264601</v>
      </c>
      <c r="AF62" t="s">
        <v>217</v>
      </c>
      <c r="AG62" s="20">
        <f t="shared" si="52"/>
        <v>100.73897564880153</v>
      </c>
      <c r="AH62" s="20">
        <f t="shared" si="53"/>
        <v>106.45874062432118</v>
      </c>
      <c r="AI62" s="20">
        <f t="shared" si="54"/>
        <v>93.845936776697911</v>
      </c>
      <c r="AJ62">
        <f t="shared" si="55"/>
        <v>100.3478843499402</v>
      </c>
      <c r="AK62">
        <f t="shared" si="56"/>
        <v>2.9771507455465933</v>
      </c>
      <c r="AM62" s="2">
        <v>0</v>
      </c>
      <c r="AN62">
        <v>0</v>
      </c>
      <c r="AU62" s="20">
        <f t="shared" si="58"/>
        <v>100.73897564880153</v>
      </c>
      <c r="AV62">
        <f t="shared" si="59"/>
        <v>100</v>
      </c>
      <c r="AW62" s="8">
        <v>0</v>
      </c>
    </row>
    <row r="63" spans="1:49">
      <c r="C63" s="5" t="s">
        <v>230</v>
      </c>
      <c r="D63" s="20">
        <v>2113919</v>
      </c>
      <c r="F63" s="20">
        <f t="shared" si="46"/>
        <v>101.13849759081164</v>
      </c>
      <c r="H63" s="20">
        <f t="shared" si="47"/>
        <v>100.39659122939956</v>
      </c>
      <c r="K63" s="5"/>
      <c r="L63" s="20"/>
      <c r="M63" s="5" t="s">
        <v>230</v>
      </c>
      <c r="N63" s="20">
        <v>1462932</v>
      </c>
      <c r="P63" s="20">
        <f t="shared" si="48"/>
        <v>93.464944225092964</v>
      </c>
      <c r="R63" s="20">
        <f t="shared" si="49"/>
        <v>87.794523659563467</v>
      </c>
      <c r="V63" s="20"/>
      <c r="W63" s="5" t="s">
        <v>230</v>
      </c>
      <c r="X63" s="20">
        <v>1697648</v>
      </c>
      <c r="Z63" s="20">
        <f t="shared" si="50"/>
        <v>93.566364460337255</v>
      </c>
      <c r="AB63" s="20">
        <f t="shared" si="51"/>
        <v>99.70209438366426</v>
      </c>
      <c r="AF63" t="s">
        <v>219</v>
      </c>
      <c r="AG63" s="20">
        <f t="shared" si="52"/>
        <v>100</v>
      </c>
      <c r="AH63" s="20">
        <f t="shared" si="53"/>
        <v>100</v>
      </c>
      <c r="AI63" s="20">
        <f t="shared" si="54"/>
        <v>100</v>
      </c>
      <c r="AJ63">
        <f t="shared" si="55"/>
        <v>100</v>
      </c>
      <c r="AK63">
        <f t="shared" si="56"/>
        <v>0</v>
      </c>
      <c r="AM63" s="2">
        <v>0</v>
      </c>
      <c r="AN63">
        <v>0</v>
      </c>
      <c r="AU63" s="20">
        <f t="shared" si="58"/>
        <v>100</v>
      </c>
      <c r="AV63">
        <f t="shared" si="59"/>
        <v>99.266445142962581</v>
      </c>
      <c r="AW63">
        <v>0</v>
      </c>
    </row>
    <row r="64" spans="1:49">
      <c r="C64" s="5" t="s">
        <v>233</v>
      </c>
      <c r="D64" s="20">
        <v>2101339</v>
      </c>
      <c r="F64" s="20">
        <f t="shared" si="46"/>
        <v>100.53661913676851</v>
      </c>
      <c r="H64" s="20">
        <f t="shared" si="47"/>
        <v>99.799127883989527</v>
      </c>
      <c r="K64" s="5"/>
      <c r="L64" s="20"/>
      <c r="M64" s="5" t="s">
        <v>233</v>
      </c>
      <c r="N64" s="20">
        <v>1195898</v>
      </c>
      <c r="P64" s="20">
        <f t="shared" si="48"/>
        <v>76.404467103665937</v>
      </c>
      <c r="R64" s="20">
        <f t="shared" si="49"/>
        <v>71.769087869719598</v>
      </c>
      <c r="V64" s="20"/>
      <c r="W64" s="5" t="s">
        <v>233</v>
      </c>
      <c r="X64" s="20">
        <v>1663920</v>
      </c>
      <c r="Z64" s="20">
        <f t="shared" si="50"/>
        <v>91.707435907116405</v>
      </c>
      <c r="AB64" s="20">
        <f t="shared" si="51"/>
        <v>97.721264294404165</v>
      </c>
      <c r="AU64" s="20">
        <f>AH56</f>
        <v>61.837313604477316</v>
      </c>
      <c r="AV64">
        <f>AH68</f>
        <v>58.085708361601824</v>
      </c>
      <c r="AW64" s="8">
        <f>M84</f>
        <v>52.83</v>
      </c>
    </row>
    <row r="65" spans="3:49">
      <c r="C65" s="5" t="s">
        <v>234</v>
      </c>
      <c r="D65" s="20">
        <v>2135887</v>
      </c>
      <c r="F65" s="20">
        <f t="shared" si="46"/>
        <v>102.18953621389745</v>
      </c>
      <c r="H65" s="20">
        <f t="shared" si="47"/>
        <v>101.4399199076164</v>
      </c>
      <c r="K65" s="5"/>
      <c r="L65" s="20"/>
      <c r="M65" s="5" t="s">
        <v>234</v>
      </c>
      <c r="N65" s="20">
        <v>1130182</v>
      </c>
      <c r="P65" s="20">
        <f t="shared" si="48"/>
        <v>72.205951878969088</v>
      </c>
      <c r="R65" s="20">
        <f t="shared" si="49"/>
        <v>67.825292179412827</v>
      </c>
      <c r="V65" s="20"/>
      <c r="W65" s="5" t="s">
        <v>234</v>
      </c>
      <c r="X65" s="20">
        <v>1866251</v>
      </c>
      <c r="Z65" s="20">
        <f t="shared" si="50"/>
        <v>102.8589679606543</v>
      </c>
      <c r="AB65" s="20">
        <f t="shared" si="51"/>
        <v>109.60407183680469</v>
      </c>
      <c r="AU65" s="20">
        <f t="shared" ref="AU65:AU71" si="61">AH57</f>
        <v>88.366236056273237</v>
      </c>
      <c r="AV65">
        <f t="shared" ref="AV65:AV71" si="62">AH69</f>
        <v>83.005148791028802</v>
      </c>
      <c r="AW65" s="8">
        <f t="shared" ref="AW65:AW69" si="63">M85</f>
        <v>12.97</v>
      </c>
    </row>
    <row r="66" spans="3:49">
      <c r="C66" s="5" t="s">
        <v>237</v>
      </c>
      <c r="D66" s="20">
        <v>2177441</v>
      </c>
      <c r="F66" s="20">
        <f t="shared" si="46"/>
        <v>104.17764887520973</v>
      </c>
      <c r="H66" s="20">
        <f t="shared" si="47"/>
        <v>103.41344867193824</v>
      </c>
      <c r="K66" s="5"/>
      <c r="L66" s="20"/>
      <c r="M66" s="5" t="s">
        <v>237</v>
      </c>
      <c r="N66" s="20">
        <v>1600405</v>
      </c>
      <c r="P66" s="20">
        <f t="shared" si="48"/>
        <v>102.24792680901086</v>
      </c>
      <c r="R66" s="20">
        <f t="shared" si="49"/>
        <v>96.044651861729506</v>
      </c>
      <c r="V66" s="20"/>
      <c r="W66" s="5" t="s">
        <v>237</v>
      </c>
      <c r="X66" s="20">
        <v>1595244</v>
      </c>
      <c r="Z66" s="20">
        <f t="shared" si="50"/>
        <v>87.922338144990135</v>
      </c>
      <c r="AB66" s="20">
        <f t="shared" si="51"/>
        <v>93.687954071146734</v>
      </c>
      <c r="AF66" t="s">
        <v>223</v>
      </c>
      <c r="AU66" s="20">
        <f t="shared" si="61"/>
        <v>78.180351643858373</v>
      </c>
      <c r="AV66">
        <f t="shared" si="62"/>
        <v>73.437231349322929</v>
      </c>
      <c r="AW66" s="8">
        <f t="shared" si="63"/>
        <v>3.86</v>
      </c>
    </row>
    <row r="67" spans="3:49">
      <c r="C67" s="5" t="s">
        <v>238</v>
      </c>
      <c r="D67" s="20">
        <v>2033696</v>
      </c>
      <c r="F67" s="20">
        <f t="shared" si="46"/>
        <v>97.300302422393329</v>
      </c>
      <c r="H67" s="20">
        <f t="shared" si="47"/>
        <v>96.586551328061759</v>
      </c>
      <c r="K67" s="5"/>
      <c r="L67" s="20"/>
      <c r="M67" s="5" t="s">
        <v>238</v>
      </c>
      <c r="N67" s="20">
        <v>1732222</v>
      </c>
      <c r="P67" s="20">
        <f t="shared" si="48"/>
        <v>110.6695544396315</v>
      </c>
      <c r="R67" s="20">
        <f t="shared" si="49"/>
        <v>103.95534813827049</v>
      </c>
      <c r="V67" s="20"/>
      <c r="W67" s="5" t="s">
        <v>238</v>
      </c>
      <c r="X67" s="20">
        <v>1810197</v>
      </c>
      <c r="Z67" s="20">
        <f t="shared" si="50"/>
        <v>99.769535408405687</v>
      </c>
      <c r="AB67" s="20">
        <f t="shared" si="51"/>
        <v>106.31204592885327</v>
      </c>
      <c r="AG67" s="9">
        <v>43131</v>
      </c>
      <c r="AH67" s="9">
        <v>43132</v>
      </c>
      <c r="AI67" s="9">
        <v>43133</v>
      </c>
      <c r="AJ67" t="s">
        <v>198</v>
      </c>
      <c r="AK67" t="s">
        <v>199</v>
      </c>
      <c r="AU67" s="20">
        <f t="shared" si="61"/>
        <v>105.42214512975812</v>
      </c>
      <c r="AV67">
        <f t="shared" si="62"/>
        <v>99.02629367162902</v>
      </c>
      <c r="AW67" s="8">
        <f t="shared" si="63"/>
        <v>0.5</v>
      </c>
    </row>
    <row r="68" spans="3:49">
      <c r="C68" s="5" t="s">
        <v>241</v>
      </c>
      <c r="D68" s="20">
        <v>1894369</v>
      </c>
      <c r="F68" s="20">
        <f t="shared" si="46"/>
        <v>90.634331089605737</v>
      </c>
      <c r="H68" s="20">
        <f t="shared" si="47"/>
        <v>89.969478551754548</v>
      </c>
      <c r="K68" s="5"/>
      <c r="L68" s="20"/>
      <c r="M68" s="5" t="s">
        <v>241</v>
      </c>
      <c r="N68" s="20">
        <v>1619079</v>
      </c>
      <c r="P68" s="20">
        <f t="shared" si="48"/>
        <v>103.44098593169011</v>
      </c>
      <c r="R68" s="20">
        <f t="shared" si="49"/>
        <v>97.165329333285726</v>
      </c>
      <c r="V68" s="20"/>
      <c r="W68" s="5" t="s">
        <v>241</v>
      </c>
      <c r="X68" s="20">
        <v>1780321</v>
      </c>
      <c r="Z68" s="20">
        <f t="shared" si="50"/>
        <v>98.122910958215172</v>
      </c>
      <c r="AB68" s="20">
        <f t="shared" si="51"/>
        <v>104.55744204641924</v>
      </c>
      <c r="AF68" t="s">
        <v>205</v>
      </c>
      <c r="AG68">
        <f>F84</f>
        <v>51.415900266365121</v>
      </c>
      <c r="AH68">
        <f>P84</f>
        <v>58.085708361601824</v>
      </c>
      <c r="AI68">
        <f>Z84</f>
        <v>64.378475504347307</v>
      </c>
      <c r="AJ68">
        <f>AVERAGE(AG68:AI68)</f>
        <v>57.960028044104753</v>
      </c>
      <c r="AK68">
        <f>_xlfn.STDEV.P(AG68:AI68)/SQRT(3)</f>
        <v>3.055739076148059</v>
      </c>
      <c r="AU68" s="20">
        <f t="shared" si="61"/>
        <v>98.290559793511463</v>
      </c>
      <c r="AV68">
        <f t="shared" si="62"/>
        <v>92.327374170586751</v>
      </c>
      <c r="AW68" s="8">
        <f t="shared" si="63"/>
        <v>0.11</v>
      </c>
    </row>
    <row r="69" spans="3:49">
      <c r="C69" s="5" t="s">
        <v>242</v>
      </c>
      <c r="D69" s="20">
        <v>2285877</v>
      </c>
      <c r="F69" s="20">
        <f t="shared" si="46"/>
        <v>109.36566891039428</v>
      </c>
      <c r="H69" s="20">
        <f t="shared" si="47"/>
        <v>108.56341173417061</v>
      </c>
      <c r="K69" s="5"/>
      <c r="L69" s="20"/>
      <c r="M69" s="5" t="s">
        <v>242</v>
      </c>
      <c r="N69" s="20">
        <v>1511361</v>
      </c>
      <c r="P69" s="20">
        <f t="shared" si="48"/>
        <v>96.559014068309892</v>
      </c>
      <c r="R69" s="20">
        <f t="shared" si="49"/>
        <v>90.700879516369511</v>
      </c>
      <c r="V69" s="20"/>
      <c r="W69" s="5" t="s">
        <v>242</v>
      </c>
      <c r="X69" s="20">
        <v>1848436</v>
      </c>
      <c r="Z69" s="20">
        <f t="shared" si="50"/>
        <v>101.87708904178483</v>
      </c>
      <c r="AB69" s="20">
        <f t="shared" si="51"/>
        <v>108.55780499500651</v>
      </c>
      <c r="AF69" t="s">
        <v>207</v>
      </c>
      <c r="AG69">
        <f t="shared" ref="AG69:AG75" si="64">F85</f>
        <v>93.088707396600967</v>
      </c>
      <c r="AH69">
        <f t="shared" ref="AH69:AH75" si="65">P85</f>
        <v>83.005148791028802</v>
      </c>
      <c r="AI69">
        <f t="shared" ref="AI69:AI75" si="66">Z85</f>
        <v>92.067165456691214</v>
      </c>
      <c r="AJ69">
        <f t="shared" ref="AJ69:AJ75" si="67">AVERAGE(AG69:AI69)</f>
        <v>89.387007214773647</v>
      </c>
      <c r="AK69">
        <f t="shared" ref="AK69:AK75" si="68">_xlfn.STDEV.P(AG69:AI69)/SQRT(3)</f>
        <v>2.6164851185126228</v>
      </c>
      <c r="AU69" s="20">
        <f t="shared" si="61"/>
        <v>74.305209491317513</v>
      </c>
      <c r="AV69">
        <f t="shared" si="62"/>
        <v>69.79719002456622</v>
      </c>
      <c r="AW69" s="8">
        <f t="shared" si="63"/>
        <v>0.05</v>
      </c>
    </row>
    <row r="70" spans="3:49">
      <c r="C70" s="5"/>
      <c r="D70" s="20"/>
      <c r="F70" s="20"/>
      <c r="K70" s="5"/>
      <c r="L70" s="20"/>
      <c r="M70" s="5"/>
      <c r="N70" s="20"/>
      <c r="P70" s="20"/>
      <c r="V70" s="20"/>
      <c r="W70" s="5"/>
      <c r="X70" s="20"/>
      <c r="Z70" s="20"/>
      <c r="AF70" t="s">
        <v>209</v>
      </c>
      <c r="AG70">
        <f t="shared" si="64"/>
        <v>91.099719624414973</v>
      </c>
      <c r="AH70">
        <f t="shared" si="65"/>
        <v>73.437231349322929</v>
      </c>
      <c r="AI70">
        <f t="shared" si="66"/>
        <v>96.365434021614234</v>
      </c>
      <c r="AJ70">
        <f t="shared" si="67"/>
        <v>86.967461665117369</v>
      </c>
      <c r="AK70">
        <f t="shared" si="68"/>
        <v>5.6614149453814981</v>
      </c>
      <c r="AU70" s="20">
        <f t="shared" si="61"/>
        <v>106.45874062432118</v>
      </c>
      <c r="AV70">
        <f t="shared" si="62"/>
        <v>100</v>
      </c>
      <c r="AW70" s="8">
        <v>0</v>
      </c>
    </row>
    <row r="71" spans="3:49">
      <c r="C71" s="16" t="s">
        <v>201</v>
      </c>
      <c r="D71" s="20"/>
      <c r="F71" s="20"/>
      <c r="H71" t="s">
        <v>202</v>
      </c>
      <c r="M71" s="16" t="s">
        <v>201</v>
      </c>
      <c r="N71" s="20"/>
      <c r="P71" s="20"/>
      <c r="R71" t="s">
        <v>202</v>
      </c>
      <c r="W71" s="16" t="s">
        <v>201</v>
      </c>
      <c r="X71" s="20"/>
      <c r="Z71" s="20"/>
      <c r="AB71" t="s">
        <v>202</v>
      </c>
      <c r="AF71" t="s">
        <v>211</v>
      </c>
      <c r="AG71">
        <f t="shared" si="64"/>
        <v>101.79419477447539</v>
      </c>
      <c r="AH71">
        <f t="shared" si="65"/>
        <v>99.02629367162902</v>
      </c>
      <c r="AI71">
        <f t="shared" si="66"/>
        <v>102.66194598585028</v>
      </c>
      <c r="AJ71">
        <f t="shared" si="67"/>
        <v>101.16081147731823</v>
      </c>
      <c r="AK71">
        <f t="shared" si="68"/>
        <v>0.89509437594452779</v>
      </c>
      <c r="AU71" s="20">
        <f t="shared" si="61"/>
        <v>100</v>
      </c>
      <c r="AV71">
        <f t="shared" si="62"/>
        <v>93.933104424827619</v>
      </c>
      <c r="AW71">
        <v>0</v>
      </c>
    </row>
    <row r="72" spans="3:49">
      <c r="D72" s="13" t="s">
        <v>198</v>
      </c>
      <c r="F72" s="20"/>
      <c r="I72" s="13" t="s">
        <v>198</v>
      </c>
      <c r="L72" s="13"/>
      <c r="N72" s="13" t="s">
        <v>198</v>
      </c>
      <c r="P72" s="20"/>
      <c r="S72" s="13" t="s">
        <v>198</v>
      </c>
      <c r="V72" s="20"/>
      <c r="X72" s="13" t="s">
        <v>198</v>
      </c>
      <c r="Z72" s="20"/>
      <c r="AC72" s="13" t="s">
        <v>198</v>
      </c>
      <c r="AF72" t="s">
        <v>213</v>
      </c>
      <c r="AG72">
        <f t="shared" si="64"/>
        <v>100.0110896415861</v>
      </c>
      <c r="AH72">
        <f t="shared" si="65"/>
        <v>92.327374170586751</v>
      </c>
      <c r="AI72">
        <f t="shared" si="66"/>
        <v>99.209001124964431</v>
      </c>
      <c r="AJ72">
        <f t="shared" si="67"/>
        <v>97.182488312379107</v>
      </c>
      <c r="AK72">
        <f t="shared" si="68"/>
        <v>1.9910877258701294</v>
      </c>
      <c r="AU72" s="20">
        <f>AI56</f>
        <v>60.416583419611726</v>
      </c>
      <c r="AV72">
        <f>AI68</f>
        <v>64.378475504347307</v>
      </c>
      <c r="AW72" s="8">
        <f>W84</f>
        <v>49.92</v>
      </c>
    </row>
    <row r="73" spans="3:49">
      <c r="D73" s="13" t="s">
        <v>270</v>
      </c>
      <c r="E73" s="13" t="s">
        <v>249</v>
      </c>
      <c r="F73" s="20"/>
      <c r="I73" s="13" t="s">
        <v>270</v>
      </c>
      <c r="J73" s="13" t="s">
        <v>249</v>
      </c>
      <c r="L73" s="13"/>
      <c r="N73" s="13" t="s">
        <v>270</v>
      </c>
      <c r="O73" s="13" t="s">
        <v>249</v>
      </c>
      <c r="P73" s="20"/>
      <c r="S73" s="13" t="s">
        <v>270</v>
      </c>
      <c r="T73" s="13" t="s">
        <v>249</v>
      </c>
      <c r="U73" s="13"/>
      <c r="V73" s="20"/>
      <c r="X73" s="13" t="s">
        <v>270</v>
      </c>
      <c r="Y73" s="13" t="s">
        <v>249</v>
      </c>
      <c r="Z73" s="20"/>
      <c r="AC73" s="13" t="s">
        <v>270</v>
      </c>
      <c r="AD73" s="13" t="s">
        <v>249</v>
      </c>
      <c r="AF73" t="s">
        <v>215</v>
      </c>
      <c r="AG73">
        <f t="shared" si="64"/>
        <v>100.61952389580296</v>
      </c>
      <c r="AH73">
        <f t="shared" si="65"/>
        <v>69.79719002456622</v>
      </c>
      <c r="AI73">
        <f t="shared" si="66"/>
        <v>103.66266806560444</v>
      </c>
      <c r="AJ73">
        <f t="shared" si="67"/>
        <v>91.359793995324537</v>
      </c>
      <c r="AK73">
        <f t="shared" si="68"/>
        <v>8.8320703387568873</v>
      </c>
      <c r="AU73" s="20">
        <f t="shared" ref="AU73:AU79" si="69">AI57</f>
        <v>86.401293886584313</v>
      </c>
      <c r="AV73">
        <f t="shared" ref="AV73:AV79" si="70">AI69</f>
        <v>92.067165456691214</v>
      </c>
      <c r="AW73" s="8">
        <f t="shared" ref="AW73:AW76" si="71">W85</f>
        <v>15.84</v>
      </c>
    </row>
    <row r="74" spans="3:49">
      <c r="C74" s="5" t="s">
        <v>250</v>
      </c>
      <c r="D74" s="20">
        <f>AVERAGE(F54:F55)</f>
        <v>51.795851248945638</v>
      </c>
      <c r="E74">
        <f>STDEV(F54:F55)</f>
        <v>5.4736993358217934</v>
      </c>
      <c r="F74" s="20"/>
      <c r="H74" s="5" t="s">
        <v>250</v>
      </c>
      <c r="I74">
        <f>AVERAGE(H54:H55)</f>
        <v>51.415900266365121</v>
      </c>
      <c r="J74">
        <f>STDEV(H54:H55)</f>
        <v>5.4335467484842539</v>
      </c>
      <c r="K74" s="5"/>
      <c r="L74" s="20"/>
      <c r="M74" s="5" t="s">
        <v>250</v>
      </c>
      <c r="N74" s="20">
        <f>AVERAGE(P54:P55)</f>
        <v>61.837313604477316</v>
      </c>
      <c r="O74">
        <f>STDEV(P54:P55)</f>
        <v>6.8984947611676377</v>
      </c>
      <c r="P74" s="20"/>
      <c r="R74" s="5" t="s">
        <v>250</v>
      </c>
      <c r="S74">
        <f>AVERAGE(R54:R55)</f>
        <v>58.085708361601824</v>
      </c>
      <c r="T74">
        <f>STDEV(R54:R55)</f>
        <v>6.4799702877488707</v>
      </c>
      <c r="V74" s="20"/>
      <c r="W74" s="5" t="s">
        <v>250</v>
      </c>
      <c r="X74" s="20">
        <f>AVERAGE(Z54:Z55)</f>
        <v>60.416583419611726</v>
      </c>
      <c r="Y74">
        <f>STDEV(Z54:Z55)</f>
        <v>7.0190455085331296</v>
      </c>
      <c r="Z74" s="20"/>
      <c r="AB74" s="5" t="s">
        <v>250</v>
      </c>
      <c r="AC74">
        <f>AVERAGE(AB54:AB55)</f>
        <v>64.378475504347307</v>
      </c>
      <c r="AD74">
        <f>STDEV(AB54:AB55)</f>
        <v>7.4793280877302388</v>
      </c>
      <c r="AF74" t="s">
        <v>217</v>
      </c>
      <c r="AG74">
        <f t="shared" si="64"/>
        <v>100</v>
      </c>
      <c r="AH74">
        <f t="shared" si="65"/>
        <v>100</v>
      </c>
      <c r="AI74">
        <f t="shared" si="66"/>
        <v>100</v>
      </c>
      <c r="AJ74">
        <f t="shared" si="67"/>
        <v>100</v>
      </c>
      <c r="AK74">
        <f t="shared" si="68"/>
        <v>0</v>
      </c>
      <c r="AU74" s="20">
        <f t="shared" si="69"/>
        <v>90.435044286514639</v>
      </c>
      <c r="AV74">
        <f t="shared" si="70"/>
        <v>96.365434021614234</v>
      </c>
      <c r="AW74" s="8">
        <f t="shared" si="71"/>
        <v>5.97</v>
      </c>
    </row>
    <row r="75" spans="3:49">
      <c r="C75" s="5" t="s">
        <v>252</v>
      </c>
      <c r="D75" s="20">
        <f>AVERAGE(F56:F57)</f>
        <v>93.776610276045957</v>
      </c>
      <c r="E75">
        <f>STDEV(F56:F57)</f>
        <v>2.3663001560239803</v>
      </c>
      <c r="F75" s="20"/>
      <c r="H75" s="5" t="s">
        <v>252</v>
      </c>
      <c r="I75">
        <f>AVERAGE(H56:H57)</f>
        <v>93.088707396600967</v>
      </c>
      <c r="J75">
        <f>STDEV(H56:H57)</f>
        <v>2.3489420462973865</v>
      </c>
      <c r="K75" s="5"/>
      <c r="L75" s="20"/>
      <c r="M75" s="5" t="s">
        <v>252</v>
      </c>
      <c r="N75" s="20">
        <f>AVERAGE(P56:P57)</f>
        <v>88.366236056273237</v>
      </c>
      <c r="O75">
        <f>STDEV(P56:P57)</f>
        <v>0.10092361132433424</v>
      </c>
      <c r="P75" s="20"/>
      <c r="R75" s="5" t="s">
        <v>252</v>
      </c>
      <c r="S75">
        <f>AVERAGE(R56:R57)</f>
        <v>83.005148791028802</v>
      </c>
      <c r="T75">
        <f>STDEV(R56:R57)</f>
        <v>9.4800681214595187E-2</v>
      </c>
      <c r="V75" s="20"/>
      <c r="W75" s="5" t="s">
        <v>252</v>
      </c>
      <c r="X75" s="20">
        <f>AVERAGE(Z56:Z57)</f>
        <v>86.401293886584313</v>
      </c>
      <c r="Y75">
        <f>STDEV(Z56:Z57)</f>
        <v>1.2402185705848898</v>
      </c>
      <c r="Z75" s="20"/>
      <c r="AB75" s="5" t="s">
        <v>252</v>
      </c>
      <c r="AC75">
        <f>AVERAGE(AB56:AB57)</f>
        <v>92.067165456691214</v>
      </c>
      <c r="AD75">
        <f>STDEV(AB56:AB57)</f>
        <v>1.3215474352778036</v>
      </c>
      <c r="AF75" t="s">
        <v>219</v>
      </c>
      <c r="AG75">
        <f t="shared" si="64"/>
        <v>99.266445142962581</v>
      </c>
      <c r="AH75">
        <f t="shared" si="65"/>
        <v>93.933104424827619</v>
      </c>
      <c r="AI75">
        <f t="shared" si="66"/>
        <v>106.55762352071287</v>
      </c>
      <c r="AJ75">
        <f t="shared" si="67"/>
        <v>99.919057696167684</v>
      </c>
      <c r="AK75">
        <f t="shared" si="68"/>
        <v>2.9875314209056536</v>
      </c>
      <c r="AU75" s="20">
        <f t="shared" si="69"/>
        <v>96.344064923608826</v>
      </c>
      <c r="AV75">
        <f t="shared" si="70"/>
        <v>102.66194598585028</v>
      </c>
      <c r="AW75" s="8">
        <f t="shared" si="71"/>
        <v>1.05</v>
      </c>
    </row>
    <row r="76" spans="3:49">
      <c r="C76" s="5" t="s">
        <v>254</v>
      </c>
      <c r="D76" s="20">
        <f>AVERAGE(F58:F59)</f>
        <v>91.772924368565867</v>
      </c>
      <c r="E76">
        <f>STDEV(F58:F59)</f>
        <v>0.46429485082955102</v>
      </c>
      <c r="F76" s="20"/>
      <c r="H76" s="5" t="s">
        <v>254</v>
      </c>
      <c r="I76">
        <f>AVERAGE(H58:H59)</f>
        <v>91.099719624414973</v>
      </c>
      <c r="J76">
        <f>STDEV(H58:H59)</f>
        <v>0.46088899340031941</v>
      </c>
      <c r="K76" s="5"/>
      <c r="L76" s="20"/>
      <c r="M76" s="5" t="s">
        <v>254</v>
      </c>
      <c r="N76" s="20">
        <f>AVERAGE(P58:P59)</f>
        <v>78.180351643858373</v>
      </c>
      <c r="O76">
        <f>STDEV(P58:P59)</f>
        <v>2.5731003268577077</v>
      </c>
      <c r="P76" s="20"/>
      <c r="R76" s="5" t="s">
        <v>254</v>
      </c>
      <c r="S76">
        <f>AVERAGE(R58:R59)</f>
        <v>73.437231349322929</v>
      </c>
      <c r="T76">
        <f>STDEV(R58:R59)</f>
        <v>2.4169930169828291</v>
      </c>
      <c r="V76" s="20"/>
      <c r="W76" s="5" t="s">
        <v>254</v>
      </c>
      <c r="X76" s="20">
        <f>AVERAGE(Z58:Z59)</f>
        <v>90.435044286514639</v>
      </c>
      <c r="Y76">
        <f>STDEV(Z58:Z59)</f>
        <v>3.7026894370150161</v>
      </c>
      <c r="Z76" s="20"/>
      <c r="AB76" s="5" t="s">
        <v>254</v>
      </c>
      <c r="AC76">
        <f>AVERAGE(AB58:AB59)</f>
        <v>96.365434021614234</v>
      </c>
      <c r="AD76">
        <f>STDEV(AB58:AB59)</f>
        <v>3.9454978704356609</v>
      </c>
      <c r="AU76" s="20">
        <f t="shared" si="69"/>
        <v>93.103616472527648</v>
      </c>
      <c r="AV76">
        <f t="shared" si="70"/>
        <v>99.209001124964431</v>
      </c>
      <c r="AW76" s="8">
        <f t="shared" si="71"/>
        <v>0.36</v>
      </c>
    </row>
    <row r="77" spans="3:49">
      <c r="C77" s="5" t="s">
        <v>256</v>
      </c>
      <c r="D77" s="20">
        <f>AVERAGE(F60:F61)</f>
        <v>102.54642908575237</v>
      </c>
      <c r="E77">
        <f>STDEV(F60:F61)</f>
        <v>0.24084195883529769</v>
      </c>
      <c r="F77" s="20"/>
      <c r="H77" s="5" t="s">
        <v>256</v>
      </c>
      <c r="I77">
        <f>AVERAGE(H60:H61)</f>
        <v>101.79419477447539</v>
      </c>
      <c r="J77">
        <f>STDEV(H60:H61)</f>
        <v>0.23907525094847382</v>
      </c>
      <c r="K77" s="5"/>
      <c r="L77" s="20"/>
      <c r="M77" s="5" t="s">
        <v>256</v>
      </c>
      <c r="N77" s="20">
        <f>AVERAGE(P60:P61)</f>
        <v>105.42214512975812</v>
      </c>
      <c r="O77">
        <f>STDEV(P60:P61)</f>
        <v>3.3426315691579438</v>
      </c>
      <c r="P77" s="20"/>
      <c r="R77" s="5" t="s">
        <v>256</v>
      </c>
      <c r="S77">
        <f>AVERAGE(R60:R61)</f>
        <v>99.02629367162902</v>
      </c>
      <c r="T77">
        <f>STDEV(R60:R61)</f>
        <v>3.1398376023943815</v>
      </c>
      <c r="V77" s="20"/>
      <c r="W77" s="5" t="s">
        <v>256</v>
      </c>
      <c r="X77" s="20">
        <f>AVERAGE(Z60:Z61)</f>
        <v>96.344064923608826</v>
      </c>
      <c r="Y77">
        <f>STDEV(Z60:Z61)</f>
        <v>2.6262718484924248</v>
      </c>
      <c r="Z77" s="20"/>
      <c r="AB77" s="5" t="s">
        <v>256</v>
      </c>
      <c r="AC77">
        <f>AVERAGE(AB60:AB61)</f>
        <v>102.66194598585028</v>
      </c>
      <c r="AD77">
        <f>STDEV(AB60:AB61)</f>
        <v>2.7984928689470299</v>
      </c>
      <c r="AU77" s="20">
        <f t="shared" si="69"/>
        <v>97.283201933885351</v>
      </c>
      <c r="AV77">
        <f t="shared" si="70"/>
        <v>103.66266806560444</v>
      </c>
      <c r="AW77" s="8">
        <f>W89</f>
        <v>0.1</v>
      </c>
    </row>
    <row r="78" spans="3:49">
      <c r="C78" s="5" t="s">
        <v>251</v>
      </c>
      <c r="D78" s="20">
        <f>AVERAGE(F62:F63)</f>
        <v>100.75014724013849</v>
      </c>
      <c r="E78">
        <f>STDEV(F62:F63)</f>
        <v>0.54921033287430621</v>
      </c>
      <c r="F78" s="20"/>
      <c r="H78" s="5" t="s">
        <v>251</v>
      </c>
      <c r="I78">
        <f>AVERAGE(H62:H63)</f>
        <v>100.0110896415861</v>
      </c>
      <c r="J78">
        <f>STDEV(H62:H63)</f>
        <v>0.54518157380215504</v>
      </c>
      <c r="K78" s="5"/>
      <c r="L78" s="20"/>
      <c r="M78" s="5" t="s">
        <v>251</v>
      </c>
      <c r="N78" s="20">
        <f>AVERAGE(P62:P63)</f>
        <v>98.290559793511463</v>
      </c>
      <c r="O78">
        <f>STDEV(P62:P63)</f>
        <v>6.8244509836561935</v>
      </c>
      <c r="P78" s="20"/>
      <c r="R78" s="5" t="s">
        <v>251</v>
      </c>
      <c r="S78">
        <f>AVERAGE(R62:R63)</f>
        <v>92.327374170586751</v>
      </c>
      <c r="T78">
        <f>STDEV(R62:R63)</f>
        <v>6.4104186688989424</v>
      </c>
      <c r="V78" s="20"/>
      <c r="W78" s="5" t="s">
        <v>251</v>
      </c>
      <c r="X78" s="20">
        <f>AVERAGE(Z62:Z63)</f>
        <v>93.103616472527648</v>
      </c>
      <c r="Y78">
        <f>STDEV(Z62:Z63)</f>
        <v>0.65442448032120559</v>
      </c>
      <c r="Z78" s="20"/>
      <c r="AB78" s="5" t="s">
        <v>251</v>
      </c>
      <c r="AC78">
        <f>AVERAGE(AB62:AB63)</f>
        <v>99.209001124964431</v>
      </c>
      <c r="AD78">
        <f>STDEV(AB62:AB63)</f>
        <v>0.69733917396804412</v>
      </c>
      <c r="AU78" s="20">
        <f t="shared" si="69"/>
        <v>93.845936776697911</v>
      </c>
      <c r="AV78">
        <f t="shared" si="70"/>
        <v>100</v>
      </c>
      <c r="AW78" s="8">
        <v>0</v>
      </c>
    </row>
    <row r="79" spans="3:49">
      <c r="C79" s="5" t="s">
        <v>253</v>
      </c>
      <c r="D79" s="20">
        <f>AVERAGE(F64:F65)</f>
        <v>101.36307767533299</v>
      </c>
      <c r="E79">
        <f>STDEV(F64:F65)</f>
        <v>1.1687888739769261</v>
      </c>
      <c r="F79" s="20"/>
      <c r="H79" s="5" t="s">
        <v>253</v>
      </c>
      <c r="I79">
        <f>AVERAGE(H64:H65)</f>
        <v>100.61952389580296</v>
      </c>
      <c r="J79">
        <f>STDEV(H64:H65)</f>
        <v>1.1602151664233593</v>
      </c>
      <c r="K79" s="5"/>
      <c r="L79" s="20"/>
      <c r="M79" s="5" t="s">
        <v>253</v>
      </c>
      <c r="N79" s="20">
        <f>AVERAGE(P64:P65)</f>
        <v>74.305209491317513</v>
      </c>
      <c r="O79">
        <f>STDEV(P64:P65)</f>
        <v>2.9687985862981026</v>
      </c>
      <c r="P79" s="20"/>
      <c r="R79" s="5" t="s">
        <v>253</v>
      </c>
      <c r="S79">
        <f>AVERAGE(R64:R65)</f>
        <v>69.79719002456622</v>
      </c>
      <c r="T79">
        <f>STDEV(R64:R65)</f>
        <v>2.7886846762301993</v>
      </c>
      <c r="V79" s="20"/>
      <c r="W79" s="5" t="s">
        <v>253</v>
      </c>
      <c r="X79" s="20">
        <f>AVERAGE(Z64:Z65)</f>
        <v>97.283201933885351</v>
      </c>
      <c r="Y79">
        <f>STDEV(Z64:Z65)</f>
        <v>7.8853239356757889</v>
      </c>
      <c r="Z79" s="20"/>
      <c r="AB79" s="5" t="s">
        <v>253</v>
      </c>
      <c r="AC79">
        <f>AVERAGE(AB64:AB65)</f>
        <v>103.66266806560444</v>
      </c>
      <c r="AD79">
        <f>STDEV(AB64:AB65)</f>
        <v>8.4024137927660671</v>
      </c>
      <c r="AU79" s="20">
        <f t="shared" si="69"/>
        <v>100</v>
      </c>
      <c r="AV79">
        <f t="shared" si="70"/>
        <v>106.55762352071287</v>
      </c>
      <c r="AW79">
        <v>0</v>
      </c>
    </row>
    <row r="80" spans="3:49">
      <c r="C80" s="5" t="s">
        <v>255</v>
      </c>
      <c r="D80" s="20">
        <f>AVERAGE(F66:F67)</f>
        <v>100.73897564880153</v>
      </c>
      <c r="E80">
        <f>STDEV(F66:F67)</f>
        <v>4.863018313355723</v>
      </c>
      <c r="F80" s="20"/>
      <c r="H80" s="5" t="s">
        <v>255</v>
      </c>
      <c r="I80">
        <f>AVERAGE(H66:H67)</f>
        <v>100</v>
      </c>
      <c r="J80">
        <f>STDEV(H66:H67)</f>
        <v>4.8273454063194903</v>
      </c>
      <c r="K80" s="5"/>
      <c r="L80" s="20"/>
      <c r="M80" s="5" t="s">
        <v>255</v>
      </c>
      <c r="N80" s="20">
        <f>AVERAGE(P66:P67)</f>
        <v>106.45874062432118</v>
      </c>
      <c r="O80">
        <f>STDEV(P66:P67)</f>
        <v>5.9549900062398473</v>
      </c>
      <c r="P80" s="20"/>
      <c r="R80" s="5" t="s">
        <v>255</v>
      </c>
      <c r="S80">
        <f>AVERAGE(R66:R67)</f>
        <v>100</v>
      </c>
      <c r="T80">
        <f>STDEV(R66:R67)</f>
        <v>5.593706981049305</v>
      </c>
      <c r="V80" s="20"/>
      <c r="W80" s="5" t="s">
        <v>255</v>
      </c>
      <c r="X80" s="20">
        <f>AVERAGE(Z66:Z67)</f>
        <v>93.845936776697911</v>
      </c>
      <c r="Y80">
        <f>STDEV(Z66:Z67)</f>
        <v>8.3772335230158461</v>
      </c>
      <c r="Z80" s="20"/>
      <c r="AB80" s="5" t="s">
        <v>255</v>
      </c>
      <c r="AC80">
        <f>AVERAGE(AB66:AB67)</f>
        <v>100</v>
      </c>
      <c r="AD80">
        <f>STDEV(AB66:AB67)</f>
        <v>8.9265809589061682</v>
      </c>
    </row>
    <row r="81" spans="1:30">
      <c r="C81" s="5" t="s">
        <v>257</v>
      </c>
      <c r="D81" s="20">
        <f>AVERAGE(F68:F69)</f>
        <v>100</v>
      </c>
      <c r="E81">
        <f>STDEV(F68:F69)</f>
        <v>13.245055993775622</v>
      </c>
      <c r="F81" s="20"/>
      <c r="H81" s="5" t="s">
        <v>257</v>
      </c>
      <c r="I81">
        <f>AVERAGE(H68:H69)</f>
        <v>99.266445142962581</v>
      </c>
      <c r="J81">
        <f>STDEV(H68:H69)</f>
        <v>13.147896242215962</v>
      </c>
      <c r="K81" s="5"/>
      <c r="L81" s="20"/>
      <c r="M81" s="5" t="s">
        <v>257</v>
      </c>
      <c r="N81" s="20">
        <f>AVERAGE(P68:P69)</f>
        <v>100</v>
      </c>
      <c r="O81">
        <f>STDEV(P68:P69)</f>
        <v>4.8662889725311702</v>
      </c>
      <c r="P81" s="20"/>
      <c r="R81" s="5" t="s">
        <v>257</v>
      </c>
      <c r="S81">
        <f>AVERAGE(R68:R69)</f>
        <v>93.933104424827619</v>
      </c>
      <c r="T81">
        <f>STDEV(R68:R69)</f>
        <v>4.5710563021815913</v>
      </c>
      <c r="V81" s="20"/>
      <c r="W81" s="5" t="s">
        <v>257</v>
      </c>
      <c r="X81" s="20">
        <f>AVERAGE(Z68:Z69)</f>
        <v>100</v>
      </c>
      <c r="Y81">
        <f>STDEV(Z68:Z69)</f>
        <v>2.6546047806740209</v>
      </c>
      <c r="Z81" s="20"/>
      <c r="AB81" s="5" t="s">
        <v>257</v>
      </c>
      <c r="AC81">
        <f>AVERAGE(AB68:AB69)</f>
        <v>106.55762352071287</v>
      </c>
      <c r="AD81">
        <f>STDEV(AB68:AB69)</f>
        <v>2.8286837681534682</v>
      </c>
    </row>
    <row r="83" spans="1:30">
      <c r="B83" s="14" t="s">
        <v>259</v>
      </c>
      <c r="C83" s="11" t="s">
        <v>203</v>
      </c>
      <c r="D83" s="15" t="s">
        <v>260</v>
      </c>
      <c r="E83" s="11" t="s">
        <v>249</v>
      </c>
      <c r="F83" s="11" t="s">
        <v>261</v>
      </c>
      <c r="G83" s="11" t="s">
        <v>249</v>
      </c>
      <c r="L83" s="11" t="s">
        <v>259</v>
      </c>
      <c r="M83" s="11" t="s">
        <v>203</v>
      </c>
      <c r="N83" s="11" t="s">
        <v>260</v>
      </c>
      <c r="O83" s="11" t="s">
        <v>249</v>
      </c>
      <c r="P83" s="11" t="s">
        <v>261</v>
      </c>
      <c r="Q83" s="11" t="s">
        <v>249</v>
      </c>
      <c r="V83" s="11" t="s">
        <v>259</v>
      </c>
      <c r="W83" s="11" t="s">
        <v>203</v>
      </c>
      <c r="X83" s="11" t="s">
        <v>260</v>
      </c>
      <c r="Y83" s="11" t="s">
        <v>249</v>
      </c>
      <c r="Z83" s="11" t="s">
        <v>261</v>
      </c>
      <c r="AA83" s="11" t="s">
        <v>249</v>
      </c>
    </row>
    <row r="84" spans="1:30">
      <c r="A84" s="14" t="s">
        <v>205</v>
      </c>
      <c r="B84" s="2">
        <v>50</v>
      </c>
      <c r="C84" s="8">
        <v>48.95</v>
      </c>
      <c r="D84" s="20">
        <f>D74</f>
        <v>51.795851248945638</v>
      </c>
      <c r="E84" s="20">
        <f>E74</f>
        <v>5.4736993358217934</v>
      </c>
      <c r="F84">
        <f>I74</f>
        <v>51.415900266365121</v>
      </c>
      <c r="G84">
        <f>J74</f>
        <v>5.4335467484842539</v>
      </c>
      <c r="K84" s="14" t="s">
        <v>205</v>
      </c>
      <c r="L84" s="2">
        <v>50</v>
      </c>
      <c r="M84" s="8">
        <v>52.83</v>
      </c>
      <c r="N84" s="20">
        <f>N74</f>
        <v>61.837313604477316</v>
      </c>
      <c r="O84" s="20">
        <f>O74</f>
        <v>6.8984947611676377</v>
      </c>
      <c r="P84">
        <f>S74</f>
        <v>58.085708361601824</v>
      </c>
      <c r="Q84">
        <f>T74</f>
        <v>6.4799702877488707</v>
      </c>
      <c r="U84" s="14" t="s">
        <v>205</v>
      </c>
      <c r="V84" s="2">
        <v>50</v>
      </c>
      <c r="W84" s="8">
        <v>49.92</v>
      </c>
      <c r="X84" s="20">
        <f>X74</f>
        <v>60.416583419611726</v>
      </c>
      <c r="Y84" s="20">
        <f>Y74</f>
        <v>7.0190455085331296</v>
      </c>
      <c r="Z84">
        <f>AC74</f>
        <v>64.378475504347307</v>
      </c>
      <c r="AA84">
        <f>AD74</f>
        <v>7.4793280877302388</v>
      </c>
    </row>
    <row r="85" spans="1:30">
      <c r="A85" s="14" t="s">
        <v>207</v>
      </c>
      <c r="B85" s="2">
        <v>15.9</v>
      </c>
      <c r="C85" s="8">
        <v>13.01</v>
      </c>
      <c r="D85" s="20">
        <f t="shared" ref="D85:E91" si="72">D75</f>
        <v>93.776610276045957</v>
      </c>
      <c r="E85" s="20">
        <f t="shared" si="72"/>
        <v>2.3663001560239803</v>
      </c>
      <c r="F85">
        <f t="shared" ref="F85:F91" si="73">I75</f>
        <v>93.088707396600967</v>
      </c>
      <c r="G85">
        <f t="shared" ref="G85:G91" si="74">J75</f>
        <v>2.3489420462973865</v>
      </c>
      <c r="K85" s="14" t="s">
        <v>207</v>
      </c>
      <c r="L85" s="2">
        <v>15.9</v>
      </c>
      <c r="M85" s="8">
        <v>12.97</v>
      </c>
      <c r="N85" s="20">
        <f t="shared" ref="N85:O85" si="75">N75</f>
        <v>88.366236056273237</v>
      </c>
      <c r="O85" s="20">
        <f t="shared" si="75"/>
        <v>0.10092361132433424</v>
      </c>
      <c r="P85">
        <f t="shared" ref="P85:P91" si="76">S75</f>
        <v>83.005148791028802</v>
      </c>
      <c r="Q85">
        <f t="shared" ref="Q85:Q91" si="77">T75</f>
        <v>9.4800681214595187E-2</v>
      </c>
      <c r="U85" s="14" t="s">
        <v>207</v>
      </c>
      <c r="V85" s="2">
        <v>15.9</v>
      </c>
      <c r="W85" s="8">
        <v>15.84</v>
      </c>
      <c r="X85" s="20">
        <f t="shared" ref="X85:Y85" si="78">X75</f>
        <v>86.401293886584313</v>
      </c>
      <c r="Y85" s="20">
        <f t="shared" si="78"/>
        <v>1.2402185705848898</v>
      </c>
      <c r="Z85">
        <f t="shared" ref="Z85:Z91" si="79">AC75</f>
        <v>92.067165456691214</v>
      </c>
      <c r="AA85">
        <f t="shared" ref="AA85:AA91" si="80">AD75</f>
        <v>1.3215474352778036</v>
      </c>
    </row>
    <row r="86" spans="1:30">
      <c r="A86" s="14" t="s">
        <v>209</v>
      </c>
      <c r="B86" s="2">
        <v>5</v>
      </c>
      <c r="C86" s="8">
        <v>3.78</v>
      </c>
      <c r="D86" s="20">
        <f t="shared" si="72"/>
        <v>91.772924368565867</v>
      </c>
      <c r="E86" s="20">
        <f t="shared" si="72"/>
        <v>0.46429485082955102</v>
      </c>
      <c r="F86">
        <f t="shared" si="73"/>
        <v>91.099719624414973</v>
      </c>
      <c r="G86">
        <f t="shared" si="74"/>
        <v>0.46088899340031941</v>
      </c>
      <c r="K86" s="14" t="s">
        <v>209</v>
      </c>
      <c r="L86" s="2">
        <v>5</v>
      </c>
      <c r="M86" s="8">
        <v>3.86</v>
      </c>
      <c r="N86" s="20">
        <f t="shared" ref="N86:O86" si="81">N76</f>
        <v>78.180351643858373</v>
      </c>
      <c r="O86" s="20">
        <f t="shared" si="81"/>
        <v>2.5731003268577077</v>
      </c>
      <c r="P86">
        <f t="shared" si="76"/>
        <v>73.437231349322929</v>
      </c>
      <c r="Q86">
        <f t="shared" si="77"/>
        <v>2.4169930169828291</v>
      </c>
      <c r="U86" s="14" t="s">
        <v>209</v>
      </c>
      <c r="V86" s="2">
        <v>5</v>
      </c>
      <c r="W86" s="8">
        <v>5.97</v>
      </c>
      <c r="X86" s="20">
        <f t="shared" ref="X86:Y86" si="82">X76</f>
        <v>90.435044286514639</v>
      </c>
      <c r="Y86" s="20">
        <f t="shared" si="82"/>
        <v>3.7026894370150161</v>
      </c>
      <c r="Z86">
        <f t="shared" si="79"/>
        <v>96.365434021614234</v>
      </c>
      <c r="AA86">
        <f t="shared" si="80"/>
        <v>3.9454978704356609</v>
      </c>
    </row>
    <row r="87" spans="1:30">
      <c r="A87" s="14" t="s">
        <v>211</v>
      </c>
      <c r="B87" s="2">
        <v>1.6</v>
      </c>
      <c r="C87" s="8">
        <v>0.39</v>
      </c>
      <c r="D87" s="20">
        <f t="shared" si="72"/>
        <v>102.54642908575237</v>
      </c>
      <c r="E87" s="20">
        <f t="shared" si="72"/>
        <v>0.24084195883529769</v>
      </c>
      <c r="F87">
        <f t="shared" si="73"/>
        <v>101.79419477447539</v>
      </c>
      <c r="G87">
        <f t="shared" si="74"/>
        <v>0.23907525094847382</v>
      </c>
      <c r="K87" s="14" t="s">
        <v>211</v>
      </c>
      <c r="L87" s="2">
        <v>1.6</v>
      </c>
      <c r="M87" s="8">
        <v>0.5</v>
      </c>
      <c r="N87" s="20">
        <f t="shared" ref="N87:O87" si="83">N77</f>
        <v>105.42214512975812</v>
      </c>
      <c r="O87" s="20">
        <f t="shared" si="83"/>
        <v>3.3426315691579438</v>
      </c>
      <c r="P87">
        <f t="shared" si="76"/>
        <v>99.02629367162902</v>
      </c>
      <c r="Q87">
        <f t="shared" si="77"/>
        <v>3.1398376023943815</v>
      </c>
      <c r="U87" s="14" t="s">
        <v>211</v>
      </c>
      <c r="V87" s="2">
        <v>1.6</v>
      </c>
      <c r="W87" s="8">
        <v>1.05</v>
      </c>
      <c r="X87" s="20">
        <f t="shared" ref="X87:Y87" si="84">X77</f>
        <v>96.344064923608826</v>
      </c>
      <c r="Y87" s="20">
        <f t="shared" si="84"/>
        <v>2.6262718484924248</v>
      </c>
      <c r="Z87">
        <f t="shared" si="79"/>
        <v>102.66194598585028</v>
      </c>
      <c r="AA87">
        <f t="shared" si="80"/>
        <v>2.7984928689470299</v>
      </c>
    </row>
    <row r="88" spans="1:30">
      <c r="A88" s="14" t="s">
        <v>213</v>
      </c>
      <c r="B88" s="2">
        <v>0.5</v>
      </c>
      <c r="C88" s="8">
        <v>0.1</v>
      </c>
      <c r="D88" s="20">
        <f t="shared" si="72"/>
        <v>100.75014724013849</v>
      </c>
      <c r="E88" s="20">
        <f t="shared" si="72"/>
        <v>0.54921033287430621</v>
      </c>
      <c r="F88">
        <f t="shared" si="73"/>
        <v>100.0110896415861</v>
      </c>
      <c r="G88">
        <f t="shared" si="74"/>
        <v>0.54518157380215504</v>
      </c>
      <c r="K88" s="14" t="s">
        <v>213</v>
      </c>
      <c r="L88" s="2">
        <v>0.5</v>
      </c>
      <c r="M88" s="8">
        <v>0.11</v>
      </c>
      <c r="N88" s="20">
        <f t="shared" ref="N88:O88" si="85">N78</f>
        <v>98.290559793511463</v>
      </c>
      <c r="O88" s="20">
        <f t="shared" si="85"/>
        <v>6.8244509836561935</v>
      </c>
      <c r="P88">
        <f t="shared" si="76"/>
        <v>92.327374170586751</v>
      </c>
      <c r="Q88">
        <f t="shared" si="77"/>
        <v>6.4104186688989424</v>
      </c>
      <c r="U88" s="14" t="s">
        <v>213</v>
      </c>
      <c r="V88" s="2">
        <v>0.5</v>
      </c>
      <c r="W88" s="8">
        <v>0.36</v>
      </c>
      <c r="X88" s="20">
        <f t="shared" ref="X88:Y88" si="86">X78</f>
        <v>93.103616472527648</v>
      </c>
      <c r="Y88" s="20">
        <f t="shared" si="86"/>
        <v>0.65442448032120559</v>
      </c>
      <c r="Z88">
        <f t="shared" si="79"/>
        <v>99.209001124964431</v>
      </c>
      <c r="AA88">
        <f t="shared" si="80"/>
        <v>0.69733917396804412</v>
      </c>
    </row>
    <row r="89" spans="1:30">
      <c r="A89" s="14" t="s">
        <v>215</v>
      </c>
      <c r="B89" s="2">
        <v>0.16</v>
      </c>
      <c r="C89" s="8">
        <v>0.04</v>
      </c>
      <c r="D89" s="20">
        <f t="shared" si="72"/>
        <v>101.36307767533299</v>
      </c>
      <c r="E89" s="20">
        <f t="shared" si="72"/>
        <v>1.1687888739769261</v>
      </c>
      <c r="F89">
        <f t="shared" si="73"/>
        <v>100.61952389580296</v>
      </c>
      <c r="G89">
        <f t="shared" si="74"/>
        <v>1.1602151664233593</v>
      </c>
      <c r="K89" s="14" t="s">
        <v>215</v>
      </c>
      <c r="L89" s="2">
        <v>0.16</v>
      </c>
      <c r="M89" s="8">
        <v>0.05</v>
      </c>
      <c r="N89" s="20">
        <f t="shared" ref="N89:O89" si="87">N79</f>
        <v>74.305209491317513</v>
      </c>
      <c r="O89" s="20">
        <f t="shared" si="87"/>
        <v>2.9687985862981026</v>
      </c>
      <c r="P89">
        <f t="shared" si="76"/>
        <v>69.79719002456622</v>
      </c>
      <c r="Q89">
        <f t="shared" si="77"/>
        <v>2.7886846762301993</v>
      </c>
      <c r="U89" s="14" t="s">
        <v>215</v>
      </c>
      <c r="V89" s="2">
        <v>0.16</v>
      </c>
      <c r="W89" s="8">
        <v>0.1</v>
      </c>
      <c r="X89" s="20">
        <f t="shared" ref="X89:Y89" si="88">X79</f>
        <v>97.283201933885351</v>
      </c>
      <c r="Y89" s="20">
        <f t="shared" si="88"/>
        <v>7.8853239356757889</v>
      </c>
      <c r="Z89">
        <f t="shared" si="79"/>
        <v>103.66266806560444</v>
      </c>
      <c r="AA89">
        <f t="shared" si="80"/>
        <v>8.4024137927660671</v>
      </c>
    </row>
    <row r="90" spans="1:30">
      <c r="A90" s="14" t="s">
        <v>217</v>
      </c>
      <c r="B90" s="2">
        <v>0</v>
      </c>
      <c r="C90" s="8" t="s">
        <v>150</v>
      </c>
      <c r="D90" s="20">
        <f t="shared" si="72"/>
        <v>100.73897564880153</v>
      </c>
      <c r="E90" s="20">
        <f t="shared" si="72"/>
        <v>4.863018313355723</v>
      </c>
      <c r="F90">
        <f t="shared" si="73"/>
        <v>100</v>
      </c>
      <c r="G90">
        <f t="shared" si="74"/>
        <v>4.8273454063194903</v>
      </c>
      <c r="K90" s="14" t="s">
        <v>217</v>
      </c>
      <c r="L90" s="2">
        <v>0</v>
      </c>
      <c r="M90" s="8" t="s">
        <v>150</v>
      </c>
      <c r="N90" s="20">
        <f t="shared" ref="N90:O90" si="89">N80</f>
        <v>106.45874062432118</v>
      </c>
      <c r="O90" s="20">
        <f t="shared" si="89"/>
        <v>5.9549900062398473</v>
      </c>
      <c r="P90">
        <f t="shared" si="76"/>
        <v>100</v>
      </c>
      <c r="Q90">
        <f t="shared" si="77"/>
        <v>5.593706981049305</v>
      </c>
      <c r="U90" s="14" t="s">
        <v>217</v>
      </c>
      <c r="V90" s="2">
        <v>0</v>
      </c>
      <c r="W90" s="8" t="s">
        <v>150</v>
      </c>
      <c r="X90" s="20">
        <f t="shared" ref="X90:Y90" si="90">X80</f>
        <v>93.845936776697911</v>
      </c>
      <c r="Y90" s="20">
        <f t="shared" si="90"/>
        <v>8.3772335230158461</v>
      </c>
      <c r="Z90">
        <f t="shared" si="79"/>
        <v>100</v>
      </c>
      <c r="AA90">
        <f t="shared" si="80"/>
        <v>8.9265809589061682</v>
      </c>
    </row>
    <row r="91" spans="1:30">
      <c r="A91" s="14" t="s">
        <v>219</v>
      </c>
      <c r="B91" s="2" t="s">
        <v>64</v>
      </c>
      <c r="C91" t="s">
        <v>64</v>
      </c>
      <c r="D91" s="20">
        <f t="shared" si="72"/>
        <v>100</v>
      </c>
      <c r="E91" s="20">
        <f t="shared" si="72"/>
        <v>13.245055993775622</v>
      </c>
      <c r="F91">
        <f t="shared" si="73"/>
        <v>99.266445142962581</v>
      </c>
      <c r="G91">
        <f t="shared" si="74"/>
        <v>13.147896242215962</v>
      </c>
      <c r="I91" s="8"/>
      <c r="K91" s="14" t="s">
        <v>219</v>
      </c>
      <c r="L91" s="2" t="s">
        <v>64</v>
      </c>
      <c r="M91" t="s">
        <v>64</v>
      </c>
      <c r="N91" s="20">
        <f t="shared" ref="N91:O91" si="91">N81</f>
        <v>100</v>
      </c>
      <c r="O91" s="20">
        <f t="shared" si="91"/>
        <v>4.8662889725311702</v>
      </c>
      <c r="P91">
        <f t="shared" si="76"/>
        <v>93.933104424827619</v>
      </c>
      <c r="Q91">
        <f t="shared" si="77"/>
        <v>4.5710563021815913</v>
      </c>
      <c r="S91" s="8"/>
      <c r="U91" s="14" t="s">
        <v>219</v>
      </c>
      <c r="V91" s="2" t="s">
        <v>64</v>
      </c>
      <c r="W91" t="s">
        <v>64</v>
      </c>
      <c r="X91" s="20">
        <f t="shared" ref="X91:Y91" si="92">X81</f>
        <v>100</v>
      </c>
      <c r="Y91" s="20">
        <f t="shared" si="92"/>
        <v>2.6546047806740209</v>
      </c>
      <c r="Z91">
        <f t="shared" si="79"/>
        <v>106.55762352071287</v>
      </c>
      <c r="AA91">
        <f t="shared" si="80"/>
        <v>2.8286837681534682</v>
      </c>
    </row>
    <row r="93" spans="1:30">
      <c r="A93" t="s">
        <v>271</v>
      </c>
      <c r="B93" t="s">
        <v>272</v>
      </c>
      <c r="K93" t="s">
        <v>271</v>
      </c>
      <c r="L93" t="s">
        <v>272</v>
      </c>
      <c r="U93" t="s">
        <v>271</v>
      </c>
      <c r="V93" t="s">
        <v>272</v>
      </c>
    </row>
    <row r="94" spans="1:30">
      <c r="A94">
        <v>0</v>
      </c>
      <c r="B94">
        <v>35339</v>
      </c>
      <c r="K94">
        <v>0</v>
      </c>
      <c r="L94">
        <v>34954</v>
      </c>
      <c r="U94">
        <v>0</v>
      </c>
      <c r="V94">
        <v>32082</v>
      </c>
    </row>
    <row r="95" spans="1:30">
      <c r="A95">
        <v>3.125</v>
      </c>
      <c r="B95">
        <v>568490.5</v>
      </c>
      <c r="K95">
        <v>3.125</v>
      </c>
      <c r="L95">
        <v>414361</v>
      </c>
      <c r="U95">
        <v>3.125</v>
      </c>
      <c r="V95">
        <v>512610</v>
      </c>
    </row>
    <row r="96" spans="1:30">
      <c r="A96">
        <v>6.25</v>
      </c>
      <c r="B96">
        <v>991459.5</v>
      </c>
      <c r="K96">
        <v>6.25</v>
      </c>
      <c r="L96">
        <v>829767.5</v>
      </c>
      <c r="U96">
        <v>6.25</v>
      </c>
      <c r="V96">
        <v>911081.5</v>
      </c>
    </row>
    <row r="97" spans="1:22">
      <c r="A97">
        <v>12.5</v>
      </c>
      <c r="B97">
        <v>1659012</v>
      </c>
      <c r="K97">
        <v>12.5</v>
      </c>
      <c r="L97">
        <v>1359148</v>
      </c>
      <c r="U97">
        <v>12.5</v>
      </c>
      <c r="V97">
        <v>1365503</v>
      </c>
    </row>
    <row r="98" spans="1:22">
      <c r="A98">
        <v>25</v>
      </c>
      <c r="B98">
        <v>2614314</v>
      </c>
      <c r="K98">
        <v>25</v>
      </c>
      <c r="L98">
        <v>1833470</v>
      </c>
      <c r="U98">
        <v>25</v>
      </c>
      <c r="V98">
        <v>2430040.5</v>
      </c>
    </row>
    <row r="99" spans="1:22">
      <c r="A99">
        <v>50</v>
      </c>
      <c r="B99">
        <v>3830174</v>
      </c>
      <c r="K99">
        <v>50</v>
      </c>
      <c r="L99">
        <v>2412214.5</v>
      </c>
      <c r="U99">
        <v>50</v>
      </c>
      <c r="V99">
        <v>3498138.5</v>
      </c>
    </row>
  </sheetData>
  <mergeCells count="6">
    <mergeCell ref="B2:J2"/>
    <mergeCell ref="M2:T2"/>
    <mergeCell ref="W2:AD2"/>
    <mergeCell ref="C52:J52"/>
    <mergeCell ref="L52:T52"/>
    <mergeCell ref="W52:AD5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 xmlns="4ffa91fb-a0ff-4ac5-b2db-65c790d184a4">Shared</Record>
    <Language xmlns="http://schemas.microsoft.com/sharepoint/v3">English</Language>
    <Document_x0020_Creation_x0020_Date xmlns="4ffa91fb-a0ff-4ac5-b2db-65c790d184a4">2020-03-19T09:34:11+00:00</Document_x0020_Creation_x0020_Date>
    <_Source xmlns="http://schemas.microsoft.com/sharepoint/v3/fields" xsi:nil="true"/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ights xmlns="4ffa91fb-a0ff-4ac5-b2db-65c790d184a4" xsi:nil="true"/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ACB4FC453AD54D9BE57DF3947A040C" ma:contentTypeVersion="12" ma:contentTypeDescription="Create a new document." ma:contentTypeScope="" ma:versionID="71a4567242171e0602043283e0fbeab0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a5eb1858-bedb-42e1-afd4-8f64edb069e1" xmlns:ns6="65cca9f4-d451-4062-97d5-face6e276256" targetNamespace="http://schemas.microsoft.com/office/2006/metadata/properties" ma:root="true" ma:fieldsID="365825835455a801fafc4a25a750e9a1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a5eb1858-bedb-42e1-afd4-8f64edb069e1"/>
    <xsd:import namespace="65cca9f4-d451-4062-97d5-face6e276256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5:MediaServiceMetadata" minOccurs="0"/>
                <xsd:element ref="ns5:MediaServiceFastMetadata" minOccurs="0"/>
                <xsd:element ref="ns6:SharedWithUsers" minOccurs="0"/>
                <xsd:element ref="ns6:SharedWithDetails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5:MediaServiceGenerationTime" minOccurs="0"/>
                <xsd:element ref="ns5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3e681997-4575-4871-9aaf-90ecafdb0448}" ma:internalName="TaxCatchAllLabel" ma:readOnly="true" ma:showField="CatchAllDataLabel" ma:web="65cca9f4-d451-4062-97d5-face6e2762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3e681997-4575-4871-9aaf-90ecafdb0448}" ma:internalName="TaxCatchAll" ma:showField="CatchAllData" ma:web="65cca9f4-d451-4062-97d5-face6e2762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b1858-bedb-42e1-afd4-8f64edb06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3" nillable="true" ma:displayName="Tags" ma:internalName="MediaServiceAutoTags" ma:readOnly="true">
      <xsd:simpleType>
        <xsd:restriction base="dms:Text"/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ca9f4-d451-4062-97d5-face6e276256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5C4F6B-8DEC-4EBA-B094-04C8F86E404E}"/>
</file>

<file path=customXml/itemProps2.xml><?xml version="1.0" encoding="utf-8"?>
<ds:datastoreItem xmlns:ds="http://schemas.openxmlformats.org/officeDocument/2006/customXml" ds:itemID="{A11DCB0A-5B2E-433F-87D0-26F3007CCCBE}"/>
</file>

<file path=customXml/itemProps3.xml><?xml version="1.0" encoding="utf-8"?>
<ds:datastoreItem xmlns:ds="http://schemas.openxmlformats.org/officeDocument/2006/customXml" ds:itemID="{D3D58CAE-87AA-458E-BD82-B3FB6C0ED5A5}"/>
</file>

<file path=customXml/itemProps4.xml><?xml version="1.0" encoding="utf-8"?>
<ds:datastoreItem xmlns:ds="http://schemas.openxmlformats.org/officeDocument/2006/customXml" ds:itemID="{AB3F05BF-7CF8-4576-BFFD-55A8C37236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Speen, Adam</cp:lastModifiedBy>
  <cp:revision/>
  <dcterms:created xsi:type="dcterms:W3CDTF">2020-03-19T16:34:14Z</dcterms:created>
  <dcterms:modified xsi:type="dcterms:W3CDTF">2020-11-25T17:40:38Z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0x01010084ACB4FC453AD54D9BE57DF3947A040C</vt:lpwstr>
  </property>
  <property fmtid="{D5CDD505-2E9C-101B-9397-08002B2CF9AE}" pid="3" name="TaxKeyword">
    <vt:lpwstr/>
  </property>
  <property fmtid="{D5CDD505-2E9C-101B-9397-08002B2CF9AE}" pid="4" name="Document Type">
    <vt:lpwstr/>
  </property>
  <property fmtid="{D5CDD505-2E9C-101B-9397-08002B2CF9AE}" pid="5" name="e3f09c3df709400db2417a7161762d62">
    <vt:lpwstr/>
  </property>
  <property fmtid="{D5CDD505-2E9C-101B-9397-08002B2CF9AE}" pid="6" name="EPA_x0020_Subject">
    <vt:lpwstr/>
  </property>
  <property fmtid="{D5CDD505-2E9C-101B-9397-08002B2CF9AE}" pid="7" name="EPA Subject">
    <vt:lpwstr/>
  </property>
</Properties>
</file>