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.sharepoint.com/sites/In-VitroExposureTeam/Shared Documents/Cell Culture Team/VOC pilot data analysis/Acetaldehyde/"/>
    </mc:Choice>
  </mc:AlternateContent>
  <xr:revisionPtr revIDLastSave="701" documentId="11_DF2022802C9C6332DBF2E43EFDCCB1A9F2F03466" xr6:coauthVersionLast="47" xr6:coauthVersionMax="47" xr10:uidLastSave="{4567412A-C7FF-4790-A5AA-BA0F9204078C}"/>
  <bookViews>
    <workbookView xWindow="-120" yWindow="-120" windowWidth="20730" windowHeight="11160" firstSheet="1" activeTab="1" xr2:uid="{00000000-000D-0000-FFFF-FFFF00000000}"/>
  </bookViews>
  <sheets>
    <sheet name="Sheet1" sheetId="1" r:id="rId1"/>
    <sheet name="LDH Raw Data" sheetId="2" r:id="rId2"/>
    <sheet name="CTGlo Data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2" l="1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D3" i="2"/>
  <c r="AB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T3" i="2"/>
  <c r="R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J3" i="2"/>
  <c r="H3" i="2"/>
  <c r="G55" i="2" l="1"/>
  <c r="F65" i="2" s="1"/>
  <c r="AI17" i="4"/>
  <c r="AI18" i="4"/>
  <c r="AI19" i="4"/>
  <c r="AI20" i="4"/>
  <c r="AI21" i="4"/>
  <c r="AI22" i="4"/>
  <c r="AI23" i="4"/>
  <c r="AI16" i="4"/>
  <c r="AH17" i="4"/>
  <c r="AH18" i="4"/>
  <c r="AH19" i="4"/>
  <c r="AH20" i="4"/>
  <c r="AH21" i="4"/>
  <c r="AH22" i="4"/>
  <c r="AH23" i="4"/>
  <c r="AH16" i="4"/>
  <c r="AG17" i="4"/>
  <c r="AG18" i="4"/>
  <c r="AG19" i="4"/>
  <c r="AG20" i="4"/>
  <c r="AG21" i="4"/>
  <c r="AG22" i="4"/>
  <c r="AG23" i="4"/>
  <c r="AG16" i="4"/>
  <c r="AJ5" i="4"/>
  <c r="AI6" i="4"/>
  <c r="AI7" i="4"/>
  <c r="AI8" i="4"/>
  <c r="AI9" i="4"/>
  <c r="AI10" i="4"/>
  <c r="AI11" i="4"/>
  <c r="AI12" i="4"/>
  <c r="AI5" i="4"/>
  <c r="AH6" i="4"/>
  <c r="AH7" i="4"/>
  <c r="AH8" i="4"/>
  <c r="AH9" i="4"/>
  <c r="AH10" i="4"/>
  <c r="AH11" i="4"/>
  <c r="AH12" i="4"/>
  <c r="AH5" i="4"/>
  <c r="AG6" i="4"/>
  <c r="AG7" i="4"/>
  <c r="AG8" i="4"/>
  <c r="AG9" i="4"/>
  <c r="AG10" i="4"/>
  <c r="AG11" i="4"/>
  <c r="AG12" i="4"/>
  <c r="AG5" i="4"/>
  <c r="AB40" i="4"/>
  <c r="AA40" i="4"/>
  <c r="Z40" i="4"/>
  <c r="AB39" i="4"/>
  <c r="AA39" i="4"/>
  <c r="Z39" i="4"/>
  <c r="AB38" i="4"/>
  <c r="AA38" i="4"/>
  <c r="Z38" i="4"/>
  <c r="AB37" i="4"/>
  <c r="AA37" i="4"/>
  <c r="Z37" i="4"/>
  <c r="AB36" i="4"/>
  <c r="AA36" i="4"/>
  <c r="Z36" i="4"/>
  <c r="AB35" i="4"/>
  <c r="AA35" i="4"/>
  <c r="Z35" i="4"/>
  <c r="AB34" i="4"/>
  <c r="AA34" i="4"/>
  <c r="Z34" i="4"/>
  <c r="AB33" i="4"/>
  <c r="AA33" i="4"/>
  <c r="Z33" i="4"/>
  <c r="Y40" i="4"/>
  <c r="Y39" i="4"/>
  <c r="Y38" i="4"/>
  <c r="Y37" i="4"/>
  <c r="Y36" i="4"/>
  <c r="Y35" i="4"/>
  <c r="Y34" i="4"/>
  <c r="Y33" i="4"/>
  <c r="R40" i="4"/>
  <c r="R39" i="4"/>
  <c r="R38" i="4"/>
  <c r="R37" i="4"/>
  <c r="R36" i="4"/>
  <c r="R35" i="4"/>
  <c r="R34" i="4"/>
  <c r="R33" i="4"/>
  <c r="Q34" i="4"/>
  <c r="Q36" i="4"/>
  <c r="Q40" i="4"/>
  <c r="Q39" i="4"/>
  <c r="Q38" i="4"/>
  <c r="Q37" i="4"/>
  <c r="Q35" i="4"/>
  <c r="Q33" i="4"/>
  <c r="P35" i="4"/>
  <c r="P40" i="4"/>
  <c r="P39" i="4"/>
  <c r="P38" i="4"/>
  <c r="P37" i="4"/>
  <c r="P36" i="4"/>
  <c r="P34" i="4"/>
  <c r="P33" i="4"/>
  <c r="O36" i="4"/>
  <c r="O33" i="4"/>
  <c r="O34" i="4"/>
  <c r="O35" i="4"/>
  <c r="O37" i="4"/>
  <c r="O38" i="4"/>
  <c r="O39" i="4"/>
  <c r="O40" i="4"/>
  <c r="H34" i="4"/>
  <c r="H35" i="4"/>
  <c r="H36" i="4"/>
  <c r="H37" i="4"/>
  <c r="H38" i="4"/>
  <c r="H39" i="4"/>
  <c r="H40" i="4"/>
  <c r="H33" i="4"/>
  <c r="G34" i="4"/>
  <c r="G35" i="4"/>
  <c r="G36" i="4"/>
  <c r="G37" i="4"/>
  <c r="G38" i="4"/>
  <c r="G39" i="4"/>
  <c r="G40" i="4"/>
  <c r="G33" i="4"/>
  <c r="F34" i="4"/>
  <c r="F35" i="4"/>
  <c r="F36" i="4"/>
  <c r="F37" i="4"/>
  <c r="F38" i="4"/>
  <c r="F39" i="4"/>
  <c r="F40" i="4"/>
  <c r="F33" i="4"/>
  <c r="E34" i="4"/>
  <c r="E35" i="4"/>
  <c r="E36" i="4"/>
  <c r="E37" i="4"/>
  <c r="E38" i="4"/>
  <c r="E39" i="4"/>
  <c r="E40" i="4"/>
  <c r="E33" i="4"/>
  <c r="AD30" i="4"/>
  <c r="AD29" i="4"/>
  <c r="AD28" i="4"/>
  <c r="AD27" i="4"/>
  <c r="AD26" i="4"/>
  <c r="AD25" i="4"/>
  <c r="AD24" i="4"/>
  <c r="AD23" i="4"/>
  <c r="T30" i="4"/>
  <c r="T29" i="4"/>
  <c r="T28" i="4"/>
  <c r="T27" i="4"/>
  <c r="T26" i="4"/>
  <c r="T25" i="4"/>
  <c r="T24" i="4"/>
  <c r="T23" i="4"/>
  <c r="J30" i="4"/>
  <c r="J29" i="4"/>
  <c r="J28" i="4"/>
  <c r="J27" i="4"/>
  <c r="J26" i="4"/>
  <c r="J25" i="4"/>
  <c r="J24" i="4"/>
  <c r="J23" i="4"/>
  <c r="Y30" i="4"/>
  <c r="Y29" i="4"/>
  <c r="Y28" i="4"/>
  <c r="Y27" i="4"/>
  <c r="Y26" i="4"/>
  <c r="Y25" i="4"/>
  <c r="Y24" i="4"/>
  <c r="Y23" i="4"/>
  <c r="O30" i="4"/>
  <c r="O29" i="4"/>
  <c r="O28" i="4"/>
  <c r="O27" i="4"/>
  <c r="O26" i="4"/>
  <c r="O25" i="4"/>
  <c r="O24" i="4"/>
  <c r="O23" i="4"/>
  <c r="E30" i="4"/>
  <c r="E29" i="4"/>
  <c r="E28" i="4"/>
  <c r="E27" i="4"/>
  <c r="E26" i="4"/>
  <c r="E25" i="4"/>
  <c r="E24" i="4"/>
  <c r="E23" i="4"/>
  <c r="AC28" i="4"/>
  <c r="AC30" i="4"/>
  <c r="AC29" i="4"/>
  <c r="AC27" i="4"/>
  <c r="AC26" i="4"/>
  <c r="AC25" i="4"/>
  <c r="AC24" i="4"/>
  <c r="AC23" i="4"/>
  <c r="S23" i="4"/>
  <c r="S24" i="4"/>
  <c r="S25" i="4"/>
  <c r="S26" i="4"/>
  <c r="S27" i="4"/>
  <c r="S28" i="4"/>
  <c r="S29" i="4"/>
  <c r="S30" i="4"/>
  <c r="X30" i="4"/>
  <c r="X29" i="4"/>
  <c r="X28" i="4"/>
  <c r="X27" i="4"/>
  <c r="X26" i="4"/>
  <c r="X25" i="4"/>
  <c r="X24" i="4"/>
  <c r="X23" i="4"/>
  <c r="N30" i="4"/>
  <c r="N29" i="4"/>
  <c r="N28" i="4"/>
  <c r="N27" i="4"/>
  <c r="N26" i="4"/>
  <c r="N25" i="4"/>
  <c r="N24" i="4"/>
  <c r="N23" i="4"/>
  <c r="I30" i="4"/>
  <c r="I29" i="4"/>
  <c r="I28" i="4"/>
  <c r="I27" i="4"/>
  <c r="I26" i="4"/>
  <c r="I25" i="4"/>
  <c r="I24" i="4"/>
  <c r="I23" i="4"/>
  <c r="D30" i="4"/>
  <c r="D29" i="4"/>
  <c r="D28" i="4"/>
  <c r="D27" i="4"/>
  <c r="D26" i="4"/>
  <c r="D25" i="4"/>
  <c r="D24" i="4"/>
  <c r="D2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AA3" i="4"/>
  <c r="AB3" i="4" s="1"/>
  <c r="Y3" i="4"/>
  <c r="Z3" i="4" s="1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Q3" i="4"/>
  <c r="R3" i="4" s="1"/>
  <c r="O3" i="4"/>
  <c r="P3" i="4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3" i="4"/>
  <c r="G3" i="4"/>
  <c r="E3" i="4"/>
  <c r="Y64" i="2"/>
  <c r="Y60" i="2"/>
  <c r="X65" i="2"/>
  <c r="X61" i="2"/>
  <c r="O65" i="2"/>
  <c r="O61" i="2"/>
  <c r="N65" i="2"/>
  <c r="N61" i="2"/>
  <c r="F64" i="2"/>
  <c r="E66" i="2"/>
  <c r="E62" i="2"/>
  <c r="D63" i="2"/>
  <c r="G54" i="2"/>
  <c r="AB56" i="2"/>
  <c r="AA66" i="2" s="1"/>
  <c r="H54" i="2"/>
  <c r="G64" i="2" s="1"/>
  <c r="AB46" i="2"/>
  <c r="AB48" i="2"/>
  <c r="Y66" i="2" s="1"/>
  <c r="AB47" i="2"/>
  <c r="Y65" i="2" s="1"/>
  <c r="AB45" i="2"/>
  <c r="Y63" i="2" s="1"/>
  <c r="X48" i="2"/>
  <c r="Y62" i="2" s="1"/>
  <c r="X47" i="2"/>
  <c r="Y61" i="2" s="1"/>
  <c r="X46" i="2"/>
  <c r="X45" i="2"/>
  <c r="Y59" i="2" s="1"/>
  <c r="R48" i="2"/>
  <c r="O66" i="2" s="1"/>
  <c r="R47" i="2"/>
  <c r="R46" i="2"/>
  <c r="O64" i="2" s="1"/>
  <c r="R45" i="2"/>
  <c r="O63" i="2" s="1"/>
  <c r="N48" i="2"/>
  <c r="O62" i="2" s="1"/>
  <c r="N47" i="2"/>
  <c r="N46" i="2"/>
  <c r="O60" i="2" s="1"/>
  <c r="N45" i="2"/>
  <c r="O59" i="2" s="1"/>
  <c r="H48" i="2"/>
  <c r="H47" i="2"/>
  <c r="E65" i="2" s="1"/>
  <c r="H46" i="2"/>
  <c r="E64" i="2" s="1"/>
  <c r="H45" i="2"/>
  <c r="E63" i="2" s="1"/>
  <c r="D48" i="2"/>
  <c r="D47" i="2"/>
  <c r="E61" i="2" s="1"/>
  <c r="D46" i="2"/>
  <c r="E60" i="2" s="1"/>
  <c r="D45" i="2"/>
  <c r="E59" i="2" s="1"/>
  <c r="AA47" i="2"/>
  <c r="AA48" i="2"/>
  <c r="X66" i="2" s="1"/>
  <c r="AA46" i="2"/>
  <c r="X64" i="2" s="1"/>
  <c r="AA45" i="2"/>
  <c r="X63" i="2" s="1"/>
  <c r="W48" i="2"/>
  <c r="X62" i="2" s="1"/>
  <c r="W47" i="2"/>
  <c r="W46" i="2"/>
  <c r="X60" i="2" s="1"/>
  <c r="W45" i="2"/>
  <c r="X59" i="2" s="1"/>
  <c r="Q45" i="2"/>
  <c r="N63" i="2" s="1"/>
  <c r="Q48" i="2"/>
  <c r="N66" i="2" s="1"/>
  <c r="Q47" i="2"/>
  <c r="Q46" i="2"/>
  <c r="N64" i="2" s="1"/>
  <c r="M45" i="2"/>
  <c r="N59" i="2" s="1"/>
  <c r="M48" i="2"/>
  <c r="N62" i="2" s="1"/>
  <c r="M47" i="2"/>
  <c r="M46" i="2"/>
  <c r="N60" i="2" s="1"/>
  <c r="G48" i="2"/>
  <c r="D66" i="2" s="1"/>
  <c r="G47" i="2"/>
  <c r="D65" i="2" s="1"/>
  <c r="G46" i="2"/>
  <c r="D64" i="2" s="1"/>
  <c r="G45" i="2"/>
  <c r="C48" i="2"/>
  <c r="D62" i="2" s="1"/>
  <c r="C47" i="2"/>
  <c r="D61" i="2" s="1"/>
  <c r="C46" i="2"/>
  <c r="D60" i="2" s="1"/>
  <c r="C45" i="2"/>
  <c r="D59" i="2" s="1"/>
  <c r="AC3" i="2"/>
  <c r="AA3" i="2"/>
  <c r="Z3" i="2"/>
  <c r="S3" i="2"/>
  <c r="Q3" i="2"/>
  <c r="P3" i="2"/>
  <c r="G3" i="2"/>
  <c r="F3" i="2"/>
  <c r="AM58" i="2" l="1"/>
  <c r="AK17" i="4"/>
  <c r="AK18" i="4"/>
  <c r="AK19" i="4"/>
  <c r="AK20" i="4"/>
  <c r="AK21" i="4"/>
  <c r="AK22" i="4"/>
  <c r="AK23" i="4"/>
  <c r="AJ17" i="4"/>
  <c r="AJ18" i="4"/>
  <c r="AJ19" i="4"/>
  <c r="AJ20" i="4"/>
  <c r="AJ21" i="4"/>
  <c r="AJ22" i="4"/>
  <c r="AJ23" i="4"/>
  <c r="AK16" i="4"/>
  <c r="AJ16" i="4"/>
  <c r="AK6" i="4"/>
  <c r="AK7" i="4"/>
  <c r="AK8" i="4"/>
  <c r="AK9" i="4"/>
  <c r="AK10" i="4"/>
  <c r="AK11" i="4"/>
  <c r="AK12" i="4"/>
  <c r="AK5" i="4"/>
  <c r="AJ6" i="4"/>
  <c r="AJ7" i="4"/>
  <c r="AJ8" i="4"/>
  <c r="AJ9" i="4"/>
  <c r="AJ10" i="4"/>
  <c r="AJ11" i="4"/>
  <c r="AJ12" i="4"/>
  <c r="AH58" i="2"/>
  <c r="AK18" i="2"/>
  <c r="AK19" i="2"/>
  <c r="AK20" i="2"/>
  <c r="AK21" i="2"/>
  <c r="AK22" i="2"/>
  <c r="AK23" i="2"/>
  <c r="AK24" i="2"/>
  <c r="AK17" i="2"/>
  <c r="AK5" i="2"/>
  <c r="AK6" i="2"/>
  <c r="AK7" i="2"/>
  <c r="AK8" i="2"/>
  <c r="AK9" i="2"/>
  <c r="AK10" i="2"/>
  <c r="AK11" i="2"/>
  <c r="AK12" i="2"/>
  <c r="AF58" i="2"/>
  <c r="AF59" i="2"/>
  <c r="AM65" i="2"/>
  <c r="AM64" i="2"/>
  <c r="AM63" i="2"/>
  <c r="AM62" i="2"/>
  <c r="AM60" i="2"/>
  <c r="AM59" i="2"/>
  <c r="AM61" i="2"/>
  <c r="AF60" i="2" l="1"/>
  <c r="AF61" i="2"/>
  <c r="AF62" i="2"/>
  <c r="AF63" i="2"/>
  <c r="AF64" i="2"/>
  <c r="AF65" i="2"/>
  <c r="AF76" i="2"/>
  <c r="AF75" i="2"/>
  <c r="AH65" i="2"/>
  <c r="AG65" i="2"/>
  <c r="AH64" i="2"/>
  <c r="AG64" i="2"/>
  <c r="AH63" i="2"/>
  <c r="AG63" i="2"/>
  <c r="AH62" i="2"/>
  <c r="AG62" i="2"/>
  <c r="AI62" i="2" s="1"/>
  <c r="AH61" i="2"/>
  <c r="AG61" i="2"/>
  <c r="AH60" i="2"/>
  <c r="AG60" i="2"/>
  <c r="AH59" i="2"/>
  <c r="AG59" i="2"/>
  <c r="AG58" i="2"/>
  <c r="AJ58" i="2" s="1"/>
  <c r="AI59" i="2" l="1"/>
  <c r="AJ63" i="2"/>
  <c r="AI58" i="2"/>
  <c r="AI60" i="2"/>
  <c r="AI64" i="2"/>
  <c r="AI63" i="2"/>
  <c r="AJ65" i="2"/>
  <c r="AJ61" i="2"/>
  <c r="AJ59" i="2"/>
  <c r="AI61" i="2"/>
  <c r="AI65" i="2"/>
  <c r="AJ60" i="2"/>
  <c r="AJ62" i="2"/>
  <c r="AJ64" i="2"/>
  <c r="AA54" i="2" l="1"/>
  <c r="Z64" i="2" s="1"/>
  <c r="AH75" i="2" s="1"/>
  <c r="AB54" i="2"/>
  <c r="AA64" i="2" s="1"/>
  <c r="X55" i="2"/>
  <c r="AA61" i="2" s="1"/>
  <c r="W55" i="2"/>
  <c r="Z61" i="2" s="1"/>
  <c r="AH72" i="2" s="1"/>
  <c r="W54" i="2"/>
  <c r="Z60" i="2" s="1"/>
  <c r="AH71" i="2" s="1"/>
  <c r="X54" i="2"/>
  <c r="AA60" i="2" s="1"/>
  <c r="AA55" i="2"/>
  <c r="Z65" i="2" s="1"/>
  <c r="AH76" i="2" s="1"/>
  <c r="AB55" i="2"/>
  <c r="AA65" i="2" s="1"/>
  <c r="AA56" i="2"/>
  <c r="Z66" i="2" s="1"/>
  <c r="AH77" i="2" s="1"/>
  <c r="AB53" i="2"/>
  <c r="AA63" i="2" s="1"/>
  <c r="AA53" i="2"/>
  <c r="Z63" i="2" s="1"/>
  <c r="AH74" i="2" s="1"/>
  <c r="X56" i="2"/>
  <c r="AA62" i="2" s="1"/>
  <c r="W56" i="2"/>
  <c r="Z62" i="2" s="1"/>
  <c r="AH73" i="2" s="1"/>
  <c r="W53" i="2"/>
  <c r="Z59" i="2" s="1"/>
  <c r="AH70" i="2" s="1"/>
  <c r="X53" i="2"/>
  <c r="AA59" i="2" s="1"/>
  <c r="N53" i="2"/>
  <c r="Q59" i="2" s="1"/>
  <c r="I3" i="2"/>
  <c r="Q53" i="2" l="1"/>
  <c r="P63" i="2" s="1"/>
  <c r="AG74" i="2" s="1"/>
  <c r="R53" i="2"/>
  <c r="Q63" i="2" s="1"/>
  <c r="M54" i="2"/>
  <c r="P60" i="2" s="1"/>
  <c r="AG71" i="2" s="1"/>
  <c r="N54" i="2"/>
  <c r="Q60" i="2" s="1"/>
  <c r="Q54" i="2"/>
  <c r="P64" i="2" s="1"/>
  <c r="AG75" i="2" s="1"/>
  <c r="R54" i="2"/>
  <c r="Q64" i="2" s="1"/>
  <c r="M55" i="2"/>
  <c r="P61" i="2" s="1"/>
  <c r="AG72" i="2" s="1"/>
  <c r="N55" i="2"/>
  <c r="Q61" i="2" s="1"/>
  <c r="R55" i="2"/>
  <c r="Q65" i="2" s="1"/>
  <c r="Q55" i="2"/>
  <c r="P65" i="2" s="1"/>
  <c r="AG76" i="2" s="1"/>
  <c r="M53" i="2"/>
  <c r="P59" i="2" s="1"/>
  <c r="AG70" i="2" s="1"/>
  <c r="M56" i="2"/>
  <c r="P62" i="2" s="1"/>
  <c r="AG73" i="2" s="1"/>
  <c r="N56" i="2"/>
  <c r="Q62" i="2" s="1"/>
  <c r="R56" i="2"/>
  <c r="Q66" i="2" s="1"/>
  <c r="Q56" i="2"/>
  <c r="P66" i="2" s="1"/>
  <c r="AG77" i="2" s="1"/>
  <c r="D53" i="2"/>
  <c r="G59" i="2" s="1"/>
  <c r="AJ76" i="2" l="1"/>
  <c r="AI76" i="2"/>
  <c r="AJ75" i="2"/>
  <c r="AI75" i="2"/>
  <c r="H53" i="2"/>
  <c r="G63" i="2" s="1"/>
  <c r="G53" i="2"/>
  <c r="F63" i="2" s="1"/>
  <c r="AF74" i="2" s="1"/>
  <c r="C53" i="2"/>
  <c r="F59" i="2" s="1"/>
  <c r="AF70" i="2" s="1"/>
  <c r="H56" i="2"/>
  <c r="G66" i="2" s="1"/>
  <c r="G56" i="2"/>
  <c r="F66" i="2" s="1"/>
  <c r="AF77" i="2" s="1"/>
  <c r="D56" i="2"/>
  <c r="G62" i="2" s="1"/>
  <c r="C56" i="2"/>
  <c r="F62" i="2" s="1"/>
  <c r="AF73" i="2" s="1"/>
  <c r="H55" i="2"/>
  <c r="G65" i="2" s="1"/>
  <c r="D55" i="2"/>
  <c r="G61" i="2" s="1"/>
  <c r="C55" i="2"/>
  <c r="F61" i="2" s="1"/>
  <c r="AF72" i="2" s="1"/>
  <c r="D54" i="2"/>
  <c r="G60" i="2" s="1"/>
  <c r="C54" i="2"/>
  <c r="F60" i="2" s="1"/>
  <c r="AF71" i="2" s="1"/>
  <c r="AI73" i="2" l="1"/>
  <c r="AJ73" i="2"/>
  <c r="AJ72" i="2"/>
  <c r="AI72" i="2"/>
  <c r="AJ74" i="2"/>
  <c r="AI74" i="2"/>
  <c r="AI71" i="2"/>
  <c r="AJ71" i="2"/>
  <c r="AI77" i="2"/>
  <c r="AJ77" i="2"/>
  <c r="AI70" i="2"/>
  <c r="AJ70" i="2"/>
</calcChain>
</file>

<file path=xl/sharedStrings.xml><?xml version="1.0" encoding="utf-8"?>
<sst xmlns="http://schemas.openxmlformats.org/spreadsheetml/2006/main" count="1107" uniqueCount="231">
  <si>
    <t>CRU</t>
  </si>
  <si>
    <t>Experiment_Date</t>
  </si>
  <si>
    <t>Cell_Type</t>
  </si>
  <si>
    <t>Storage_Plate_ID</t>
  </si>
  <si>
    <t>Storage_Plate_Well_ID</t>
  </si>
  <si>
    <t>Replicate_ID</t>
  </si>
  <si>
    <t>Sample_Type</t>
  </si>
  <si>
    <t>Target</t>
  </si>
  <si>
    <t>Actual Nozzle</t>
  </si>
  <si>
    <t>Theoretical Nozzle</t>
  </si>
  <si>
    <t>Units</t>
  </si>
  <si>
    <t>Preferred_Name</t>
  </si>
  <si>
    <t>DTXSID</t>
  </si>
  <si>
    <t>CASRN</t>
  </si>
  <si>
    <t>HTTr_Sample_ID</t>
  </si>
  <si>
    <t>Experiment_Name</t>
  </si>
  <si>
    <t>Viability: CTGlo % viabilty</t>
  </si>
  <si>
    <t xml:space="preserve">CTGlo Raw Luminescence </t>
  </si>
  <si>
    <t>Viability: LDH % cell death</t>
  </si>
  <si>
    <t> </t>
  </si>
  <si>
    <t>LDH percent viability</t>
  </si>
  <si>
    <t>LDH 490 nm Raw Data 1</t>
  </si>
  <si>
    <t>LDH 490 nm Raw Data 2</t>
  </si>
  <si>
    <t>LDH 680 nm Raw Data 1</t>
  </si>
  <si>
    <t>LDH 680 nm Raw Data2</t>
  </si>
  <si>
    <t>NA</t>
  </si>
  <si>
    <t>BEAS-2B</t>
  </si>
  <si>
    <t>TC00284742</t>
  </si>
  <si>
    <t>A09</t>
  </si>
  <si>
    <t>A1</t>
  </si>
  <si>
    <t>test sample</t>
  </si>
  <si>
    <t>ppm</t>
  </si>
  <si>
    <t>Acetaldehyde</t>
  </si>
  <si>
    <t>DTXSID5039224</t>
  </si>
  <si>
    <t>75-07-0</t>
  </si>
  <si>
    <t>TC00284742_A09</t>
  </si>
  <si>
    <t>BEAS-2B_2017-09-27</t>
  </si>
  <si>
    <t>B09</t>
  </si>
  <si>
    <t>A2</t>
  </si>
  <si>
    <t>TC00284742_B09</t>
  </si>
  <si>
    <t>C09</t>
  </si>
  <si>
    <t>B1</t>
  </si>
  <si>
    <t>TC00284742_C09</t>
  </si>
  <si>
    <t>D09</t>
  </si>
  <si>
    <t>B2</t>
  </si>
  <si>
    <t>TC00284742_D09</t>
  </si>
  <si>
    <t>E09</t>
  </si>
  <si>
    <t>C1</t>
  </si>
  <si>
    <t>TC00284742_E09</t>
  </si>
  <si>
    <t>F09</t>
  </si>
  <si>
    <t>C2</t>
  </si>
  <si>
    <t>TC00284742_F09</t>
  </si>
  <si>
    <t>G09</t>
  </si>
  <si>
    <t>D1</t>
  </si>
  <si>
    <t>TC00284742_G09</t>
  </si>
  <si>
    <t>H09</t>
  </si>
  <si>
    <t>D2</t>
  </si>
  <si>
    <t>TC00284742_H09</t>
  </si>
  <si>
    <t>I09</t>
  </si>
  <si>
    <t>E1</t>
  </si>
  <si>
    <t>TC00284742_I09</t>
  </si>
  <si>
    <t>J09</t>
  </si>
  <si>
    <t>E2</t>
  </si>
  <si>
    <t>TC00284742_J09</t>
  </si>
  <si>
    <t>K09</t>
  </si>
  <si>
    <t>F1</t>
  </si>
  <si>
    <t>TC00284742_K09</t>
  </si>
  <si>
    <t>L09</t>
  </si>
  <si>
    <t>F2</t>
  </si>
  <si>
    <t>TC00284742_L09</t>
  </si>
  <si>
    <t>M09</t>
  </si>
  <si>
    <t>G1</t>
  </si>
  <si>
    <t>clean air control</t>
  </si>
  <si>
    <t>TC00284742_M09</t>
  </si>
  <si>
    <t>N09</t>
  </si>
  <si>
    <t>G2</t>
  </si>
  <si>
    <t>TC00284742_N09</t>
  </si>
  <si>
    <t>O09</t>
  </si>
  <si>
    <t>Inc1</t>
  </si>
  <si>
    <t>incubator control</t>
  </si>
  <si>
    <t>TC00284742_O09</t>
  </si>
  <si>
    <t>A10</t>
  </si>
  <si>
    <t>TC00284742_A10</t>
  </si>
  <si>
    <t>BEAS-2B_2017-09-28</t>
  </si>
  <si>
    <t>B10</t>
  </si>
  <si>
    <t>TC00284742_B10</t>
  </si>
  <si>
    <t>C10</t>
  </si>
  <si>
    <t>TC00284742_C10</t>
  </si>
  <si>
    <t>D10</t>
  </si>
  <si>
    <t>TC00284742_D10</t>
  </si>
  <si>
    <t>E10</t>
  </si>
  <si>
    <t>TC00284742_E10</t>
  </si>
  <si>
    <t>F10</t>
  </si>
  <si>
    <t>TC00284742_F10</t>
  </si>
  <si>
    <t>G10</t>
  </si>
  <si>
    <t>TC00284742_G10</t>
  </si>
  <si>
    <t>H10</t>
  </si>
  <si>
    <t>TC00284742_H10</t>
  </si>
  <si>
    <t>I10</t>
  </si>
  <si>
    <t>TC00284742_I10</t>
  </si>
  <si>
    <t>J10</t>
  </si>
  <si>
    <t>TC00284742_J10</t>
  </si>
  <si>
    <t>K10</t>
  </si>
  <si>
    <t>TC00284742_K10</t>
  </si>
  <si>
    <t>L10</t>
  </si>
  <si>
    <t>TC00284742_L10</t>
  </si>
  <si>
    <t>M10</t>
  </si>
  <si>
    <t>TC00284742_M10</t>
  </si>
  <si>
    <t>N10</t>
  </si>
  <si>
    <t>TC00284742_N10</t>
  </si>
  <si>
    <t>O10</t>
  </si>
  <si>
    <t>TC00284742_O10</t>
  </si>
  <si>
    <t>A11</t>
  </si>
  <si>
    <t>TC00284742_A11</t>
  </si>
  <si>
    <t>BEAS-2B_2017-09-29</t>
  </si>
  <si>
    <t>B11</t>
  </si>
  <si>
    <t>TC00284742_B11</t>
  </si>
  <si>
    <t>C11</t>
  </si>
  <si>
    <t>TC00284742_C11</t>
  </si>
  <si>
    <t>D11</t>
  </si>
  <si>
    <t>TC00284742_D11</t>
  </si>
  <si>
    <t>E11</t>
  </si>
  <si>
    <t>TC00284742_E11</t>
  </si>
  <si>
    <t>F11</t>
  </si>
  <si>
    <t>TC00284742_F11</t>
  </si>
  <si>
    <t>G11</t>
  </si>
  <si>
    <t>TC00284742_G11</t>
  </si>
  <si>
    <t>H11</t>
  </si>
  <si>
    <t>TC00284742_H11</t>
  </si>
  <si>
    <t>I11</t>
  </si>
  <si>
    <t>TC00284742_I11</t>
  </si>
  <si>
    <t>J11</t>
  </si>
  <si>
    <t>TC00284742_J11</t>
  </si>
  <si>
    <t>K11</t>
  </si>
  <si>
    <t>TC00284742_K11</t>
  </si>
  <si>
    <t>L11</t>
  </si>
  <si>
    <t>TC00284742_L11</t>
  </si>
  <si>
    <t>M11</t>
  </si>
  <si>
    <t>TC00284742_M11</t>
  </si>
  <si>
    <t>N11</t>
  </si>
  <si>
    <t>TC00284742_N11</t>
  </si>
  <si>
    <t>O11</t>
  </si>
  <si>
    <t>TC00284742_O11</t>
  </si>
  <si>
    <t>Average OD Value</t>
  </si>
  <si>
    <t>Corrected OD Value (Avg-Blank)</t>
  </si>
  <si>
    <t>0% Minimal LDH From Inc</t>
  </si>
  <si>
    <t>100% Maximal LDH</t>
  </si>
  <si>
    <t>% Cell Death from Inc</t>
  </si>
  <si>
    <t>0% Minimal LDH from Sham</t>
  </si>
  <si>
    <t>% Cell Death from Sham</t>
  </si>
  <si>
    <t>% Cytotoxicity From Inc</t>
  </si>
  <si>
    <t>*did not edit 9/16/20 EMC</t>
  </si>
  <si>
    <t>Chemical Sample A-1</t>
  </si>
  <si>
    <t>Combined Analysis from Inc</t>
  </si>
  <si>
    <t>All Data Points</t>
  </si>
  <si>
    <t>Chemical Sample A-2</t>
  </si>
  <si>
    <t>Average</t>
  </si>
  <si>
    <t>Std Error</t>
  </si>
  <si>
    <t>Average Actual</t>
  </si>
  <si>
    <t>INC</t>
  </si>
  <si>
    <t>SHAM</t>
  </si>
  <si>
    <t>Actual</t>
  </si>
  <si>
    <t>Chemical Sample A-3</t>
  </si>
  <si>
    <t>Dose A</t>
  </si>
  <si>
    <t>Chemical Sample A-4</t>
  </si>
  <si>
    <t>Dose B</t>
  </si>
  <si>
    <t>Chemical Sample B-1</t>
  </si>
  <si>
    <t>Dose C</t>
  </si>
  <si>
    <t>Chemical Sample B-2</t>
  </si>
  <si>
    <t>Dose D</t>
  </si>
  <si>
    <t>Chemical Sample B-3</t>
  </si>
  <si>
    <t>Dose E</t>
  </si>
  <si>
    <t>Chemical Sample B-4</t>
  </si>
  <si>
    <t>Dose F</t>
  </si>
  <si>
    <t>Chemical Sample C-1</t>
  </si>
  <si>
    <t>Sham</t>
  </si>
  <si>
    <t>Chemical Sample C-2</t>
  </si>
  <si>
    <t>Incubator</t>
  </si>
  <si>
    <t>Chemical Sample C-3</t>
  </si>
  <si>
    <t>Chemical Sample C-4</t>
  </si>
  <si>
    <t>Chemical Sample D-1</t>
  </si>
  <si>
    <t>Combined Analysis from Sham</t>
  </si>
  <si>
    <t>Chemical Sample D-2</t>
  </si>
  <si>
    <t>Chemical Sample D-3</t>
  </si>
  <si>
    <t>Chemical Sample D-4</t>
  </si>
  <si>
    <t>Chemical Sample E-1</t>
  </si>
  <si>
    <t>Chemical Sample E-2</t>
  </si>
  <si>
    <t>Chemical Sample E-3</t>
  </si>
  <si>
    <t>Chemical Sample E-4</t>
  </si>
  <si>
    <t>Chemical Sample F-1</t>
  </si>
  <si>
    <t>Chemical Sample F-2</t>
  </si>
  <si>
    <t>Chemical Sample F-3</t>
  </si>
  <si>
    <t>Chemical Sample F-4</t>
  </si>
  <si>
    <t>Sham Sample G-1</t>
  </si>
  <si>
    <t>Sham Sample G-2</t>
  </si>
  <si>
    <t>Sham Sample G-3</t>
  </si>
  <si>
    <t>Sham Sample G-4</t>
  </si>
  <si>
    <t>Inc. Control 1</t>
  </si>
  <si>
    <t>Inc. Control 2</t>
  </si>
  <si>
    <t>Inc. Control 3</t>
  </si>
  <si>
    <t>Inc. Control 4</t>
  </si>
  <si>
    <t>Lysed Control 1</t>
  </si>
  <si>
    <t>Lysed Control 2</t>
  </si>
  <si>
    <t>KGM Media Blank</t>
  </si>
  <si>
    <t>NEW Positive Kit Control</t>
  </si>
  <si>
    <t>Media in total LDH well</t>
  </si>
  <si>
    <t>(OLD positive kit control)</t>
  </si>
  <si>
    <t>n/a</t>
  </si>
  <si>
    <t xml:space="preserve"> Average % Cell Death from Inc</t>
  </si>
  <si>
    <t>Cytotoxicity</t>
  </si>
  <si>
    <t>Std Dev</t>
  </si>
  <si>
    <t>Chemical Sample A</t>
  </si>
  <si>
    <t>Chemical Sample E</t>
  </si>
  <si>
    <t>Chemical Sample B</t>
  </si>
  <si>
    <t>Chemical Sample F</t>
  </si>
  <si>
    <t>Chemical Sample C</t>
  </si>
  <si>
    <t>Sham Sample G</t>
  </si>
  <si>
    <t>Chemical Sample D</t>
  </si>
  <si>
    <t>Inc. Control</t>
  </si>
  <si>
    <t xml:space="preserve"> Average % Cell Death from Sham</t>
  </si>
  <si>
    <t>Viability</t>
  </si>
  <si>
    <t>Target concentration</t>
  </si>
  <si>
    <t>% from Inc</t>
  </si>
  <si>
    <t>% from Sham</t>
  </si>
  <si>
    <t>Average Value</t>
  </si>
  <si>
    <t>100% Maximal Viability from Inc</t>
  </si>
  <si>
    <t>% Viability from Inc</t>
  </si>
  <si>
    <t>100% Maximal Viability from Sham</t>
  </si>
  <si>
    <t>% Viability from Sham</t>
  </si>
  <si>
    <t>Blank Corrected ATP Conc. (uM)</t>
  </si>
  <si>
    <t>Luminescence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</si>
</sst>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/>
    <xf numFmtId="0" fontId="0" fillId="0" borderId="0" xfId="0" applyAlignment="1"/>
    <xf numFmtId="0" fontId="1" fillId="0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5" xfId="0" applyFont="1" applyFill="1" applyBorder="1" applyAlignment="1">
      <alignment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1" fillId="0" borderId="0" xfId="0" applyFont="1"/>
    <xf numFmtId="0" fontId="2" fillId="0" borderId="0" xfId="0" applyFo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'LDH Raw Data'!$AK$17:$AK$24</c:f>
                <c:numCache>
                  <c:formatCode>General</c:formatCode>
                  <c:ptCount val="8"/>
                  <c:pt idx="0">
                    <c:v>0.10218557216970806</c:v>
                  </c:pt>
                  <c:pt idx="1">
                    <c:v>0.37214401432041944</c:v>
                  </c:pt>
                  <c:pt idx="2">
                    <c:v>0.26835482769895058</c:v>
                  </c:pt>
                  <c:pt idx="3">
                    <c:v>0.50292432050344793</c:v>
                  </c:pt>
                  <c:pt idx="4">
                    <c:v>2.8101623134365417E-2</c:v>
                  </c:pt>
                  <c:pt idx="5">
                    <c:v>0.21187219046193845</c:v>
                  </c:pt>
                  <c:pt idx="6">
                    <c:v>7.9945194888863599E-17</c:v>
                  </c:pt>
                  <c:pt idx="7">
                    <c:v>0.44468005589229259</c:v>
                  </c:pt>
                </c:numCache>
              </c:numRef>
            </c:plus>
            <c:minus>
              <c:numRef>
                <c:f>'LDH Raw Data'!$AK$17:$AK$24</c:f>
                <c:numCache>
                  <c:formatCode>General</c:formatCode>
                  <c:ptCount val="8"/>
                  <c:pt idx="0">
                    <c:v>0.10218557216970806</c:v>
                  </c:pt>
                  <c:pt idx="1">
                    <c:v>0.37214401432041944</c:v>
                  </c:pt>
                  <c:pt idx="2">
                    <c:v>0.26835482769895058</c:v>
                  </c:pt>
                  <c:pt idx="3">
                    <c:v>0.50292432050344793</c:v>
                  </c:pt>
                  <c:pt idx="4">
                    <c:v>2.8101623134365417E-2</c:v>
                  </c:pt>
                  <c:pt idx="5">
                    <c:v>0.21187219046193845</c:v>
                  </c:pt>
                  <c:pt idx="6">
                    <c:v>7.9945194888863599E-17</c:v>
                  </c:pt>
                  <c:pt idx="7">
                    <c:v>0.44468005589229259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'LDH Raw Data'!$AM$5:$AM$12</c:f>
              <c:numCache>
                <c:formatCode>General</c:formatCode>
                <c:ptCount val="8"/>
                <c:pt idx="0">
                  <c:v>350</c:v>
                </c:pt>
                <c:pt idx="1">
                  <c:v>110.8</c:v>
                </c:pt>
                <c:pt idx="2">
                  <c:v>35.1</c:v>
                </c:pt>
                <c:pt idx="3">
                  <c:v>11.1</c:v>
                </c:pt>
                <c:pt idx="4">
                  <c:v>3.51</c:v>
                </c:pt>
                <c:pt idx="5">
                  <c:v>1.1100000000000001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Raw Data'!$AJ$17:$AJ$24</c:f>
              <c:numCache>
                <c:formatCode>General</c:formatCode>
                <c:ptCount val="8"/>
                <c:pt idx="0">
                  <c:v>-0.62706891814697052</c:v>
                </c:pt>
                <c:pt idx="1">
                  <c:v>-0.49719399568279732</c:v>
                </c:pt>
                <c:pt idx="2">
                  <c:v>-0.4379400181461845</c:v>
                </c:pt>
                <c:pt idx="3">
                  <c:v>-0.59043193814396233</c:v>
                </c:pt>
                <c:pt idx="4">
                  <c:v>-0.2360660489152849</c:v>
                </c:pt>
                <c:pt idx="5">
                  <c:v>-0.37551271158640215</c:v>
                </c:pt>
                <c:pt idx="6">
                  <c:v>3.7007434154171883E-17</c:v>
                </c:pt>
                <c:pt idx="7">
                  <c:v>-1.1614957992266388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86-40E1-88E6-8ACB59A3E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105304"/>
        <c:axId val="976106616"/>
      </c:scatterChart>
      <c:valAx>
        <c:axId val="97610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106616"/>
        <c:crosses val="autoZero"/>
        <c:crossBetween val="midCat"/>
      </c:valAx>
      <c:valAx>
        <c:axId val="9761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105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 Points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'LDH Raw Data'!$AW$5:$AW$28</c:f>
              <c:numCache>
                <c:formatCode>General</c:formatCode>
                <c:ptCount val="24"/>
                <c:pt idx="0">
                  <c:v>281.60000000000002</c:v>
                </c:pt>
                <c:pt idx="1">
                  <c:v>97.93</c:v>
                </c:pt>
                <c:pt idx="2">
                  <c:v>35.9</c:v>
                </c:pt>
                <c:pt idx="3">
                  <c:v>13.5</c:v>
                </c:pt>
                <c:pt idx="4">
                  <c:v>5.05</c:v>
                </c:pt>
                <c:pt idx="5">
                  <c:v>2.29</c:v>
                </c:pt>
                <c:pt idx="6">
                  <c:v>0</c:v>
                </c:pt>
                <c:pt idx="7">
                  <c:v>0</c:v>
                </c:pt>
                <c:pt idx="8">
                  <c:v>297.435</c:v>
                </c:pt>
                <c:pt idx="9">
                  <c:v>99.29</c:v>
                </c:pt>
                <c:pt idx="10">
                  <c:v>27.344999999999999</c:v>
                </c:pt>
                <c:pt idx="11">
                  <c:v>7.99</c:v>
                </c:pt>
                <c:pt idx="12">
                  <c:v>2.82</c:v>
                </c:pt>
                <c:pt idx="13">
                  <c:v>1.385</c:v>
                </c:pt>
                <c:pt idx="14">
                  <c:v>0</c:v>
                </c:pt>
                <c:pt idx="15">
                  <c:v>0</c:v>
                </c:pt>
                <c:pt idx="16">
                  <c:v>288.85000000000002</c:v>
                </c:pt>
                <c:pt idx="17">
                  <c:v>90.4</c:v>
                </c:pt>
                <c:pt idx="18">
                  <c:v>31.98</c:v>
                </c:pt>
                <c:pt idx="19">
                  <c:v>12.33</c:v>
                </c:pt>
                <c:pt idx="20">
                  <c:v>2.4900000000000002</c:v>
                </c:pt>
                <c:pt idx="21">
                  <c:v>0.82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'LDH Raw Data'!$AV$5:$AV$28</c:f>
              <c:numCache>
                <c:formatCode>General</c:formatCode>
                <c:ptCount val="24"/>
                <c:pt idx="0">
                  <c:v>-0.37708196571149388</c:v>
                </c:pt>
                <c:pt idx="1">
                  <c:v>-0.33280918431216844</c:v>
                </c:pt>
                <c:pt idx="2">
                  <c:v>-0.19083095430743613</c:v>
                </c:pt>
                <c:pt idx="3">
                  <c:v>0.12823840129459735</c:v>
                </c:pt>
                <c:pt idx="4">
                  <c:v>-0.2045707830175712</c:v>
                </c:pt>
                <c:pt idx="5">
                  <c:v>3.8166190861487294E-2</c:v>
                </c:pt>
                <c:pt idx="6">
                  <c:v>2.2204460492503131E-16</c:v>
                </c:pt>
                <c:pt idx="7">
                  <c:v>-0.49005389066149596</c:v>
                </c:pt>
                <c:pt idx="8">
                  <c:v>-0.74118108343978828</c:v>
                </c:pt>
                <c:pt idx="9">
                  <c:v>-1.3558807533232993</c:v>
                </c:pt>
                <c:pt idx="10">
                  <c:v>-1.0890049707195526</c:v>
                </c:pt>
                <c:pt idx="11">
                  <c:v>-1.8162730986681503</c:v>
                </c:pt>
                <c:pt idx="12">
                  <c:v>-0.30482020667062931</c:v>
                </c:pt>
                <c:pt idx="13">
                  <c:v>-0.85374954150487614</c:v>
                </c:pt>
                <c:pt idx="14">
                  <c:v>0</c:v>
                </c:pt>
                <c:pt idx="15">
                  <c:v>-2.2399858340816818</c:v>
                </c:pt>
                <c:pt idx="16">
                  <c:v>-0.76294370528962951</c:v>
                </c:pt>
                <c:pt idx="17">
                  <c:v>0.19710795058707564</c:v>
                </c:pt>
                <c:pt idx="18">
                  <c:v>-3.398412941156484E-2</c:v>
                </c:pt>
                <c:pt idx="19">
                  <c:v>-8.3261117058334E-2</c:v>
                </c:pt>
                <c:pt idx="20">
                  <c:v>-0.19880715705765423</c:v>
                </c:pt>
                <c:pt idx="21">
                  <c:v>-0.31095478411581778</c:v>
                </c:pt>
                <c:pt idx="22">
                  <c:v>-1.1102230246251565E-16</c:v>
                </c:pt>
                <c:pt idx="23">
                  <c:v>-0.7544476729367382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80-42AE-9EA9-539A6FEC4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404200"/>
        <c:axId val="966405184"/>
      </c:scatterChart>
      <c:valAx>
        <c:axId val="966404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405184"/>
        <c:crosses val="autoZero"/>
        <c:crossBetween val="midCat"/>
      </c:valAx>
      <c:valAx>
        <c:axId val="9664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404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'CTGlo Data'!$AK$16:$AK$23</c:f>
                <c:numCache>
                  <c:formatCode>General</c:formatCode>
                  <c:ptCount val="8"/>
                  <c:pt idx="0">
                    <c:v>1.9424513684643301</c:v>
                  </c:pt>
                  <c:pt idx="1">
                    <c:v>3.0640677741631595</c:v>
                  </c:pt>
                  <c:pt idx="2">
                    <c:v>4.4649278795878118</c:v>
                  </c:pt>
                  <c:pt idx="3">
                    <c:v>11.220924181119223</c:v>
                  </c:pt>
                  <c:pt idx="4">
                    <c:v>4.1779269680044928</c:v>
                  </c:pt>
                  <c:pt idx="5">
                    <c:v>3.8071206766998622</c:v>
                  </c:pt>
                  <c:pt idx="6">
                    <c:v>0</c:v>
                  </c:pt>
                  <c:pt idx="7">
                    <c:v>2.3169861328231978</c:v>
                  </c:pt>
                </c:numCache>
              </c:numRef>
            </c:plus>
            <c:minus>
              <c:numRef>
                <c:f>'CTGlo Data'!$AK$16:$AK$23</c:f>
                <c:numCache>
                  <c:formatCode>General</c:formatCode>
                  <c:ptCount val="8"/>
                  <c:pt idx="0">
                    <c:v>1.9424513684643301</c:v>
                  </c:pt>
                  <c:pt idx="1">
                    <c:v>3.0640677741631595</c:v>
                  </c:pt>
                  <c:pt idx="2">
                    <c:v>4.4649278795878118</c:v>
                  </c:pt>
                  <c:pt idx="3">
                    <c:v>11.220924181119223</c:v>
                  </c:pt>
                  <c:pt idx="4">
                    <c:v>4.1779269680044928</c:v>
                  </c:pt>
                  <c:pt idx="5">
                    <c:v>3.8071206766998622</c:v>
                  </c:pt>
                  <c:pt idx="6">
                    <c:v>0</c:v>
                  </c:pt>
                  <c:pt idx="7">
                    <c:v>2.3169861328231978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'CTGlo Data'!$AM$5:$AM$12</c:f>
              <c:numCache>
                <c:formatCode>General</c:formatCode>
                <c:ptCount val="8"/>
                <c:pt idx="0">
                  <c:v>350</c:v>
                </c:pt>
                <c:pt idx="1">
                  <c:v>110.8</c:v>
                </c:pt>
                <c:pt idx="2">
                  <c:v>35.1</c:v>
                </c:pt>
                <c:pt idx="3">
                  <c:v>11.1</c:v>
                </c:pt>
                <c:pt idx="4">
                  <c:v>3.51</c:v>
                </c:pt>
                <c:pt idx="5">
                  <c:v>1.1100000000000001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'CTGlo Data'!$AJ$16:$AJ$23</c:f>
              <c:numCache>
                <c:formatCode>General</c:formatCode>
                <c:ptCount val="8"/>
                <c:pt idx="0">
                  <c:v>99.175101584701835</c:v>
                </c:pt>
                <c:pt idx="1">
                  <c:v>102.45471192920142</c:v>
                </c:pt>
                <c:pt idx="2">
                  <c:v>100.23656347172131</c:v>
                </c:pt>
                <c:pt idx="3">
                  <c:v>81.769037400900302</c:v>
                </c:pt>
                <c:pt idx="4">
                  <c:v>100.83419958964487</c:v>
                </c:pt>
                <c:pt idx="5">
                  <c:v>102.88856428195471</c:v>
                </c:pt>
                <c:pt idx="6">
                  <c:v>100</c:v>
                </c:pt>
                <c:pt idx="7">
                  <c:v>104.66096470852754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F1-4785-9EFD-71DC6B950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054592"/>
        <c:axId val="974054920"/>
      </c:scatterChart>
      <c:valAx>
        <c:axId val="97405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054920"/>
        <c:crosses val="autoZero"/>
        <c:crossBetween val="midCat"/>
      </c:valAx>
      <c:valAx>
        <c:axId val="97405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054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 Points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'CTGlo Data'!$AW$5:$AW$28</c:f>
              <c:numCache>
                <c:formatCode>General</c:formatCode>
                <c:ptCount val="24"/>
                <c:pt idx="0">
                  <c:v>281.60000000000002</c:v>
                </c:pt>
                <c:pt idx="1">
                  <c:v>97.93</c:v>
                </c:pt>
                <c:pt idx="2">
                  <c:v>35.9</c:v>
                </c:pt>
                <c:pt idx="3">
                  <c:v>13.5</c:v>
                </c:pt>
                <c:pt idx="4">
                  <c:v>5.05</c:v>
                </c:pt>
                <c:pt idx="5">
                  <c:v>2.29</c:v>
                </c:pt>
                <c:pt idx="6">
                  <c:v>0</c:v>
                </c:pt>
                <c:pt idx="7">
                  <c:v>0</c:v>
                </c:pt>
                <c:pt idx="8">
                  <c:v>297.435</c:v>
                </c:pt>
                <c:pt idx="9">
                  <c:v>99.29</c:v>
                </c:pt>
                <c:pt idx="10">
                  <c:v>27.344999999999999</c:v>
                </c:pt>
                <c:pt idx="11">
                  <c:v>7.99</c:v>
                </c:pt>
                <c:pt idx="12">
                  <c:v>2.82</c:v>
                </c:pt>
                <c:pt idx="13">
                  <c:v>1.385</c:v>
                </c:pt>
                <c:pt idx="14">
                  <c:v>0</c:v>
                </c:pt>
                <c:pt idx="15">
                  <c:v>0</c:v>
                </c:pt>
                <c:pt idx="16">
                  <c:v>288.85000000000002</c:v>
                </c:pt>
                <c:pt idx="17">
                  <c:v>90.4</c:v>
                </c:pt>
                <c:pt idx="18">
                  <c:v>31.98</c:v>
                </c:pt>
                <c:pt idx="19">
                  <c:v>12.33</c:v>
                </c:pt>
                <c:pt idx="20">
                  <c:v>2.4900000000000002</c:v>
                </c:pt>
                <c:pt idx="21">
                  <c:v>0.82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'CTGlo Data'!$AV$5:$AV$28</c:f>
              <c:numCache>
                <c:formatCode>General</c:formatCode>
                <c:ptCount val="24"/>
                <c:pt idx="0">
                  <c:v>103.17224309516692</c:v>
                </c:pt>
                <c:pt idx="1">
                  <c:v>106.39030665633946</c:v>
                </c:pt>
                <c:pt idx="2">
                  <c:v>107.77595903494765</c:v>
                </c:pt>
                <c:pt idx="3">
                  <c:v>98.926015690083247</c:v>
                </c:pt>
                <c:pt idx="4">
                  <c:v>110.64797991752317</c:v>
                </c:pt>
                <c:pt idx="5">
                  <c:v>111.35988253366064</c:v>
                </c:pt>
                <c:pt idx="6">
                  <c:v>100</c:v>
                </c:pt>
                <c:pt idx="7">
                  <c:v>104.79273925265598</c:v>
                </c:pt>
                <c:pt idx="8">
                  <c:v>99.411742842636698</c:v>
                </c:pt>
                <c:pt idx="9">
                  <c:v>106.02149870256495</c:v>
                </c:pt>
                <c:pt idx="10">
                  <c:v>103.32822490461839</c:v>
                </c:pt>
                <c:pt idx="11">
                  <c:v>54.594320153779705</c:v>
                </c:pt>
                <c:pt idx="12">
                  <c:v>98.440299404201085</c:v>
                </c:pt>
                <c:pt idx="13">
                  <c:v>102.02949080140024</c:v>
                </c:pt>
                <c:pt idx="14">
                  <c:v>100</c:v>
                </c:pt>
                <c:pt idx="15">
                  <c:v>109.50882223353686</c:v>
                </c:pt>
                <c:pt idx="16">
                  <c:v>94.941318816301873</c:v>
                </c:pt>
                <c:pt idx="17">
                  <c:v>94.95233042869981</c:v>
                </c:pt>
                <c:pt idx="18">
                  <c:v>89.605506475597906</c:v>
                </c:pt>
                <c:pt idx="19">
                  <c:v>91.786776358837983</c:v>
                </c:pt>
                <c:pt idx="20">
                  <c:v>93.41431944721036</c:v>
                </c:pt>
                <c:pt idx="21">
                  <c:v>95.276319510803262</c:v>
                </c:pt>
                <c:pt idx="22">
                  <c:v>100</c:v>
                </c:pt>
                <c:pt idx="23">
                  <c:v>99.68133263938978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E8-489D-A7C1-F564A09C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147000"/>
        <c:axId val="968150280"/>
      </c:scatterChart>
      <c:valAx>
        <c:axId val="968147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150280"/>
        <c:crosses val="autoZero"/>
        <c:crossBetween val="midCat"/>
      </c:valAx>
      <c:valAx>
        <c:axId val="96815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147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28014</xdr:colOff>
      <xdr:row>14</xdr:row>
      <xdr:rowOff>45944</xdr:rowOff>
    </xdr:from>
    <xdr:to>
      <xdr:col>45</xdr:col>
      <xdr:colOff>364191</xdr:colOff>
      <xdr:row>28</xdr:row>
      <xdr:rowOff>122144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2610CF-50A8-4CC7-BE3B-45E265F88B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442632</xdr:colOff>
      <xdr:row>3</xdr:row>
      <xdr:rowOff>79562</xdr:rowOff>
    </xdr:from>
    <xdr:to>
      <xdr:col>57</xdr:col>
      <xdr:colOff>173691</xdr:colOff>
      <xdr:row>17</xdr:row>
      <xdr:rowOff>155762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3EF168-6092-4D4C-A284-217ADC746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</xdr:colOff>
      <xdr:row>12</xdr:row>
      <xdr:rowOff>185737</xdr:rowOff>
    </xdr:from>
    <xdr:to>
      <xdr:col>45</xdr:col>
      <xdr:colOff>314325</xdr:colOff>
      <xdr:row>27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7B4A36-0AE3-4486-B3C3-1D5B965AE1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409575</xdr:colOff>
      <xdr:row>2</xdr:row>
      <xdr:rowOff>176212</xdr:rowOff>
    </xdr:from>
    <xdr:to>
      <xdr:col>57</xdr:col>
      <xdr:colOff>104775</xdr:colOff>
      <xdr:row>17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5A4868-D364-4AED-BF5F-744FF7739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"/>
  <sheetViews>
    <sheetView workbookViewId="0">
      <selection activeCell="H32" sqref="H32:I46"/>
    </sheetView>
  </sheetViews>
  <sheetFormatPr defaultRowHeight="15"/>
  <cols>
    <col min="1" max="1" width="9.85546875" bestFit="1" customWidth="1"/>
    <col min="2" max="2" width="16.42578125" bestFit="1" customWidth="1"/>
    <col min="3" max="3" width="9.85546875" bestFit="1" customWidth="1"/>
    <col min="4" max="4" width="12.28515625" bestFit="1" customWidth="1"/>
    <col min="5" max="5" width="21.85546875" bestFit="1" customWidth="1"/>
    <col min="6" max="6" width="12.28515625" bestFit="1" customWidth="1"/>
    <col min="7" max="7" width="16.42578125" bestFit="1" customWidth="1"/>
    <col min="12" max="12" width="13.5703125" bestFit="1" customWidth="1"/>
    <col min="13" max="13" width="14.5703125" bestFit="1" customWidth="1"/>
    <col min="15" max="15" width="16.140625" bestFit="1" customWidth="1"/>
    <col min="16" max="16" width="19.140625" bestFit="1" customWidth="1"/>
  </cols>
  <sheetData>
    <row r="1" spans="1:26" s="3" customFormat="1" ht="6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/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</row>
    <row r="2" spans="1:26">
      <c r="A2" s="1" t="s">
        <v>25</v>
      </c>
      <c r="B2" s="2">
        <v>43005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>
        <v>350</v>
      </c>
      <c r="I2" s="21">
        <v>281.60000000000002</v>
      </c>
      <c r="J2" s="1">
        <v>349.29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>
        <v>98.83954</v>
      </c>
      <c r="R2" s="1"/>
      <c r="T2" s="1">
        <v>4.5575999999999998E-2</v>
      </c>
    </row>
    <row r="3" spans="1:26">
      <c r="A3" s="1" t="s">
        <v>25</v>
      </c>
      <c r="B3" s="2">
        <v>43005</v>
      </c>
      <c r="C3" s="1" t="s">
        <v>26</v>
      </c>
      <c r="D3" s="1" t="s">
        <v>27</v>
      </c>
      <c r="E3" s="1" t="s">
        <v>37</v>
      </c>
      <c r="F3" s="1" t="s">
        <v>38</v>
      </c>
      <c r="G3" s="1" t="s">
        <v>30</v>
      </c>
      <c r="H3" s="1">
        <v>350</v>
      </c>
      <c r="I3" s="21">
        <v>281.60000000000002</v>
      </c>
      <c r="J3" s="1">
        <v>349.29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39</v>
      </c>
      <c r="P3" s="1" t="s">
        <v>36</v>
      </c>
      <c r="Q3" s="1">
        <v>98.067689999999999</v>
      </c>
      <c r="R3" s="1"/>
      <c r="T3" s="1">
        <v>9.1149999999999998E-3</v>
      </c>
    </row>
    <row r="4" spans="1:26">
      <c r="A4" s="1" t="s">
        <v>25</v>
      </c>
      <c r="B4" s="2">
        <v>43005</v>
      </c>
      <c r="C4" s="1" t="s">
        <v>26</v>
      </c>
      <c r="D4" s="1" t="s">
        <v>27</v>
      </c>
      <c r="E4" s="1" t="s">
        <v>40</v>
      </c>
      <c r="F4" s="1" t="s">
        <v>41</v>
      </c>
      <c r="G4" s="1" t="s">
        <v>30</v>
      </c>
      <c r="H4" s="1">
        <v>110.8</v>
      </c>
      <c r="I4" s="21">
        <v>97.93</v>
      </c>
      <c r="J4" s="1">
        <v>110.54</v>
      </c>
      <c r="K4" s="1" t="s">
        <v>31</v>
      </c>
      <c r="L4" s="1" t="s">
        <v>32</v>
      </c>
      <c r="M4" s="1" t="s">
        <v>33</v>
      </c>
      <c r="N4" s="1" t="s">
        <v>34</v>
      </c>
      <c r="O4" s="1" t="s">
        <v>42</v>
      </c>
      <c r="P4" s="1" t="s">
        <v>36</v>
      </c>
      <c r="Q4" s="1">
        <v>101.43300000000001</v>
      </c>
      <c r="R4" s="1"/>
      <c r="T4" s="1">
        <v>2.1269E-2</v>
      </c>
    </row>
    <row r="5" spans="1:26">
      <c r="A5" s="1" t="s">
        <v>25</v>
      </c>
      <c r="B5" s="2">
        <v>43005</v>
      </c>
      <c r="C5" s="1" t="s">
        <v>26</v>
      </c>
      <c r="D5" s="1" t="s">
        <v>27</v>
      </c>
      <c r="E5" s="1" t="s">
        <v>43</v>
      </c>
      <c r="F5" s="1" t="s">
        <v>44</v>
      </c>
      <c r="G5" s="1" t="s">
        <v>30</v>
      </c>
      <c r="H5" s="1">
        <v>110.8</v>
      </c>
      <c r="I5" s="21">
        <v>97.93</v>
      </c>
      <c r="J5" s="1">
        <v>110.54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45</v>
      </c>
      <c r="P5" s="1" t="s">
        <v>36</v>
      </c>
      <c r="Q5" s="1">
        <v>101.616</v>
      </c>
      <c r="R5" s="1"/>
      <c r="T5" s="1">
        <v>0.27041799999999999</v>
      </c>
    </row>
    <row r="6" spans="1:26">
      <c r="A6" s="1" t="s">
        <v>25</v>
      </c>
      <c r="B6" s="2">
        <v>43005</v>
      </c>
      <c r="C6" s="1" t="s">
        <v>26</v>
      </c>
      <c r="D6" s="1" t="s">
        <v>27</v>
      </c>
      <c r="E6" s="1" t="s">
        <v>46</v>
      </c>
      <c r="F6" s="1" t="s">
        <v>47</v>
      </c>
      <c r="G6" s="1" t="s">
        <v>30</v>
      </c>
      <c r="H6" s="1">
        <v>35.1</v>
      </c>
      <c r="I6" s="21">
        <v>35.9</v>
      </c>
      <c r="J6" s="1">
        <v>34.979999999999997</v>
      </c>
      <c r="K6" s="1" t="s">
        <v>31</v>
      </c>
      <c r="L6" s="1" t="s">
        <v>32</v>
      </c>
      <c r="M6" s="1" t="s">
        <v>33</v>
      </c>
      <c r="N6" s="1" t="s">
        <v>34</v>
      </c>
      <c r="O6" s="1" t="s">
        <v>48</v>
      </c>
      <c r="P6" s="1" t="s">
        <v>36</v>
      </c>
      <c r="Q6" s="1">
        <v>101.30500000000001</v>
      </c>
      <c r="R6" s="1"/>
      <c r="T6" s="1">
        <v>0.19142000000000001</v>
      </c>
    </row>
    <row r="7" spans="1:26">
      <c r="A7" s="1" t="s">
        <v>25</v>
      </c>
      <c r="B7" s="2">
        <v>43005</v>
      </c>
      <c r="C7" s="1" t="s">
        <v>26</v>
      </c>
      <c r="D7" s="1" t="s">
        <v>27</v>
      </c>
      <c r="E7" s="1" t="s">
        <v>49</v>
      </c>
      <c r="F7" s="1" t="s">
        <v>50</v>
      </c>
      <c r="G7" s="1" t="s">
        <v>30</v>
      </c>
      <c r="H7" s="1">
        <v>35.1</v>
      </c>
      <c r="I7" s="21">
        <v>35.9</v>
      </c>
      <c r="J7" s="1">
        <v>34.979999999999997</v>
      </c>
      <c r="K7" s="1" t="s">
        <v>31</v>
      </c>
      <c r="L7" s="1" t="s">
        <v>32</v>
      </c>
      <c r="M7" s="1" t="s">
        <v>33</v>
      </c>
      <c r="N7" s="1" t="s">
        <v>34</v>
      </c>
      <c r="O7" s="1" t="s">
        <v>51</v>
      </c>
      <c r="P7" s="1" t="s">
        <v>36</v>
      </c>
      <c r="Q7" s="1">
        <v>104.38849999999999</v>
      </c>
      <c r="R7" s="1"/>
      <c r="T7" s="1">
        <v>0.38587700000000003</v>
      </c>
    </row>
    <row r="8" spans="1:26">
      <c r="A8" s="1" t="s">
        <v>25</v>
      </c>
      <c r="B8" s="2">
        <v>43005</v>
      </c>
      <c r="C8" s="1" t="s">
        <v>26</v>
      </c>
      <c r="D8" s="1" t="s">
        <v>27</v>
      </c>
      <c r="E8" s="1" t="s">
        <v>52</v>
      </c>
      <c r="F8" s="1" t="s">
        <v>53</v>
      </c>
      <c r="G8" s="1" t="s">
        <v>30</v>
      </c>
      <c r="H8" s="1">
        <v>11.1</v>
      </c>
      <c r="I8" s="21">
        <v>13.5</v>
      </c>
      <c r="J8" s="1">
        <v>11.07</v>
      </c>
      <c r="K8" s="1" t="s">
        <v>31</v>
      </c>
      <c r="L8" s="1" t="s">
        <v>32</v>
      </c>
      <c r="M8" s="1" t="s">
        <v>33</v>
      </c>
      <c r="N8" s="1" t="s">
        <v>34</v>
      </c>
      <c r="O8" s="1" t="s">
        <v>54</v>
      </c>
      <c r="P8" s="1" t="s">
        <v>36</v>
      </c>
      <c r="Q8" s="1">
        <v>90.156639999999996</v>
      </c>
      <c r="R8" s="1"/>
      <c r="T8" s="1">
        <v>0.25826399999999999</v>
      </c>
    </row>
    <row r="9" spans="1:26">
      <c r="A9" s="1" t="s">
        <v>25</v>
      </c>
      <c r="B9" s="2">
        <v>43005</v>
      </c>
      <c r="C9" s="1" t="s">
        <v>26</v>
      </c>
      <c r="D9" s="1" t="s">
        <v>27</v>
      </c>
      <c r="E9" s="1" t="s">
        <v>55</v>
      </c>
      <c r="F9" s="1" t="s">
        <v>56</v>
      </c>
      <c r="G9" s="1" t="s">
        <v>30</v>
      </c>
      <c r="H9" s="1">
        <v>11.1</v>
      </c>
      <c r="I9" s="21">
        <v>13.5</v>
      </c>
      <c r="J9" s="1">
        <v>11.07</v>
      </c>
      <c r="K9" s="1" t="s">
        <v>31</v>
      </c>
      <c r="L9" s="1" t="s">
        <v>32</v>
      </c>
      <c r="M9" s="1" t="s">
        <v>33</v>
      </c>
      <c r="N9" s="1" t="s">
        <v>34</v>
      </c>
      <c r="O9" s="1" t="s">
        <v>57</v>
      </c>
      <c r="P9" s="1" t="s">
        <v>36</v>
      </c>
      <c r="Q9" s="1">
        <v>98.646540000000002</v>
      </c>
      <c r="R9" s="1"/>
      <c r="T9" s="1">
        <v>0.64110400000000001</v>
      </c>
    </row>
    <row r="10" spans="1:26">
      <c r="A10" s="1" t="s">
        <v>25</v>
      </c>
      <c r="B10" s="2">
        <v>43005</v>
      </c>
      <c r="C10" s="1" t="s">
        <v>26</v>
      </c>
      <c r="D10" s="1" t="s">
        <v>27</v>
      </c>
      <c r="E10" s="1" t="s">
        <v>58</v>
      </c>
      <c r="F10" s="1" t="s">
        <v>59</v>
      </c>
      <c r="G10" s="1" t="s">
        <v>30</v>
      </c>
      <c r="H10" s="1">
        <v>3.51</v>
      </c>
      <c r="I10" s="21">
        <v>5.05</v>
      </c>
      <c r="J10" s="1">
        <v>3.5</v>
      </c>
      <c r="K10" s="1" t="s">
        <v>31</v>
      </c>
      <c r="L10" s="1" t="s">
        <v>32</v>
      </c>
      <c r="M10" s="1" t="s">
        <v>33</v>
      </c>
      <c r="N10" s="1" t="s">
        <v>34</v>
      </c>
      <c r="O10" s="1" t="s">
        <v>60</v>
      </c>
      <c r="P10" s="1" t="s">
        <v>36</v>
      </c>
      <c r="Q10" s="1">
        <v>105.09010000000001</v>
      </c>
      <c r="R10" s="1"/>
      <c r="T10" s="1">
        <v>0.40410800000000002</v>
      </c>
    </row>
    <row r="11" spans="1:26">
      <c r="A11" s="1" t="s">
        <v>25</v>
      </c>
      <c r="B11" s="2">
        <v>43005</v>
      </c>
      <c r="C11" s="1" t="s">
        <v>26</v>
      </c>
      <c r="D11" s="1" t="s">
        <v>27</v>
      </c>
      <c r="E11" s="1" t="s">
        <v>61</v>
      </c>
      <c r="F11" s="1" t="s">
        <v>62</v>
      </c>
      <c r="G11" s="1" t="s">
        <v>30</v>
      </c>
      <c r="H11" s="1">
        <v>3.51</v>
      </c>
      <c r="I11" s="21">
        <v>5.05</v>
      </c>
      <c r="J11" s="1">
        <v>3.5</v>
      </c>
      <c r="K11" s="1" t="s">
        <v>31</v>
      </c>
      <c r="L11" s="1" t="s">
        <v>32</v>
      </c>
      <c r="M11" s="1" t="s">
        <v>33</v>
      </c>
      <c r="N11" s="1" t="s">
        <v>34</v>
      </c>
      <c r="O11" s="1" t="s">
        <v>63</v>
      </c>
      <c r="P11" s="1" t="s">
        <v>36</v>
      </c>
      <c r="Q11" s="1">
        <v>106.0848</v>
      </c>
      <c r="R11" s="1"/>
      <c r="T11" s="1">
        <v>0.48918299999999998</v>
      </c>
    </row>
    <row r="12" spans="1:26">
      <c r="A12" s="1" t="s">
        <v>25</v>
      </c>
      <c r="B12" s="2">
        <v>43005</v>
      </c>
      <c r="C12" s="1" t="s">
        <v>26</v>
      </c>
      <c r="D12" s="1" t="s">
        <v>27</v>
      </c>
      <c r="E12" s="1" t="s">
        <v>64</v>
      </c>
      <c r="F12" s="1" t="s">
        <v>65</v>
      </c>
      <c r="G12" s="1" t="s">
        <v>30</v>
      </c>
      <c r="H12" s="1">
        <v>1.1100000000000001</v>
      </c>
      <c r="I12" s="21">
        <v>2.29</v>
      </c>
      <c r="J12" s="1">
        <v>1.1100000000000001</v>
      </c>
      <c r="K12" s="1" t="s">
        <v>31</v>
      </c>
      <c r="L12" s="1" t="s">
        <v>32</v>
      </c>
      <c r="M12" s="1" t="s">
        <v>33</v>
      </c>
      <c r="N12" s="1" t="s">
        <v>34</v>
      </c>
      <c r="O12" s="1" t="s">
        <v>66</v>
      </c>
      <c r="P12" s="1" t="s">
        <v>36</v>
      </c>
      <c r="Q12" s="1">
        <v>105.5808</v>
      </c>
      <c r="R12" s="1"/>
      <c r="T12" s="1">
        <v>0.65325699999999998</v>
      </c>
    </row>
    <row r="13" spans="1:26">
      <c r="A13" s="1" t="s">
        <v>25</v>
      </c>
      <c r="B13" s="2">
        <v>43005</v>
      </c>
      <c r="C13" s="1" t="s">
        <v>26</v>
      </c>
      <c r="D13" s="1" t="s">
        <v>27</v>
      </c>
      <c r="E13" s="1" t="s">
        <v>67</v>
      </c>
      <c r="F13" s="1" t="s">
        <v>68</v>
      </c>
      <c r="G13" s="1" t="s">
        <v>30</v>
      </c>
      <c r="H13" s="1">
        <v>1.1100000000000001</v>
      </c>
      <c r="I13" s="21">
        <v>2.29</v>
      </c>
      <c r="J13" s="1">
        <v>1.1100000000000001</v>
      </c>
      <c r="K13" s="1" t="s">
        <v>31</v>
      </c>
      <c r="L13" s="1" t="s">
        <v>32</v>
      </c>
      <c r="M13" s="1" t="s">
        <v>33</v>
      </c>
      <c r="N13" s="1" t="s">
        <v>34</v>
      </c>
      <c r="O13" s="1" t="s">
        <v>69</v>
      </c>
      <c r="P13" s="1" t="s">
        <v>36</v>
      </c>
      <c r="Q13" s="1">
        <v>106.9528</v>
      </c>
      <c r="R13" s="1"/>
      <c r="T13" s="1">
        <v>0.367647</v>
      </c>
    </row>
    <row r="14" spans="1:26">
      <c r="A14" s="1" t="s">
        <v>25</v>
      </c>
      <c r="B14" s="2">
        <v>43005</v>
      </c>
      <c r="C14" s="1" t="s">
        <v>26</v>
      </c>
      <c r="D14" s="1" t="s">
        <v>27</v>
      </c>
      <c r="E14" s="1" t="s">
        <v>70</v>
      </c>
      <c r="F14" s="1" t="s">
        <v>71</v>
      </c>
      <c r="G14" s="1" t="s">
        <v>72</v>
      </c>
      <c r="H14" s="1">
        <v>0</v>
      </c>
      <c r="I14">
        <v>0</v>
      </c>
      <c r="J14" s="1">
        <v>0</v>
      </c>
      <c r="K14" s="1" t="s">
        <v>31</v>
      </c>
      <c r="L14" s="1" t="s">
        <v>25</v>
      </c>
      <c r="M14" s="1" t="s">
        <v>25</v>
      </c>
      <c r="N14" s="1" t="s">
        <v>25</v>
      </c>
      <c r="O14" s="1" t="s">
        <v>73</v>
      </c>
      <c r="P14" s="1" t="s">
        <v>36</v>
      </c>
      <c r="Q14" s="1">
        <v>89.121530000000007</v>
      </c>
      <c r="R14" s="1"/>
      <c r="T14" s="1">
        <v>0.66541099999999997</v>
      </c>
    </row>
    <row r="15" spans="1:26">
      <c r="A15" s="1" t="s">
        <v>25</v>
      </c>
      <c r="B15" s="2">
        <v>43005</v>
      </c>
      <c r="C15" s="1" t="s">
        <v>26</v>
      </c>
      <c r="D15" s="1" t="s">
        <v>27</v>
      </c>
      <c r="E15" s="1" t="s">
        <v>74</v>
      </c>
      <c r="F15" s="1" t="s">
        <v>75</v>
      </c>
      <c r="G15" s="1" t="s">
        <v>72</v>
      </c>
      <c r="H15" s="1">
        <v>0</v>
      </c>
      <c r="I15">
        <v>0</v>
      </c>
      <c r="J15" s="1">
        <v>0</v>
      </c>
      <c r="K15" s="1" t="s">
        <v>31</v>
      </c>
      <c r="L15" s="1" t="s">
        <v>25</v>
      </c>
      <c r="M15" s="1" t="s">
        <v>25</v>
      </c>
      <c r="N15" s="1" t="s">
        <v>25</v>
      </c>
      <c r="O15" s="1" t="s">
        <v>76</v>
      </c>
      <c r="P15" s="1" t="s">
        <v>36</v>
      </c>
      <c r="Q15" s="1">
        <v>101.73139999999999</v>
      </c>
      <c r="R15" s="1"/>
      <c r="T15" s="1">
        <v>3.9498999999999999E-2</v>
      </c>
    </row>
    <row r="16" spans="1:26">
      <c r="A16" s="1" t="s">
        <v>25</v>
      </c>
      <c r="B16" s="2">
        <v>43005</v>
      </c>
      <c r="C16" s="1" t="s">
        <v>26</v>
      </c>
      <c r="D16" s="1" t="s">
        <v>27</v>
      </c>
      <c r="E16" s="1" t="s">
        <v>77</v>
      </c>
      <c r="F16" s="1" t="s">
        <v>78</v>
      </c>
      <c r="G16" s="1" t="s">
        <v>79</v>
      </c>
      <c r="H16" s="1" t="s">
        <v>25</v>
      </c>
      <c r="I16" t="s">
        <v>25</v>
      </c>
      <c r="J16" s="1" t="s">
        <v>25</v>
      </c>
      <c r="K16" s="1" t="s">
        <v>25</v>
      </c>
      <c r="L16" s="1" t="s">
        <v>25</v>
      </c>
      <c r="M16" s="1" t="s">
        <v>25</v>
      </c>
      <c r="N16" s="1" t="s">
        <v>25</v>
      </c>
      <c r="O16" s="1" t="s">
        <v>80</v>
      </c>
      <c r="P16" s="1" t="s">
        <v>36</v>
      </c>
      <c r="Q16" s="1">
        <v>98.382000000000005</v>
      </c>
      <c r="R16" s="1">
        <v>101.61799999999999</v>
      </c>
      <c r="T16" s="1">
        <v>-0.16103999999999999</v>
      </c>
    </row>
    <row r="17" spans="1:20">
      <c r="A17" s="1" t="s">
        <v>25</v>
      </c>
      <c r="B17" s="2">
        <v>43006</v>
      </c>
      <c r="C17" s="1" t="s">
        <v>26</v>
      </c>
      <c r="D17" s="1" t="s">
        <v>27</v>
      </c>
      <c r="E17" s="1" t="s">
        <v>81</v>
      </c>
      <c r="F17" s="1" t="s">
        <v>29</v>
      </c>
      <c r="G17" s="1" t="s">
        <v>30</v>
      </c>
      <c r="H17" s="1">
        <v>350</v>
      </c>
      <c r="I17" s="21">
        <v>297.435</v>
      </c>
      <c r="J17" s="1">
        <v>349.29</v>
      </c>
      <c r="K17" s="1" t="s">
        <v>31</v>
      </c>
      <c r="L17" s="1" t="s">
        <v>32</v>
      </c>
      <c r="M17" s="1" t="s">
        <v>33</v>
      </c>
      <c r="N17" s="1" t="s">
        <v>34</v>
      </c>
      <c r="O17" s="1" t="s">
        <v>82</v>
      </c>
      <c r="P17" s="1" t="s">
        <v>83</v>
      </c>
      <c r="Q17" s="1">
        <v>85.1447</v>
      </c>
      <c r="R17" s="1"/>
      <c r="T17" s="1">
        <v>1.712151</v>
      </c>
    </row>
    <row r="18" spans="1:20">
      <c r="A18" s="1" t="s">
        <v>25</v>
      </c>
      <c r="B18" s="2">
        <v>43006</v>
      </c>
      <c r="C18" s="1" t="s">
        <v>26</v>
      </c>
      <c r="D18" s="1" t="s">
        <v>27</v>
      </c>
      <c r="E18" s="1" t="s">
        <v>84</v>
      </c>
      <c r="F18" s="1" t="s">
        <v>38</v>
      </c>
      <c r="G18" s="1" t="s">
        <v>30</v>
      </c>
      <c r="H18" s="1">
        <v>350</v>
      </c>
      <c r="I18" s="21">
        <v>297.435</v>
      </c>
      <c r="J18" s="1">
        <v>349.29</v>
      </c>
      <c r="K18" s="1" t="s">
        <v>31</v>
      </c>
      <c r="L18" s="1" t="s">
        <v>32</v>
      </c>
      <c r="M18" s="1" t="s">
        <v>33</v>
      </c>
      <c r="N18" s="1" t="s">
        <v>34</v>
      </c>
      <c r="O18" s="1" t="s">
        <v>85</v>
      </c>
      <c r="P18" s="1" t="s">
        <v>83</v>
      </c>
      <c r="Q18" s="1">
        <v>96.414630000000002</v>
      </c>
      <c r="R18" s="1"/>
      <c r="T18" s="1">
        <v>0.91050799999999998</v>
      </c>
    </row>
    <row r="19" spans="1:20">
      <c r="A19" s="1" t="s">
        <v>25</v>
      </c>
      <c r="B19" s="2">
        <v>43006</v>
      </c>
      <c r="C19" s="1" t="s">
        <v>26</v>
      </c>
      <c r="D19" s="1" t="s">
        <v>27</v>
      </c>
      <c r="E19" s="1" t="s">
        <v>86</v>
      </c>
      <c r="F19" s="1" t="s">
        <v>41</v>
      </c>
      <c r="G19" s="1" t="s">
        <v>30</v>
      </c>
      <c r="H19" s="1">
        <v>110.8</v>
      </c>
      <c r="I19" s="21">
        <v>99.29</v>
      </c>
      <c r="J19" s="1">
        <v>110.54</v>
      </c>
      <c r="K19" s="1" t="s">
        <v>31</v>
      </c>
      <c r="L19" s="1" t="s">
        <v>32</v>
      </c>
      <c r="M19" s="1" t="s">
        <v>33</v>
      </c>
      <c r="N19" s="1" t="s">
        <v>34</v>
      </c>
      <c r="O19" s="1" t="s">
        <v>87</v>
      </c>
      <c r="P19" s="1" t="s">
        <v>83</v>
      </c>
      <c r="Q19" s="1">
        <v>95.418109999999999</v>
      </c>
      <c r="R19" s="1"/>
      <c r="T19" s="1">
        <v>1.0688569999999999</v>
      </c>
    </row>
    <row r="20" spans="1:20">
      <c r="A20" s="1" t="s">
        <v>25</v>
      </c>
      <c r="B20" s="2">
        <v>43006</v>
      </c>
      <c r="C20" s="1" t="s">
        <v>26</v>
      </c>
      <c r="D20" s="1" t="s">
        <v>27</v>
      </c>
      <c r="E20" s="1" t="s">
        <v>88</v>
      </c>
      <c r="F20" s="1" t="s">
        <v>44</v>
      </c>
      <c r="G20" s="1" t="s">
        <v>30</v>
      </c>
      <c r="H20" s="1">
        <v>110.8</v>
      </c>
      <c r="I20" s="21">
        <v>99.29</v>
      </c>
      <c r="J20" s="1">
        <v>110.54</v>
      </c>
      <c r="K20" s="1" t="s">
        <v>31</v>
      </c>
      <c r="L20" s="1" t="s">
        <v>32</v>
      </c>
      <c r="M20" s="1" t="s">
        <v>33</v>
      </c>
      <c r="N20" s="1" t="s">
        <v>34</v>
      </c>
      <c r="O20" s="1" t="s">
        <v>89</v>
      </c>
      <c r="P20" s="1" t="s">
        <v>83</v>
      </c>
      <c r="Q20" s="1">
        <v>98.212869999999995</v>
      </c>
      <c r="R20" s="1"/>
      <c r="T20" s="1">
        <v>0.56906699999999999</v>
      </c>
    </row>
    <row r="21" spans="1:20">
      <c r="A21" s="1" t="s">
        <v>25</v>
      </c>
      <c r="B21" s="2">
        <v>43006</v>
      </c>
      <c r="C21" s="1" t="s">
        <v>26</v>
      </c>
      <c r="D21" s="1" t="s">
        <v>27</v>
      </c>
      <c r="E21" s="1" t="s">
        <v>90</v>
      </c>
      <c r="F21" s="1" t="s">
        <v>47</v>
      </c>
      <c r="G21" s="1" t="s">
        <v>30</v>
      </c>
      <c r="H21" s="1">
        <v>35.1</v>
      </c>
      <c r="I21" s="21">
        <v>27.344999999999999</v>
      </c>
      <c r="J21" s="1">
        <v>34.979999999999997</v>
      </c>
      <c r="K21" s="1" t="s">
        <v>31</v>
      </c>
      <c r="L21" s="1" t="s">
        <v>32</v>
      </c>
      <c r="M21" s="1" t="s">
        <v>33</v>
      </c>
      <c r="N21" s="1" t="s">
        <v>34</v>
      </c>
      <c r="O21" s="1" t="s">
        <v>91</v>
      </c>
      <c r="P21" s="1" t="s">
        <v>83</v>
      </c>
      <c r="Q21" s="1">
        <v>95.553470000000004</v>
      </c>
      <c r="R21" s="1"/>
      <c r="T21" s="1">
        <v>1.197516</v>
      </c>
    </row>
    <row r="22" spans="1:20">
      <c r="A22" s="1" t="s">
        <v>25</v>
      </c>
      <c r="B22" s="2">
        <v>43006</v>
      </c>
      <c r="C22" s="1" t="s">
        <v>26</v>
      </c>
      <c r="D22" s="1" t="s">
        <v>27</v>
      </c>
      <c r="E22" s="1" t="s">
        <v>92</v>
      </c>
      <c r="F22" s="1" t="s">
        <v>50</v>
      </c>
      <c r="G22" s="1" t="s">
        <v>30</v>
      </c>
      <c r="H22" s="1">
        <v>35.1</v>
      </c>
      <c r="I22" s="21">
        <v>27.344999999999999</v>
      </c>
      <c r="J22" s="1">
        <v>34.979999999999997</v>
      </c>
      <c r="K22" s="1" t="s">
        <v>31</v>
      </c>
      <c r="L22" s="1" t="s">
        <v>32</v>
      </c>
      <c r="M22" s="1" t="s">
        <v>33</v>
      </c>
      <c r="N22" s="1" t="s">
        <v>34</v>
      </c>
      <c r="O22" s="1" t="s">
        <v>93</v>
      </c>
      <c r="P22" s="1" t="s">
        <v>83</v>
      </c>
      <c r="Q22" s="1">
        <v>93.158680000000004</v>
      </c>
      <c r="R22" s="1"/>
      <c r="T22" s="1">
        <v>1.5043169999999999</v>
      </c>
    </row>
    <row r="23" spans="1:20">
      <c r="A23" s="1" t="s">
        <v>25</v>
      </c>
      <c r="B23" s="2">
        <v>43006</v>
      </c>
      <c r="C23" s="1" t="s">
        <v>26</v>
      </c>
      <c r="D23" s="1" t="s">
        <v>27</v>
      </c>
      <c r="E23" s="1" t="s">
        <v>94</v>
      </c>
      <c r="F23" s="1" t="s">
        <v>53</v>
      </c>
      <c r="G23" s="1" t="s">
        <v>30</v>
      </c>
      <c r="H23" s="1">
        <v>11.1</v>
      </c>
      <c r="I23" s="21">
        <v>7.99</v>
      </c>
      <c r="J23" s="1">
        <v>11.07</v>
      </c>
      <c r="K23" s="1" t="s">
        <v>31</v>
      </c>
      <c r="L23" s="1" t="s">
        <v>32</v>
      </c>
      <c r="M23" s="1" t="s">
        <v>33</v>
      </c>
      <c r="N23" s="1" t="s">
        <v>34</v>
      </c>
      <c r="O23" s="1" t="s">
        <v>95</v>
      </c>
      <c r="P23" s="1" t="s">
        <v>83</v>
      </c>
      <c r="Q23" s="1">
        <v>5.5339010000000002</v>
      </c>
      <c r="R23" s="1"/>
      <c r="T23" s="1">
        <v>1.2222580000000001</v>
      </c>
    </row>
    <row r="24" spans="1:20">
      <c r="A24" s="1" t="s">
        <v>25</v>
      </c>
      <c r="B24" s="2">
        <v>43006</v>
      </c>
      <c r="C24" s="1" t="s">
        <v>26</v>
      </c>
      <c r="D24" s="1" t="s">
        <v>27</v>
      </c>
      <c r="E24" s="1" t="s">
        <v>96</v>
      </c>
      <c r="F24" s="1" t="s">
        <v>56</v>
      </c>
      <c r="G24" s="1" t="s">
        <v>30</v>
      </c>
      <c r="H24" s="1">
        <v>11.1</v>
      </c>
      <c r="I24" s="21">
        <v>7.99</v>
      </c>
      <c r="J24" s="1">
        <v>11.07</v>
      </c>
      <c r="K24" s="1" t="s">
        <v>31</v>
      </c>
      <c r="L24" s="1" t="s">
        <v>32</v>
      </c>
      <c r="M24" s="1" t="s">
        <v>33</v>
      </c>
      <c r="N24" s="1" t="s">
        <v>34</v>
      </c>
      <c r="O24" s="1" t="s">
        <v>97</v>
      </c>
      <c r="P24" s="1" t="s">
        <v>83</v>
      </c>
      <c r="Q24" s="1">
        <v>94.173720000000003</v>
      </c>
      <c r="R24" s="1"/>
      <c r="T24" s="1">
        <v>-1.5834900000000001</v>
      </c>
    </row>
    <row r="25" spans="1:20">
      <c r="A25" s="1" t="s">
        <v>25</v>
      </c>
      <c r="B25" s="2">
        <v>43006</v>
      </c>
      <c r="C25" s="1" t="s">
        <v>26</v>
      </c>
      <c r="D25" s="1" t="s">
        <v>27</v>
      </c>
      <c r="E25" s="1" t="s">
        <v>98</v>
      </c>
      <c r="F25" s="1" t="s">
        <v>59</v>
      </c>
      <c r="G25" s="1" t="s">
        <v>30</v>
      </c>
      <c r="H25" s="1">
        <v>3.51</v>
      </c>
      <c r="I25" s="21">
        <v>2.82</v>
      </c>
      <c r="J25" s="1">
        <v>3.5</v>
      </c>
      <c r="K25" s="1" t="s">
        <v>31</v>
      </c>
      <c r="L25" s="1" t="s">
        <v>32</v>
      </c>
      <c r="M25" s="1" t="s">
        <v>33</v>
      </c>
      <c r="N25" s="1" t="s">
        <v>34</v>
      </c>
      <c r="O25" s="1" t="s">
        <v>99</v>
      </c>
      <c r="P25" s="1" t="s">
        <v>83</v>
      </c>
      <c r="Q25" s="1">
        <v>93.208169999999996</v>
      </c>
      <c r="R25" s="1"/>
      <c r="T25" s="1">
        <v>2.642452</v>
      </c>
    </row>
    <row r="26" spans="1:20">
      <c r="A26" s="1" t="s">
        <v>25</v>
      </c>
      <c r="B26" s="2">
        <v>43006</v>
      </c>
      <c r="C26" s="1" t="s">
        <v>26</v>
      </c>
      <c r="D26" s="1" t="s">
        <v>27</v>
      </c>
      <c r="E26" s="1" t="s">
        <v>100</v>
      </c>
      <c r="F26" s="1" t="s">
        <v>62</v>
      </c>
      <c r="G26" s="1" t="s">
        <v>30</v>
      </c>
      <c r="H26" s="1">
        <v>3.51</v>
      </c>
      <c r="I26" s="21">
        <v>2.82</v>
      </c>
      <c r="J26" s="1">
        <v>3.5</v>
      </c>
      <c r="K26" s="1" t="s">
        <v>31</v>
      </c>
      <c r="L26" s="1" t="s">
        <v>32</v>
      </c>
      <c r="M26" s="1" t="s">
        <v>33</v>
      </c>
      <c r="N26" s="1" t="s">
        <v>34</v>
      </c>
      <c r="O26" s="1" t="s">
        <v>101</v>
      </c>
      <c r="P26" s="1" t="s">
        <v>83</v>
      </c>
      <c r="Q26" s="1">
        <v>86.576980000000006</v>
      </c>
      <c r="R26" s="1"/>
      <c r="T26" s="1">
        <v>2.281218</v>
      </c>
    </row>
    <row r="27" spans="1:20">
      <c r="A27" s="1" t="s">
        <v>25</v>
      </c>
      <c r="B27" s="2">
        <v>43006</v>
      </c>
      <c r="C27" s="1" t="s">
        <v>26</v>
      </c>
      <c r="D27" s="1" t="s">
        <v>27</v>
      </c>
      <c r="E27" s="1" t="s">
        <v>102</v>
      </c>
      <c r="F27" s="1" t="s">
        <v>65</v>
      </c>
      <c r="G27" s="1" t="s">
        <v>30</v>
      </c>
      <c r="H27" s="1">
        <v>1.1100000000000001</v>
      </c>
      <c r="I27" s="21">
        <v>1.385</v>
      </c>
      <c r="J27" s="1">
        <v>1.1100000000000001</v>
      </c>
      <c r="K27" s="1" t="s">
        <v>31</v>
      </c>
      <c r="L27" s="1" t="s">
        <v>32</v>
      </c>
      <c r="M27" s="1" t="s">
        <v>33</v>
      </c>
      <c r="N27" s="1" t="s">
        <v>34</v>
      </c>
      <c r="O27" s="1" t="s">
        <v>103</v>
      </c>
      <c r="P27" s="1" t="s">
        <v>83</v>
      </c>
      <c r="Q27" s="1">
        <v>101.1238</v>
      </c>
      <c r="R27" s="1"/>
      <c r="T27" s="1">
        <v>2.0140039999999999</v>
      </c>
    </row>
    <row r="28" spans="1:20">
      <c r="A28" s="1" t="s">
        <v>25</v>
      </c>
      <c r="B28" s="2">
        <v>43006</v>
      </c>
      <c r="C28" s="1" t="s">
        <v>26</v>
      </c>
      <c r="D28" s="1" t="s">
        <v>27</v>
      </c>
      <c r="E28" s="1" t="s">
        <v>104</v>
      </c>
      <c r="F28" s="1" t="s">
        <v>68</v>
      </c>
      <c r="G28" s="1" t="s">
        <v>30</v>
      </c>
      <c r="H28" s="1">
        <v>1.1100000000000001</v>
      </c>
      <c r="I28" s="21">
        <v>1.385</v>
      </c>
      <c r="J28" s="1">
        <v>1.1100000000000001</v>
      </c>
      <c r="K28" s="1" t="s">
        <v>31</v>
      </c>
      <c r="L28" s="1" t="s">
        <v>32</v>
      </c>
      <c r="M28" s="1" t="s">
        <v>33</v>
      </c>
      <c r="N28" s="1" t="s">
        <v>34</v>
      </c>
      <c r="O28" s="1" t="s">
        <v>105</v>
      </c>
      <c r="P28" s="1" t="s">
        <v>83</v>
      </c>
      <c r="Q28" s="1">
        <v>85.216409999999996</v>
      </c>
      <c r="R28" s="1"/>
      <c r="T28" s="1">
        <v>0.78184900000000002</v>
      </c>
    </row>
    <row r="29" spans="1:20">
      <c r="A29" s="1" t="s">
        <v>25</v>
      </c>
      <c r="B29" s="2">
        <v>43006</v>
      </c>
      <c r="C29" s="1" t="s">
        <v>26</v>
      </c>
      <c r="D29" s="1" t="s">
        <v>27</v>
      </c>
      <c r="E29" s="1" t="s">
        <v>106</v>
      </c>
      <c r="F29" s="1" t="s">
        <v>71</v>
      </c>
      <c r="G29" s="1" t="s">
        <v>72</v>
      </c>
      <c r="H29" s="1">
        <v>0</v>
      </c>
      <c r="I29">
        <v>0</v>
      </c>
      <c r="J29" s="1">
        <v>0</v>
      </c>
      <c r="K29" s="1" t="s">
        <v>31</v>
      </c>
      <c r="L29" s="1" t="s">
        <v>25</v>
      </c>
      <c r="M29" s="1" t="s">
        <v>25</v>
      </c>
      <c r="N29" s="1" t="s">
        <v>25</v>
      </c>
      <c r="O29" s="1" t="s">
        <v>107</v>
      </c>
      <c r="P29" s="1" t="s">
        <v>83</v>
      </c>
      <c r="Q29" s="1">
        <v>83.702470000000005</v>
      </c>
      <c r="R29" s="1"/>
      <c r="T29" s="1">
        <v>2.3356509999999999</v>
      </c>
    </row>
    <row r="30" spans="1:20">
      <c r="A30" s="1" t="s">
        <v>25</v>
      </c>
      <c r="B30" s="2">
        <v>43006</v>
      </c>
      <c r="C30" s="1" t="s">
        <v>26</v>
      </c>
      <c r="D30" s="1" t="s">
        <v>27</v>
      </c>
      <c r="E30" s="1" t="s">
        <v>108</v>
      </c>
      <c r="F30" s="1" t="s">
        <v>75</v>
      </c>
      <c r="G30" s="1" t="s">
        <v>72</v>
      </c>
      <c r="H30" s="1">
        <v>0</v>
      </c>
      <c r="I30">
        <v>0</v>
      </c>
      <c r="J30" s="1">
        <v>0</v>
      </c>
      <c r="K30" s="1" t="s">
        <v>31</v>
      </c>
      <c r="L30" s="1" t="s">
        <v>25</v>
      </c>
      <c r="M30" s="1" t="s">
        <v>25</v>
      </c>
      <c r="N30" s="1" t="s">
        <v>25</v>
      </c>
      <c r="O30" s="1" t="s">
        <v>109</v>
      </c>
      <c r="P30" s="1" t="s">
        <v>83</v>
      </c>
      <c r="Q30" s="1">
        <v>98.931209999999993</v>
      </c>
      <c r="R30" s="1"/>
      <c r="T30" s="1">
        <v>1.5735950000000001</v>
      </c>
    </row>
    <row r="31" spans="1:20">
      <c r="A31" s="1" t="s">
        <v>25</v>
      </c>
      <c r="B31" s="2">
        <v>43006</v>
      </c>
      <c r="C31" s="1" t="s">
        <v>26</v>
      </c>
      <c r="D31" s="1" t="s">
        <v>27</v>
      </c>
      <c r="E31" s="1" t="s">
        <v>110</v>
      </c>
      <c r="F31" s="1" t="s">
        <v>78</v>
      </c>
      <c r="G31" s="1" t="s">
        <v>79</v>
      </c>
      <c r="H31" s="1" t="s">
        <v>25</v>
      </c>
      <c r="I31" t="s">
        <v>25</v>
      </c>
      <c r="J31" s="1" t="s">
        <v>25</v>
      </c>
      <c r="K31" s="1" t="s">
        <v>25</v>
      </c>
      <c r="L31" s="1" t="s">
        <v>25</v>
      </c>
      <c r="M31" s="1" t="s">
        <v>25</v>
      </c>
      <c r="N31" s="1" t="s">
        <v>25</v>
      </c>
      <c r="O31" s="1" t="s">
        <v>111</v>
      </c>
      <c r="P31" s="1" t="s">
        <v>83</v>
      </c>
      <c r="Q31" s="1">
        <v>95.566450000000003</v>
      </c>
      <c r="R31" s="1">
        <v>104.4335</v>
      </c>
      <c r="T31" s="1">
        <v>-0.11380999999999999</v>
      </c>
    </row>
    <row r="32" spans="1:20">
      <c r="A32" s="1" t="s">
        <v>25</v>
      </c>
      <c r="B32" s="2">
        <v>43007</v>
      </c>
      <c r="C32" s="1" t="s">
        <v>26</v>
      </c>
      <c r="D32" s="1" t="s">
        <v>27</v>
      </c>
      <c r="E32" s="1" t="s">
        <v>112</v>
      </c>
      <c r="F32" s="1" t="s">
        <v>29</v>
      </c>
      <c r="G32" s="1" t="s">
        <v>30</v>
      </c>
      <c r="H32" s="1">
        <v>350</v>
      </c>
      <c r="I32" s="20">
        <v>288.85000000000002</v>
      </c>
      <c r="J32" s="1">
        <v>349.29</v>
      </c>
      <c r="K32" s="1" t="s">
        <v>31</v>
      </c>
      <c r="L32" s="1" t="s">
        <v>32</v>
      </c>
      <c r="M32" s="1" t="s">
        <v>33</v>
      </c>
      <c r="N32" s="1" t="s">
        <v>34</v>
      </c>
      <c r="O32" s="1" t="s">
        <v>113</v>
      </c>
      <c r="P32" s="1" t="s">
        <v>114</v>
      </c>
      <c r="Q32" s="1">
        <v>96.905879999999996</v>
      </c>
      <c r="R32" s="1"/>
      <c r="T32" s="1">
        <v>-0.12648999999999999</v>
      </c>
    </row>
    <row r="33" spans="1:20">
      <c r="A33" s="1" t="s">
        <v>25</v>
      </c>
      <c r="B33" s="2">
        <v>43007</v>
      </c>
      <c r="C33" s="1" t="s">
        <v>26</v>
      </c>
      <c r="D33" s="1" t="s">
        <v>27</v>
      </c>
      <c r="E33" s="1" t="s">
        <v>115</v>
      </c>
      <c r="F33" s="1" t="s">
        <v>38</v>
      </c>
      <c r="G33" s="1" t="s">
        <v>30</v>
      </c>
      <c r="H33" s="1">
        <v>350</v>
      </c>
      <c r="I33" s="20">
        <v>288.85000000000002</v>
      </c>
      <c r="J33" s="1">
        <v>349.29</v>
      </c>
      <c r="K33" s="1" t="s">
        <v>31</v>
      </c>
      <c r="L33" s="1" t="s">
        <v>32</v>
      </c>
      <c r="M33" s="1" t="s">
        <v>33</v>
      </c>
      <c r="N33" s="1" t="s">
        <v>34</v>
      </c>
      <c r="O33" s="1" t="s">
        <v>116</v>
      </c>
      <c r="P33" s="1" t="s">
        <v>114</v>
      </c>
      <c r="Q33" s="1">
        <v>93.583780000000004</v>
      </c>
      <c r="R33" s="1"/>
      <c r="T33" s="1">
        <v>-9.9500000000000005E-2</v>
      </c>
    </row>
    <row r="34" spans="1:20">
      <c r="A34" s="1" t="s">
        <v>25</v>
      </c>
      <c r="B34" s="2">
        <v>43007</v>
      </c>
      <c r="C34" s="1" t="s">
        <v>26</v>
      </c>
      <c r="D34" s="1" t="s">
        <v>27</v>
      </c>
      <c r="E34" s="1" t="s">
        <v>117</v>
      </c>
      <c r="F34" s="1" t="s">
        <v>41</v>
      </c>
      <c r="G34" s="1" t="s">
        <v>30</v>
      </c>
      <c r="H34" s="1">
        <v>110.8</v>
      </c>
      <c r="I34" s="20">
        <v>90.4</v>
      </c>
      <c r="J34" s="1">
        <v>110.54</v>
      </c>
      <c r="K34" s="1" t="s">
        <v>31</v>
      </c>
      <c r="L34" s="1" t="s">
        <v>32</v>
      </c>
      <c r="M34" s="1" t="s">
        <v>33</v>
      </c>
      <c r="N34" s="1" t="s">
        <v>34</v>
      </c>
      <c r="O34" s="1" t="s">
        <v>118</v>
      </c>
      <c r="P34" s="1" t="s">
        <v>114</v>
      </c>
      <c r="Q34" s="1">
        <v>95.173050000000003</v>
      </c>
      <c r="R34" s="1"/>
      <c r="T34" s="1">
        <v>0.15684300000000001</v>
      </c>
    </row>
    <row r="35" spans="1:20">
      <c r="A35" s="1" t="s">
        <v>25</v>
      </c>
      <c r="B35" s="2">
        <v>43007</v>
      </c>
      <c r="C35" s="1" t="s">
        <v>26</v>
      </c>
      <c r="D35" s="1" t="s">
        <v>27</v>
      </c>
      <c r="E35" s="1" t="s">
        <v>119</v>
      </c>
      <c r="F35" s="1" t="s">
        <v>44</v>
      </c>
      <c r="G35" s="1" t="s">
        <v>30</v>
      </c>
      <c r="H35" s="1">
        <v>110.8</v>
      </c>
      <c r="I35" s="20">
        <v>90.4</v>
      </c>
      <c r="J35" s="1">
        <v>110.54</v>
      </c>
      <c r="K35" s="1" t="s">
        <v>31</v>
      </c>
      <c r="L35" s="1" t="s">
        <v>32</v>
      </c>
      <c r="M35" s="1" t="s">
        <v>33</v>
      </c>
      <c r="N35" s="1" t="s">
        <v>34</v>
      </c>
      <c r="O35" s="1" t="s">
        <v>120</v>
      </c>
      <c r="P35" s="1" t="s">
        <v>114</v>
      </c>
      <c r="Q35" s="1">
        <v>95.338710000000006</v>
      </c>
      <c r="R35" s="1"/>
      <c r="T35" s="1">
        <v>0.29850700000000002</v>
      </c>
    </row>
    <row r="36" spans="1:20">
      <c r="A36" s="1" t="s">
        <v>25</v>
      </c>
      <c r="B36" s="2">
        <v>43007</v>
      </c>
      <c r="C36" s="1" t="s">
        <v>26</v>
      </c>
      <c r="D36" s="1" t="s">
        <v>27</v>
      </c>
      <c r="E36" s="1" t="s">
        <v>121</v>
      </c>
      <c r="F36" s="1" t="s">
        <v>47</v>
      </c>
      <c r="G36" s="1" t="s">
        <v>30</v>
      </c>
      <c r="H36" s="1">
        <v>35.1</v>
      </c>
      <c r="I36" s="20">
        <v>31.98</v>
      </c>
      <c r="J36" s="1">
        <v>34.979999999999997</v>
      </c>
      <c r="K36" s="1" t="s">
        <v>31</v>
      </c>
      <c r="L36" s="1" t="s">
        <v>32</v>
      </c>
      <c r="M36" s="1" t="s">
        <v>33</v>
      </c>
      <c r="N36" s="1" t="s">
        <v>34</v>
      </c>
      <c r="O36" s="1" t="s">
        <v>122</v>
      </c>
      <c r="P36" s="1" t="s">
        <v>114</v>
      </c>
      <c r="Q36" s="1">
        <v>88.119399999999999</v>
      </c>
      <c r="R36" s="1"/>
      <c r="T36" s="1">
        <v>1.310397</v>
      </c>
    </row>
    <row r="37" spans="1:20">
      <c r="A37" s="1" t="s">
        <v>25</v>
      </c>
      <c r="B37" s="2">
        <v>43007</v>
      </c>
      <c r="C37" s="1" t="s">
        <v>26</v>
      </c>
      <c r="D37" s="1" t="s">
        <v>27</v>
      </c>
      <c r="E37" s="1" t="s">
        <v>123</v>
      </c>
      <c r="F37" s="1" t="s">
        <v>50</v>
      </c>
      <c r="G37" s="1" t="s">
        <v>30</v>
      </c>
      <c r="H37" s="1">
        <v>35.1</v>
      </c>
      <c r="I37" s="20">
        <v>31.98</v>
      </c>
      <c r="J37" s="1">
        <v>34.979999999999997</v>
      </c>
      <c r="K37" s="1" t="s">
        <v>31</v>
      </c>
      <c r="L37" s="1" t="s">
        <v>32</v>
      </c>
      <c r="M37" s="1" t="s">
        <v>33</v>
      </c>
      <c r="N37" s="1" t="s">
        <v>34</v>
      </c>
      <c r="O37" s="1" t="s">
        <v>124</v>
      </c>
      <c r="P37" s="1" t="s">
        <v>114</v>
      </c>
      <c r="Q37" s="1">
        <v>91.664519999999996</v>
      </c>
      <c r="R37" s="1"/>
      <c r="T37" s="1">
        <v>0.69651700000000005</v>
      </c>
    </row>
    <row r="38" spans="1:20">
      <c r="A38" s="1" t="s">
        <v>25</v>
      </c>
      <c r="B38" s="2">
        <v>43007</v>
      </c>
      <c r="C38" s="1" t="s">
        <v>26</v>
      </c>
      <c r="D38" s="1" t="s">
        <v>27</v>
      </c>
      <c r="E38" s="1" t="s">
        <v>125</v>
      </c>
      <c r="F38" s="1" t="s">
        <v>53</v>
      </c>
      <c r="G38" s="1" t="s">
        <v>30</v>
      </c>
      <c r="H38" s="1">
        <v>11.1</v>
      </c>
      <c r="I38" s="20">
        <v>12.33</v>
      </c>
      <c r="J38" s="1">
        <v>11.07</v>
      </c>
      <c r="K38" s="1" t="s">
        <v>31</v>
      </c>
      <c r="L38" s="1" t="s">
        <v>32</v>
      </c>
      <c r="M38" s="1" t="s">
        <v>33</v>
      </c>
      <c r="N38" s="1" t="s">
        <v>34</v>
      </c>
      <c r="O38" s="1" t="s">
        <v>126</v>
      </c>
      <c r="P38" s="1" t="s">
        <v>114</v>
      </c>
      <c r="Q38" s="1">
        <v>98.349019999999996</v>
      </c>
      <c r="R38" s="1"/>
      <c r="T38" s="1">
        <v>0.50763100000000005</v>
      </c>
    </row>
    <row r="39" spans="1:20">
      <c r="A39" s="1" t="s">
        <v>25</v>
      </c>
      <c r="B39" s="2">
        <v>43007</v>
      </c>
      <c r="C39" s="1" t="s">
        <v>26</v>
      </c>
      <c r="D39" s="1" t="s">
        <v>27</v>
      </c>
      <c r="E39" s="1" t="s">
        <v>127</v>
      </c>
      <c r="F39" s="1" t="s">
        <v>56</v>
      </c>
      <c r="G39" s="1" t="s">
        <v>30</v>
      </c>
      <c r="H39" s="1">
        <v>11.1</v>
      </c>
      <c r="I39" s="20">
        <v>12.33</v>
      </c>
      <c r="J39" s="1">
        <v>11.07</v>
      </c>
      <c r="K39" s="1" t="s">
        <v>31</v>
      </c>
      <c r="L39" s="1" t="s">
        <v>32</v>
      </c>
      <c r="M39" s="1" t="s">
        <v>33</v>
      </c>
      <c r="N39" s="1" t="s">
        <v>34</v>
      </c>
      <c r="O39" s="1" t="s">
        <v>128</v>
      </c>
      <c r="P39" s="1" t="s">
        <v>114</v>
      </c>
      <c r="Q39" s="1">
        <v>85.811390000000003</v>
      </c>
      <c r="R39" s="1"/>
      <c r="T39" s="1">
        <v>1.1215109999999999</v>
      </c>
    </row>
    <row r="40" spans="1:20">
      <c r="A40" s="1" t="s">
        <v>25</v>
      </c>
      <c r="B40" s="2">
        <v>43007</v>
      </c>
      <c r="C40" s="1" t="s">
        <v>26</v>
      </c>
      <c r="D40" s="1" t="s">
        <v>27</v>
      </c>
      <c r="E40" s="1" t="s">
        <v>129</v>
      </c>
      <c r="F40" s="1" t="s">
        <v>59</v>
      </c>
      <c r="G40" s="1" t="s">
        <v>30</v>
      </c>
      <c r="H40" s="1">
        <v>3.51</v>
      </c>
      <c r="I40" s="20">
        <v>2.4900000000000002</v>
      </c>
      <c r="J40" s="1">
        <v>3.5</v>
      </c>
      <c r="K40" s="1" t="s">
        <v>31</v>
      </c>
      <c r="L40" s="1" t="s">
        <v>32</v>
      </c>
      <c r="M40" s="1" t="s">
        <v>33</v>
      </c>
      <c r="N40" s="1" t="s">
        <v>34</v>
      </c>
      <c r="O40" s="1" t="s">
        <v>130</v>
      </c>
      <c r="P40" s="1" t="s">
        <v>114</v>
      </c>
      <c r="Q40" s="1">
        <v>96.524850000000001</v>
      </c>
      <c r="R40" s="1"/>
      <c r="T40" s="1">
        <v>0.56159899999999996</v>
      </c>
    </row>
    <row r="41" spans="1:20">
      <c r="A41" s="1" t="s">
        <v>25</v>
      </c>
      <c r="B41" s="2">
        <v>43007</v>
      </c>
      <c r="C41" s="1" t="s">
        <v>26</v>
      </c>
      <c r="D41" s="1" t="s">
        <v>27</v>
      </c>
      <c r="E41" s="1" t="s">
        <v>131</v>
      </c>
      <c r="F41" s="1" t="s">
        <v>62</v>
      </c>
      <c r="G41" s="1" t="s">
        <v>30</v>
      </c>
      <c r="H41" s="1">
        <v>3.51</v>
      </c>
      <c r="I41" s="20">
        <v>2.4900000000000002</v>
      </c>
      <c r="J41" s="1">
        <v>3.5</v>
      </c>
      <c r="K41" s="1" t="s">
        <v>31</v>
      </c>
      <c r="L41" s="1" t="s">
        <v>32</v>
      </c>
      <c r="M41" s="1" t="s">
        <v>33</v>
      </c>
      <c r="N41" s="1" t="s">
        <v>34</v>
      </c>
      <c r="O41" s="1" t="s">
        <v>132</v>
      </c>
      <c r="P41" s="1" t="s">
        <v>114</v>
      </c>
      <c r="Q41" s="1">
        <v>90.901049999999998</v>
      </c>
      <c r="R41" s="1"/>
      <c r="T41" s="1">
        <v>1.0607979999999999</v>
      </c>
    </row>
    <row r="42" spans="1:20">
      <c r="A42" s="1" t="s">
        <v>25</v>
      </c>
      <c r="B42" s="2">
        <v>43007</v>
      </c>
      <c r="C42" s="1" t="s">
        <v>26</v>
      </c>
      <c r="D42" s="1" t="s">
        <v>27</v>
      </c>
      <c r="E42" s="1" t="s">
        <v>133</v>
      </c>
      <c r="F42" s="1" t="s">
        <v>65</v>
      </c>
      <c r="G42" s="1" t="s">
        <v>30</v>
      </c>
      <c r="H42" s="1">
        <v>1.1100000000000001</v>
      </c>
      <c r="I42" s="20">
        <v>0.82</v>
      </c>
      <c r="J42" s="1">
        <v>1.1100000000000001</v>
      </c>
      <c r="K42" s="1" t="s">
        <v>31</v>
      </c>
      <c r="L42" s="1" t="s">
        <v>32</v>
      </c>
      <c r="M42" s="1" t="s">
        <v>33</v>
      </c>
      <c r="N42" s="1" t="s">
        <v>34</v>
      </c>
      <c r="O42" s="1" t="s">
        <v>134</v>
      </c>
      <c r="P42" s="1" t="s">
        <v>114</v>
      </c>
      <c r="Q42" s="1">
        <v>96.138050000000007</v>
      </c>
      <c r="R42" s="1"/>
      <c r="T42" s="1">
        <v>0.56159899999999996</v>
      </c>
    </row>
    <row r="43" spans="1:20">
      <c r="A43" s="1" t="s">
        <v>25</v>
      </c>
      <c r="B43" s="2">
        <v>43007</v>
      </c>
      <c r="C43" s="1" t="s">
        <v>26</v>
      </c>
      <c r="D43" s="1" t="s">
        <v>27</v>
      </c>
      <c r="E43" s="1" t="s">
        <v>135</v>
      </c>
      <c r="F43" s="1" t="s">
        <v>68</v>
      </c>
      <c r="G43" s="1" t="s">
        <v>30</v>
      </c>
      <c r="H43" s="1">
        <v>1.1100000000000001</v>
      </c>
      <c r="I43" s="20">
        <v>0.82</v>
      </c>
      <c r="J43" s="1">
        <v>1.1100000000000001</v>
      </c>
      <c r="K43" s="1" t="s">
        <v>31</v>
      </c>
      <c r="L43" s="1" t="s">
        <v>32</v>
      </c>
      <c r="M43" s="1" t="s">
        <v>33</v>
      </c>
      <c r="N43" s="1" t="s">
        <v>34</v>
      </c>
      <c r="O43" s="1" t="s">
        <v>136</v>
      </c>
      <c r="P43" s="1" t="s">
        <v>114</v>
      </c>
      <c r="Q43" s="1">
        <v>95.023759999999996</v>
      </c>
      <c r="R43" s="1"/>
      <c r="T43" s="1">
        <v>0.70326299999999997</v>
      </c>
    </row>
    <row r="44" spans="1:20">
      <c r="A44" s="1" t="s">
        <v>25</v>
      </c>
      <c r="B44" s="2">
        <v>43007</v>
      </c>
      <c r="C44" s="1" t="s">
        <v>26</v>
      </c>
      <c r="D44" s="1" t="s">
        <v>27</v>
      </c>
      <c r="E44" s="1" t="s">
        <v>137</v>
      </c>
      <c r="F44" s="1" t="s">
        <v>71</v>
      </c>
      <c r="G44" s="1" t="s">
        <v>72</v>
      </c>
      <c r="H44" s="1">
        <v>0</v>
      </c>
      <c r="I44">
        <v>0</v>
      </c>
      <c r="J44" s="1">
        <v>0</v>
      </c>
      <c r="K44" s="1" t="s">
        <v>31</v>
      </c>
      <c r="L44" s="1" t="s">
        <v>25</v>
      </c>
      <c r="M44" s="1" t="s">
        <v>25</v>
      </c>
      <c r="N44" s="1" t="s">
        <v>25</v>
      </c>
      <c r="O44" s="1" t="s">
        <v>138</v>
      </c>
      <c r="P44" s="1" t="s">
        <v>114</v>
      </c>
      <c r="Q44" s="1">
        <v>98.653899999999993</v>
      </c>
      <c r="R44" s="1"/>
      <c r="T44" s="1">
        <v>0.56834499999999999</v>
      </c>
    </row>
    <row r="45" spans="1:20">
      <c r="A45" s="1" t="s">
        <v>25</v>
      </c>
      <c r="B45" s="2">
        <v>43007</v>
      </c>
      <c r="C45" s="1" t="s">
        <v>26</v>
      </c>
      <c r="D45" s="1" t="s">
        <v>27</v>
      </c>
      <c r="E45" s="1" t="s">
        <v>139</v>
      </c>
      <c r="F45" s="1" t="s">
        <v>75</v>
      </c>
      <c r="G45" s="1" t="s">
        <v>72</v>
      </c>
      <c r="H45" s="1">
        <v>0</v>
      </c>
      <c r="I45">
        <v>0</v>
      </c>
      <c r="J45" s="1">
        <v>0</v>
      </c>
      <c r="K45" s="1" t="s">
        <v>31</v>
      </c>
      <c r="L45" s="1" t="s">
        <v>25</v>
      </c>
      <c r="M45" s="1" t="s">
        <v>25</v>
      </c>
      <c r="N45" s="1" t="s">
        <v>25</v>
      </c>
      <c r="O45" s="1" t="s">
        <v>140</v>
      </c>
      <c r="P45" s="1" t="s">
        <v>114</v>
      </c>
      <c r="Q45" s="1">
        <v>101.9855</v>
      </c>
      <c r="R45" s="1"/>
      <c r="T45" s="1">
        <v>0.37271300000000002</v>
      </c>
    </row>
    <row r="46" spans="1:20">
      <c r="A46" s="1" t="s">
        <v>25</v>
      </c>
      <c r="B46" s="2">
        <v>43007</v>
      </c>
      <c r="C46" s="1" t="s">
        <v>26</v>
      </c>
      <c r="D46" s="1" t="s">
        <v>27</v>
      </c>
      <c r="E46" s="1" t="s">
        <v>141</v>
      </c>
      <c r="F46" s="1" t="s">
        <v>78</v>
      </c>
      <c r="G46" s="1" t="s">
        <v>79</v>
      </c>
      <c r="H46" s="1" t="s">
        <v>25</v>
      </c>
      <c r="I46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142</v>
      </c>
      <c r="P46" s="1" t="s">
        <v>114</v>
      </c>
      <c r="Q46" s="1">
        <v>101.9836</v>
      </c>
      <c r="R46" s="1">
        <v>98.016409999999993</v>
      </c>
      <c r="T46" s="1">
        <v>-0.16022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9C1D-5E11-4297-98E9-D9CEE6C5532E}">
  <dimension ref="A1:AW77"/>
  <sheetViews>
    <sheetView tabSelected="1" topLeftCell="K1" zoomScale="79" zoomScaleNormal="85" workbookViewId="0">
      <selection activeCell="AE32" sqref="AE32"/>
    </sheetView>
  </sheetViews>
  <sheetFormatPr defaultRowHeight="15"/>
  <cols>
    <col min="3" max="3" width="12.85546875" customWidth="1"/>
    <col min="7" max="7" width="12" bestFit="1" customWidth="1"/>
    <col min="32" max="32" width="10.140625" customWidth="1"/>
    <col min="33" max="33" width="12.140625" customWidth="1"/>
    <col min="34" max="34" width="10.7109375" customWidth="1"/>
    <col min="35" max="35" width="11.28515625" customWidth="1"/>
    <col min="47" max="47" width="12.42578125" bestFit="1" customWidth="1"/>
    <col min="48" max="48" width="13" bestFit="1" customWidth="1"/>
    <col min="49" max="49" width="9" bestFit="1" customWidth="1"/>
  </cols>
  <sheetData>
    <row r="1" spans="2:49">
      <c r="B1" s="35">
        <v>43005</v>
      </c>
      <c r="C1" s="36"/>
      <c r="D1" s="36"/>
      <c r="E1" s="36"/>
      <c r="F1" s="36"/>
      <c r="G1" s="36"/>
      <c r="H1" s="36"/>
      <c r="I1" s="36"/>
      <c r="J1" s="36"/>
      <c r="L1" s="35">
        <v>43006</v>
      </c>
      <c r="M1" s="36"/>
      <c r="N1" s="36"/>
      <c r="O1" s="36"/>
      <c r="P1" s="36"/>
      <c r="Q1" s="36"/>
      <c r="R1" s="36"/>
      <c r="S1" s="36"/>
      <c r="T1" s="36"/>
      <c r="V1" s="35">
        <v>43007</v>
      </c>
      <c r="W1" s="36"/>
      <c r="X1" s="36"/>
      <c r="Y1" s="36"/>
      <c r="Z1" s="36"/>
      <c r="AA1" s="36"/>
      <c r="AB1" s="36"/>
      <c r="AC1" s="36"/>
      <c r="AD1" s="36"/>
    </row>
    <row r="2" spans="2:49" ht="75">
      <c r="D2" s="5" t="s">
        <v>143</v>
      </c>
      <c r="E2" s="5" t="s">
        <v>144</v>
      </c>
      <c r="F2" s="5" t="s">
        <v>145</v>
      </c>
      <c r="G2" s="5" t="s">
        <v>146</v>
      </c>
      <c r="H2" s="5" t="s">
        <v>147</v>
      </c>
      <c r="I2" s="5" t="s">
        <v>148</v>
      </c>
      <c r="J2" s="5" t="s">
        <v>149</v>
      </c>
      <c r="N2" s="5" t="s">
        <v>143</v>
      </c>
      <c r="O2" s="5" t="s">
        <v>144</v>
      </c>
      <c r="P2" s="5" t="s">
        <v>145</v>
      </c>
      <c r="Q2" s="5" t="s">
        <v>146</v>
      </c>
      <c r="R2" s="5" t="s">
        <v>150</v>
      </c>
      <c r="S2" s="5" t="s">
        <v>148</v>
      </c>
      <c r="T2" s="5" t="s">
        <v>149</v>
      </c>
      <c r="X2" s="5" t="s">
        <v>143</v>
      </c>
      <c r="Y2" s="5" t="s">
        <v>144</v>
      </c>
      <c r="Z2" s="5" t="s">
        <v>145</v>
      </c>
      <c r="AA2" s="5" t="s">
        <v>146</v>
      </c>
      <c r="AB2" s="5" t="s">
        <v>150</v>
      </c>
      <c r="AC2" s="5" t="s">
        <v>148</v>
      </c>
      <c r="AD2" s="5" t="s">
        <v>149</v>
      </c>
      <c r="AV2" t="s">
        <v>151</v>
      </c>
    </row>
    <row r="3" spans="2:49">
      <c r="C3" s="6" t="s">
        <v>152</v>
      </c>
      <c r="D3">
        <v>1.72E-2</v>
      </c>
      <c r="E3">
        <v>1.0400000000000003E-2</v>
      </c>
      <c r="F3">
        <f>AVERAGE(E31:E34)</f>
        <v>1.0375000000000002E-2</v>
      </c>
      <c r="G3">
        <f>AVERAGE(E35:E36)</f>
        <v>0.833175</v>
      </c>
      <c r="H3">
        <f>((E3-E$31)/(G$3-E$31))*100</f>
        <v>-0.78395345276374218</v>
      </c>
      <c r="I3" s="34">
        <f>AVERAGE(E27:E30)</f>
        <v>1.4387500000000001E-2</v>
      </c>
      <c r="J3" s="34">
        <f>((E3-E$27)/(G$3-E$27))*100</f>
        <v>-0.59296390255830256</v>
      </c>
      <c r="M3" s="6" t="s">
        <v>152</v>
      </c>
      <c r="N3">
        <v>4.4600000000000001E-2</v>
      </c>
      <c r="O3">
        <v>3.6600000000000001E-2</v>
      </c>
      <c r="P3">
        <f>AVERAGE(O31:O34)</f>
        <v>1.8449999999999994E-2</v>
      </c>
      <c r="Q3">
        <f>AVERAGE(O35:O36)</f>
        <v>1.028875</v>
      </c>
      <c r="R3">
        <f>((O3-O$31)/(Q$3-O$31))*100</f>
        <v>1.7427899492511452</v>
      </c>
      <c r="S3" s="34">
        <f>AVERAGE(O27:O30)</f>
        <v>4.0587499999999999E-2</v>
      </c>
      <c r="T3" s="34">
        <f>((O3-O$27)/(Q$3-O$27))*100</f>
        <v>-1.3016513105842116</v>
      </c>
      <c r="W3" s="6" t="s">
        <v>152</v>
      </c>
      <c r="X3" s="34">
        <v>9.2500000000000013E-3</v>
      </c>
      <c r="Y3" s="34">
        <v>1.5000000000000048E-3</v>
      </c>
      <c r="Z3">
        <f>AVERAGE(Y31:Y34)</f>
        <v>2.9875000000000049E-3</v>
      </c>
      <c r="AA3">
        <f>AVERAGE(Y35:Y36)</f>
        <v>0.74417500000000003</v>
      </c>
      <c r="AB3">
        <f>((Y3-Y$31)/(AA$3-Y$31))*100</f>
        <v>-0.64369685266117838</v>
      </c>
      <c r="AC3" s="34">
        <f>AVERAGE(Y27:Y30)</f>
        <v>8.5375000000000034E-3</v>
      </c>
      <c r="AD3" s="34">
        <f>((Y3-Y$27)/(AA$3-Y$27))*100</f>
        <v>-1.3095522286259933</v>
      </c>
      <c r="AF3" t="s">
        <v>153</v>
      </c>
      <c r="AU3" s="31" t="s">
        <v>154</v>
      </c>
      <c r="AV3" s="31"/>
      <c r="AW3" s="31"/>
    </row>
    <row r="4" spans="2:49">
      <c r="C4" s="6" t="s">
        <v>155</v>
      </c>
      <c r="D4">
        <v>2.0400000000000001E-2</v>
      </c>
      <c r="E4">
        <v>1.3600000000000004E-2</v>
      </c>
      <c r="H4">
        <f t="shared" ref="H4:H36" si="0">((E4-E$31)/(G$3-E$31))*100</f>
        <v>-0.39197672638187087</v>
      </c>
      <c r="J4" s="34">
        <f t="shared" ref="J4:J36" si="1">((E4-E$27)/(G$3-E$27))*100</f>
        <v>-0.20172998746828805</v>
      </c>
      <c r="M4" s="6" t="s">
        <v>155</v>
      </c>
      <c r="N4">
        <v>4.1050000000000003E-2</v>
      </c>
      <c r="O4">
        <v>3.3050000000000003E-2</v>
      </c>
      <c r="R4">
        <f t="shared" ref="R4:R36" si="2">((O4-O$31)/(Q$3-O$31))*100</f>
        <v>1.391261294714693</v>
      </c>
      <c r="T4" s="34">
        <f t="shared" ref="T4:T36" si="3">((O4-O$27)/(Q$3-O$27))*100</f>
        <v>-1.6640718715704037</v>
      </c>
      <c r="W4" s="6" t="s">
        <v>155</v>
      </c>
      <c r="X4" s="34">
        <v>1.3649999999999999E-2</v>
      </c>
      <c r="Y4" s="34">
        <v>5.9000000000000025E-3</v>
      </c>
      <c r="Z4" s="34"/>
      <c r="AB4">
        <f t="shared" ref="AB4:AB36" si="4">((Y4-Y$31)/(AA$3-Y$31))*100</f>
        <v>-4.7430294406613553E-2</v>
      </c>
      <c r="AD4" s="34">
        <f t="shared" ref="AD4:AD34" si="5">((Y4-Y$27)/(AA$3-Y$27))*100</f>
        <v>-0.70934079050574672</v>
      </c>
      <c r="AG4" s="28">
        <v>43005</v>
      </c>
      <c r="AH4" s="28">
        <v>43006</v>
      </c>
      <c r="AI4" s="28">
        <v>43007</v>
      </c>
      <c r="AJ4" t="s">
        <v>156</v>
      </c>
      <c r="AK4" t="s">
        <v>157</v>
      </c>
      <c r="AM4" t="s">
        <v>7</v>
      </c>
      <c r="AN4" t="s">
        <v>158</v>
      </c>
      <c r="AU4" s="31" t="s">
        <v>159</v>
      </c>
      <c r="AV4" s="31" t="s">
        <v>160</v>
      </c>
      <c r="AW4" s="31" t="s">
        <v>161</v>
      </c>
    </row>
    <row r="5" spans="2:49">
      <c r="C5" s="6" t="s">
        <v>162</v>
      </c>
      <c r="D5">
        <v>1.7549999999999996E-2</v>
      </c>
      <c r="E5">
        <v>1.0749999999999999E-2</v>
      </c>
      <c r="H5">
        <f t="shared" si="0"/>
        <v>-0.74108099831572538</v>
      </c>
      <c r="J5" s="34">
        <f t="shared" si="1"/>
        <v>-0.55017269309533279</v>
      </c>
      <c r="M5" s="6" t="s">
        <v>162</v>
      </c>
      <c r="N5">
        <v>4.3749999999999997E-2</v>
      </c>
      <c r="O5">
        <v>3.5749999999999997E-2</v>
      </c>
      <c r="R5">
        <f t="shared" si="2"/>
        <v>1.658621116474811</v>
      </c>
      <c r="T5" s="34">
        <f t="shared" si="3"/>
        <v>-1.3884280646231593</v>
      </c>
      <c r="W5" s="6" t="s">
        <v>162</v>
      </c>
      <c r="X5" s="34">
        <v>9.7999999999999997E-3</v>
      </c>
      <c r="Y5" s="34">
        <v>2.0500000000000032E-3</v>
      </c>
      <c r="Z5" s="34"/>
      <c r="AB5">
        <f t="shared" si="4"/>
        <v>-0.56916353287935795</v>
      </c>
      <c r="AD5" s="34">
        <f t="shared" si="5"/>
        <v>-1.2345257988609626</v>
      </c>
      <c r="AF5" t="s">
        <v>163</v>
      </c>
      <c r="AG5">
        <v>0.11242100145843467</v>
      </c>
      <c r="AH5">
        <v>1.4659672909914152</v>
      </c>
      <c r="AI5">
        <v>-8.432414200185652E-3</v>
      </c>
      <c r="AJ5">
        <v>0.52331862608322133</v>
      </c>
      <c r="AK5">
        <f>_xlfn.STDEV.P(AG5:AI5)/SQRT(3)</f>
        <v>0.38588750983472114</v>
      </c>
      <c r="AM5">
        <v>350</v>
      </c>
      <c r="AN5">
        <v>289.29500000000002</v>
      </c>
      <c r="AU5" s="31">
        <v>0.11242100145843467</v>
      </c>
      <c r="AV5" s="31">
        <v>-0.37708196571149388</v>
      </c>
      <c r="AW5" s="32">
        <v>281.60000000000002</v>
      </c>
    </row>
    <row r="6" spans="2:49">
      <c r="C6" s="6" t="s">
        <v>164</v>
      </c>
      <c r="D6">
        <v>1.7250000000000001E-2</v>
      </c>
      <c r="E6">
        <v>1.0450000000000004E-2</v>
      </c>
      <c r="H6">
        <f t="shared" si="0"/>
        <v>-0.77782881641402524</v>
      </c>
      <c r="J6" s="34">
        <f t="shared" si="1"/>
        <v>-0.586850872635021</v>
      </c>
      <c r="M6" s="6" t="s">
        <v>164</v>
      </c>
      <c r="N6">
        <v>3.5650000000000001E-2</v>
      </c>
      <c r="O6">
        <v>2.7650000000000001E-2</v>
      </c>
      <c r="R6">
        <f t="shared" si="2"/>
        <v>0.85654165119445524</v>
      </c>
      <c r="T6" s="34">
        <f t="shared" si="3"/>
        <v>-2.2153594854648935</v>
      </c>
      <c r="W6" s="6" t="s">
        <v>164</v>
      </c>
      <c r="X6" s="34">
        <v>1.0000000000000002E-2</v>
      </c>
      <c r="Y6" s="34">
        <v>2.2500000000000055E-3</v>
      </c>
      <c r="Z6" s="34"/>
      <c r="AB6">
        <f t="shared" si="4"/>
        <v>-0.54206050750415014</v>
      </c>
      <c r="AD6" s="34">
        <f t="shared" si="5"/>
        <v>-1.2072434607645874</v>
      </c>
      <c r="AF6" t="s">
        <v>165</v>
      </c>
      <c r="AG6">
        <v>0.15647788040836197</v>
      </c>
      <c r="AH6">
        <v>0.8647351362050627</v>
      </c>
      <c r="AI6">
        <v>0.94443039042077714</v>
      </c>
      <c r="AJ6">
        <v>0.65521446901140068</v>
      </c>
      <c r="AK6">
        <f t="shared" ref="AK6:AK12" si="6">_xlfn.STDEV.P(AG6:AI6)/SQRT(3)</f>
        <v>0.20447302022226924</v>
      </c>
      <c r="AM6">
        <v>110.8</v>
      </c>
      <c r="AN6">
        <v>95.873333333333335</v>
      </c>
      <c r="AU6" s="31">
        <v>0.15647788040836197</v>
      </c>
      <c r="AV6" s="31">
        <v>-0.33280918431216844</v>
      </c>
      <c r="AW6" s="32">
        <v>97.93</v>
      </c>
    </row>
    <row r="7" spans="2:49">
      <c r="C7" s="6" t="s">
        <v>166</v>
      </c>
      <c r="D7">
        <v>1.8000000000000002E-2</v>
      </c>
      <c r="E7">
        <v>1.1200000000000005E-2</v>
      </c>
      <c r="H7">
        <f t="shared" si="0"/>
        <v>-0.68595927116827404</v>
      </c>
      <c r="J7" s="34">
        <f t="shared" si="1"/>
        <v>-0.4951554237857988</v>
      </c>
      <c r="M7" s="6" t="s">
        <v>166</v>
      </c>
      <c r="N7">
        <v>3.6850000000000001E-2</v>
      </c>
      <c r="O7">
        <v>2.8850000000000001E-2</v>
      </c>
      <c r="R7">
        <f t="shared" si="2"/>
        <v>0.97536823864339683</v>
      </c>
      <c r="T7" s="34">
        <f t="shared" si="3"/>
        <v>-2.0928511268216732</v>
      </c>
      <c r="W7" s="6" t="s">
        <v>166</v>
      </c>
      <c r="X7" s="34">
        <v>3.2199999999999999E-2</v>
      </c>
      <c r="Y7" s="34">
        <v>2.4450000000000003E-2</v>
      </c>
      <c r="Z7" s="34"/>
      <c r="AB7">
        <f t="shared" si="4"/>
        <v>2.4663753091438827</v>
      </c>
      <c r="AD7" s="34">
        <f t="shared" si="5"/>
        <v>1.8210960679330215</v>
      </c>
      <c r="AF7" t="s">
        <v>167</v>
      </c>
      <c r="AG7">
        <v>0.2977637335926106</v>
      </c>
      <c r="AH7">
        <v>1.1257639112254751</v>
      </c>
      <c r="AI7">
        <v>0.71506872417573131</v>
      </c>
      <c r="AJ7">
        <v>0.7128654563312723</v>
      </c>
      <c r="AK7">
        <f t="shared" si="6"/>
        <v>0.19516358627339028</v>
      </c>
      <c r="AM7">
        <v>35.1</v>
      </c>
      <c r="AN7">
        <v>31.741666666666664</v>
      </c>
      <c r="AU7" s="31">
        <v>0.2977637335926106</v>
      </c>
      <c r="AV7" s="31">
        <v>-0.19083095430743613</v>
      </c>
      <c r="AW7" s="32">
        <v>35.9</v>
      </c>
    </row>
    <row r="8" spans="2:49">
      <c r="C8" s="6" t="s">
        <v>168</v>
      </c>
      <c r="D8">
        <v>1.9100000000000002E-2</v>
      </c>
      <c r="E8">
        <v>1.2300000000000005E-2</v>
      </c>
      <c r="H8">
        <f t="shared" si="0"/>
        <v>-0.55121727147450583</v>
      </c>
      <c r="J8" s="34">
        <f t="shared" si="1"/>
        <v>-0.36066876547360632</v>
      </c>
      <c r="M8" s="6" t="s">
        <v>168</v>
      </c>
      <c r="N8">
        <v>3.4449999999999995E-2</v>
      </c>
      <c r="O8">
        <v>2.6449999999999994E-2</v>
      </c>
      <c r="R8">
        <f t="shared" si="2"/>
        <v>0.73771506374551288</v>
      </c>
      <c r="T8" s="34">
        <f t="shared" si="3"/>
        <v>-2.3378678441081142</v>
      </c>
      <c r="W8" s="6" t="s">
        <v>168</v>
      </c>
      <c r="X8" s="34">
        <v>1.3900000000000003E-2</v>
      </c>
      <c r="Y8" s="34">
        <v>6.1500000000000062E-3</v>
      </c>
      <c r="Z8" s="34"/>
      <c r="AB8">
        <f t="shared" si="4"/>
        <v>-1.355151268760367E-2</v>
      </c>
      <c r="AD8" s="34">
        <f t="shared" si="5"/>
        <v>-0.67523786788527773</v>
      </c>
      <c r="AF8" t="s">
        <v>169</v>
      </c>
      <c r="AG8">
        <v>0.61527710257656776</v>
      </c>
      <c r="AH8">
        <v>0.41442957171487321</v>
      </c>
      <c r="AI8">
        <v>0.66616072181465513</v>
      </c>
      <c r="AJ8">
        <v>0.56528913203536535</v>
      </c>
      <c r="AK8">
        <f t="shared" si="6"/>
        <v>6.2745058914380314E-2</v>
      </c>
      <c r="AM8">
        <v>11.1</v>
      </c>
      <c r="AN8">
        <v>11.273333333333333</v>
      </c>
      <c r="AU8" s="31">
        <v>0.61527710257656776</v>
      </c>
      <c r="AV8" s="31">
        <v>0.12823840129459735</v>
      </c>
      <c r="AW8" s="32">
        <v>13.5</v>
      </c>
    </row>
    <row r="9" spans="2:49">
      <c r="C9" s="6" t="s">
        <v>170</v>
      </c>
      <c r="D9">
        <v>1.7350000000000001E-2</v>
      </c>
      <c r="E9">
        <v>1.0550000000000004E-2</v>
      </c>
      <c r="H9">
        <f t="shared" si="0"/>
        <v>-0.7655795437145918</v>
      </c>
      <c r="J9" s="34">
        <f t="shared" si="1"/>
        <v>-0.57462481278845812</v>
      </c>
      <c r="M9" s="6" t="s">
        <v>170</v>
      </c>
      <c r="N9">
        <v>3.7249999999999991E-2</v>
      </c>
      <c r="O9">
        <v>2.9249999999999991E-2</v>
      </c>
      <c r="R9">
        <f t="shared" si="2"/>
        <v>1.0149771011263764</v>
      </c>
      <c r="T9" s="34">
        <f t="shared" si="3"/>
        <v>-2.0520150072739347</v>
      </c>
      <c r="W9" s="6" t="s">
        <v>170</v>
      </c>
      <c r="X9" s="34">
        <v>1.1899999999999997E-2</v>
      </c>
      <c r="Y9" s="34">
        <v>4.1500000000000009E-3</v>
      </c>
      <c r="Z9" s="34"/>
      <c r="AB9">
        <f t="shared" si="4"/>
        <v>-0.28458176643967947</v>
      </c>
      <c r="AD9" s="34">
        <f t="shared" si="5"/>
        <v>-0.94806124884902698</v>
      </c>
      <c r="AF9" t="s">
        <v>171</v>
      </c>
      <c r="AG9">
        <v>0.28409090909090939</v>
      </c>
      <c r="AH9">
        <v>1.8927678946977766</v>
      </c>
      <c r="AI9">
        <v>0.55147988869213227</v>
      </c>
      <c r="AJ9">
        <v>0.90944623082693943</v>
      </c>
      <c r="AK9">
        <f t="shared" si="6"/>
        <v>0.40635653135347638</v>
      </c>
      <c r="AM9">
        <v>3.51</v>
      </c>
      <c r="AN9">
        <v>3.4533333333333331</v>
      </c>
      <c r="AU9" s="31">
        <v>0.28409090909090939</v>
      </c>
      <c r="AV9" s="31">
        <v>-0.2045707830175712</v>
      </c>
      <c r="AW9" s="32">
        <v>5.05</v>
      </c>
    </row>
    <row r="10" spans="2:49">
      <c r="C10" s="6" t="s">
        <v>172</v>
      </c>
      <c r="D10">
        <v>1.9400000000000001E-2</v>
      </c>
      <c r="E10">
        <v>1.2600000000000004E-2</v>
      </c>
      <c r="H10">
        <f t="shared" si="0"/>
        <v>-0.51446945337620575</v>
      </c>
      <c r="J10" s="34">
        <f t="shared" si="1"/>
        <v>-0.32399058593391766</v>
      </c>
      <c r="M10" s="6" t="s">
        <v>172</v>
      </c>
      <c r="N10">
        <v>3.2200000000000006E-2</v>
      </c>
      <c r="O10">
        <v>2.4200000000000006E-2</v>
      </c>
      <c r="R10">
        <f t="shared" si="2"/>
        <v>0.51491521227874826</v>
      </c>
      <c r="T10" s="34">
        <f t="shared" si="3"/>
        <v>-2.5675710165641501</v>
      </c>
      <c r="W10" s="6" t="s">
        <v>172</v>
      </c>
      <c r="X10" s="34">
        <v>1.2949999999999996E-2</v>
      </c>
      <c r="Y10" s="34">
        <v>5.1999999999999998E-3</v>
      </c>
      <c r="Z10" s="34"/>
      <c r="AB10">
        <f t="shared" si="4"/>
        <v>-0.14229088321984018</v>
      </c>
      <c r="AD10" s="34">
        <f t="shared" si="5"/>
        <v>-0.80482897384305907</v>
      </c>
      <c r="AF10" t="s">
        <v>173</v>
      </c>
      <c r="AG10">
        <v>0.5256441419543022</v>
      </c>
      <c r="AH10">
        <v>1.3558651062671652</v>
      </c>
      <c r="AI10">
        <v>0.44017202124968363</v>
      </c>
      <c r="AJ10">
        <v>0.77389375649038372</v>
      </c>
      <c r="AK10">
        <f t="shared" si="6"/>
        <v>0.23844140199087954</v>
      </c>
      <c r="AM10">
        <v>1.1100000000000001</v>
      </c>
      <c r="AN10">
        <v>1.4983333333333333</v>
      </c>
      <c r="AU10" s="31">
        <v>0.5256441419543022</v>
      </c>
      <c r="AV10" s="31">
        <v>3.8166190861487294E-2</v>
      </c>
      <c r="AW10" s="32">
        <v>2.29</v>
      </c>
    </row>
    <row r="11" spans="2:49">
      <c r="C11" s="6" t="s">
        <v>174</v>
      </c>
      <c r="D11">
        <v>1.66E-2</v>
      </c>
      <c r="E11">
        <v>9.8000000000000032E-3</v>
      </c>
      <c r="H11">
        <f t="shared" si="0"/>
        <v>-0.857449088960343</v>
      </c>
      <c r="J11" s="34">
        <f t="shared" si="1"/>
        <v>-0.66632026163768032</v>
      </c>
      <c r="M11" s="6" t="s">
        <v>174</v>
      </c>
      <c r="N11">
        <v>3.3299999999999996E-2</v>
      </c>
      <c r="O11">
        <v>2.5299999999999996E-2</v>
      </c>
      <c r="R11">
        <f t="shared" si="2"/>
        <v>0.62383958410694385</v>
      </c>
      <c r="T11" s="34">
        <f t="shared" si="3"/>
        <v>-2.4552716878078664</v>
      </c>
      <c r="W11" s="6" t="s">
        <v>174</v>
      </c>
      <c r="X11" s="34">
        <v>1.3299999999999999E-2</v>
      </c>
      <c r="Y11" s="34">
        <v>5.5500000000000028E-3</v>
      </c>
      <c r="Z11" s="34"/>
      <c r="AB11">
        <f t="shared" si="4"/>
        <v>-9.4860588813226634E-2</v>
      </c>
      <c r="AD11" s="34">
        <f t="shared" si="5"/>
        <v>-0.75708488217440273</v>
      </c>
      <c r="AF11" t="s">
        <v>175</v>
      </c>
      <c r="AG11">
        <v>0.48766407389402044</v>
      </c>
      <c r="AH11">
        <v>2.1909097656926551</v>
      </c>
      <c r="AI11">
        <v>0.74879838097647322</v>
      </c>
      <c r="AJ11">
        <v>1.1424574068543829</v>
      </c>
      <c r="AK11">
        <f t="shared" si="6"/>
        <v>0.43243163702460563</v>
      </c>
      <c r="AM11">
        <v>0</v>
      </c>
      <c r="AN11">
        <v>0</v>
      </c>
      <c r="AU11" s="31">
        <v>0.48766407389402044</v>
      </c>
      <c r="AV11" s="31">
        <v>2.2204460492503131E-16</v>
      </c>
      <c r="AW11" s="31">
        <v>0</v>
      </c>
    </row>
    <row r="12" spans="2:49">
      <c r="C12" s="6" t="s">
        <v>176</v>
      </c>
      <c r="D12">
        <v>2.2799999999999997E-2</v>
      </c>
      <c r="E12">
        <v>1.6E-2</v>
      </c>
      <c r="H12">
        <f t="shared" si="0"/>
        <v>-9.7994181595468036E-2</v>
      </c>
      <c r="J12" s="34">
        <f t="shared" si="1"/>
        <v>9.1695448849222191E-2</v>
      </c>
      <c r="M12" s="6" t="s">
        <v>176</v>
      </c>
      <c r="N12">
        <v>3.78E-2</v>
      </c>
      <c r="O12">
        <v>2.98E-2</v>
      </c>
      <c r="R12">
        <f t="shared" si="2"/>
        <v>1.0694392870404756</v>
      </c>
      <c r="T12" s="34">
        <f t="shared" si="3"/>
        <v>-1.9958653428957911</v>
      </c>
      <c r="W12" s="6" t="s">
        <v>176</v>
      </c>
      <c r="X12" s="34">
        <v>1.4500000000000002E-2</v>
      </c>
      <c r="Y12" s="34">
        <v>6.750000000000006E-3</v>
      </c>
      <c r="Z12" s="34"/>
      <c r="AB12">
        <f t="shared" si="4"/>
        <v>6.7757563438018822E-2</v>
      </c>
      <c r="AD12" s="34">
        <f t="shared" si="5"/>
        <v>-0.59339085359615307</v>
      </c>
      <c r="AF12" t="s">
        <v>177</v>
      </c>
      <c r="AG12">
        <v>1.9428902930940239E-16</v>
      </c>
      <c r="AH12">
        <v>2.5673907444456745E-16</v>
      </c>
      <c r="AI12">
        <v>0</v>
      </c>
      <c r="AJ12">
        <v>1.5034270125132329E-16</v>
      </c>
      <c r="AK12">
        <f t="shared" si="6"/>
        <v>6.3117523361855209E-17</v>
      </c>
      <c r="AM12">
        <v>0</v>
      </c>
      <c r="AN12">
        <v>0</v>
      </c>
      <c r="AU12" s="31">
        <v>1.9428902930940239E-16</v>
      </c>
      <c r="AV12" s="31">
        <v>-0.49005389066149596</v>
      </c>
      <c r="AW12" s="31">
        <v>0</v>
      </c>
    </row>
    <row r="13" spans="2:49">
      <c r="C13" s="6" t="s">
        <v>178</v>
      </c>
      <c r="D13">
        <v>1.8749999999999999E-2</v>
      </c>
      <c r="E13">
        <v>1.1950000000000002E-2</v>
      </c>
      <c r="H13">
        <f t="shared" si="0"/>
        <v>-0.5940897259225234</v>
      </c>
      <c r="J13" s="34">
        <f t="shared" si="1"/>
        <v>-0.40345997493657698</v>
      </c>
      <c r="M13" s="6" t="s">
        <v>178</v>
      </c>
      <c r="N13">
        <v>3.8550000000000001E-2</v>
      </c>
      <c r="O13">
        <v>3.0550000000000001E-2</v>
      </c>
      <c r="R13">
        <f t="shared" si="2"/>
        <v>1.1437059041960642</v>
      </c>
      <c r="T13" s="34">
        <f t="shared" si="3"/>
        <v>-1.9192976187437787</v>
      </c>
      <c r="W13" s="6" t="s">
        <v>178</v>
      </c>
      <c r="X13" s="34">
        <v>2.0449999999999999E-2</v>
      </c>
      <c r="Y13" s="34">
        <v>1.2700000000000003E-2</v>
      </c>
      <c r="Z13" s="34"/>
      <c r="AB13">
        <f t="shared" si="4"/>
        <v>0.87407256835044178</v>
      </c>
      <c r="AD13" s="34">
        <f t="shared" si="5"/>
        <v>0.21825870477099851</v>
      </c>
      <c r="AU13" s="31">
        <v>1.4659672909914152</v>
      </c>
      <c r="AV13" s="31">
        <v>-0.74118108343978828</v>
      </c>
      <c r="AW13" s="32">
        <v>297.435</v>
      </c>
    </row>
    <row r="14" spans="2:49">
      <c r="C14" s="6" t="s">
        <v>179</v>
      </c>
      <c r="D14">
        <v>2.035E-2</v>
      </c>
      <c r="E14">
        <v>1.3550000000000003E-2</v>
      </c>
      <c r="H14">
        <f t="shared" si="0"/>
        <v>-0.39810136273158775</v>
      </c>
      <c r="J14" s="34">
        <f t="shared" si="1"/>
        <v>-0.20784301739156968</v>
      </c>
      <c r="M14" s="6" t="s">
        <v>179</v>
      </c>
      <c r="N14">
        <v>4.1650000000000006E-2</v>
      </c>
      <c r="O14">
        <v>3.3650000000000006E-2</v>
      </c>
      <c r="R14">
        <f t="shared" si="2"/>
        <v>1.4506745884391641</v>
      </c>
      <c r="T14" s="34">
        <f t="shared" si="3"/>
        <v>-1.6028176922487931</v>
      </c>
      <c r="W14" s="6" t="s">
        <v>179</v>
      </c>
      <c r="X14" s="34">
        <v>1.5899999999999997E-2</v>
      </c>
      <c r="Y14" s="34">
        <v>8.150000000000001E-3</v>
      </c>
      <c r="Z14" s="34"/>
      <c r="AB14">
        <f t="shared" si="4"/>
        <v>0.25747874106447066</v>
      </c>
      <c r="AD14" s="34">
        <f t="shared" si="5"/>
        <v>-0.40241448692152981</v>
      </c>
      <c r="AU14" s="31">
        <v>0.8647351362050627</v>
      </c>
      <c r="AV14" s="31">
        <v>-1.3558807533232993</v>
      </c>
      <c r="AW14" s="32">
        <v>99.29</v>
      </c>
    </row>
    <row r="15" spans="2:49">
      <c r="C15" s="6" t="s">
        <v>180</v>
      </c>
      <c r="D15">
        <v>1.6800000000000002E-2</v>
      </c>
      <c r="E15">
        <v>1.0000000000000005E-2</v>
      </c>
      <c r="H15">
        <f t="shared" si="0"/>
        <v>-0.83295054356147569</v>
      </c>
      <c r="J15" s="34">
        <f t="shared" si="1"/>
        <v>-0.6418681419445541</v>
      </c>
      <c r="M15" s="6" t="s">
        <v>180</v>
      </c>
      <c r="N15">
        <v>3.6250000000000004E-2</v>
      </c>
      <c r="O15">
        <v>2.8250000000000004E-2</v>
      </c>
      <c r="R15">
        <f t="shared" si="2"/>
        <v>0.91595494491892637</v>
      </c>
      <c r="T15" s="34">
        <f t="shared" si="3"/>
        <v>-2.1541053061432831</v>
      </c>
      <c r="W15" s="6" t="s">
        <v>180</v>
      </c>
      <c r="X15" s="34">
        <v>1.3399999999999999E-2</v>
      </c>
      <c r="Y15" s="34">
        <v>5.6500000000000022E-3</v>
      </c>
      <c r="Z15" s="34"/>
      <c r="AB15">
        <f t="shared" si="4"/>
        <v>-8.1309076125622964E-2</v>
      </c>
      <c r="AD15" s="34">
        <f t="shared" si="5"/>
        <v>-0.74344371312621538</v>
      </c>
      <c r="AF15" t="s">
        <v>181</v>
      </c>
      <c r="AU15" s="31">
        <v>1.1257639112254751</v>
      </c>
      <c r="AV15" s="31">
        <v>-1.0890049707195526</v>
      </c>
      <c r="AW15" s="32">
        <v>27.344999999999999</v>
      </c>
    </row>
    <row r="16" spans="2:49">
      <c r="C16" s="6" t="s">
        <v>182</v>
      </c>
      <c r="D16">
        <v>3.0399999999999996E-2</v>
      </c>
      <c r="E16">
        <v>2.3599999999999999E-2</v>
      </c>
      <c r="H16">
        <f t="shared" si="0"/>
        <v>0.83295054356147569</v>
      </c>
      <c r="J16" s="34">
        <f t="shared" si="1"/>
        <v>1.0208759971880061</v>
      </c>
      <c r="M16" s="6" t="s">
        <v>182</v>
      </c>
      <c r="N16">
        <v>3.705E-2</v>
      </c>
      <c r="O16">
        <v>2.9049999999999999E-2</v>
      </c>
      <c r="R16">
        <f t="shared" si="2"/>
        <v>0.99517266988488706</v>
      </c>
      <c r="T16" s="34">
        <f t="shared" si="3"/>
        <v>-2.0724330670478035</v>
      </c>
      <c r="W16" s="6" t="s">
        <v>182</v>
      </c>
      <c r="X16" s="34">
        <v>1.575E-2</v>
      </c>
      <c r="Y16" s="34">
        <v>8.0000000000000036E-3</v>
      </c>
      <c r="Z16" s="34"/>
      <c r="AB16">
        <f t="shared" si="4"/>
        <v>0.23715147203306539</v>
      </c>
      <c r="AD16" s="34">
        <f t="shared" si="5"/>
        <v>-0.42287624049381062</v>
      </c>
      <c r="AG16" s="28">
        <v>43005</v>
      </c>
      <c r="AH16" s="28">
        <v>43006</v>
      </c>
      <c r="AI16" s="28">
        <v>43007</v>
      </c>
      <c r="AJ16" t="s">
        <v>156</v>
      </c>
      <c r="AK16" t="s">
        <v>157</v>
      </c>
      <c r="AU16" s="31">
        <v>0.41442957171487321</v>
      </c>
      <c r="AV16" s="31">
        <v>-1.8162730986681503</v>
      </c>
      <c r="AW16" s="32">
        <v>7.99</v>
      </c>
    </row>
    <row r="17" spans="3:49">
      <c r="C17" s="6" t="s">
        <v>183</v>
      </c>
      <c r="D17">
        <v>1.9299999999999998E-2</v>
      </c>
      <c r="E17">
        <v>1.2500000000000001E-2</v>
      </c>
      <c r="H17">
        <f t="shared" si="0"/>
        <v>-0.52671872607563952</v>
      </c>
      <c r="J17" s="34">
        <f t="shared" si="1"/>
        <v>-0.33621664578048094</v>
      </c>
      <c r="M17" s="6" t="s">
        <v>183</v>
      </c>
      <c r="N17">
        <v>3.8800000000000001E-2</v>
      </c>
      <c r="O17">
        <v>3.0800000000000001E-2</v>
      </c>
      <c r="R17">
        <f t="shared" si="2"/>
        <v>1.168461443247927</v>
      </c>
      <c r="T17" s="34">
        <f t="shared" si="3"/>
        <v>-1.8937750440264411</v>
      </c>
      <c r="W17" s="6" t="s">
        <v>183</v>
      </c>
      <c r="X17" s="34">
        <v>1.4499999999999999E-2</v>
      </c>
      <c r="Y17" s="34">
        <v>6.7500000000000025E-3</v>
      </c>
      <c r="Z17" s="34"/>
      <c r="AB17">
        <f t="shared" si="4"/>
        <v>6.7757563438018351E-2</v>
      </c>
      <c r="AD17" s="34">
        <f t="shared" si="5"/>
        <v>-0.59339085359615362</v>
      </c>
      <c r="AF17" t="s">
        <v>163</v>
      </c>
      <c r="AG17">
        <v>-0.37708196571149388</v>
      </c>
      <c r="AH17">
        <v>-0.74118108343978828</v>
      </c>
      <c r="AI17">
        <v>-0.76294370528962951</v>
      </c>
      <c r="AJ17">
        <v>-0.62706891814697052</v>
      </c>
      <c r="AK17">
        <f>_xlfn.STDEV.P(AG17:AI17)/SQRT(3)</f>
        <v>0.10218557216970806</v>
      </c>
      <c r="AU17" s="31">
        <v>1.8927678946977766</v>
      </c>
      <c r="AV17" s="31">
        <v>-0.30482020667062931</v>
      </c>
      <c r="AW17" s="32">
        <v>2.82</v>
      </c>
    </row>
    <row r="18" spans="3:49">
      <c r="C18" s="6" t="s">
        <v>184</v>
      </c>
      <c r="D18">
        <v>2.2450000000000001E-2</v>
      </c>
      <c r="E18">
        <v>1.5650000000000004E-2</v>
      </c>
      <c r="H18">
        <f t="shared" si="0"/>
        <v>-0.14086663604348471</v>
      </c>
      <c r="J18" s="34">
        <f t="shared" si="1"/>
        <v>4.8904239386252352E-2</v>
      </c>
      <c r="M18" s="6" t="s">
        <v>184</v>
      </c>
      <c r="N18">
        <v>1.0450000000000001E-2</v>
      </c>
      <c r="O18">
        <v>2.4500000000000008E-3</v>
      </c>
      <c r="R18">
        <f t="shared" si="2"/>
        <v>-1.6388166852333204</v>
      </c>
      <c r="T18" s="34">
        <f t="shared" si="3"/>
        <v>-4.7880350169725121</v>
      </c>
      <c r="W18" s="6" t="s">
        <v>184</v>
      </c>
      <c r="X18" s="34">
        <v>1.9049999999999994E-2</v>
      </c>
      <c r="Y18" s="34">
        <v>1.1299999999999998E-2</v>
      </c>
      <c r="Z18" s="34"/>
      <c r="AB18">
        <f t="shared" si="4"/>
        <v>0.68435139072398843</v>
      </c>
      <c r="AD18" s="34">
        <f t="shared" si="5"/>
        <v>2.7282338096373746E-2</v>
      </c>
      <c r="AF18" t="s">
        <v>165</v>
      </c>
      <c r="AG18">
        <v>-0.33280918431216844</v>
      </c>
      <c r="AH18">
        <v>-1.3558807533232993</v>
      </c>
      <c r="AI18">
        <v>0.19710795058707564</v>
      </c>
      <c r="AJ18">
        <v>-0.49719399568279732</v>
      </c>
      <c r="AK18">
        <f t="shared" ref="AK18:AK24" si="7">_xlfn.STDEV.P(AG18:AI18)/SQRT(3)</f>
        <v>0.37214401432041944</v>
      </c>
      <c r="AU18" s="31">
        <v>1.3558651062671652</v>
      </c>
      <c r="AV18" s="31">
        <v>-0.85374954150487614</v>
      </c>
      <c r="AW18" s="32">
        <v>1.385</v>
      </c>
    </row>
    <row r="19" spans="3:49">
      <c r="C19" s="6" t="s">
        <v>185</v>
      </c>
      <c r="D19">
        <v>1.9449999999999999E-2</v>
      </c>
      <c r="E19">
        <v>1.2650000000000002E-2</v>
      </c>
      <c r="H19">
        <f t="shared" si="0"/>
        <v>-0.50834481702648915</v>
      </c>
      <c r="J19" s="34">
        <f t="shared" si="1"/>
        <v>-0.31787755601063644</v>
      </c>
      <c r="M19" s="6" t="s">
        <v>185</v>
      </c>
      <c r="N19">
        <v>4.3150000000000001E-2</v>
      </c>
      <c r="O19">
        <v>3.5150000000000001E-2</v>
      </c>
      <c r="R19">
        <f t="shared" si="2"/>
        <v>1.5992078227503408</v>
      </c>
      <c r="T19" s="34">
        <f t="shared" si="3"/>
        <v>-1.449682243944769</v>
      </c>
      <c r="W19" s="6" t="s">
        <v>185</v>
      </c>
      <c r="X19" s="34">
        <v>1.2549999999999999E-2</v>
      </c>
      <c r="Y19" s="34">
        <v>4.8000000000000022E-3</v>
      </c>
      <c r="Z19" s="34"/>
      <c r="AB19">
        <f t="shared" si="4"/>
        <v>-0.19649693397025486</v>
      </c>
      <c r="AD19" s="34">
        <f t="shared" si="5"/>
        <v>-0.85939365003580848</v>
      </c>
      <c r="AF19" t="s">
        <v>167</v>
      </c>
      <c r="AG19">
        <v>-0.19083095430743613</v>
      </c>
      <c r="AH19">
        <v>-1.0890049707195526</v>
      </c>
      <c r="AI19">
        <v>-3.398412941156484E-2</v>
      </c>
      <c r="AJ19">
        <v>-0.4379400181461845</v>
      </c>
      <c r="AK19">
        <f t="shared" si="7"/>
        <v>0.26835482769895058</v>
      </c>
      <c r="AU19" s="31">
        <v>2.1909097656926551</v>
      </c>
      <c r="AV19" s="31">
        <v>0</v>
      </c>
      <c r="AW19" s="31">
        <v>0</v>
      </c>
    </row>
    <row r="20" spans="3:49">
      <c r="C20" s="6" t="s">
        <v>186</v>
      </c>
      <c r="D20">
        <v>1.6900000000000005E-2</v>
      </c>
      <c r="E20">
        <v>1.0100000000000008E-2</v>
      </c>
      <c r="H20">
        <f t="shared" si="0"/>
        <v>-0.82070127086204192</v>
      </c>
      <c r="J20" s="34">
        <f t="shared" si="1"/>
        <v>-0.62964208209799077</v>
      </c>
      <c r="M20" s="6" t="s">
        <v>186</v>
      </c>
      <c r="N20">
        <v>3.6500000000000005E-2</v>
      </c>
      <c r="O20">
        <v>2.8500000000000004E-2</v>
      </c>
      <c r="R20">
        <f t="shared" si="2"/>
        <v>0.94071048397078927</v>
      </c>
      <c r="T20" s="34">
        <f t="shared" si="3"/>
        <v>-2.1285827314259453</v>
      </c>
      <c r="W20" s="6" t="s">
        <v>186</v>
      </c>
      <c r="X20" s="34">
        <v>1.3250000000000001E-2</v>
      </c>
      <c r="Y20" s="34">
        <v>5.5000000000000049E-3</v>
      </c>
      <c r="Z20" s="34"/>
      <c r="AB20">
        <f t="shared" si="4"/>
        <v>-0.10163634515702824</v>
      </c>
      <c r="AD20" s="34">
        <f t="shared" si="5"/>
        <v>-0.76390546669849613</v>
      </c>
      <c r="AF20" t="s">
        <v>169</v>
      </c>
      <c r="AG20">
        <v>0.12823840129459735</v>
      </c>
      <c r="AH20">
        <v>-1.8162730986681503</v>
      </c>
      <c r="AI20">
        <v>-8.3261117058334E-2</v>
      </c>
      <c r="AJ20">
        <v>-0.59043193814396233</v>
      </c>
      <c r="AK20">
        <f t="shared" si="7"/>
        <v>0.50292432050344793</v>
      </c>
      <c r="AU20" s="31">
        <v>2.5673907444456745E-16</v>
      </c>
      <c r="AV20" s="31">
        <v>-2.2399858340816818</v>
      </c>
      <c r="AW20" s="31">
        <v>0</v>
      </c>
    </row>
    <row r="21" spans="3:49">
      <c r="C21" s="6" t="s">
        <v>187</v>
      </c>
      <c r="D21">
        <v>2.0500000000000004E-2</v>
      </c>
      <c r="E21">
        <v>1.3700000000000007E-2</v>
      </c>
      <c r="H21">
        <f t="shared" si="0"/>
        <v>-0.37972745368243704</v>
      </c>
      <c r="J21" s="34">
        <f t="shared" si="1"/>
        <v>-0.18950392762172477</v>
      </c>
      <c r="M21" s="6" t="s">
        <v>187</v>
      </c>
      <c r="N21">
        <v>5.3150000000000003E-2</v>
      </c>
      <c r="O21">
        <v>4.5150000000000003E-2</v>
      </c>
      <c r="R21">
        <f t="shared" si="2"/>
        <v>2.5894293848248551</v>
      </c>
      <c r="T21" s="34">
        <f t="shared" si="3"/>
        <v>-0.42877925525126931</v>
      </c>
      <c r="W21" s="6" t="s">
        <v>187</v>
      </c>
      <c r="X21" s="34">
        <v>1.49E-2</v>
      </c>
      <c r="Y21" s="34">
        <v>7.1500000000000036E-3</v>
      </c>
      <c r="Z21" s="34"/>
      <c r="AB21">
        <f t="shared" si="4"/>
        <v>0.1219636141884335</v>
      </c>
      <c r="AD21" s="34">
        <f t="shared" si="5"/>
        <v>-0.53882617740340377</v>
      </c>
      <c r="AF21" t="s">
        <v>171</v>
      </c>
      <c r="AG21">
        <v>-0.2045707830175712</v>
      </c>
      <c r="AH21">
        <v>-0.30482020667062931</v>
      </c>
      <c r="AI21">
        <v>-0.19880715705765423</v>
      </c>
      <c r="AJ21">
        <v>-0.2360660489152849</v>
      </c>
      <c r="AK21">
        <f t="shared" si="7"/>
        <v>2.8101623134365417E-2</v>
      </c>
      <c r="AU21" s="31">
        <v>-8.432414200185652E-3</v>
      </c>
      <c r="AV21" s="31">
        <v>-0.76294370528962951</v>
      </c>
      <c r="AW21" s="33">
        <v>288.85000000000002</v>
      </c>
    </row>
    <row r="22" spans="3:49">
      <c r="C22" s="6" t="s">
        <v>188</v>
      </c>
      <c r="D22">
        <v>2.12E-2</v>
      </c>
      <c r="E22">
        <v>1.4400000000000003E-2</v>
      </c>
      <c r="H22">
        <f t="shared" si="0"/>
        <v>-0.29398254478640323</v>
      </c>
      <c r="J22" s="34">
        <f t="shared" si="1"/>
        <v>-0.10392150869578465</v>
      </c>
      <c r="M22" s="6" t="s">
        <v>188</v>
      </c>
      <c r="N22">
        <v>4.9500000000000002E-2</v>
      </c>
      <c r="O22">
        <v>4.1500000000000002E-2</v>
      </c>
      <c r="R22">
        <f t="shared" si="2"/>
        <v>2.2279985146676573</v>
      </c>
      <c r="T22" s="34">
        <f t="shared" si="3"/>
        <v>-0.80140884612439656</v>
      </c>
      <c r="W22" s="6" t="s">
        <v>188</v>
      </c>
      <c r="X22" s="34">
        <v>1.8599999999999995E-2</v>
      </c>
      <c r="Y22" s="34">
        <v>1.0849999999999999E-2</v>
      </c>
      <c r="Z22" s="34"/>
      <c r="AB22">
        <f t="shared" si="4"/>
        <v>0.62336958362977168</v>
      </c>
      <c r="AD22" s="34">
        <f t="shared" si="5"/>
        <v>-3.4102922620469552E-2</v>
      </c>
      <c r="AF22" t="s">
        <v>173</v>
      </c>
      <c r="AG22">
        <v>3.8166190861487294E-2</v>
      </c>
      <c r="AH22">
        <v>-0.85374954150487614</v>
      </c>
      <c r="AI22">
        <v>-0.31095478411581778</v>
      </c>
      <c r="AJ22">
        <v>-0.37551271158640215</v>
      </c>
      <c r="AK22">
        <f t="shared" si="7"/>
        <v>0.21187219046193845</v>
      </c>
      <c r="AU22" s="31">
        <v>0.94443039042077714</v>
      </c>
      <c r="AV22" s="31">
        <v>0.19710795058707564</v>
      </c>
      <c r="AW22" s="33">
        <v>90.4</v>
      </c>
    </row>
    <row r="23" spans="3:49">
      <c r="C23" s="6" t="s">
        <v>189</v>
      </c>
      <c r="D23">
        <v>2.1149999999999995E-2</v>
      </c>
      <c r="E23">
        <v>1.4349999999999998E-2</v>
      </c>
      <c r="H23">
        <f t="shared" si="0"/>
        <v>-0.30010718113612056</v>
      </c>
      <c r="J23" s="34">
        <f t="shared" si="1"/>
        <v>-0.11003453861906673</v>
      </c>
      <c r="M23" s="6" t="s">
        <v>189</v>
      </c>
      <c r="N23">
        <v>4.1099999999999998E-2</v>
      </c>
      <c r="O23">
        <v>3.3099999999999997E-2</v>
      </c>
      <c r="R23">
        <f t="shared" si="2"/>
        <v>1.3962124025250651</v>
      </c>
      <c r="T23" s="34">
        <f t="shared" si="3"/>
        <v>-1.6589673566269367</v>
      </c>
      <c r="W23" s="6" t="s">
        <v>189</v>
      </c>
      <c r="X23" s="34">
        <v>1.3999999999999999E-2</v>
      </c>
      <c r="Y23" s="34">
        <v>6.2500000000000021E-3</v>
      </c>
      <c r="Z23" s="34"/>
      <c r="AB23">
        <f t="shared" si="4"/>
        <v>-4.701625438836757E-16</v>
      </c>
      <c r="AD23" s="34">
        <f t="shared" si="5"/>
        <v>-0.66159669883709082</v>
      </c>
      <c r="AF23" t="s">
        <v>175</v>
      </c>
      <c r="AG23">
        <v>2.2204460492503131E-16</v>
      </c>
      <c r="AH23">
        <v>0</v>
      </c>
      <c r="AI23">
        <v>-1.1102230246251565E-16</v>
      </c>
      <c r="AJ23">
        <v>3.7007434154171883E-17</v>
      </c>
      <c r="AK23">
        <f t="shared" si="7"/>
        <v>7.9945194888863599E-17</v>
      </c>
      <c r="AU23" s="31">
        <v>0.71506872417573131</v>
      </c>
      <c r="AV23" s="31">
        <v>-3.398412941156484E-2</v>
      </c>
      <c r="AW23" s="33">
        <v>31.98</v>
      </c>
    </row>
    <row r="24" spans="3:49">
      <c r="C24" s="6" t="s">
        <v>190</v>
      </c>
      <c r="D24">
        <v>2.2099999999999995E-2</v>
      </c>
      <c r="E24">
        <v>1.5299999999999998E-2</v>
      </c>
      <c r="H24">
        <f t="shared" si="0"/>
        <v>-0.18373909049150267</v>
      </c>
      <c r="J24" s="34">
        <f t="shared" si="1"/>
        <v>6.1130299232812256E-3</v>
      </c>
      <c r="M24" s="6" t="s">
        <v>190</v>
      </c>
      <c r="N24">
        <v>3.8349999999999995E-2</v>
      </c>
      <c r="O24">
        <v>3.0349999999999995E-2</v>
      </c>
      <c r="R24">
        <f t="shared" si="2"/>
        <v>1.1239014729545733</v>
      </c>
      <c r="T24" s="34">
        <f t="shared" si="3"/>
        <v>-1.9397156785176493</v>
      </c>
      <c r="W24" s="6" t="s">
        <v>190</v>
      </c>
      <c r="X24" s="34">
        <v>1.115E-2</v>
      </c>
      <c r="Y24" s="34">
        <v>3.4000000000000037E-3</v>
      </c>
      <c r="Z24" s="34"/>
      <c r="AB24">
        <f t="shared" si="4"/>
        <v>-0.38621811159670721</v>
      </c>
      <c r="AD24" s="34">
        <f t="shared" si="5"/>
        <v>-1.0503700167104324</v>
      </c>
      <c r="AF24" t="s">
        <v>177</v>
      </c>
      <c r="AG24">
        <v>-0.49005389066149596</v>
      </c>
      <c r="AH24">
        <v>-2.2399858340816818</v>
      </c>
      <c r="AI24">
        <v>-0.7544476729367382</v>
      </c>
      <c r="AJ24">
        <v>-1.1614957992266388</v>
      </c>
      <c r="AK24">
        <f t="shared" si="7"/>
        <v>0.44468005589229259</v>
      </c>
      <c r="AU24" s="31">
        <v>0.66616072181465513</v>
      </c>
      <c r="AV24" s="31">
        <v>-8.3261117058334E-2</v>
      </c>
      <c r="AW24" s="33">
        <v>12.33</v>
      </c>
    </row>
    <row r="25" spans="3:49">
      <c r="C25" s="6" t="s">
        <v>191</v>
      </c>
      <c r="D25">
        <v>2.2550000000000004E-2</v>
      </c>
      <c r="E25">
        <v>1.5750000000000007E-2</v>
      </c>
      <c r="H25">
        <f t="shared" si="0"/>
        <v>-0.12861736334405088</v>
      </c>
      <c r="J25" s="34">
        <f t="shared" si="1"/>
        <v>6.1130299232815648E-2</v>
      </c>
      <c r="M25" s="6" t="s">
        <v>191</v>
      </c>
      <c r="N25">
        <v>4.6799999999999994E-2</v>
      </c>
      <c r="O25">
        <v>3.8799999999999994E-2</v>
      </c>
      <c r="R25">
        <f t="shared" si="2"/>
        <v>1.9606386929075375</v>
      </c>
      <c r="T25" s="34">
        <f t="shared" si="3"/>
        <v>-1.0770526530716422</v>
      </c>
      <c r="W25" s="6" t="s">
        <v>191</v>
      </c>
      <c r="X25" s="34">
        <v>1.49E-2</v>
      </c>
      <c r="Y25" s="34">
        <v>7.1500000000000036E-3</v>
      </c>
      <c r="Z25" s="34"/>
      <c r="AB25">
        <f t="shared" si="4"/>
        <v>0.1219636141884335</v>
      </c>
      <c r="AD25" s="34">
        <f t="shared" si="5"/>
        <v>-0.53882617740340377</v>
      </c>
      <c r="AU25" s="31">
        <v>0.55147988869213227</v>
      </c>
      <c r="AV25" s="31">
        <v>-0.19880715705765423</v>
      </c>
      <c r="AW25" s="33">
        <v>2.4900000000000002</v>
      </c>
    </row>
    <row r="26" spans="3:49">
      <c r="C26" s="6" t="s">
        <v>192</v>
      </c>
      <c r="D26">
        <v>2.0199999999999999E-2</v>
      </c>
      <c r="E26">
        <v>1.3400000000000002E-2</v>
      </c>
      <c r="H26">
        <f t="shared" si="0"/>
        <v>-0.41647527178073812</v>
      </c>
      <c r="J26" s="34">
        <f t="shared" si="1"/>
        <v>-0.22618210716141424</v>
      </c>
      <c r="M26" s="6" t="s">
        <v>192</v>
      </c>
      <c r="N26">
        <v>3.4349999999999999E-2</v>
      </c>
      <c r="O26">
        <v>2.6349999999999998E-2</v>
      </c>
      <c r="R26">
        <f t="shared" si="2"/>
        <v>0.7278128481247681</v>
      </c>
      <c r="T26" s="34">
        <f t="shared" si="3"/>
        <v>-2.3480768739950486</v>
      </c>
      <c r="W26" s="6" t="s">
        <v>192</v>
      </c>
      <c r="X26" s="34">
        <v>1.5950000000000002E-2</v>
      </c>
      <c r="Y26" s="34">
        <v>8.2000000000000059E-3</v>
      </c>
      <c r="Z26" s="34"/>
      <c r="AB26">
        <f t="shared" si="4"/>
        <v>0.26425449740827323</v>
      </c>
      <c r="AD26" s="34">
        <f t="shared" si="5"/>
        <v>-0.39559390239743542</v>
      </c>
      <c r="AU26" s="31">
        <v>0.44017202124968363</v>
      </c>
      <c r="AV26" s="31">
        <v>-0.31095478411581778</v>
      </c>
      <c r="AW26" s="33">
        <v>0.82</v>
      </c>
    </row>
    <row r="27" spans="3:49">
      <c r="C27" s="6" t="s">
        <v>193</v>
      </c>
      <c r="D27">
        <v>2.2049999999999997E-2</v>
      </c>
      <c r="E27">
        <v>1.525E-2</v>
      </c>
      <c r="H27">
        <f t="shared" si="0"/>
        <v>-0.18986372684121913</v>
      </c>
      <c r="J27" s="34">
        <f t="shared" si="1"/>
        <v>0</v>
      </c>
      <c r="M27" s="6" t="s">
        <v>193</v>
      </c>
      <c r="N27">
        <v>5.7349999999999998E-2</v>
      </c>
      <c r="O27">
        <v>4.9349999999999998E-2</v>
      </c>
      <c r="R27">
        <f t="shared" si="2"/>
        <v>3.0053224408961503</v>
      </c>
      <c r="T27" s="34">
        <f t="shared" si="3"/>
        <v>0</v>
      </c>
      <c r="W27" s="6" t="s">
        <v>193</v>
      </c>
      <c r="X27" s="34">
        <v>1.8850000000000002E-2</v>
      </c>
      <c r="Y27" s="34">
        <v>1.1100000000000006E-2</v>
      </c>
      <c r="Z27" s="34"/>
      <c r="AB27">
        <f t="shared" si="4"/>
        <v>0.65724836534878195</v>
      </c>
      <c r="AD27" s="34">
        <f t="shared" si="5"/>
        <v>0</v>
      </c>
      <c r="AU27" s="31">
        <v>0.74879838097647322</v>
      </c>
      <c r="AV27" s="31">
        <v>-1.1102230246251565E-16</v>
      </c>
      <c r="AW27" s="31">
        <v>0</v>
      </c>
    </row>
    <row r="28" spans="3:49">
      <c r="C28" s="6" t="s">
        <v>194</v>
      </c>
      <c r="D28">
        <v>2.2550000000000001E-2</v>
      </c>
      <c r="E28">
        <v>1.5750000000000004E-2</v>
      </c>
      <c r="H28">
        <f t="shared" si="0"/>
        <v>-0.12861736334405133</v>
      </c>
      <c r="J28" s="34">
        <f t="shared" si="1"/>
        <v>6.1130299232815224E-2</v>
      </c>
      <c r="M28" s="6" t="s">
        <v>194</v>
      </c>
      <c r="N28">
        <v>4.4600000000000001E-2</v>
      </c>
      <c r="O28">
        <v>3.6600000000000001E-2</v>
      </c>
      <c r="R28">
        <f t="shared" si="2"/>
        <v>1.7427899492511452</v>
      </c>
      <c r="T28" s="34">
        <f t="shared" si="3"/>
        <v>-1.3016513105842116</v>
      </c>
      <c r="W28" s="6" t="s">
        <v>194</v>
      </c>
      <c r="X28" s="34">
        <v>1.7849999999999998E-2</v>
      </c>
      <c r="Y28" s="34">
        <v>1.0100000000000001E-2</v>
      </c>
      <c r="Z28" s="34"/>
      <c r="AB28">
        <f t="shared" si="4"/>
        <v>0.52173323847274389</v>
      </c>
      <c r="AD28" s="34">
        <f t="shared" si="5"/>
        <v>-0.13641169048187488</v>
      </c>
      <c r="AU28" s="31">
        <v>0</v>
      </c>
      <c r="AV28" s="31">
        <v>-0.7544476729367382</v>
      </c>
      <c r="AW28" s="31">
        <v>0</v>
      </c>
    </row>
    <row r="29" spans="3:49">
      <c r="C29" s="6" t="s">
        <v>195</v>
      </c>
      <c r="D29">
        <v>2.265E-2</v>
      </c>
      <c r="E29">
        <v>1.5850000000000003E-2</v>
      </c>
      <c r="H29">
        <f t="shared" si="0"/>
        <v>-0.11636809064461792</v>
      </c>
      <c r="J29" s="34">
        <f t="shared" si="1"/>
        <v>7.3356359079378097E-2</v>
      </c>
      <c r="M29" s="6" t="s">
        <v>195</v>
      </c>
      <c r="N29">
        <v>5.0049999999999997E-2</v>
      </c>
      <c r="O29">
        <v>4.2049999999999997E-2</v>
      </c>
      <c r="R29">
        <f t="shared" si="2"/>
        <v>2.2824607005817552</v>
      </c>
      <c r="T29" s="34">
        <f t="shared" si="3"/>
        <v>-0.74525918174625472</v>
      </c>
      <c r="W29" s="6" t="s">
        <v>195</v>
      </c>
      <c r="X29" s="34">
        <v>1.4949999999999998E-2</v>
      </c>
      <c r="Y29" s="34">
        <v>7.2000000000000015E-3</v>
      </c>
      <c r="Z29" s="34"/>
      <c r="AB29">
        <f t="shared" si="4"/>
        <v>0.12873937053223511</v>
      </c>
      <c r="AD29" s="34">
        <f t="shared" si="5"/>
        <v>-0.53200559287931026</v>
      </c>
    </row>
    <row r="30" spans="3:49">
      <c r="C30" s="6" t="s">
        <v>196</v>
      </c>
      <c r="D30">
        <v>1.7500000000000002E-2</v>
      </c>
      <c r="E30">
        <v>1.0700000000000005E-2</v>
      </c>
      <c r="H30">
        <f t="shared" si="0"/>
        <v>-0.74720563466544143</v>
      </c>
      <c r="J30" s="34">
        <f t="shared" si="1"/>
        <v>-0.55628572301861356</v>
      </c>
      <c r="M30" s="6" t="s">
        <v>196</v>
      </c>
      <c r="N30">
        <v>4.2349999999999999E-2</v>
      </c>
      <c r="O30">
        <v>3.4349999999999999E-2</v>
      </c>
      <c r="R30">
        <f t="shared" si="2"/>
        <v>1.5199900977843794</v>
      </c>
      <c r="T30" s="34">
        <f t="shared" si="3"/>
        <v>-1.531354483040249</v>
      </c>
      <c r="W30" s="6" t="s">
        <v>196</v>
      </c>
      <c r="X30" s="34">
        <v>1.3499999999999998E-2</v>
      </c>
      <c r="Y30" s="34">
        <v>5.7500000000000016E-3</v>
      </c>
      <c r="Z30" s="34"/>
      <c r="AB30">
        <f t="shared" si="4"/>
        <v>-6.7757563438019294E-2</v>
      </c>
      <c r="AD30" s="34">
        <f t="shared" si="5"/>
        <v>-0.72980254407802803</v>
      </c>
    </row>
    <row r="31" spans="3:49">
      <c r="C31" s="6" t="s">
        <v>197</v>
      </c>
      <c r="D31">
        <v>2.3599999999999999E-2</v>
      </c>
      <c r="E31">
        <v>1.6800000000000002E-2</v>
      </c>
      <c r="H31">
        <f t="shared" si="0"/>
        <v>0</v>
      </c>
      <c r="J31" s="34">
        <f t="shared" si="1"/>
        <v>0.18950392762172605</v>
      </c>
      <c r="M31" s="6" t="s">
        <v>197</v>
      </c>
      <c r="N31">
        <v>2.6999999999999996E-2</v>
      </c>
      <c r="O31">
        <v>1.8999999999999996E-2</v>
      </c>
      <c r="R31">
        <f t="shared" si="2"/>
        <v>0</v>
      </c>
      <c r="T31" s="34">
        <f t="shared" si="3"/>
        <v>-3.0984405706847706</v>
      </c>
      <c r="W31" s="6" t="s">
        <v>197</v>
      </c>
      <c r="X31" s="34">
        <v>1.4000000000000002E-2</v>
      </c>
      <c r="Y31" s="34">
        <v>6.2500000000000056E-3</v>
      </c>
      <c r="Z31" s="34"/>
      <c r="AB31">
        <f t="shared" si="4"/>
        <v>0</v>
      </c>
      <c r="AD31" s="34">
        <f t="shared" si="5"/>
        <v>-0.66159669883709038</v>
      </c>
    </row>
    <row r="32" spans="3:49">
      <c r="C32" s="6" t="s">
        <v>198</v>
      </c>
      <c r="D32">
        <v>1.5400000000000004E-2</v>
      </c>
      <c r="E32">
        <v>8.6000000000000069E-3</v>
      </c>
      <c r="H32">
        <f t="shared" si="0"/>
        <v>-1.0044403613535442</v>
      </c>
      <c r="J32" s="34">
        <f t="shared" si="1"/>
        <v>-0.81303297979643507</v>
      </c>
      <c r="M32" s="6" t="s">
        <v>198</v>
      </c>
      <c r="N32">
        <v>2.8049999999999995E-2</v>
      </c>
      <c r="O32">
        <v>2.0049999999999995E-2</v>
      </c>
      <c r="R32">
        <f t="shared" si="2"/>
        <v>0.10397326401782386</v>
      </c>
      <c r="T32" s="34">
        <f t="shared" si="3"/>
        <v>-2.9912457568719537</v>
      </c>
      <c r="W32" s="6" t="s">
        <v>198</v>
      </c>
      <c r="X32" s="34">
        <v>1.09E-2</v>
      </c>
      <c r="Y32" s="34">
        <v>3.1500000000000035E-3</v>
      </c>
      <c r="Z32" s="34"/>
      <c r="AB32">
        <f t="shared" si="4"/>
        <v>-0.42009689331571665</v>
      </c>
      <c r="AD32" s="34">
        <f t="shared" si="5"/>
        <v>-1.0844729393309009</v>
      </c>
    </row>
    <row r="33" spans="1:30">
      <c r="C33" s="6" t="s">
        <v>199</v>
      </c>
      <c r="D33">
        <v>1.585E-2</v>
      </c>
      <c r="E33">
        <v>9.0500000000000025E-3</v>
      </c>
      <c r="H33">
        <f t="shared" si="0"/>
        <v>-0.94931863420609408</v>
      </c>
      <c r="J33" s="34">
        <f t="shared" si="1"/>
        <v>-0.75801571048690242</v>
      </c>
      <c r="M33" s="6" t="s">
        <v>199</v>
      </c>
      <c r="N33">
        <v>2.5299999999999996E-2</v>
      </c>
      <c r="O33">
        <v>1.7299999999999996E-2</v>
      </c>
      <c r="R33">
        <f t="shared" si="2"/>
        <v>-0.16833766555266741</v>
      </c>
      <c r="T33" s="34">
        <f t="shared" si="3"/>
        <v>-3.271994078762666</v>
      </c>
      <c r="W33" s="6" t="s">
        <v>199</v>
      </c>
      <c r="X33" s="34">
        <v>9.5499999999999995E-3</v>
      </c>
      <c r="Y33" s="34">
        <v>1.800000000000003E-3</v>
      </c>
      <c r="Z33" s="34"/>
      <c r="AB33">
        <f t="shared" si="4"/>
        <v>-0.60304231459836732</v>
      </c>
      <c r="AD33" s="34">
        <f t="shared" si="5"/>
        <v>-1.2686287214814314</v>
      </c>
    </row>
    <row r="34" spans="1:30">
      <c r="C34" s="6" t="s">
        <v>200</v>
      </c>
      <c r="D34">
        <v>1.3850000000000001E-2</v>
      </c>
      <c r="E34">
        <v>7.0500000000000042E-3</v>
      </c>
      <c r="H34">
        <f t="shared" si="0"/>
        <v>-1.1943040881947633</v>
      </c>
      <c r="J34" s="34">
        <f t="shared" si="1"/>
        <v>-1.0025369074181614</v>
      </c>
      <c r="M34" s="6" t="s">
        <v>200</v>
      </c>
      <c r="N34">
        <v>2.545E-2</v>
      </c>
      <c r="O34">
        <v>1.745E-2</v>
      </c>
      <c r="R34">
        <f t="shared" si="2"/>
        <v>-0.15348434212154927</v>
      </c>
      <c r="T34" s="34">
        <f t="shared" si="3"/>
        <v>-3.2566805339322631</v>
      </c>
      <c r="W34" s="6" t="s">
        <v>200</v>
      </c>
      <c r="X34" s="34">
        <v>8.5000000000000041E-3</v>
      </c>
      <c r="Y34" s="34">
        <v>7.5000000000000761E-4</v>
      </c>
      <c r="Z34" s="34"/>
      <c r="AB34">
        <f t="shared" si="4"/>
        <v>-0.74533319781820606</v>
      </c>
      <c r="AD34" s="34">
        <f t="shared" si="5"/>
        <v>-1.4118609964873987</v>
      </c>
    </row>
    <row r="35" spans="1:30">
      <c r="C35" s="6" t="s">
        <v>201</v>
      </c>
      <c r="D35" s="7">
        <v>0.83865000000000001</v>
      </c>
      <c r="E35" s="7">
        <v>0.83184999999999998</v>
      </c>
      <c r="F35" s="7"/>
      <c r="G35" s="8"/>
      <c r="H35" s="31">
        <f t="shared" si="0"/>
        <v>99.837697136732501</v>
      </c>
      <c r="J35" s="34">
        <f t="shared" si="1"/>
        <v>99.838004707033036</v>
      </c>
      <c r="M35" s="6" t="s">
        <v>201</v>
      </c>
      <c r="N35">
        <v>1.04705</v>
      </c>
      <c r="O35">
        <v>1.03905</v>
      </c>
      <c r="R35">
        <f t="shared" si="2"/>
        <v>101.00755043941083</v>
      </c>
      <c r="T35" s="34">
        <f t="shared" si="3"/>
        <v>101.03876879099565</v>
      </c>
      <c r="W35" s="6" t="s">
        <v>201</v>
      </c>
      <c r="X35" s="7">
        <v>0.74215000000000009</v>
      </c>
      <c r="Y35" s="7">
        <v>0.73440000000000005</v>
      </c>
      <c r="Z35" s="7"/>
      <c r="AA35" s="8"/>
      <c r="AB35">
        <f t="shared" si="4"/>
        <v>98.675339634786738</v>
      </c>
    </row>
    <row r="36" spans="1:30">
      <c r="C36" s="6" t="s">
        <v>202</v>
      </c>
      <c r="D36" s="7">
        <v>0.84129999999999994</v>
      </c>
      <c r="E36" s="7">
        <v>0.83449999999999991</v>
      </c>
      <c r="F36" s="7"/>
      <c r="G36" s="8"/>
      <c r="H36" s="31">
        <f t="shared" si="0"/>
        <v>100.16230286326748</v>
      </c>
      <c r="J36" s="34">
        <f t="shared" si="1"/>
        <v>100.16199529296695</v>
      </c>
      <c r="M36" s="6" t="s">
        <v>202</v>
      </c>
      <c r="N36">
        <v>1.0266999999999999</v>
      </c>
      <c r="O36">
        <v>1.0186999999999999</v>
      </c>
      <c r="R36">
        <f t="shared" si="2"/>
        <v>98.992449560589165</v>
      </c>
      <c r="T36" s="34">
        <f t="shared" si="3"/>
        <v>98.961231209004367</v>
      </c>
      <c r="W36" s="6" t="s">
        <v>202</v>
      </c>
      <c r="X36" s="7">
        <v>0.76170000000000004</v>
      </c>
      <c r="Y36" s="7">
        <v>0.75395000000000001</v>
      </c>
      <c r="Z36" s="7"/>
      <c r="AA36" s="8"/>
      <c r="AB36">
        <f t="shared" si="4"/>
        <v>101.32466036521326</v>
      </c>
    </row>
    <row r="37" spans="1:30">
      <c r="C37" s="6" t="s">
        <v>203</v>
      </c>
      <c r="D37" s="34">
        <v>6.799999999999997E-3</v>
      </c>
      <c r="E37" s="34"/>
      <c r="F37" s="34"/>
      <c r="H37" s="34"/>
      <c r="M37" s="6" t="s">
        <v>203</v>
      </c>
      <c r="N37">
        <v>8.0000000000000002E-3</v>
      </c>
      <c r="T37" s="34"/>
      <c r="W37" s="6" t="s">
        <v>203</v>
      </c>
      <c r="X37" s="34">
        <v>7.7499999999999965E-3</v>
      </c>
      <c r="Y37" s="34"/>
      <c r="Z37" s="34"/>
      <c r="AB37" s="34"/>
    </row>
    <row r="38" spans="1:30">
      <c r="C38" s="9" t="s">
        <v>204</v>
      </c>
      <c r="D38" s="10">
        <v>5.1400000000000001E-2</v>
      </c>
      <c r="E38" s="10"/>
      <c r="F38" s="11"/>
      <c r="G38" s="11"/>
      <c r="H38" s="12">
        <v>4.9860233349538161</v>
      </c>
      <c r="M38" s="6" t="s">
        <v>204</v>
      </c>
      <c r="N38">
        <v>2.3150000000000004E-2</v>
      </c>
      <c r="R38">
        <v>0.46515080287997729</v>
      </c>
      <c r="T38" s="12"/>
      <c r="W38" s="6" t="s">
        <v>204</v>
      </c>
      <c r="X38" s="10">
        <v>2.5649999999999999E-2</v>
      </c>
      <c r="Y38" s="10"/>
      <c r="Z38" s="11"/>
      <c r="AA38" s="11"/>
      <c r="AB38" s="12">
        <v>3.0575933889872666</v>
      </c>
    </row>
    <row r="39" spans="1:30">
      <c r="B39" s="18" t="s">
        <v>205</v>
      </c>
      <c r="C39" s="13"/>
      <c r="D39" s="14">
        <v>2.5999999999999999E-3</v>
      </c>
      <c r="E39" s="13">
        <v>-4.1999999999999971E-3</v>
      </c>
      <c r="F39" s="13"/>
      <c r="G39" s="13"/>
      <c r="H39" s="13">
        <v>-0.94494409333981555</v>
      </c>
    </row>
    <row r="40" spans="1:30">
      <c r="B40" s="18" t="s">
        <v>206</v>
      </c>
      <c r="C40" s="15"/>
      <c r="D40" s="10" t="s">
        <v>207</v>
      </c>
      <c r="E40" s="11"/>
      <c r="F40" s="11"/>
      <c r="G40" s="11"/>
      <c r="H40" s="16" t="s">
        <v>207</v>
      </c>
    </row>
    <row r="41" spans="1:30">
      <c r="B41" s="18"/>
      <c r="C41" s="23"/>
      <c r="D41" s="24"/>
      <c r="E41" s="25"/>
      <c r="F41" s="25"/>
      <c r="G41" s="25"/>
      <c r="H41" s="25"/>
    </row>
    <row r="42" spans="1:30">
      <c r="A42" s="26" t="s">
        <v>208</v>
      </c>
      <c r="B42" s="18"/>
      <c r="C42" s="23"/>
      <c r="D42" s="24"/>
      <c r="E42" s="25"/>
      <c r="F42" s="25"/>
      <c r="G42" s="25"/>
      <c r="H42" s="25"/>
    </row>
    <row r="43" spans="1:30">
      <c r="C43" s="6" t="s">
        <v>156</v>
      </c>
      <c r="D43" s="6"/>
      <c r="E43" s="6"/>
      <c r="F43" s="6"/>
      <c r="G43" s="6" t="s">
        <v>156</v>
      </c>
      <c r="H43" s="6"/>
      <c r="M43" s="6" t="s">
        <v>156</v>
      </c>
      <c r="N43" s="6"/>
      <c r="O43" s="6"/>
      <c r="P43" s="6"/>
      <c r="Q43" s="6" t="s">
        <v>156</v>
      </c>
      <c r="R43" s="6"/>
      <c r="W43" s="17" t="s">
        <v>156</v>
      </c>
      <c r="AA43" s="17" t="s">
        <v>156</v>
      </c>
    </row>
    <row r="44" spans="1:30">
      <c r="C44" s="6" t="s">
        <v>209</v>
      </c>
      <c r="D44" s="6" t="s">
        <v>210</v>
      </c>
      <c r="E44" s="6"/>
      <c r="F44" s="6"/>
      <c r="G44" s="6" t="s">
        <v>209</v>
      </c>
      <c r="H44" s="6" t="s">
        <v>210</v>
      </c>
      <c r="M44" s="6" t="s">
        <v>209</v>
      </c>
      <c r="N44" s="6" t="s">
        <v>210</v>
      </c>
      <c r="O44" s="6"/>
      <c r="P44" s="6"/>
      <c r="Q44" s="6" t="s">
        <v>209</v>
      </c>
      <c r="R44" s="6" t="s">
        <v>210</v>
      </c>
      <c r="W44" s="17" t="s">
        <v>209</v>
      </c>
      <c r="X44" s="17" t="s">
        <v>210</v>
      </c>
      <c r="AA44" s="17" t="s">
        <v>209</v>
      </c>
      <c r="AB44" s="17" t="s">
        <v>210</v>
      </c>
    </row>
    <row r="45" spans="1:30">
      <c r="B45" s="6" t="s">
        <v>211</v>
      </c>
      <c r="C45">
        <f>AVERAGE(H3:H6)</f>
        <v>-0.67370999846884094</v>
      </c>
      <c r="D45">
        <f>STDEV(H3:H6)</f>
        <v>0.18877397038643315</v>
      </c>
      <c r="F45" s="18" t="s">
        <v>212</v>
      </c>
      <c r="G45">
        <f>AVERAGE(H19:H22)</f>
        <v>-0.50068902158934281</v>
      </c>
      <c r="H45">
        <f>STDEV(H19:H22)</f>
        <v>0.2308142971821926</v>
      </c>
      <c r="L45" s="6" t="s">
        <v>211</v>
      </c>
      <c r="M45">
        <f>AVERAGE(R3:R6)</f>
        <v>1.412303502908776</v>
      </c>
      <c r="N45">
        <f>STDEV(R3:R6)</f>
        <v>0.39966972544651919</v>
      </c>
      <c r="P45" s="6" t="s">
        <v>212</v>
      </c>
      <c r="Q45">
        <f>AVERAGE(R19:R22)</f>
        <v>1.8393365515534106</v>
      </c>
      <c r="R45">
        <f>STDEV(R19:R22)</f>
        <v>0.72546261007088653</v>
      </c>
      <c r="V45" s="6" t="s">
        <v>211</v>
      </c>
      <c r="W45">
        <f>AVERAGE(AB3:AB6)</f>
        <v>-0.45058779686282502</v>
      </c>
      <c r="X45">
        <f>STDEV(AB3:AB6)</f>
        <v>0.27218531749649028</v>
      </c>
      <c r="Z45" s="6" t="s">
        <v>212</v>
      </c>
      <c r="AA45">
        <f>AVERAGE(AB19:AB22)</f>
        <v>0.11179997967273052</v>
      </c>
      <c r="AB45">
        <f>STDEV(AB19:AB22)</f>
        <v>0.36624618809299914</v>
      </c>
    </row>
    <row r="46" spans="1:30">
      <c r="B46" s="6" t="s">
        <v>213</v>
      </c>
      <c r="C46">
        <f>AVERAGE(H7:H10)</f>
        <v>-0.62930638493339441</v>
      </c>
      <c r="D46">
        <f>STDEV(H7:H10)</f>
        <v>0.11699765498107655</v>
      </c>
      <c r="F46" s="18" t="s">
        <v>214</v>
      </c>
      <c r="G46">
        <f>AVERAGE(H23:H26)</f>
        <v>-0.25723472668810304</v>
      </c>
      <c r="H46">
        <f>STDEV(H23:H26)</f>
        <v>0.12798389644185174</v>
      </c>
      <c r="L46" s="6" t="s">
        <v>213</v>
      </c>
      <c r="M46">
        <f>AVERAGE(R7:R10)</f>
        <v>0.81074390394850859</v>
      </c>
      <c r="N46">
        <f>STDEV(R7:R10)</f>
        <v>0.23213515942202392</v>
      </c>
      <c r="P46" s="6" t="s">
        <v>214</v>
      </c>
      <c r="Q46">
        <f>AVERAGE(R23:R26)</f>
        <v>1.302141354127986</v>
      </c>
      <c r="R46">
        <f>STDEV(R23:R26)</f>
        <v>0.51771639449119133</v>
      </c>
      <c r="V46" s="6" t="s">
        <v>213</v>
      </c>
      <c r="W46">
        <f>AVERAGE(AB7:AB10)</f>
        <v>0.50648778669918992</v>
      </c>
      <c r="X46">
        <f>STDEV(AB7:AB10)</f>
        <v>1.3112722542104338</v>
      </c>
      <c r="Z46" s="6" t="s">
        <v>214</v>
      </c>
      <c r="AA46">
        <f>AVERAGE(AB23:AB26)</f>
        <v>-2.3592239273284576E-16</v>
      </c>
      <c r="AB46">
        <f>STDEV(AB23:AB26)</f>
        <v>0.2792072063968089</v>
      </c>
    </row>
    <row r="47" spans="1:30">
      <c r="B47" s="6" t="s">
        <v>215</v>
      </c>
      <c r="C47">
        <f>AVERAGE(H11:H14)</f>
        <v>-0.48690858980248053</v>
      </c>
      <c r="D47">
        <f>STDEV(H11:H14)</f>
        <v>0.32037956548817381</v>
      </c>
      <c r="F47" s="18" t="s">
        <v>216</v>
      </c>
      <c r="G47">
        <f>AVERAGE(H27:H30)</f>
        <v>-0.29551370387383247</v>
      </c>
      <c r="H47">
        <f>STDEV(H27:H30)</f>
        <v>0.30283937283140011</v>
      </c>
      <c r="L47" s="6" t="s">
        <v>215</v>
      </c>
      <c r="M47">
        <f>AVERAGE(R11:R14)</f>
        <v>1.071914840945662</v>
      </c>
      <c r="N47">
        <f>STDEV(R11:R14)</f>
        <v>0.34126747439615213</v>
      </c>
      <c r="P47" s="6" t="s">
        <v>216</v>
      </c>
      <c r="Q47">
        <f>AVERAGE(R27:R30)</f>
        <v>2.1376407971283578</v>
      </c>
      <c r="R47">
        <f>STDEV(R27:R30)</f>
        <v>0.66112122384055094</v>
      </c>
      <c r="V47" s="6" t="s">
        <v>215</v>
      </c>
      <c r="W47">
        <f>AVERAGE(AB11:AB14)</f>
        <v>0.27611207100992619</v>
      </c>
      <c r="X47">
        <f>STDEV(AB11:AB14)</f>
        <v>0.42384599110461874</v>
      </c>
      <c r="Z47" s="6" t="s">
        <v>216</v>
      </c>
      <c r="AA47">
        <f>AVERAGE(AB27:AB30)</f>
        <v>0.30999085272893545</v>
      </c>
      <c r="AB47">
        <f>STDEV(AB27:AB30)</f>
        <v>0.33712934397475508</v>
      </c>
    </row>
    <row r="48" spans="1:30">
      <c r="B48" s="6" t="s">
        <v>217</v>
      </c>
      <c r="C48">
        <f>AVERAGE(H15:H18)</f>
        <v>-0.16689634052978106</v>
      </c>
      <c r="D48">
        <f>STDEV(H15:H18)</f>
        <v>0.72421720675009671</v>
      </c>
      <c r="F48" s="18" t="s">
        <v>218</v>
      </c>
      <c r="G48">
        <f>AVERAGE(H31:H34)</f>
        <v>-0.78701577093860042</v>
      </c>
      <c r="H48">
        <f>STDEV(H31:H34)</f>
        <v>0.5350679922593542</v>
      </c>
      <c r="L48" s="6" t="s">
        <v>217</v>
      </c>
      <c r="M48">
        <f>AVERAGE(R15:R18)</f>
        <v>0.36019309320460507</v>
      </c>
      <c r="N48">
        <f>STDEV(R15:R18)</f>
        <v>1.3368380752848863</v>
      </c>
      <c r="P48" s="6" t="s">
        <v>218</v>
      </c>
      <c r="Q48">
        <f>AVERAGE(R31:R34)</f>
        <v>-5.4462185914098203E-2</v>
      </c>
      <c r="R48">
        <f>STDEV(R31:R34)</f>
        <v>0.13018055893330027</v>
      </c>
      <c r="V48" s="6" t="s">
        <v>217</v>
      </c>
      <c r="W48">
        <f>AVERAGE(AB15:AB18)</f>
        <v>0.22698783751736229</v>
      </c>
      <c r="X48">
        <f>STDEV(AB15:AB18)</f>
        <v>0.33150464371485178</v>
      </c>
      <c r="Z48" s="6" t="s">
        <v>218</v>
      </c>
      <c r="AA48">
        <f>AVERAGE(AB31:AB34)</f>
        <v>-0.44211810143307251</v>
      </c>
      <c r="AB48">
        <f>STDEV(AB31:AB34)</f>
        <v>0.32341374237986426</v>
      </c>
    </row>
    <row r="50" spans="1:39">
      <c r="A50" s="18" t="s">
        <v>219</v>
      </c>
      <c r="B50" s="6"/>
      <c r="F50" s="6"/>
      <c r="L50" s="6"/>
      <c r="M50" s="34"/>
      <c r="N50" s="34"/>
      <c r="P50" s="6"/>
      <c r="V50" s="6"/>
      <c r="Z50" s="6"/>
    </row>
    <row r="51" spans="1:39">
      <c r="C51" s="6" t="s">
        <v>156</v>
      </c>
      <c r="D51" s="6"/>
      <c r="E51" s="6"/>
      <c r="F51" s="6"/>
      <c r="G51" s="6" t="s">
        <v>156</v>
      </c>
      <c r="H51" s="6"/>
      <c r="M51" s="6" t="s">
        <v>156</v>
      </c>
      <c r="N51" s="6"/>
      <c r="O51" s="6"/>
      <c r="P51" s="6"/>
      <c r="Q51" s="6" t="s">
        <v>156</v>
      </c>
      <c r="R51" s="6"/>
      <c r="W51" s="6" t="s">
        <v>156</v>
      </c>
      <c r="X51" s="6"/>
      <c r="Y51" s="6"/>
      <c r="Z51" s="6"/>
      <c r="AA51" s="6" t="s">
        <v>156</v>
      </c>
      <c r="AB51" s="6"/>
    </row>
    <row r="52" spans="1:39">
      <c r="C52" s="6" t="s">
        <v>220</v>
      </c>
      <c r="D52" s="6" t="s">
        <v>210</v>
      </c>
      <c r="E52" s="6"/>
      <c r="F52" s="6"/>
      <c r="G52" s="6" t="s">
        <v>220</v>
      </c>
      <c r="H52" s="6" t="s">
        <v>210</v>
      </c>
      <c r="M52" s="6" t="s">
        <v>220</v>
      </c>
      <c r="N52" s="6" t="s">
        <v>210</v>
      </c>
      <c r="O52" s="6"/>
      <c r="P52" s="6"/>
      <c r="Q52" s="6" t="s">
        <v>220</v>
      </c>
      <c r="R52" s="6" t="s">
        <v>210</v>
      </c>
      <c r="W52" s="6" t="s">
        <v>220</v>
      </c>
      <c r="X52" s="6" t="s">
        <v>210</v>
      </c>
      <c r="Y52" s="6"/>
      <c r="Z52" s="6"/>
      <c r="AA52" s="6" t="s">
        <v>220</v>
      </c>
      <c r="AB52" s="6" t="s">
        <v>210</v>
      </c>
    </row>
    <row r="53" spans="1:39">
      <c r="B53" s="6" t="s">
        <v>211</v>
      </c>
      <c r="C53">
        <f>AVERAGE(J3:J6)</f>
        <v>-0.48292936393923608</v>
      </c>
      <c r="D53">
        <f>STDEV(J3:J6)</f>
        <v>0.18841623629822374</v>
      </c>
      <c r="F53" s="6" t="s">
        <v>212</v>
      </c>
      <c r="G53">
        <f>AVERAGE(J19:J22)</f>
        <v>-0.31023626860653419</v>
      </c>
      <c r="H53">
        <f>STDEV(J19:J22)</f>
        <v>0.23037689502351991</v>
      </c>
      <c r="L53" s="6" t="s">
        <v>211</v>
      </c>
      <c r="M53">
        <f>AVERAGE(T3:T6)</f>
        <v>-1.6423776830606671</v>
      </c>
      <c r="N53">
        <f>STDEV(T3:T6)</f>
        <v>0.41205325436849743</v>
      </c>
      <c r="P53" s="6" t="s">
        <v>212</v>
      </c>
      <c r="Q53">
        <f>AVERAGE(T19:T22)</f>
        <v>-1.202113269186595</v>
      </c>
      <c r="R53">
        <f>STDEV(T19:T22)</f>
        <v>0.74794063790647103</v>
      </c>
      <c r="V53" s="6" t="s">
        <v>211</v>
      </c>
      <c r="W53">
        <f>AVERAGE(AD3:AD6)</f>
        <v>-1.1151655696893226</v>
      </c>
      <c r="X53">
        <f>STDEV(AD3:AD6)</f>
        <v>0.27398608657176649</v>
      </c>
      <c r="Z53" s="6" t="s">
        <v>212</v>
      </c>
      <c r="AA53">
        <f>AVERAGE(AD19:AD22)</f>
        <v>-0.54905705418954454</v>
      </c>
      <c r="AB53">
        <f>STDEV(AD19:AD22)</f>
        <v>0.36866926078303897</v>
      </c>
    </row>
    <row r="54" spans="1:39">
      <c r="B54" s="6" t="s">
        <v>213</v>
      </c>
      <c r="C54">
        <f>AVERAGE(J7:J10)</f>
        <v>-0.43860989699544523</v>
      </c>
      <c r="D54">
        <f>STDEV(J7:J10)</f>
        <v>0.11677593982966236</v>
      </c>
      <c r="F54" s="6" t="s">
        <v>214</v>
      </c>
      <c r="G54">
        <f>AVERAGE(J23:J26)</f>
        <v>-6.7243329156096029E-2</v>
      </c>
      <c r="H54">
        <f>STDEV(J23:J26)</f>
        <v>0.12774136193137101</v>
      </c>
      <c r="L54" s="6" t="s">
        <v>213</v>
      </c>
      <c r="M54">
        <f>AVERAGE(T7:T10)</f>
        <v>-2.2625762486919681</v>
      </c>
      <c r="N54">
        <f>STDEV(T7:T10)</f>
        <v>0.23932772938037958</v>
      </c>
      <c r="P54" s="6" t="s">
        <v>214</v>
      </c>
      <c r="Q54">
        <f>AVERAGE(T23:T26)</f>
        <v>-1.7559531405528193</v>
      </c>
      <c r="R54">
        <f>STDEV(T23:T26)</f>
        <v>0.53375752929919307</v>
      </c>
      <c r="V54" s="6" t="s">
        <v>213</v>
      </c>
      <c r="W54">
        <f>AVERAGE(AD7:AD10)</f>
        <v>-0.15175800566108558</v>
      </c>
      <c r="X54">
        <f>STDEV(AD7:AD10)</f>
        <v>1.319947588157057</v>
      </c>
      <c r="Z54" s="6" t="s">
        <v>214</v>
      </c>
      <c r="AA54">
        <f>AVERAGE(AD23:AD26)</f>
        <v>-0.6615966988370906</v>
      </c>
      <c r="AB54">
        <f>STDEV(AD23:AD26)</f>
        <v>0.28105443205724545</v>
      </c>
    </row>
    <row r="55" spans="1:39">
      <c r="B55" s="6" t="s">
        <v>215</v>
      </c>
      <c r="C55">
        <f>AVERAGE(J11:J14)</f>
        <v>-0.29648195127915122</v>
      </c>
      <c r="D55">
        <f>STDEV(J11:J14)</f>
        <v>0.31977243362827612</v>
      </c>
      <c r="F55" s="6" t="s">
        <v>216</v>
      </c>
      <c r="G55">
        <f>AVERAGE(J27:J30)</f>
        <v>-0.10544976617660506</v>
      </c>
      <c r="H55">
        <f>STDEV(J27:J30)</f>
        <v>0.30226548032549971</v>
      </c>
      <c r="L55" s="6" t="s">
        <v>215</v>
      </c>
      <c r="M55">
        <f>AVERAGE(T11:T14)</f>
        <v>-1.9933130854240573</v>
      </c>
      <c r="N55">
        <f>STDEV(T11:T14)</f>
        <v>0.35184144427739361</v>
      </c>
      <c r="P55" s="6" t="s">
        <v>216</v>
      </c>
      <c r="Q55">
        <f>AVERAGE(T27:T30)</f>
        <v>-0.8945662438426788</v>
      </c>
      <c r="R55">
        <f>STDEV(T27:T30)</f>
        <v>0.68160567206143574</v>
      </c>
      <c r="V55" s="6" t="s">
        <v>215</v>
      </c>
      <c r="W55">
        <f>AVERAGE(AD11:AD14)</f>
        <v>-0.3836578794802718</v>
      </c>
      <c r="X55">
        <f>STDEV(AD11:AD14)</f>
        <v>0.4266501421899202</v>
      </c>
      <c r="Z55" s="6" t="s">
        <v>216</v>
      </c>
      <c r="AA55">
        <f>AVERAGE(AD27:AD30)</f>
        <v>-0.34955495685980331</v>
      </c>
      <c r="AB55">
        <f>STDEV(AD27:AD30)</f>
        <v>0.33935978058530325</v>
      </c>
    </row>
    <row r="56" spans="1:39">
      <c r="B56" s="6" t="s">
        <v>217</v>
      </c>
      <c r="C56">
        <f>AVERAGE(J15:J18)</f>
        <v>2.2923862212305864E-2</v>
      </c>
      <c r="D56">
        <f>STDEV(J15:J18)</f>
        <v>0.72284478669879293</v>
      </c>
      <c r="F56" s="6" t="s">
        <v>218</v>
      </c>
      <c r="G56">
        <f>AVERAGE(J31:J34)</f>
        <v>-0.59602041751994328</v>
      </c>
      <c r="H56">
        <f>STDEV(J31:J34)</f>
        <v>0.53405401739857594</v>
      </c>
      <c r="L56" s="6" t="s">
        <v>217</v>
      </c>
      <c r="M56">
        <f>AVERAGE(T15:T18)</f>
        <v>-2.7270871085475097</v>
      </c>
      <c r="N56">
        <f>STDEV(T15:T18)</f>
        <v>1.3782592085738761</v>
      </c>
      <c r="P56" s="6" t="s">
        <v>218</v>
      </c>
      <c r="Q56">
        <f>AVERAGE(T31:T34)</f>
        <v>-3.1545902350629134</v>
      </c>
      <c r="R56">
        <f>STDEV(T31:T34)</f>
        <v>0.13421412618643397</v>
      </c>
      <c r="V56" s="6" t="s">
        <v>217</v>
      </c>
      <c r="W56">
        <f>AVERAGE(AD15:AD18)</f>
        <v>-0.43310711727995144</v>
      </c>
      <c r="X56">
        <f>STDEV(AD15:AD18)</f>
        <v>0.33369786749416092</v>
      </c>
      <c r="Z56" s="6" t="s">
        <v>218</v>
      </c>
      <c r="AA56">
        <f>AVERAGE(AD31:AD34)</f>
        <v>-1.1066398390342052</v>
      </c>
      <c r="AB56">
        <f>STDEV(AD31:AD34)</f>
        <v>0.32555343702303596</v>
      </c>
      <c r="AE56" t="s">
        <v>153</v>
      </c>
    </row>
    <row r="57" spans="1:39">
      <c r="AF57" s="28">
        <v>43005</v>
      </c>
      <c r="AG57" s="28">
        <v>43006</v>
      </c>
      <c r="AH57" s="28">
        <v>43007</v>
      </c>
      <c r="AI57" t="s">
        <v>156</v>
      </c>
      <c r="AJ57" t="s">
        <v>157</v>
      </c>
      <c r="AL57" t="s">
        <v>7</v>
      </c>
      <c r="AM57" t="s">
        <v>158</v>
      </c>
    </row>
    <row r="58" spans="1:39">
      <c r="B58" s="29" t="s">
        <v>221</v>
      </c>
      <c r="C58" t="s">
        <v>161</v>
      </c>
      <c r="D58" s="30" t="s">
        <v>222</v>
      </c>
      <c r="E58" t="s">
        <v>210</v>
      </c>
      <c r="F58" t="s">
        <v>223</v>
      </c>
      <c r="G58" t="s">
        <v>210</v>
      </c>
      <c r="L58" t="s">
        <v>221</v>
      </c>
      <c r="M58" t="s">
        <v>161</v>
      </c>
      <c r="N58" t="s">
        <v>222</v>
      </c>
      <c r="O58" t="s">
        <v>210</v>
      </c>
      <c r="P58" t="s">
        <v>223</v>
      </c>
      <c r="Q58" t="s">
        <v>210</v>
      </c>
      <c r="V58" t="s">
        <v>221</v>
      </c>
      <c r="W58" t="s">
        <v>161</v>
      </c>
      <c r="X58" t="s">
        <v>222</v>
      </c>
      <c r="Y58" t="s">
        <v>210</v>
      </c>
      <c r="Z58" t="s">
        <v>223</v>
      </c>
      <c r="AA58" t="s">
        <v>210</v>
      </c>
      <c r="AE58" s="29" t="s">
        <v>163</v>
      </c>
      <c r="AF58">
        <f>D59</f>
        <v>-0.67370999846884094</v>
      </c>
      <c r="AG58">
        <f>N59</f>
        <v>1.412303502908776</v>
      </c>
      <c r="AH58">
        <f>X59</f>
        <v>-0.45058779686282502</v>
      </c>
      <c r="AI58">
        <f>AVERAGE(AF58:AH58)</f>
        <v>9.6001902525703356E-2</v>
      </c>
      <c r="AJ58">
        <f>_xlfn.STDEV.P(AF58:AH58)/SQRT(3)</f>
        <v>0.53994512202438127</v>
      </c>
      <c r="AL58" s="1">
        <v>350</v>
      </c>
      <c r="AM58">
        <f t="shared" ref="AM58:AM65" si="8">AVERAGE(C59,M59,W59)</f>
        <v>289.29500000000002</v>
      </c>
    </row>
    <row r="59" spans="1:39">
      <c r="A59" s="29" t="s">
        <v>163</v>
      </c>
      <c r="B59" s="1">
        <v>350</v>
      </c>
      <c r="C59" s="21">
        <v>281.60000000000002</v>
      </c>
      <c r="D59">
        <f>C45</f>
        <v>-0.67370999846884094</v>
      </c>
      <c r="E59">
        <f>D45</f>
        <v>0.18877397038643315</v>
      </c>
      <c r="F59">
        <f>C53</f>
        <v>-0.48292936393923608</v>
      </c>
      <c r="G59">
        <f>D53</f>
        <v>0.18841623629822374</v>
      </c>
      <c r="K59" s="29" t="s">
        <v>163</v>
      </c>
      <c r="L59" s="1">
        <v>350</v>
      </c>
      <c r="M59" s="21">
        <v>297.435</v>
      </c>
      <c r="N59">
        <f>M45</f>
        <v>1.412303502908776</v>
      </c>
      <c r="O59">
        <f>N45</f>
        <v>0.39966972544651919</v>
      </c>
      <c r="P59">
        <f>M53</f>
        <v>-1.6423776830606671</v>
      </c>
      <c r="Q59">
        <f>N53</f>
        <v>0.41205325436849743</v>
      </c>
      <c r="U59" s="29" t="s">
        <v>163</v>
      </c>
      <c r="V59" s="1">
        <v>350</v>
      </c>
      <c r="W59" s="20">
        <v>288.85000000000002</v>
      </c>
      <c r="X59" s="34">
        <f>W45</f>
        <v>-0.45058779686282502</v>
      </c>
      <c r="Y59" s="34">
        <f>X45</f>
        <v>0.27218531749649028</v>
      </c>
      <c r="Z59">
        <f>W53</f>
        <v>-1.1151655696893226</v>
      </c>
      <c r="AA59">
        <f>X53</f>
        <v>0.27398608657176649</v>
      </c>
      <c r="AE59" s="29" t="s">
        <v>165</v>
      </c>
      <c r="AF59">
        <f t="shared" ref="AF59:AF65" si="9">D60</f>
        <v>-0.62930638493339441</v>
      </c>
      <c r="AG59">
        <f t="shared" ref="AG59:AG65" si="10">N60</f>
        <v>0.81074390394850859</v>
      </c>
      <c r="AH59">
        <f t="shared" ref="AH59:AH65" si="11">X60</f>
        <v>0.50648778669918992</v>
      </c>
      <c r="AI59">
        <f t="shared" ref="AI59:AI65" si="12">AVERAGE(AF59:AH59)</f>
        <v>0.22930843523810138</v>
      </c>
      <c r="AJ59">
        <f>_xlfn.STDEV.P(AF59:AH59)/SQRT(3)</f>
        <v>0.35778873446164827</v>
      </c>
      <c r="AL59" s="1">
        <v>110.8</v>
      </c>
      <c r="AM59">
        <f t="shared" si="8"/>
        <v>95.873333333333335</v>
      </c>
    </row>
    <row r="60" spans="1:39">
      <c r="A60" s="29" t="s">
        <v>165</v>
      </c>
      <c r="B60" s="1">
        <v>110.8</v>
      </c>
      <c r="C60" s="21">
        <v>97.93</v>
      </c>
      <c r="D60">
        <f t="shared" ref="D60:E62" si="13">C46</f>
        <v>-0.62930638493339441</v>
      </c>
      <c r="E60">
        <f t="shared" si="13"/>
        <v>0.11699765498107655</v>
      </c>
      <c r="F60">
        <f t="shared" ref="F60:F62" si="14">C54</f>
        <v>-0.43860989699544523</v>
      </c>
      <c r="G60">
        <f t="shared" ref="G60:G62" si="15">D54</f>
        <v>0.11677593982966236</v>
      </c>
      <c r="K60" s="29" t="s">
        <v>165</v>
      </c>
      <c r="L60" s="1">
        <v>110.8</v>
      </c>
      <c r="M60" s="21">
        <v>99.29</v>
      </c>
      <c r="N60">
        <f t="shared" ref="N60:O62" si="16">M46</f>
        <v>0.81074390394850859</v>
      </c>
      <c r="O60">
        <f t="shared" si="16"/>
        <v>0.23213515942202392</v>
      </c>
      <c r="P60">
        <f t="shared" ref="P60:P62" si="17">M54</f>
        <v>-2.2625762486919681</v>
      </c>
      <c r="Q60">
        <f t="shared" ref="Q60:Q62" si="18">N54</f>
        <v>0.23932772938037958</v>
      </c>
      <c r="U60" s="29" t="s">
        <v>165</v>
      </c>
      <c r="V60" s="1">
        <v>110.8</v>
      </c>
      <c r="W60" s="20">
        <v>90.4</v>
      </c>
      <c r="X60" s="34">
        <f t="shared" ref="X60:Y62" si="19">W46</f>
        <v>0.50648778669918992</v>
      </c>
      <c r="Y60" s="34">
        <f t="shared" si="19"/>
        <v>1.3112722542104338</v>
      </c>
      <c r="Z60">
        <f t="shared" ref="Z60:Z62" si="20">W54</f>
        <v>-0.15175800566108558</v>
      </c>
      <c r="AA60">
        <f t="shared" ref="AA60:AA62" si="21">X54</f>
        <v>1.319947588157057</v>
      </c>
      <c r="AE60" s="29" t="s">
        <v>167</v>
      </c>
      <c r="AF60">
        <f t="shared" si="9"/>
        <v>-0.48690858980248053</v>
      </c>
      <c r="AG60">
        <f t="shared" si="10"/>
        <v>1.071914840945662</v>
      </c>
      <c r="AH60">
        <f t="shared" si="11"/>
        <v>0.27611207100992619</v>
      </c>
      <c r="AI60">
        <f t="shared" si="12"/>
        <v>0.28703944071770254</v>
      </c>
      <c r="AJ60">
        <f t="shared" ref="AJ60:AJ65" si="22">_xlfn.STDEV.P(AF60:AH60)/SQRT(3)</f>
        <v>0.36744528772439944</v>
      </c>
      <c r="AL60" s="1">
        <v>35.1</v>
      </c>
      <c r="AM60">
        <f t="shared" si="8"/>
        <v>31.741666666666664</v>
      </c>
    </row>
    <row r="61" spans="1:39">
      <c r="A61" s="29" t="s">
        <v>167</v>
      </c>
      <c r="B61" s="1">
        <v>35.1</v>
      </c>
      <c r="C61" s="21">
        <v>35.9</v>
      </c>
      <c r="D61">
        <f t="shared" si="13"/>
        <v>-0.48690858980248053</v>
      </c>
      <c r="E61">
        <f t="shared" si="13"/>
        <v>0.32037956548817381</v>
      </c>
      <c r="F61">
        <f t="shared" si="14"/>
        <v>-0.29648195127915122</v>
      </c>
      <c r="G61">
        <f t="shared" si="15"/>
        <v>0.31977243362827612</v>
      </c>
      <c r="K61" s="29" t="s">
        <v>167</v>
      </c>
      <c r="L61" s="1">
        <v>35.1</v>
      </c>
      <c r="M61" s="21">
        <v>27.344999999999999</v>
      </c>
      <c r="N61">
        <f t="shared" si="16"/>
        <v>1.071914840945662</v>
      </c>
      <c r="O61">
        <f t="shared" si="16"/>
        <v>0.34126747439615213</v>
      </c>
      <c r="P61">
        <f t="shared" si="17"/>
        <v>-1.9933130854240573</v>
      </c>
      <c r="Q61">
        <f t="shared" si="18"/>
        <v>0.35184144427739361</v>
      </c>
      <c r="U61" s="29" t="s">
        <v>167</v>
      </c>
      <c r="V61" s="1">
        <v>35.1</v>
      </c>
      <c r="W61" s="20">
        <v>31.98</v>
      </c>
      <c r="X61" s="34">
        <f t="shared" si="19"/>
        <v>0.27611207100992619</v>
      </c>
      <c r="Y61" s="34">
        <f t="shared" si="19"/>
        <v>0.42384599110461874</v>
      </c>
      <c r="Z61">
        <f t="shared" si="20"/>
        <v>-0.3836578794802718</v>
      </c>
      <c r="AA61">
        <f t="shared" si="21"/>
        <v>0.4266501421899202</v>
      </c>
      <c r="AE61" s="29" t="s">
        <v>169</v>
      </c>
      <c r="AF61">
        <f t="shared" si="9"/>
        <v>-0.16689634052978106</v>
      </c>
      <c r="AG61">
        <f t="shared" si="10"/>
        <v>0.36019309320460507</v>
      </c>
      <c r="AH61">
        <f t="shared" si="11"/>
        <v>0.22698783751736229</v>
      </c>
      <c r="AI61">
        <f t="shared" si="12"/>
        <v>0.14009486339739544</v>
      </c>
      <c r="AJ61">
        <f t="shared" si="22"/>
        <v>0.12920148735140516</v>
      </c>
      <c r="AL61" s="1">
        <v>11.1</v>
      </c>
      <c r="AM61">
        <f t="shared" si="8"/>
        <v>11.273333333333333</v>
      </c>
    </row>
    <row r="62" spans="1:39">
      <c r="A62" s="29" t="s">
        <v>169</v>
      </c>
      <c r="B62" s="1">
        <v>11.1</v>
      </c>
      <c r="C62" s="21">
        <v>13.5</v>
      </c>
      <c r="D62">
        <f t="shared" si="13"/>
        <v>-0.16689634052978106</v>
      </c>
      <c r="E62">
        <f t="shared" si="13"/>
        <v>0.72421720675009671</v>
      </c>
      <c r="F62">
        <f t="shared" si="14"/>
        <v>2.2923862212305864E-2</v>
      </c>
      <c r="G62">
        <f t="shared" si="15"/>
        <v>0.72284478669879293</v>
      </c>
      <c r="K62" s="29" t="s">
        <v>169</v>
      </c>
      <c r="L62" s="1">
        <v>11.1</v>
      </c>
      <c r="M62" s="21">
        <v>7.99</v>
      </c>
      <c r="N62">
        <f t="shared" si="16"/>
        <v>0.36019309320460507</v>
      </c>
      <c r="O62">
        <f t="shared" si="16"/>
        <v>1.3368380752848863</v>
      </c>
      <c r="P62">
        <f t="shared" si="17"/>
        <v>-2.7270871085475097</v>
      </c>
      <c r="Q62">
        <f t="shared" si="18"/>
        <v>1.3782592085738761</v>
      </c>
      <c r="U62" s="29" t="s">
        <v>169</v>
      </c>
      <c r="V62" s="1">
        <v>11.1</v>
      </c>
      <c r="W62" s="20">
        <v>12.33</v>
      </c>
      <c r="X62" s="34">
        <f t="shared" si="19"/>
        <v>0.22698783751736229</v>
      </c>
      <c r="Y62" s="34">
        <f t="shared" si="19"/>
        <v>0.33150464371485178</v>
      </c>
      <c r="Z62">
        <f t="shared" si="20"/>
        <v>-0.43310711727995144</v>
      </c>
      <c r="AA62">
        <f t="shared" si="21"/>
        <v>0.33369786749416092</v>
      </c>
      <c r="AE62" s="29" t="s">
        <v>171</v>
      </c>
      <c r="AF62">
        <f t="shared" si="9"/>
        <v>-0.50068902158934281</v>
      </c>
      <c r="AG62">
        <f t="shared" si="10"/>
        <v>1.8393365515534106</v>
      </c>
      <c r="AH62">
        <f t="shared" si="11"/>
        <v>0.11179997967273052</v>
      </c>
      <c r="AI62">
        <f t="shared" si="12"/>
        <v>0.48348250321226605</v>
      </c>
      <c r="AJ62">
        <f t="shared" si="22"/>
        <v>0.57204134358532277</v>
      </c>
      <c r="AL62" s="1">
        <v>3.51</v>
      </c>
      <c r="AM62">
        <f t="shared" si="8"/>
        <v>3.4533333333333331</v>
      </c>
    </row>
    <row r="63" spans="1:39">
      <c r="A63" s="29" t="s">
        <v>171</v>
      </c>
      <c r="B63" s="1">
        <v>3.51</v>
      </c>
      <c r="C63" s="21">
        <v>5.05</v>
      </c>
      <c r="D63">
        <f>G45</f>
        <v>-0.50068902158934281</v>
      </c>
      <c r="E63">
        <f>H45</f>
        <v>0.2308142971821926</v>
      </c>
      <c r="F63">
        <f>G53</f>
        <v>-0.31023626860653419</v>
      </c>
      <c r="G63">
        <f>H53</f>
        <v>0.23037689502351991</v>
      </c>
      <c r="K63" s="29" t="s">
        <v>171</v>
      </c>
      <c r="L63" s="1">
        <v>3.51</v>
      </c>
      <c r="M63" s="21">
        <v>2.82</v>
      </c>
      <c r="N63">
        <f>Q45</f>
        <v>1.8393365515534106</v>
      </c>
      <c r="O63">
        <f>R45</f>
        <v>0.72546261007088653</v>
      </c>
      <c r="P63">
        <f>Q53</f>
        <v>-1.202113269186595</v>
      </c>
      <c r="Q63">
        <f>R53</f>
        <v>0.74794063790647103</v>
      </c>
      <c r="U63" s="29" t="s">
        <v>171</v>
      </c>
      <c r="V63" s="1">
        <v>3.51</v>
      </c>
      <c r="W63" s="20">
        <v>2.4900000000000002</v>
      </c>
      <c r="X63" s="34">
        <f>AA45</f>
        <v>0.11179997967273052</v>
      </c>
      <c r="Y63" s="34">
        <f>AB45</f>
        <v>0.36624618809299914</v>
      </c>
      <c r="Z63">
        <f>AA53</f>
        <v>-0.54905705418954454</v>
      </c>
      <c r="AA63">
        <f>AB53</f>
        <v>0.36866926078303897</v>
      </c>
      <c r="AE63" s="29" t="s">
        <v>173</v>
      </c>
      <c r="AF63">
        <f t="shared" si="9"/>
        <v>-0.25723472668810304</v>
      </c>
      <c r="AG63">
        <f t="shared" si="10"/>
        <v>1.302141354127986</v>
      </c>
      <c r="AH63">
        <f t="shared" si="11"/>
        <v>-2.3592239273284576E-16</v>
      </c>
      <c r="AI63">
        <f t="shared" si="12"/>
        <v>0.34830220914662763</v>
      </c>
      <c r="AJ63">
        <f t="shared" si="22"/>
        <v>0.39409509907794604</v>
      </c>
      <c r="AL63" s="1">
        <v>1.1100000000000001</v>
      </c>
      <c r="AM63">
        <f t="shared" si="8"/>
        <v>1.4983333333333333</v>
      </c>
    </row>
    <row r="64" spans="1:39">
      <c r="A64" s="29" t="s">
        <v>173</v>
      </c>
      <c r="B64" s="1">
        <v>1.1100000000000001</v>
      </c>
      <c r="C64" s="21">
        <v>2.29</v>
      </c>
      <c r="D64">
        <f t="shared" ref="D64:D66" si="23">G46</f>
        <v>-0.25723472668810304</v>
      </c>
      <c r="E64">
        <f t="shared" ref="E64:E66" si="24">H46</f>
        <v>0.12798389644185174</v>
      </c>
      <c r="F64">
        <f t="shared" ref="F64:G66" si="25">G54</f>
        <v>-6.7243329156096029E-2</v>
      </c>
      <c r="G64">
        <f t="shared" si="25"/>
        <v>0.12774136193137101</v>
      </c>
      <c r="K64" s="29" t="s">
        <v>173</v>
      </c>
      <c r="L64" s="1">
        <v>1.1100000000000001</v>
      </c>
      <c r="M64" s="21">
        <v>1.385</v>
      </c>
      <c r="N64">
        <f t="shared" ref="N64:N66" si="26">Q46</f>
        <v>1.302141354127986</v>
      </c>
      <c r="O64">
        <f t="shared" ref="O64:O66" si="27">R46</f>
        <v>0.51771639449119133</v>
      </c>
      <c r="P64">
        <f t="shared" ref="P64:Q66" si="28">Q54</f>
        <v>-1.7559531405528193</v>
      </c>
      <c r="Q64">
        <f t="shared" si="28"/>
        <v>0.53375752929919307</v>
      </c>
      <c r="U64" s="29" t="s">
        <v>173</v>
      </c>
      <c r="V64" s="1">
        <v>1.1100000000000001</v>
      </c>
      <c r="W64" s="20">
        <v>0.82</v>
      </c>
      <c r="X64" s="34">
        <f t="shared" ref="X64:X66" si="29">AA46</f>
        <v>-2.3592239273284576E-16</v>
      </c>
      <c r="Y64" s="34">
        <f t="shared" ref="Y64:Y66" si="30">AB46</f>
        <v>0.2792072063968089</v>
      </c>
      <c r="Z64">
        <f t="shared" ref="Z64:AA66" si="31">AA54</f>
        <v>-0.6615966988370906</v>
      </c>
      <c r="AA64">
        <f t="shared" si="31"/>
        <v>0.28105443205724545</v>
      </c>
      <c r="AE64" s="29" t="s">
        <v>175</v>
      </c>
      <c r="AF64">
        <f t="shared" si="9"/>
        <v>-0.29551370387383247</v>
      </c>
      <c r="AG64">
        <f t="shared" si="10"/>
        <v>2.1376407971283578</v>
      </c>
      <c r="AH64">
        <f t="shared" si="11"/>
        <v>0.30999085272893545</v>
      </c>
      <c r="AI64">
        <f t="shared" si="12"/>
        <v>0.71737264866115369</v>
      </c>
      <c r="AJ64">
        <f t="shared" si="22"/>
        <v>0.59712834134706272</v>
      </c>
      <c r="AL64" s="1">
        <v>0</v>
      </c>
      <c r="AM64">
        <f t="shared" si="8"/>
        <v>0</v>
      </c>
    </row>
    <row r="65" spans="1:39">
      <c r="A65" s="29" t="s">
        <v>175</v>
      </c>
      <c r="B65" s="1">
        <v>0</v>
      </c>
      <c r="C65">
        <v>0</v>
      </c>
      <c r="D65">
        <f t="shared" si="23"/>
        <v>-0.29551370387383247</v>
      </c>
      <c r="E65">
        <f t="shared" si="24"/>
        <v>0.30283937283140011</v>
      </c>
      <c r="F65">
        <f t="shared" si="25"/>
        <v>-0.10544976617660506</v>
      </c>
      <c r="G65">
        <f t="shared" si="25"/>
        <v>0.30226548032549971</v>
      </c>
      <c r="K65" s="29" t="s">
        <v>175</v>
      </c>
      <c r="L65" s="1">
        <v>0</v>
      </c>
      <c r="M65">
        <v>0</v>
      </c>
      <c r="N65">
        <f t="shared" si="26"/>
        <v>2.1376407971283578</v>
      </c>
      <c r="O65">
        <f t="shared" si="27"/>
        <v>0.66112122384055094</v>
      </c>
      <c r="P65">
        <f t="shared" si="28"/>
        <v>-0.8945662438426788</v>
      </c>
      <c r="Q65">
        <f t="shared" si="28"/>
        <v>0.68160567206143574</v>
      </c>
      <c r="U65" s="29" t="s">
        <v>175</v>
      </c>
      <c r="V65" s="1">
        <v>0</v>
      </c>
      <c r="W65">
        <v>0</v>
      </c>
      <c r="X65" s="34">
        <f t="shared" si="29"/>
        <v>0.30999085272893545</v>
      </c>
      <c r="Y65" s="34">
        <f t="shared" si="30"/>
        <v>0.33712934397475508</v>
      </c>
      <c r="Z65">
        <f t="shared" si="31"/>
        <v>-0.34955495685980331</v>
      </c>
      <c r="AA65">
        <f t="shared" si="31"/>
        <v>0.33935978058530325</v>
      </c>
      <c r="AE65" s="29" t="s">
        <v>177</v>
      </c>
      <c r="AF65">
        <f t="shared" si="9"/>
        <v>-0.78701577093860042</v>
      </c>
      <c r="AG65">
        <f t="shared" si="10"/>
        <v>-5.4462185914098203E-2</v>
      </c>
      <c r="AH65">
        <f t="shared" si="11"/>
        <v>-0.44211810143307251</v>
      </c>
      <c r="AI65">
        <f t="shared" si="12"/>
        <v>-0.42786535276192367</v>
      </c>
      <c r="AJ65">
        <f t="shared" si="22"/>
        <v>0.17276255018992909</v>
      </c>
      <c r="AL65" s="1" t="s">
        <v>25</v>
      </c>
      <c r="AM65" t="e">
        <f t="shared" si="8"/>
        <v>#DIV/0!</v>
      </c>
    </row>
    <row r="66" spans="1:39">
      <c r="A66" s="29" t="s">
        <v>177</v>
      </c>
      <c r="B66" s="1" t="s">
        <v>25</v>
      </c>
      <c r="C66" t="s">
        <v>25</v>
      </c>
      <c r="D66">
        <f t="shared" si="23"/>
        <v>-0.78701577093860042</v>
      </c>
      <c r="E66">
        <f t="shared" si="24"/>
        <v>0.5350679922593542</v>
      </c>
      <c r="F66">
        <f t="shared" si="25"/>
        <v>-0.59602041751994328</v>
      </c>
      <c r="G66">
        <f t="shared" si="25"/>
        <v>0.53405401739857594</v>
      </c>
      <c r="K66" s="29" t="s">
        <v>177</v>
      </c>
      <c r="L66" s="1" t="s">
        <v>25</v>
      </c>
      <c r="M66" t="s">
        <v>25</v>
      </c>
      <c r="N66">
        <f t="shared" si="26"/>
        <v>-5.4462185914098203E-2</v>
      </c>
      <c r="O66">
        <f t="shared" si="27"/>
        <v>0.13018055893330027</v>
      </c>
      <c r="P66">
        <f t="shared" si="28"/>
        <v>-3.1545902350629134</v>
      </c>
      <c r="Q66">
        <f t="shared" si="28"/>
        <v>0.13421412618643397</v>
      </c>
      <c r="U66" s="29" t="s">
        <v>177</v>
      </c>
      <c r="V66" s="1" t="s">
        <v>25</v>
      </c>
      <c r="W66" t="s">
        <v>25</v>
      </c>
      <c r="X66" s="34">
        <f t="shared" si="29"/>
        <v>-0.44211810143307251</v>
      </c>
      <c r="Y66" s="34">
        <f t="shared" si="30"/>
        <v>0.32341374237986426</v>
      </c>
      <c r="Z66">
        <f t="shared" si="31"/>
        <v>-1.1066398390342052</v>
      </c>
      <c r="AA66">
        <f t="shared" si="31"/>
        <v>0.32555343702303596</v>
      </c>
    </row>
    <row r="68" spans="1:39">
      <c r="B68" s="1"/>
      <c r="C68" s="21"/>
      <c r="L68" s="1"/>
      <c r="M68" s="21"/>
      <c r="V68" s="1"/>
      <c r="W68" s="20"/>
      <c r="AE68" s="29" t="s">
        <v>181</v>
      </c>
    </row>
    <row r="69" spans="1:39">
      <c r="AF69" s="28">
        <v>43005</v>
      </c>
      <c r="AG69" s="28">
        <v>43006</v>
      </c>
      <c r="AH69" s="28">
        <v>43007</v>
      </c>
      <c r="AI69" t="s">
        <v>156</v>
      </c>
      <c r="AJ69" t="s">
        <v>157</v>
      </c>
    </row>
    <row r="70" spans="1:39">
      <c r="B70" s="1"/>
      <c r="C70" s="21"/>
      <c r="L70" s="1"/>
      <c r="M70" s="21"/>
      <c r="V70" s="1"/>
      <c r="W70" s="20"/>
      <c r="AE70" s="29" t="s">
        <v>163</v>
      </c>
      <c r="AF70">
        <f>F59</f>
        <v>-0.48292936393923608</v>
      </c>
      <c r="AG70">
        <f>P59</f>
        <v>-1.6423776830606671</v>
      </c>
      <c r="AH70">
        <f>Z59</f>
        <v>-1.1151655696893226</v>
      </c>
      <c r="AI70">
        <f>AVERAGE(AF70:AH70)</f>
        <v>-1.0801575388964086</v>
      </c>
      <c r="AJ70">
        <f>_xlfn.STDEV.P(AF70:AH70)/SQRT(3)</f>
        <v>0.27365804811576083</v>
      </c>
    </row>
    <row r="71" spans="1:39">
      <c r="AE71" s="29" t="s">
        <v>165</v>
      </c>
      <c r="AF71">
        <f t="shared" ref="AF71:AF77" si="32">F60</f>
        <v>-0.43860989699544523</v>
      </c>
      <c r="AG71">
        <f t="shared" ref="AG71:AG77" si="33">P60</f>
        <v>-2.2625762486919681</v>
      </c>
      <c r="AH71">
        <f t="shared" ref="AH71:AH77" si="34">Z60</f>
        <v>-0.15175800566108558</v>
      </c>
      <c r="AI71">
        <f t="shared" ref="AI71:AI77" si="35">AVERAGE(AF71:AH71)</f>
        <v>-0.95098138378283281</v>
      </c>
      <c r="AJ71">
        <f t="shared" ref="AJ71:AJ77" si="36">_xlfn.STDEV.P(AF71:AH71)/SQRT(3)</f>
        <v>0.53970811435082089</v>
      </c>
    </row>
    <row r="72" spans="1:39">
      <c r="B72" s="1"/>
      <c r="L72" s="1"/>
      <c r="V72" s="1"/>
      <c r="AE72" s="29" t="s">
        <v>167</v>
      </c>
      <c r="AF72">
        <f t="shared" si="32"/>
        <v>-0.29648195127915122</v>
      </c>
      <c r="AG72">
        <f t="shared" si="33"/>
        <v>-1.9933130854240573</v>
      </c>
      <c r="AH72">
        <f t="shared" si="34"/>
        <v>-0.3836578794802718</v>
      </c>
      <c r="AI72">
        <f t="shared" si="35"/>
        <v>-0.89115097206116001</v>
      </c>
      <c r="AJ72">
        <f t="shared" si="36"/>
        <v>0.45042471407275597</v>
      </c>
    </row>
    <row r="73" spans="1:39">
      <c r="AE73" s="29" t="s">
        <v>169</v>
      </c>
      <c r="AF73">
        <f t="shared" si="32"/>
        <v>2.2923862212305864E-2</v>
      </c>
      <c r="AG73">
        <f t="shared" si="33"/>
        <v>-2.7270871085475097</v>
      </c>
      <c r="AH73">
        <f t="shared" si="34"/>
        <v>-0.43310711727995144</v>
      </c>
      <c r="AI73">
        <f t="shared" si="35"/>
        <v>-1.0457567878717182</v>
      </c>
      <c r="AJ73">
        <f t="shared" si="36"/>
        <v>0.69476531592921309</v>
      </c>
    </row>
    <row r="74" spans="1:39">
      <c r="AE74" s="29" t="s">
        <v>171</v>
      </c>
      <c r="AF74">
        <f t="shared" si="32"/>
        <v>-0.31023626860653419</v>
      </c>
      <c r="AG74">
        <f t="shared" si="33"/>
        <v>-1.202113269186595</v>
      </c>
      <c r="AH74">
        <f t="shared" si="34"/>
        <v>-0.54905705418954454</v>
      </c>
      <c r="AI74">
        <f t="shared" si="35"/>
        <v>-0.68713553066089117</v>
      </c>
      <c r="AJ74">
        <f t="shared" si="36"/>
        <v>0.21764415161216605</v>
      </c>
    </row>
    <row r="75" spans="1:39">
      <c r="AE75" s="29" t="s">
        <v>173</v>
      </c>
      <c r="AF75">
        <f t="shared" si="32"/>
        <v>-6.7243329156096029E-2</v>
      </c>
      <c r="AG75">
        <f t="shared" si="33"/>
        <v>-1.7559531405528193</v>
      </c>
      <c r="AH75">
        <f t="shared" si="34"/>
        <v>-0.6615966988370906</v>
      </c>
      <c r="AI75">
        <f t="shared" si="35"/>
        <v>-0.82826438951533532</v>
      </c>
      <c r="AJ75">
        <f t="shared" si="36"/>
        <v>0.40380655327737858</v>
      </c>
    </row>
    <row r="76" spans="1:39">
      <c r="AE76" s="29" t="s">
        <v>175</v>
      </c>
      <c r="AF76">
        <f t="shared" si="32"/>
        <v>-0.10544976617660506</v>
      </c>
      <c r="AG76">
        <f t="shared" si="33"/>
        <v>-0.8945662438426788</v>
      </c>
      <c r="AH76">
        <f t="shared" si="34"/>
        <v>-0.34955495685980331</v>
      </c>
      <c r="AI76">
        <f t="shared" si="35"/>
        <v>-0.44985698895969572</v>
      </c>
      <c r="AJ76">
        <f t="shared" si="36"/>
        <v>0.19045068015021263</v>
      </c>
    </row>
    <row r="77" spans="1:39">
      <c r="AE77" s="29" t="s">
        <v>177</v>
      </c>
      <c r="AF77">
        <f t="shared" si="32"/>
        <v>-0.59602041751994328</v>
      </c>
      <c r="AG77">
        <f t="shared" si="33"/>
        <v>-3.1545902350629134</v>
      </c>
      <c r="AH77">
        <f t="shared" si="34"/>
        <v>-1.1066398390342052</v>
      </c>
      <c r="AI77">
        <f t="shared" si="35"/>
        <v>-1.6190834972056873</v>
      </c>
      <c r="AJ77">
        <f t="shared" si="36"/>
        <v>0.63831701544166464</v>
      </c>
    </row>
  </sheetData>
  <mergeCells count="3">
    <mergeCell ref="B1:J1"/>
    <mergeCell ref="L1:T1"/>
    <mergeCell ref="V1:A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4534-AC87-4233-BE1E-0064139350F0}">
  <dimension ref="B1:AW48"/>
  <sheetViews>
    <sheetView zoomScale="80" zoomScaleNormal="80" workbookViewId="0">
      <selection activeCell="AP12" sqref="AP12"/>
    </sheetView>
  </sheetViews>
  <sheetFormatPr defaultRowHeight="15"/>
  <cols>
    <col min="33" max="33" width="12.5703125" customWidth="1"/>
    <col min="34" max="35" width="11" customWidth="1"/>
  </cols>
  <sheetData>
    <row r="1" spans="3:49">
      <c r="C1" s="35">
        <v>43005</v>
      </c>
      <c r="D1" s="36"/>
      <c r="E1" s="36"/>
      <c r="F1" s="36"/>
      <c r="G1" s="36"/>
      <c r="H1" s="36"/>
      <c r="I1" s="36"/>
      <c r="J1" s="36"/>
      <c r="M1" s="35">
        <v>42794</v>
      </c>
      <c r="N1" s="36"/>
      <c r="O1" s="36"/>
      <c r="P1" s="36"/>
      <c r="Q1" s="36"/>
      <c r="R1" s="36"/>
      <c r="S1" s="36"/>
      <c r="T1" s="36"/>
      <c r="W1" s="35">
        <v>43007</v>
      </c>
      <c r="X1" s="36"/>
      <c r="Y1" s="36"/>
      <c r="Z1" s="36"/>
      <c r="AA1" s="36"/>
      <c r="AB1" s="36"/>
      <c r="AC1" s="36"/>
      <c r="AD1" s="36"/>
    </row>
    <row r="2" spans="3:49" ht="75">
      <c r="D2" s="5" t="s">
        <v>224</v>
      </c>
      <c r="E2" s="27" t="s">
        <v>225</v>
      </c>
      <c r="F2" s="27" t="s">
        <v>226</v>
      </c>
      <c r="G2" s="27" t="s">
        <v>227</v>
      </c>
      <c r="H2" s="27" t="s">
        <v>228</v>
      </c>
      <c r="N2" s="5" t="s">
        <v>224</v>
      </c>
      <c r="O2" s="27" t="s">
        <v>225</v>
      </c>
      <c r="P2" s="27" t="s">
        <v>226</v>
      </c>
      <c r="Q2" s="27" t="s">
        <v>227</v>
      </c>
      <c r="R2" s="27" t="s">
        <v>228</v>
      </c>
      <c r="X2" s="5" t="s">
        <v>224</v>
      </c>
      <c r="Y2" s="27" t="s">
        <v>225</v>
      </c>
      <c r="Z2" s="27" t="s">
        <v>226</v>
      </c>
      <c r="AA2" s="27" t="s">
        <v>227</v>
      </c>
      <c r="AB2" s="27" t="s">
        <v>228</v>
      </c>
      <c r="AU2" t="s">
        <v>151</v>
      </c>
    </row>
    <row r="3" spans="3:49">
      <c r="C3" s="6" t="s">
        <v>162</v>
      </c>
      <c r="D3" s="34">
        <v>1398112.5</v>
      </c>
      <c r="E3" s="34">
        <f>AVERAGE(D17:D18)</f>
        <v>1414527.5</v>
      </c>
      <c r="F3" s="34">
        <f>(D3/E$3)*100</f>
        <v>98.839541825804019</v>
      </c>
      <c r="G3" s="34">
        <f>AVERAGE(D15:D16)</f>
        <v>1349833.5</v>
      </c>
      <c r="H3">
        <f>(D3/G$3)*100</f>
        <v>103.57666334403466</v>
      </c>
      <c r="M3" s="6" t="s">
        <v>162</v>
      </c>
      <c r="N3" s="34">
        <v>1291964</v>
      </c>
      <c r="O3" s="34">
        <f>AVERAGE(N17:N18)</f>
        <v>1517374.5</v>
      </c>
      <c r="P3" s="34">
        <f>(N3/O$3)*100</f>
        <v>85.144702247203981</v>
      </c>
      <c r="Q3" s="34">
        <f>AVERAGE(N15:N16)</f>
        <v>1385618.5</v>
      </c>
      <c r="R3">
        <f>(N3/Q$3)*100</f>
        <v>93.24096062516486</v>
      </c>
      <c r="W3" s="6" t="s">
        <v>162</v>
      </c>
      <c r="X3" s="34">
        <v>1443042</v>
      </c>
      <c r="Y3" s="34">
        <f>AVERAGE(X17:X18)</f>
        <v>1489117</v>
      </c>
      <c r="Z3" s="34">
        <f>(X3/Y$3)*100</f>
        <v>96.905884493965218</v>
      </c>
      <c r="AA3" s="34">
        <f>AVERAGE(X15:X16)</f>
        <v>1493877.5</v>
      </c>
      <c r="AB3">
        <f>(X3/AA$3)*100</f>
        <v>96.597077069572308</v>
      </c>
      <c r="AF3" t="s">
        <v>153</v>
      </c>
      <c r="AU3" s="31" t="s">
        <v>154</v>
      </c>
      <c r="AV3" s="31"/>
      <c r="AW3" s="31"/>
    </row>
    <row r="4" spans="3:49">
      <c r="C4" s="6" t="s">
        <v>164</v>
      </c>
      <c r="D4" s="34">
        <v>1387194.5</v>
      </c>
      <c r="F4" s="34">
        <f t="shared" ref="F4:F18" si="0">(D4/E$3)*100</f>
        <v>98.067693982619645</v>
      </c>
      <c r="H4">
        <f t="shared" ref="H4:H18" si="1">(D4/G$3)*100</f>
        <v>102.7678228462992</v>
      </c>
      <c r="M4" s="6" t="s">
        <v>164</v>
      </c>
      <c r="N4" s="34">
        <v>1462971</v>
      </c>
      <c r="P4" s="34">
        <f t="shared" ref="P4:P18" si="2">(N4/O$3)*100</f>
        <v>96.414629348259112</v>
      </c>
      <c r="R4">
        <f t="shared" ref="R4:R18" si="3">(N4/Q$3)*100</f>
        <v>105.58252506010855</v>
      </c>
      <c r="W4" s="6" t="s">
        <v>164</v>
      </c>
      <c r="X4" s="34">
        <v>1393572</v>
      </c>
      <c r="Z4" s="34">
        <f t="shared" ref="Z4:Z18" si="4">(X4/Y$3)*100</f>
        <v>93.583781529591022</v>
      </c>
      <c r="AB4">
        <f t="shared" ref="AB4:AB18" si="5">(X4/AA$3)*100</f>
        <v>93.285560563031439</v>
      </c>
      <c r="AG4" s="28">
        <v>43005</v>
      </c>
      <c r="AH4" s="28">
        <v>43006</v>
      </c>
      <c r="AI4" s="28">
        <v>43007</v>
      </c>
      <c r="AJ4" t="s">
        <v>156</v>
      </c>
      <c r="AK4" t="s">
        <v>157</v>
      </c>
      <c r="AM4" t="s">
        <v>7</v>
      </c>
      <c r="AN4" t="s">
        <v>158</v>
      </c>
      <c r="AU4" s="31" t="s">
        <v>159</v>
      </c>
      <c r="AV4" s="31" t="s">
        <v>160</v>
      </c>
      <c r="AW4" s="31" t="s">
        <v>161</v>
      </c>
    </row>
    <row r="5" spans="3:49">
      <c r="C5" s="6" t="s">
        <v>170</v>
      </c>
      <c r="D5" s="34">
        <v>1434797.5</v>
      </c>
      <c r="F5" s="34">
        <f t="shared" si="0"/>
        <v>101.43298734029563</v>
      </c>
      <c r="H5">
        <f t="shared" si="1"/>
        <v>106.29440593969552</v>
      </c>
      <c r="M5" s="6" t="s">
        <v>170</v>
      </c>
      <c r="N5" s="34">
        <v>1447850</v>
      </c>
      <c r="P5" s="34">
        <f t="shared" si="2"/>
        <v>95.41810541827347</v>
      </c>
      <c r="R5">
        <f t="shared" si="3"/>
        <v>104.49124344110589</v>
      </c>
      <c r="W5" s="6" t="s">
        <v>170</v>
      </c>
      <c r="X5" s="34">
        <v>1417238</v>
      </c>
      <c r="Z5" s="34">
        <f t="shared" si="4"/>
        <v>95.173045502804683</v>
      </c>
      <c r="AB5">
        <f t="shared" si="5"/>
        <v>94.869760070688528</v>
      </c>
      <c r="AF5" t="s">
        <v>163</v>
      </c>
      <c r="AG5" s="34">
        <f>D23</f>
        <v>98.453617904211825</v>
      </c>
      <c r="AH5" s="34">
        <f>N23</f>
        <v>90.779665797731553</v>
      </c>
      <c r="AI5" s="34">
        <f>X23</f>
        <v>95.244833011778127</v>
      </c>
      <c r="AJ5">
        <f>AVERAGE(AG5:AI5)</f>
        <v>94.826038904573849</v>
      </c>
      <c r="AK5">
        <f>_xlfn.STDEV.P(AG5:AI5)/SQRT(3)</f>
        <v>1.8168303664049426</v>
      </c>
      <c r="AM5">
        <v>350</v>
      </c>
      <c r="AN5">
        <v>289.29500000000002</v>
      </c>
      <c r="AU5" s="19">
        <v>98.453617904211825</v>
      </c>
      <c r="AV5" s="31">
        <v>103.17224309516692</v>
      </c>
      <c r="AW5" s="32">
        <v>281.60000000000002</v>
      </c>
    </row>
    <row r="6" spans="3:49">
      <c r="C6" s="6" t="s">
        <v>172</v>
      </c>
      <c r="D6" s="34">
        <v>1437386.5</v>
      </c>
      <c r="F6" s="34">
        <f t="shared" si="0"/>
        <v>101.61601665573841</v>
      </c>
      <c r="H6">
        <f t="shared" si="1"/>
        <v>106.4862073729834</v>
      </c>
      <c r="M6" s="6" t="s">
        <v>172</v>
      </c>
      <c r="N6" s="34">
        <v>1490257</v>
      </c>
      <c r="P6" s="34">
        <f t="shared" si="2"/>
        <v>98.212867027882695</v>
      </c>
      <c r="R6">
        <f t="shared" si="3"/>
        <v>107.55175396402402</v>
      </c>
      <c r="W6" s="6" t="s">
        <v>172</v>
      </c>
      <c r="X6" s="34">
        <v>1419705</v>
      </c>
      <c r="Z6" s="34">
        <f t="shared" si="4"/>
        <v>95.338714150734972</v>
      </c>
      <c r="AB6">
        <f t="shared" si="5"/>
        <v>95.034900786711091</v>
      </c>
      <c r="AF6" t="s">
        <v>165</v>
      </c>
      <c r="AG6" s="34">
        <f t="shared" ref="AG6:AG12" si="6">D24</f>
        <v>101.52450199801702</v>
      </c>
      <c r="AH6" s="34">
        <f t="shared" ref="AH6:AH12" si="7">N24</f>
        <v>96.815486223078082</v>
      </c>
      <c r="AI6" s="34">
        <f t="shared" ref="AI6:AI12" si="8">X24</f>
        <v>95.255879826769828</v>
      </c>
      <c r="AJ6">
        <f t="shared" ref="AJ6:AJ12" si="9">AVERAGE(AG6:AI6)</f>
        <v>97.865289349288318</v>
      </c>
      <c r="AK6">
        <f t="shared" ref="AK6:AK12" si="10">_xlfn.STDEV.P(AG6:AI6)/SQRT(3)</f>
        <v>1.5384314475258036</v>
      </c>
      <c r="AM6">
        <v>110.8</v>
      </c>
      <c r="AN6">
        <v>95.873333333333335</v>
      </c>
      <c r="AU6" s="19">
        <v>101.52450199801702</v>
      </c>
      <c r="AV6" s="31">
        <v>106.39030665633946</v>
      </c>
      <c r="AW6" s="32">
        <v>97.93</v>
      </c>
    </row>
    <row r="7" spans="3:49">
      <c r="C7" s="6" t="s">
        <v>178</v>
      </c>
      <c r="D7" s="34">
        <v>1432987.5</v>
      </c>
      <c r="F7" s="34">
        <f t="shared" si="0"/>
        <v>101.30502941795052</v>
      </c>
      <c r="H7">
        <f t="shared" si="1"/>
        <v>106.16031532777932</v>
      </c>
      <c r="M7" s="6" t="s">
        <v>178</v>
      </c>
      <c r="N7" s="34">
        <v>1449904</v>
      </c>
      <c r="P7" s="34">
        <f t="shared" si="2"/>
        <v>95.553470814225491</v>
      </c>
      <c r="R7">
        <f t="shared" si="3"/>
        <v>104.63948049192473</v>
      </c>
      <c r="W7" s="6" t="s">
        <v>178</v>
      </c>
      <c r="X7" s="34">
        <v>1312201</v>
      </c>
      <c r="Z7" s="34">
        <f t="shared" si="4"/>
        <v>88.119402303512757</v>
      </c>
      <c r="AB7">
        <f t="shared" si="5"/>
        <v>87.838594530006645</v>
      </c>
      <c r="AF7" t="s">
        <v>167</v>
      </c>
      <c r="AG7" s="34">
        <f t="shared" si="6"/>
        <v>102.84678099223946</v>
      </c>
      <c r="AH7" s="34">
        <f t="shared" si="7"/>
        <v>94.356073599497023</v>
      </c>
      <c r="AI7" s="34">
        <f t="shared" si="8"/>
        <v>89.891962820920043</v>
      </c>
      <c r="AJ7">
        <f t="shared" si="9"/>
        <v>95.698272470885513</v>
      </c>
      <c r="AK7">
        <f t="shared" si="10"/>
        <v>3.1022555171199171</v>
      </c>
      <c r="AM7">
        <v>35.1</v>
      </c>
      <c r="AN7">
        <v>31.741666666666664</v>
      </c>
      <c r="AU7" s="19">
        <v>102.84678099223946</v>
      </c>
      <c r="AV7" s="31">
        <v>107.77595903494765</v>
      </c>
      <c r="AW7" s="32">
        <v>35.9</v>
      </c>
    </row>
    <row r="8" spans="3:49">
      <c r="C8" s="6" t="s">
        <v>179</v>
      </c>
      <c r="D8" s="34">
        <v>1476604.5</v>
      </c>
      <c r="F8" s="34">
        <f t="shared" si="0"/>
        <v>104.3885325665284</v>
      </c>
      <c r="H8">
        <f t="shared" si="1"/>
        <v>109.39160274211596</v>
      </c>
      <c r="M8" s="6" t="s">
        <v>179</v>
      </c>
      <c r="N8" s="34">
        <v>1413566</v>
      </c>
      <c r="P8" s="34">
        <f t="shared" si="2"/>
        <v>93.158676384768555</v>
      </c>
      <c r="R8">
        <f t="shared" si="3"/>
        <v>102.01696931731207</v>
      </c>
      <c r="W8" s="6" t="s">
        <v>179</v>
      </c>
      <c r="X8" s="34">
        <v>1364992</v>
      </c>
      <c r="Z8" s="34">
        <f t="shared" si="4"/>
        <v>91.664523338327342</v>
      </c>
      <c r="AB8">
        <f t="shared" si="5"/>
        <v>91.372418421189153</v>
      </c>
      <c r="AF8" t="s">
        <v>169</v>
      </c>
      <c r="AG8" s="34">
        <f t="shared" si="6"/>
        <v>94.40159346495561</v>
      </c>
      <c r="AH8" s="34">
        <f t="shared" si="7"/>
        <v>49.853809985603419</v>
      </c>
      <c r="AI8" s="34">
        <f t="shared" si="8"/>
        <v>92.080205920689906</v>
      </c>
      <c r="AJ8">
        <f t="shared" si="9"/>
        <v>78.778536457082978</v>
      </c>
      <c r="AK8">
        <f t="shared" si="10"/>
        <v>11.82113983148742</v>
      </c>
      <c r="AM8">
        <v>11.1</v>
      </c>
      <c r="AN8">
        <v>11.273333333333333</v>
      </c>
      <c r="AU8" s="19">
        <v>94.40159346495561</v>
      </c>
      <c r="AV8" s="31">
        <v>98.926015690083247</v>
      </c>
      <c r="AW8" s="32">
        <v>13.5</v>
      </c>
    </row>
    <row r="9" spans="3:49">
      <c r="C9" s="6" t="s">
        <v>183</v>
      </c>
      <c r="D9" s="34">
        <v>1275290.5</v>
      </c>
      <c r="F9" s="34">
        <f t="shared" si="0"/>
        <v>90.156642412395655</v>
      </c>
      <c r="H9">
        <f t="shared" si="1"/>
        <v>94.477615202171222</v>
      </c>
      <c r="M9" s="6" t="s">
        <v>183</v>
      </c>
      <c r="N9" s="34">
        <v>83970</v>
      </c>
      <c r="P9" s="34">
        <f t="shared" si="2"/>
        <v>5.5339008267240555</v>
      </c>
      <c r="R9">
        <f t="shared" si="3"/>
        <v>6.0601096189174726</v>
      </c>
      <c r="W9" s="6" t="s">
        <v>183</v>
      </c>
      <c r="X9" s="34">
        <v>1464532</v>
      </c>
      <c r="Z9" s="34">
        <f t="shared" si="4"/>
        <v>98.349021601391968</v>
      </c>
      <c r="AB9">
        <f t="shared" si="5"/>
        <v>98.035615370068825</v>
      </c>
      <c r="AF9" t="s">
        <v>171</v>
      </c>
      <c r="AG9" s="34">
        <f t="shared" si="6"/>
        <v>105.58744881241262</v>
      </c>
      <c r="AH9" s="34">
        <f t="shared" si="7"/>
        <v>89.89257431174704</v>
      </c>
      <c r="AI9" s="34">
        <f t="shared" si="8"/>
        <v>93.712952038019836</v>
      </c>
      <c r="AJ9">
        <f t="shared" si="9"/>
        <v>96.397658387393165</v>
      </c>
      <c r="AK9">
        <f t="shared" si="10"/>
        <v>3.8582669550714876</v>
      </c>
      <c r="AM9">
        <v>3.51</v>
      </c>
      <c r="AN9">
        <v>3.4533333333333331</v>
      </c>
      <c r="AU9" s="19">
        <v>105.58744881241262</v>
      </c>
      <c r="AV9" s="31">
        <v>110.64797991752317</v>
      </c>
      <c r="AW9" s="32">
        <v>5.05</v>
      </c>
    </row>
    <row r="10" spans="3:49">
      <c r="C10" s="6" t="s">
        <v>184</v>
      </c>
      <c r="D10" s="34">
        <v>1395382.5</v>
      </c>
      <c r="F10" s="34">
        <f t="shared" si="0"/>
        <v>98.646544517515565</v>
      </c>
      <c r="H10">
        <f t="shared" si="1"/>
        <v>103.37441617799527</v>
      </c>
      <c r="M10" s="6" t="s">
        <v>184</v>
      </c>
      <c r="N10" s="34">
        <v>1428968</v>
      </c>
      <c r="P10" s="34">
        <f t="shared" si="2"/>
        <v>94.173719144482789</v>
      </c>
      <c r="R10">
        <f t="shared" si="3"/>
        <v>103.12853068864194</v>
      </c>
      <c r="W10" s="6" t="s">
        <v>184</v>
      </c>
      <c r="X10" s="34">
        <v>1277832</v>
      </c>
      <c r="Z10" s="34">
        <f t="shared" si="4"/>
        <v>85.811390239987858</v>
      </c>
      <c r="AB10">
        <f t="shared" si="5"/>
        <v>85.537937347607155</v>
      </c>
      <c r="AF10" t="s">
        <v>173</v>
      </c>
      <c r="AG10" s="34">
        <f t="shared" si="6"/>
        <v>106.26679226808952</v>
      </c>
      <c r="AH10" s="34">
        <f t="shared" si="7"/>
        <v>93.17011060881805</v>
      </c>
      <c r="AI10" s="34">
        <f t="shared" si="8"/>
        <v>95.58090465692085</v>
      </c>
      <c r="AJ10">
        <f t="shared" si="9"/>
        <v>98.339269177942811</v>
      </c>
      <c r="AK10">
        <f t="shared" si="10"/>
        <v>3.2859025056274342</v>
      </c>
      <c r="AM10">
        <v>1.1100000000000001</v>
      </c>
      <c r="AN10">
        <v>1.4983333333333333</v>
      </c>
      <c r="AU10" s="19">
        <v>106.26679226808952</v>
      </c>
      <c r="AV10" s="31">
        <v>111.35988253366064</v>
      </c>
      <c r="AW10" s="32">
        <v>2.29</v>
      </c>
    </row>
    <row r="11" spans="3:49">
      <c r="C11" s="6" t="s">
        <v>187</v>
      </c>
      <c r="D11" s="34">
        <v>1486528.5</v>
      </c>
      <c r="F11" s="34">
        <f t="shared" si="0"/>
        <v>105.09010959490006</v>
      </c>
      <c r="H11">
        <f t="shared" si="1"/>
        <v>110.12680452811404</v>
      </c>
      <c r="M11" s="6" t="s">
        <v>187</v>
      </c>
      <c r="N11" s="34">
        <v>1414317</v>
      </c>
      <c r="P11" s="34">
        <f t="shared" si="2"/>
        <v>93.208169769559191</v>
      </c>
      <c r="R11">
        <f t="shared" si="3"/>
        <v>102.07116894007984</v>
      </c>
      <c r="W11" s="6" t="s">
        <v>187</v>
      </c>
      <c r="X11" s="34">
        <v>1437368</v>
      </c>
      <c r="Z11" s="34">
        <f t="shared" si="4"/>
        <v>96.524853319114612</v>
      </c>
      <c r="AB11">
        <f t="shared" si="5"/>
        <v>96.217260116709696</v>
      </c>
      <c r="AF11" t="s">
        <v>175</v>
      </c>
      <c r="AG11" s="34">
        <f t="shared" si="6"/>
        <v>95.426458658456625</v>
      </c>
      <c r="AH11" s="34">
        <f t="shared" si="7"/>
        <v>91.316843666477851</v>
      </c>
      <c r="AI11" s="34">
        <f t="shared" si="8"/>
        <v>100.31968609585411</v>
      </c>
      <c r="AJ11">
        <f t="shared" si="9"/>
        <v>95.687662806929509</v>
      </c>
      <c r="AK11">
        <f t="shared" si="10"/>
        <v>2.1246680084416298</v>
      </c>
      <c r="AM11">
        <v>0</v>
      </c>
      <c r="AN11">
        <v>0</v>
      </c>
      <c r="AU11" s="19">
        <v>95.426458658456625</v>
      </c>
      <c r="AV11" s="31">
        <v>100</v>
      </c>
      <c r="AW11" s="31">
        <v>0</v>
      </c>
    </row>
    <row r="12" spans="3:49">
      <c r="C12" s="6" t="s">
        <v>188</v>
      </c>
      <c r="D12" s="34">
        <v>1500598.5</v>
      </c>
      <c r="F12" s="34">
        <f t="shared" si="0"/>
        <v>106.08478802992518</v>
      </c>
      <c r="H12">
        <f t="shared" si="1"/>
        <v>111.1691553069323</v>
      </c>
      <c r="M12" s="6" t="s">
        <v>188</v>
      </c>
      <c r="N12" s="34">
        <v>1313697</v>
      </c>
      <c r="P12" s="34">
        <f t="shared" si="2"/>
        <v>86.576978853934875</v>
      </c>
      <c r="R12">
        <f t="shared" si="3"/>
        <v>94.80942986832234</v>
      </c>
      <c r="W12" s="6" t="s">
        <v>188</v>
      </c>
      <c r="X12" s="34">
        <v>1353623</v>
      </c>
      <c r="Z12" s="34">
        <f t="shared" si="4"/>
        <v>90.901050756925073</v>
      </c>
      <c r="AB12">
        <f t="shared" si="5"/>
        <v>90.611378777711025</v>
      </c>
      <c r="AF12" t="s">
        <v>177</v>
      </c>
      <c r="AG12" s="34">
        <f t="shared" si="6"/>
        <v>100</v>
      </c>
      <c r="AH12" s="34">
        <f t="shared" si="7"/>
        <v>100</v>
      </c>
      <c r="AI12" s="34">
        <f t="shared" si="8"/>
        <v>100</v>
      </c>
      <c r="AJ12">
        <f t="shared" si="9"/>
        <v>100</v>
      </c>
      <c r="AK12">
        <f t="shared" si="10"/>
        <v>0</v>
      </c>
      <c r="AM12">
        <v>0</v>
      </c>
      <c r="AN12">
        <v>0</v>
      </c>
      <c r="AU12" s="19">
        <v>100</v>
      </c>
      <c r="AV12" s="31">
        <v>104.79273925265598</v>
      </c>
      <c r="AW12" s="31">
        <v>0</v>
      </c>
    </row>
    <row r="13" spans="3:49">
      <c r="C13" s="6" t="s">
        <v>191</v>
      </c>
      <c r="D13" s="34">
        <v>1493469.5</v>
      </c>
      <c r="F13" s="34">
        <f t="shared" si="0"/>
        <v>105.58080348384884</v>
      </c>
      <c r="H13">
        <f t="shared" si="1"/>
        <v>110.64101609568884</v>
      </c>
      <c r="M13" s="6" t="s">
        <v>191</v>
      </c>
      <c r="N13" s="34">
        <v>1534427</v>
      </c>
      <c r="P13" s="34">
        <f t="shared" si="2"/>
        <v>101.12381617062893</v>
      </c>
      <c r="R13">
        <f t="shared" si="3"/>
        <v>110.73950008606266</v>
      </c>
      <c r="W13" s="6" t="s">
        <v>191</v>
      </c>
      <c r="X13" s="34">
        <v>1431608</v>
      </c>
      <c r="Z13" s="34">
        <f t="shared" si="4"/>
        <v>96.138046909678692</v>
      </c>
      <c r="AB13">
        <f t="shared" si="5"/>
        <v>95.83168633304939</v>
      </c>
      <c r="AU13" s="19">
        <v>90.779665797731553</v>
      </c>
      <c r="AV13" s="31">
        <v>99.411742842636698</v>
      </c>
      <c r="AW13" s="32">
        <v>297.435</v>
      </c>
    </row>
    <row r="14" spans="3:49">
      <c r="C14" s="6" t="s">
        <v>192</v>
      </c>
      <c r="D14" s="34">
        <v>1512876.5</v>
      </c>
      <c r="F14" s="34">
        <f t="shared" si="0"/>
        <v>106.9527810523302</v>
      </c>
      <c r="H14">
        <f t="shared" si="1"/>
        <v>112.07874897163244</v>
      </c>
      <c r="M14" s="6" t="s">
        <v>192</v>
      </c>
      <c r="N14" s="34">
        <v>1293052</v>
      </c>
      <c r="P14" s="34">
        <f t="shared" si="2"/>
        <v>85.216405047007186</v>
      </c>
      <c r="R14">
        <f t="shared" si="3"/>
        <v>93.319481516737838</v>
      </c>
      <c r="W14" s="6" t="s">
        <v>192</v>
      </c>
      <c r="X14" s="34">
        <v>1415015</v>
      </c>
      <c r="Z14" s="34">
        <f t="shared" si="4"/>
        <v>95.023762404163008</v>
      </c>
      <c r="AB14">
        <f t="shared" si="5"/>
        <v>94.720952688557119</v>
      </c>
      <c r="AF14" t="s">
        <v>181</v>
      </c>
      <c r="AU14" s="19">
        <v>96.815486223078082</v>
      </c>
      <c r="AV14" s="31">
        <v>106.02149870256495</v>
      </c>
      <c r="AW14" s="32">
        <v>99.29</v>
      </c>
    </row>
    <row r="15" spans="3:49">
      <c r="C15" s="6" t="s">
        <v>195</v>
      </c>
      <c r="D15" s="34">
        <v>1260648.5</v>
      </c>
      <c r="F15" s="34">
        <f t="shared" si="0"/>
        <v>89.121526446110096</v>
      </c>
      <c r="H15">
        <f t="shared" si="1"/>
        <v>93.392888826658989</v>
      </c>
      <c r="M15" s="6" t="s">
        <v>195</v>
      </c>
      <c r="N15" s="34">
        <v>1270080</v>
      </c>
      <c r="P15" s="34">
        <f t="shared" si="2"/>
        <v>83.702474240868028</v>
      </c>
      <c r="R15">
        <f t="shared" si="3"/>
        <v>91.661593721504147</v>
      </c>
      <c r="W15" s="6" t="s">
        <v>195</v>
      </c>
      <c r="X15" s="34">
        <v>1469072</v>
      </c>
      <c r="Z15" s="34">
        <f t="shared" si="4"/>
        <v>98.653900264384859</v>
      </c>
      <c r="AB15">
        <f t="shared" si="5"/>
        <v>98.339522484273317</v>
      </c>
      <c r="AG15" s="28">
        <v>43005</v>
      </c>
      <c r="AH15" s="28">
        <v>43006</v>
      </c>
      <c r="AI15" s="28">
        <v>43007</v>
      </c>
      <c r="AJ15" t="s">
        <v>156</v>
      </c>
      <c r="AK15" t="s">
        <v>157</v>
      </c>
      <c r="AU15" s="19">
        <v>94.356073599497023</v>
      </c>
      <c r="AV15" s="31">
        <v>103.32822490461839</v>
      </c>
      <c r="AW15" s="32">
        <v>27.344999999999999</v>
      </c>
    </row>
    <row r="16" spans="3:49">
      <c r="C16" s="6" t="s">
        <v>196</v>
      </c>
      <c r="D16" s="34">
        <v>1439018.5</v>
      </c>
      <c r="F16" s="34">
        <f t="shared" si="0"/>
        <v>101.73139087080314</v>
      </c>
      <c r="H16">
        <f t="shared" si="1"/>
        <v>106.60711117334101</v>
      </c>
      <c r="M16" s="6" t="s">
        <v>196</v>
      </c>
      <c r="N16" s="34">
        <v>1501157</v>
      </c>
      <c r="P16" s="34">
        <f t="shared" si="2"/>
        <v>98.931213092087674</v>
      </c>
      <c r="R16">
        <f t="shared" si="3"/>
        <v>108.33840627849585</v>
      </c>
      <c r="W16" s="6" t="s">
        <v>196</v>
      </c>
      <c r="X16" s="34">
        <v>1518683</v>
      </c>
      <c r="Z16" s="34">
        <f t="shared" si="4"/>
        <v>101.98547192732337</v>
      </c>
      <c r="AB16">
        <f t="shared" si="5"/>
        <v>101.66047751572668</v>
      </c>
      <c r="AF16" t="s">
        <v>163</v>
      </c>
      <c r="AG16">
        <f>I23</f>
        <v>103.17224309516692</v>
      </c>
      <c r="AH16">
        <f>S23</f>
        <v>99.411742842636698</v>
      </c>
      <c r="AI16">
        <f>AC23</f>
        <v>94.941318816301873</v>
      </c>
      <c r="AJ16">
        <f>AVERAGE(AG16:AI16)</f>
        <v>99.175101584701835</v>
      </c>
      <c r="AK16">
        <f>_xlfn.STDEV.P(AG16:AI16)/SQRT(3)</f>
        <v>1.9424513684643301</v>
      </c>
      <c r="AU16" s="19">
        <v>49.853809985603419</v>
      </c>
      <c r="AV16" s="31">
        <v>54.594320153779705</v>
      </c>
      <c r="AW16" s="32">
        <v>7.99</v>
      </c>
    </row>
    <row r="17" spans="3:49">
      <c r="C17" s="6" t="s">
        <v>199</v>
      </c>
      <c r="D17" s="34">
        <v>1391640.5</v>
      </c>
      <c r="F17" s="34">
        <f t="shared" si="0"/>
        <v>98.382003884689411</v>
      </c>
      <c r="H17">
        <f t="shared" si="1"/>
        <v>103.09719680242044</v>
      </c>
      <c r="M17" s="6" t="s">
        <v>199</v>
      </c>
      <c r="N17" s="34">
        <v>1450101</v>
      </c>
      <c r="P17" s="34">
        <f t="shared" si="2"/>
        <v>95.56645376602809</v>
      </c>
      <c r="R17">
        <f t="shared" si="3"/>
        <v>104.6536979695349</v>
      </c>
      <c r="W17" s="6" t="s">
        <v>199</v>
      </c>
      <c r="X17" s="34">
        <v>1518655</v>
      </c>
      <c r="Z17" s="34">
        <f t="shared" si="4"/>
        <v>101.98359161838862</v>
      </c>
      <c r="AB17">
        <f t="shared" si="5"/>
        <v>101.6586031987228</v>
      </c>
      <c r="AF17" t="s">
        <v>165</v>
      </c>
      <c r="AG17">
        <f t="shared" ref="AG17:AG23" si="11">I24</f>
        <v>106.39030665633946</v>
      </c>
      <c r="AH17">
        <f t="shared" ref="AH17:AH23" si="12">S24</f>
        <v>106.02149870256495</v>
      </c>
      <c r="AI17">
        <f t="shared" ref="AI17:AI23" si="13">AC24</f>
        <v>94.95233042869981</v>
      </c>
      <c r="AJ17">
        <f t="shared" ref="AJ17:AJ23" si="14">AVERAGE(AG17:AI17)</f>
        <v>102.45471192920142</v>
      </c>
      <c r="AK17">
        <f t="shared" ref="AK17:AK23" si="15">_xlfn.STDEV.P(AG17:AI17)/SQRT(3)</f>
        <v>3.0640677741631595</v>
      </c>
      <c r="AU17" s="19">
        <v>89.89257431174704</v>
      </c>
      <c r="AV17" s="31">
        <v>98.440299404201085</v>
      </c>
      <c r="AW17" s="32">
        <v>2.82</v>
      </c>
    </row>
    <row r="18" spans="3:49">
      <c r="C18" s="6" t="s">
        <v>200</v>
      </c>
      <c r="D18" s="34">
        <v>1437414.5</v>
      </c>
      <c r="F18" s="34">
        <f t="shared" si="0"/>
        <v>101.61799611531059</v>
      </c>
      <c r="H18">
        <f t="shared" si="1"/>
        <v>106.48828170289151</v>
      </c>
      <c r="M18" s="6" t="s">
        <v>200</v>
      </c>
      <c r="N18" s="34">
        <v>1584648</v>
      </c>
      <c r="P18" s="34">
        <f t="shared" si="2"/>
        <v>104.4335462339719</v>
      </c>
      <c r="R18">
        <f t="shared" si="3"/>
        <v>114.36394649753882</v>
      </c>
      <c r="W18" s="6" t="s">
        <v>200</v>
      </c>
      <c r="X18" s="34">
        <v>1459579</v>
      </c>
      <c r="Z18" s="34">
        <f t="shared" si="4"/>
        <v>98.016408381611384</v>
      </c>
      <c r="AB18">
        <f t="shared" si="5"/>
        <v>97.704062080056758</v>
      </c>
      <c r="AF18" t="s">
        <v>167</v>
      </c>
      <c r="AG18">
        <f t="shared" si="11"/>
        <v>107.77595903494765</v>
      </c>
      <c r="AH18">
        <f t="shared" si="12"/>
        <v>103.32822490461839</v>
      </c>
      <c r="AI18">
        <f t="shared" si="13"/>
        <v>89.605506475597906</v>
      </c>
      <c r="AJ18">
        <f t="shared" si="14"/>
        <v>100.23656347172131</v>
      </c>
      <c r="AK18">
        <f t="shared" si="15"/>
        <v>4.4649278795878118</v>
      </c>
      <c r="AU18" s="19">
        <v>93.17011060881805</v>
      </c>
      <c r="AV18" s="31">
        <v>102.02949080140024</v>
      </c>
      <c r="AW18" s="32">
        <v>1.385</v>
      </c>
    </row>
    <row r="19" spans="3:49">
      <c r="C19" s="6"/>
      <c r="D19" s="34"/>
      <c r="F19" s="34"/>
      <c r="M19" s="6"/>
      <c r="N19" s="34"/>
      <c r="P19" s="34"/>
      <c r="W19" s="6"/>
      <c r="X19" s="34"/>
      <c r="Z19" s="34"/>
      <c r="AF19" t="s">
        <v>169</v>
      </c>
      <c r="AG19">
        <f t="shared" si="11"/>
        <v>98.926015690083247</v>
      </c>
      <c r="AH19">
        <f t="shared" si="12"/>
        <v>54.594320153779705</v>
      </c>
      <c r="AI19">
        <f t="shared" si="13"/>
        <v>91.786776358837983</v>
      </c>
      <c r="AJ19">
        <f t="shared" si="14"/>
        <v>81.769037400900302</v>
      </c>
      <c r="AK19">
        <f t="shared" si="15"/>
        <v>11.220924181119223</v>
      </c>
      <c r="AU19" s="19">
        <v>91.316843666477851</v>
      </c>
      <c r="AV19" s="31">
        <v>100</v>
      </c>
      <c r="AW19" s="31">
        <v>0</v>
      </c>
    </row>
    <row r="20" spans="3:49">
      <c r="AF20" t="s">
        <v>171</v>
      </c>
      <c r="AG20">
        <f t="shared" si="11"/>
        <v>110.64797991752317</v>
      </c>
      <c r="AH20">
        <f t="shared" si="12"/>
        <v>98.440299404201085</v>
      </c>
      <c r="AI20">
        <f t="shared" si="13"/>
        <v>93.41431944721036</v>
      </c>
      <c r="AJ20">
        <f t="shared" si="14"/>
        <v>100.83419958964487</v>
      </c>
      <c r="AK20">
        <f t="shared" si="15"/>
        <v>4.1779269680044928</v>
      </c>
      <c r="AU20" s="19">
        <v>100</v>
      </c>
      <c r="AV20" s="31">
        <v>109.50882223353686</v>
      </c>
      <c r="AW20" s="31">
        <v>0</v>
      </c>
    </row>
    <row r="21" spans="3:49">
      <c r="D21" s="17" t="s">
        <v>156</v>
      </c>
      <c r="F21" s="34"/>
      <c r="I21" s="17" t="s">
        <v>156</v>
      </c>
      <c r="N21" s="17" t="s">
        <v>156</v>
      </c>
      <c r="P21" s="34"/>
      <c r="S21" s="17" t="s">
        <v>156</v>
      </c>
      <c r="X21" s="17" t="s">
        <v>156</v>
      </c>
      <c r="Z21" s="34"/>
      <c r="AC21" s="17" t="s">
        <v>156</v>
      </c>
      <c r="AF21" t="s">
        <v>173</v>
      </c>
      <c r="AG21">
        <f t="shared" si="11"/>
        <v>111.35988253366064</v>
      </c>
      <c r="AH21">
        <f t="shared" si="12"/>
        <v>102.02949080140024</v>
      </c>
      <c r="AI21">
        <f t="shared" si="13"/>
        <v>95.276319510803262</v>
      </c>
      <c r="AJ21">
        <f t="shared" si="14"/>
        <v>102.88856428195471</v>
      </c>
      <c r="AK21">
        <f t="shared" si="15"/>
        <v>3.8071206766998622</v>
      </c>
      <c r="AU21" s="19">
        <v>95.244833011778127</v>
      </c>
      <c r="AV21" s="31">
        <v>94.941318816301873</v>
      </c>
      <c r="AW21" s="33">
        <v>288.85000000000002</v>
      </c>
    </row>
    <row r="22" spans="3:49">
      <c r="D22" s="17" t="s">
        <v>220</v>
      </c>
      <c r="E22" s="17" t="s">
        <v>210</v>
      </c>
      <c r="F22" s="34"/>
      <c r="I22" s="17" t="s">
        <v>220</v>
      </c>
      <c r="J22" s="17" t="s">
        <v>210</v>
      </c>
      <c r="N22" s="17" t="s">
        <v>220</v>
      </c>
      <c r="O22" s="17" t="s">
        <v>210</v>
      </c>
      <c r="P22" s="34"/>
      <c r="S22" s="17" t="s">
        <v>220</v>
      </c>
      <c r="T22" s="17" t="s">
        <v>210</v>
      </c>
      <c r="X22" s="17" t="s">
        <v>220</v>
      </c>
      <c r="Y22" s="17" t="s">
        <v>210</v>
      </c>
      <c r="Z22" s="34"/>
      <c r="AC22" s="17" t="s">
        <v>220</v>
      </c>
      <c r="AD22" s="17" t="s">
        <v>210</v>
      </c>
      <c r="AF22" t="s">
        <v>175</v>
      </c>
      <c r="AG22">
        <f t="shared" si="11"/>
        <v>100</v>
      </c>
      <c r="AH22">
        <f t="shared" si="12"/>
        <v>100</v>
      </c>
      <c r="AI22">
        <f t="shared" si="13"/>
        <v>100</v>
      </c>
      <c r="AJ22">
        <f t="shared" si="14"/>
        <v>100</v>
      </c>
      <c r="AK22">
        <f t="shared" si="15"/>
        <v>0</v>
      </c>
      <c r="AU22" s="19">
        <v>95.255879826769828</v>
      </c>
      <c r="AV22" s="31">
        <v>94.95233042869981</v>
      </c>
      <c r="AW22" s="33">
        <v>90.4</v>
      </c>
    </row>
    <row r="23" spans="3:49">
      <c r="C23" s="6" t="s">
        <v>211</v>
      </c>
      <c r="D23" s="34">
        <f>AVERAGE(F3:F4)</f>
        <v>98.453617904211825</v>
      </c>
      <c r="E23">
        <f>STDEV(F3:F4)</f>
        <v>0.54577884395988252</v>
      </c>
      <c r="F23" s="34"/>
      <c r="H23" s="6" t="s">
        <v>211</v>
      </c>
      <c r="I23" s="34">
        <f>AVERAGE(H3:H4)</f>
        <v>103.17224309516692</v>
      </c>
      <c r="J23">
        <f>STDEV(H3:H4)</f>
        <v>0.57193660084704612</v>
      </c>
      <c r="M23" s="6" t="s">
        <v>211</v>
      </c>
      <c r="N23" s="34">
        <f>AVERAGE(P3:P4)</f>
        <v>90.779665797731553</v>
      </c>
      <c r="O23">
        <f>STDEV(P3:P4)</f>
        <v>7.9690418766341331</v>
      </c>
      <c r="P23" s="34"/>
      <c r="R23" s="6" t="s">
        <v>211</v>
      </c>
      <c r="S23" s="34">
        <f>AVERAGE(R3:R4)</f>
        <v>99.411742842636698</v>
      </c>
      <c r="T23">
        <f>STDEV(R3:R4)</f>
        <v>8.7268039023994053</v>
      </c>
      <c r="W23" s="6" t="s">
        <v>211</v>
      </c>
      <c r="X23" s="34">
        <f>AVERAGE(Z3:Z4)</f>
        <v>95.244833011778127</v>
      </c>
      <c r="Y23">
        <f>STDEV(Z3:Z4)</f>
        <v>2.3490815339089255</v>
      </c>
      <c r="Z23" s="34"/>
      <c r="AB23" s="6" t="s">
        <v>211</v>
      </c>
      <c r="AC23" s="34">
        <f>AVERAGE(AB3:AB4)</f>
        <v>94.941318816301873</v>
      </c>
      <c r="AD23">
        <f>STDEV(AB3:AB4)</f>
        <v>2.3415957777862344</v>
      </c>
      <c r="AF23" t="s">
        <v>177</v>
      </c>
      <c r="AG23">
        <f t="shared" si="11"/>
        <v>104.79273925265598</v>
      </c>
      <c r="AH23">
        <f t="shared" si="12"/>
        <v>109.50882223353686</v>
      </c>
      <c r="AI23">
        <f t="shared" si="13"/>
        <v>99.68133263938978</v>
      </c>
      <c r="AJ23">
        <f t="shared" si="14"/>
        <v>104.66096470852754</v>
      </c>
      <c r="AK23">
        <f t="shared" si="15"/>
        <v>2.3169861328231978</v>
      </c>
      <c r="AU23" s="19">
        <v>89.891962820920043</v>
      </c>
      <c r="AV23" s="31">
        <v>89.605506475597906</v>
      </c>
      <c r="AW23" s="33">
        <v>31.98</v>
      </c>
    </row>
    <row r="24" spans="3:49">
      <c r="C24" s="6" t="s">
        <v>213</v>
      </c>
      <c r="D24" s="34">
        <f>AVERAGE(F5:F6)</f>
        <v>101.52450199801702</v>
      </c>
      <c r="E24">
        <f>STDEV(F5:F6)</f>
        <v>0.1294212701055219</v>
      </c>
      <c r="F24" s="34"/>
      <c r="H24" s="6" t="s">
        <v>213</v>
      </c>
      <c r="I24" s="34">
        <f>AVERAGE(H5:H6)</f>
        <v>106.39030665633946</v>
      </c>
      <c r="J24">
        <f>STDEV(H5:H6)</f>
        <v>0.13562409411915799</v>
      </c>
      <c r="M24" s="6" t="s">
        <v>213</v>
      </c>
      <c r="N24" s="34">
        <f>AVERAGE(P5:P6)</f>
        <v>96.815486223078082</v>
      </c>
      <c r="O24">
        <f>STDEV(P5:P6)</f>
        <v>1.9761948859545135</v>
      </c>
      <c r="P24" s="34"/>
      <c r="R24" s="6" t="s">
        <v>213</v>
      </c>
      <c r="S24" s="34">
        <f>AVERAGE(R5:R6)</f>
        <v>106.02149870256495</v>
      </c>
      <c r="T24">
        <f>STDEV(R5:R6)</f>
        <v>2.1641077446481907</v>
      </c>
      <c r="W24" s="6" t="s">
        <v>213</v>
      </c>
      <c r="X24" s="34">
        <f>AVERAGE(Z5:Z6)</f>
        <v>95.255879826769828</v>
      </c>
      <c r="Y24">
        <f>STDEV(Z5:Z6)</f>
        <v>0.11714542438151414</v>
      </c>
      <c r="Z24" s="34"/>
      <c r="AB24" s="6" t="s">
        <v>213</v>
      </c>
      <c r="AC24" s="34">
        <f>AVERAGE(AB5:AB6)</f>
        <v>94.95233042869981</v>
      </c>
      <c r="AD24">
        <f>STDEV(AB5:AB6)</f>
        <v>0.11677212014955629</v>
      </c>
      <c r="AU24" s="19">
        <v>92.080205920689906</v>
      </c>
      <c r="AV24" s="31">
        <v>91.786776358837983</v>
      </c>
      <c r="AW24" s="33">
        <v>12.33</v>
      </c>
    </row>
    <row r="25" spans="3:49">
      <c r="C25" s="6" t="s">
        <v>215</v>
      </c>
      <c r="D25" s="34">
        <f>AVERAGE(F7:F8)</f>
        <v>102.84678099223946</v>
      </c>
      <c r="E25">
        <f>STDEV(F7:F8)</f>
        <v>2.1803659861694862</v>
      </c>
      <c r="F25" s="34"/>
      <c r="H25" s="6" t="s">
        <v>215</v>
      </c>
      <c r="I25" s="34">
        <f>AVERAGE(H7:H8)</f>
        <v>107.77595903494765</v>
      </c>
      <c r="J25">
        <f>STDEV(H7:H8)</f>
        <v>2.2848652426401896</v>
      </c>
      <c r="M25" s="6" t="s">
        <v>215</v>
      </c>
      <c r="N25" s="34">
        <f>AVERAGE(P7:P8)</f>
        <v>94.356073599497023</v>
      </c>
      <c r="O25">
        <f>STDEV(P7:P8)</f>
        <v>1.6933753806167691</v>
      </c>
      <c r="P25" s="34"/>
      <c r="R25" s="6" t="s">
        <v>215</v>
      </c>
      <c r="S25" s="34">
        <f>AVERAGE(R7:R8)</f>
        <v>103.32822490461839</v>
      </c>
      <c r="T25">
        <f>STDEV(R7:R8)</f>
        <v>1.8543954353061058</v>
      </c>
      <c r="W25" s="6" t="s">
        <v>215</v>
      </c>
      <c r="X25" s="34">
        <f>AVERAGE(Z7:Z8)</f>
        <v>89.891962820920043</v>
      </c>
      <c r="Y25">
        <f>STDEV(Z7:Z8)</f>
        <v>2.5067791238444634</v>
      </c>
      <c r="Z25" s="34"/>
      <c r="AB25" s="6" t="s">
        <v>215</v>
      </c>
      <c r="AC25" s="34">
        <f>AVERAGE(AB7:AB8)</f>
        <v>89.605506475597906</v>
      </c>
      <c r="AD25">
        <f>STDEV(AB7:AB8)</f>
        <v>2.4987908369741834</v>
      </c>
      <c r="AU25" s="19">
        <v>93.712952038019836</v>
      </c>
      <c r="AV25" s="31">
        <v>93.41431944721036</v>
      </c>
      <c r="AW25" s="33">
        <v>2.4900000000000002</v>
      </c>
    </row>
    <row r="26" spans="3:49">
      <c r="C26" s="6" t="s">
        <v>217</v>
      </c>
      <c r="D26" s="34">
        <f>AVERAGE(F9:F10)</f>
        <v>94.40159346495561</v>
      </c>
      <c r="E26">
        <f>STDEV(F9:F10)</f>
        <v>6.0032673501402334</v>
      </c>
      <c r="F26" s="34"/>
      <c r="H26" s="6" t="s">
        <v>217</v>
      </c>
      <c r="I26" s="34">
        <f>AVERAGE(H9:H10)</f>
        <v>98.926015690083247</v>
      </c>
      <c r="J26">
        <f>STDEV(H9:H10)</f>
        <v>6.2909883008722787</v>
      </c>
      <c r="M26" s="6" t="s">
        <v>217</v>
      </c>
      <c r="N26" s="34">
        <f>AVERAGE(P9:P10)</f>
        <v>49.853809985603419</v>
      </c>
      <c r="O26">
        <f>STDEV(P9:P10)</f>
        <v>62.677816615630761</v>
      </c>
      <c r="P26" s="34"/>
      <c r="R26" s="6" t="s">
        <v>217</v>
      </c>
      <c r="S26" s="34">
        <f>AVERAGE(R9:R10)</f>
        <v>54.594320153779705</v>
      </c>
      <c r="T26">
        <f>STDEV(R9:R10)</f>
        <v>68.637738777473317</v>
      </c>
      <c r="W26" s="6" t="s">
        <v>217</v>
      </c>
      <c r="X26" s="34">
        <f>AVERAGE(Z9:Z10)</f>
        <v>92.080205920689906</v>
      </c>
      <c r="Y26">
        <f>STDEV(Z9:Z10)</f>
        <v>8.8654441556659727</v>
      </c>
      <c r="Z26" s="34"/>
      <c r="AB26" s="6" t="s">
        <v>217</v>
      </c>
      <c r="AC26" s="34">
        <f>AVERAGE(AB9:AB10)</f>
        <v>91.786776358837983</v>
      </c>
      <c r="AD26">
        <f>STDEV(AB9:AB10)</f>
        <v>8.8371928787687288</v>
      </c>
      <c r="AU26" s="19">
        <v>95.58090465692085</v>
      </c>
      <c r="AV26" s="31">
        <v>95.276319510803262</v>
      </c>
      <c r="AW26" s="33">
        <v>0.82</v>
      </c>
    </row>
    <row r="27" spans="3:49">
      <c r="C27" s="6" t="s">
        <v>212</v>
      </c>
      <c r="D27" s="34">
        <f>AVERAGE(F11:F12)</f>
        <v>105.58744881241262</v>
      </c>
      <c r="E27">
        <f>STDEV(F11:F12)</f>
        <v>0.70334386650628655</v>
      </c>
      <c r="F27" s="34"/>
      <c r="H27" s="6" t="s">
        <v>212</v>
      </c>
      <c r="I27" s="34">
        <f>AVERAGE(H11:H12)</f>
        <v>110.64797991752317</v>
      </c>
      <c r="J27">
        <f>STDEV(H11:H12)</f>
        <v>0.73705330407747105</v>
      </c>
      <c r="M27" s="6" t="s">
        <v>212</v>
      </c>
      <c r="N27" s="34">
        <f>AVERAGE(P11:P12)</f>
        <v>89.89257431174704</v>
      </c>
      <c r="O27">
        <f>STDEV(P11:P12)</f>
        <v>4.6889600637805851</v>
      </c>
      <c r="P27" s="34"/>
      <c r="R27" s="6" t="s">
        <v>212</v>
      </c>
      <c r="S27" s="34">
        <f>AVERAGE(R11:R12)</f>
        <v>98.440299404201085</v>
      </c>
      <c r="T27">
        <f>STDEV(R11:R12)</f>
        <v>5.1348249408470359</v>
      </c>
      <c r="W27" s="6" t="s">
        <v>212</v>
      </c>
      <c r="X27" s="34">
        <f>AVERAGE(Z11:Z12)</f>
        <v>93.712952038019836</v>
      </c>
      <c r="Y27">
        <f>STDEV(Z11:Z12)</f>
        <v>3.9766289277785036</v>
      </c>
      <c r="Z27" s="34"/>
      <c r="AB27" s="6" t="s">
        <v>212</v>
      </c>
      <c r="AC27" s="34">
        <f>AVERAGE(AB11:AB12)</f>
        <v>93.41431944721036</v>
      </c>
      <c r="AD27">
        <f>STDEV(AB11:AB12)</f>
        <v>3.9639567093330834</v>
      </c>
      <c r="AU27" s="19">
        <v>100.31968609585411</v>
      </c>
      <c r="AV27" s="31">
        <v>100</v>
      </c>
      <c r="AW27" s="31">
        <v>0</v>
      </c>
    </row>
    <row r="28" spans="3:49">
      <c r="C28" s="6" t="s">
        <v>214</v>
      </c>
      <c r="D28" s="34">
        <f>AVERAGE(F13:F14)</f>
        <v>106.26679226808952</v>
      </c>
      <c r="E28">
        <f>STDEV(F13:F14)</f>
        <v>0.97013464230899737</v>
      </c>
      <c r="F28" s="34"/>
      <c r="H28" s="6" t="s">
        <v>214</v>
      </c>
      <c r="I28" s="34">
        <f>AVERAGE(H13:H14)</f>
        <v>111.35988253366064</v>
      </c>
      <c r="J28">
        <f>STDEV(H13:H14)</f>
        <v>1.0166306661145537</v>
      </c>
      <c r="M28" s="6" t="s">
        <v>214</v>
      </c>
      <c r="N28" s="34">
        <f>AVERAGE(P13:P14)</f>
        <v>93.17011060881805</v>
      </c>
      <c r="O28">
        <f>STDEV(P13:P14)</f>
        <v>11.24823827663525</v>
      </c>
      <c r="P28" s="34"/>
      <c r="R28" s="6" t="s">
        <v>214</v>
      </c>
      <c r="S28" s="34">
        <f>AVERAGE(R13:R14)</f>
        <v>102.02949080140024</v>
      </c>
      <c r="T28">
        <f>STDEV(R13:R14)</f>
        <v>12.317813258765163</v>
      </c>
      <c r="W28" s="6" t="s">
        <v>214</v>
      </c>
      <c r="X28" s="34">
        <f>AVERAGE(Z13:Z14)</f>
        <v>95.58090465692085</v>
      </c>
      <c r="Y28">
        <f>STDEV(Z13:Z14)</f>
        <v>0.78791813002123912</v>
      </c>
      <c r="Z28" s="34"/>
      <c r="AB28" s="6" t="s">
        <v>214</v>
      </c>
      <c r="AC28" s="34">
        <f>AVERAGE(AB13:AB14)</f>
        <v>95.276319510803262</v>
      </c>
      <c r="AD28">
        <f>STDEV(AB13:AB14)</f>
        <v>0.78540729211253268</v>
      </c>
      <c r="AU28" s="19">
        <v>100</v>
      </c>
      <c r="AV28" s="31">
        <v>99.68133263938978</v>
      </c>
      <c r="AW28" s="31">
        <v>0</v>
      </c>
    </row>
    <row r="29" spans="3:49">
      <c r="C29" s="6" t="s">
        <v>216</v>
      </c>
      <c r="D29" s="34">
        <f>AVERAGE(F15:F16)</f>
        <v>95.426458658456625</v>
      </c>
      <c r="E29">
        <f>STDEV(F15:F16)</f>
        <v>8.9165206445434535</v>
      </c>
      <c r="F29" s="34"/>
      <c r="H29" s="6" t="s">
        <v>216</v>
      </c>
      <c r="I29" s="34">
        <f>AVERAGE(H15:H16)</f>
        <v>100</v>
      </c>
      <c r="J29">
        <f>STDEV(H15:H16)</f>
        <v>9.3438662294456698</v>
      </c>
      <c r="M29" s="6" t="s">
        <v>216</v>
      </c>
      <c r="N29" s="34">
        <f>AVERAGE(P15:P16)</f>
        <v>91.316843666477851</v>
      </c>
      <c r="O29">
        <f>STDEV(P15:P16)</f>
        <v>10.768344510616446</v>
      </c>
      <c r="P29" s="34"/>
      <c r="R29" s="6" t="s">
        <v>216</v>
      </c>
      <c r="S29" s="34">
        <f>AVERAGE(R15:R16)</f>
        <v>100</v>
      </c>
      <c r="T29">
        <f>STDEV(R15:R16)</f>
        <v>11.792287247625802</v>
      </c>
      <c r="W29" s="6" t="s">
        <v>216</v>
      </c>
      <c r="X29" s="34">
        <f>AVERAGE(Z15:Z16)</f>
        <v>100.31968609585411</v>
      </c>
      <c r="Y29">
        <f>STDEV(Z15:Z16)</f>
        <v>2.355776914872767</v>
      </c>
      <c r="Z29" s="34"/>
      <c r="AB29" s="6" t="s">
        <v>216</v>
      </c>
      <c r="AC29" s="34">
        <f>AVERAGE(AB15:AB16)</f>
        <v>100</v>
      </c>
      <c r="AD29">
        <f>STDEV(AB15:AB16)</f>
        <v>2.3482698227562593</v>
      </c>
    </row>
    <row r="30" spans="3:49">
      <c r="C30" s="6" t="s">
        <v>218</v>
      </c>
      <c r="D30" s="34">
        <f>AVERAGE(F17:F18)</f>
        <v>100</v>
      </c>
      <c r="E30">
        <f>STDEV(F16:F17)</f>
        <v>2.3683742506989902</v>
      </c>
      <c r="F30" s="34"/>
      <c r="H30" s="6" t="s">
        <v>218</v>
      </c>
      <c r="I30" s="34">
        <f>AVERAGE(H17:H18)</f>
        <v>104.79273925265598</v>
      </c>
      <c r="J30">
        <f>STDEV(H17:H18)</f>
        <v>2.3978591287024029</v>
      </c>
      <c r="M30" s="6" t="s">
        <v>218</v>
      </c>
      <c r="N30" s="34">
        <f>AVERAGE(P17:P18)</f>
        <v>100</v>
      </c>
      <c r="O30">
        <f>STDEV(P16:P17)</f>
        <v>2.3792441365174093</v>
      </c>
      <c r="P30" s="34"/>
      <c r="R30" s="6" t="s">
        <v>218</v>
      </c>
      <c r="S30" s="34">
        <f>AVERAGE(R17:R18)</f>
        <v>109.50882223353686</v>
      </c>
      <c r="T30">
        <f>STDEV(R17:R18)</f>
        <v>6.8661825811582604</v>
      </c>
      <c r="W30" s="6" t="s">
        <v>218</v>
      </c>
      <c r="X30" s="34">
        <f>AVERAGE(Z17:Z18)</f>
        <v>100</v>
      </c>
      <c r="Y30">
        <f>STDEV(Z16:Z17)</f>
        <v>1.3295791984934211E-3</v>
      </c>
      <c r="Z30" s="34"/>
      <c r="AB30" s="6" t="s">
        <v>218</v>
      </c>
      <c r="AC30" s="34">
        <f>AVERAGE(AB17:AB18)</f>
        <v>99.68133263938978</v>
      </c>
      <c r="AD30">
        <f>STDEV(AB17:AB18)</f>
        <v>2.7962828414897944</v>
      </c>
    </row>
    <row r="32" spans="3:49">
      <c r="C32" t="s">
        <v>221</v>
      </c>
      <c r="D32" t="s">
        <v>161</v>
      </c>
      <c r="E32" t="s">
        <v>222</v>
      </c>
      <c r="F32" t="s">
        <v>210</v>
      </c>
      <c r="G32" t="s">
        <v>223</v>
      </c>
      <c r="H32" t="s">
        <v>210</v>
      </c>
      <c r="M32" t="s">
        <v>221</v>
      </c>
      <c r="N32" t="s">
        <v>161</v>
      </c>
      <c r="O32" t="s">
        <v>222</v>
      </c>
      <c r="P32" t="s">
        <v>210</v>
      </c>
      <c r="Q32" t="s">
        <v>223</v>
      </c>
      <c r="R32" t="s">
        <v>210</v>
      </c>
      <c r="W32" t="s">
        <v>221</v>
      </c>
      <c r="X32" t="s">
        <v>161</v>
      </c>
      <c r="Y32" t="s">
        <v>222</v>
      </c>
      <c r="Z32" t="s">
        <v>210</v>
      </c>
      <c r="AA32" t="s">
        <v>223</v>
      </c>
      <c r="AB32" t="s">
        <v>210</v>
      </c>
    </row>
    <row r="33" spans="2:28">
      <c r="B33" s="29" t="s">
        <v>163</v>
      </c>
      <c r="C33" s="1">
        <v>350</v>
      </c>
      <c r="D33" s="21">
        <v>281.60000000000002</v>
      </c>
      <c r="E33" s="34">
        <f>D23</f>
        <v>98.453617904211825</v>
      </c>
      <c r="F33">
        <f>E23</f>
        <v>0.54577884395988252</v>
      </c>
      <c r="G33">
        <f>I23</f>
        <v>103.17224309516692</v>
      </c>
      <c r="H33">
        <f>J23</f>
        <v>0.57193660084704612</v>
      </c>
      <c r="L33" s="29" t="s">
        <v>163</v>
      </c>
      <c r="M33" s="1">
        <v>350</v>
      </c>
      <c r="N33" s="21">
        <v>297.435</v>
      </c>
      <c r="O33" s="34">
        <f>N23</f>
        <v>90.779665797731553</v>
      </c>
      <c r="P33">
        <f>O23</f>
        <v>7.9690418766341331</v>
      </c>
      <c r="Q33">
        <f>S23</f>
        <v>99.411742842636698</v>
      </c>
      <c r="R33">
        <f>T23</f>
        <v>8.7268039023994053</v>
      </c>
      <c r="V33" s="29" t="s">
        <v>163</v>
      </c>
      <c r="W33" s="1">
        <v>350</v>
      </c>
      <c r="X33" s="20">
        <v>288.85000000000002</v>
      </c>
      <c r="Y33" s="34">
        <f>X23</f>
        <v>95.244833011778127</v>
      </c>
      <c r="Z33">
        <f>Y23</f>
        <v>2.3490815339089255</v>
      </c>
      <c r="AA33">
        <f>AC23</f>
        <v>94.941318816301873</v>
      </c>
      <c r="AB33">
        <f>AD23</f>
        <v>2.3415957777862344</v>
      </c>
    </row>
    <row r="34" spans="2:28">
      <c r="B34" s="29" t="s">
        <v>165</v>
      </c>
      <c r="C34" s="1">
        <v>110.8</v>
      </c>
      <c r="D34" s="21">
        <v>97.93</v>
      </c>
      <c r="E34" s="34">
        <f t="shared" ref="E34:F40" si="16">D24</f>
        <v>101.52450199801702</v>
      </c>
      <c r="F34">
        <f t="shared" si="16"/>
        <v>0.1294212701055219</v>
      </c>
      <c r="G34">
        <f t="shared" ref="G34:G40" si="17">I24</f>
        <v>106.39030665633946</v>
      </c>
      <c r="H34">
        <f t="shared" ref="H34:H40" si="18">J24</f>
        <v>0.13562409411915799</v>
      </c>
      <c r="L34" s="29" t="s">
        <v>165</v>
      </c>
      <c r="M34" s="1">
        <v>110.8</v>
      </c>
      <c r="N34" s="21">
        <v>99.29</v>
      </c>
      <c r="O34" s="34">
        <f t="shared" ref="O34:P34" si="19">N24</f>
        <v>96.815486223078082</v>
      </c>
      <c r="P34">
        <f t="shared" si="19"/>
        <v>1.9761948859545135</v>
      </c>
      <c r="Q34">
        <f>S24</f>
        <v>106.02149870256495</v>
      </c>
      <c r="R34">
        <f t="shared" ref="R34:R40" si="20">T24</f>
        <v>2.1641077446481907</v>
      </c>
      <c r="V34" s="29" t="s">
        <v>165</v>
      </c>
      <c r="W34" s="1">
        <v>110.8</v>
      </c>
      <c r="X34" s="20">
        <v>90.4</v>
      </c>
      <c r="Y34" s="34">
        <f t="shared" ref="Y34:Z34" si="21">X24</f>
        <v>95.255879826769828</v>
      </c>
      <c r="Z34">
        <f t="shared" si="21"/>
        <v>0.11714542438151414</v>
      </c>
      <c r="AA34">
        <f>AC24</f>
        <v>94.95233042869981</v>
      </c>
      <c r="AB34">
        <f t="shared" ref="AB34:AB40" si="22">AD24</f>
        <v>0.11677212014955629</v>
      </c>
    </row>
    <row r="35" spans="2:28">
      <c r="B35" s="29" t="s">
        <v>167</v>
      </c>
      <c r="C35" s="1">
        <v>35.1</v>
      </c>
      <c r="D35" s="21">
        <v>35.9</v>
      </c>
      <c r="E35" s="34">
        <f t="shared" si="16"/>
        <v>102.84678099223946</v>
      </c>
      <c r="F35">
        <f t="shared" si="16"/>
        <v>2.1803659861694862</v>
      </c>
      <c r="G35">
        <f t="shared" si="17"/>
        <v>107.77595903494765</v>
      </c>
      <c r="H35">
        <f t="shared" si="18"/>
        <v>2.2848652426401896</v>
      </c>
      <c r="L35" s="29" t="s">
        <v>167</v>
      </c>
      <c r="M35" s="1">
        <v>35.1</v>
      </c>
      <c r="N35" s="21">
        <v>27.344999999999999</v>
      </c>
      <c r="O35" s="34">
        <f t="shared" ref="O35" si="23">N25</f>
        <v>94.356073599497023</v>
      </c>
      <c r="P35">
        <f>O25</f>
        <v>1.6933753806167691</v>
      </c>
      <c r="Q35">
        <f t="shared" ref="Q35:Q40" si="24">S25</f>
        <v>103.32822490461839</v>
      </c>
      <c r="R35">
        <f t="shared" si="20"/>
        <v>1.8543954353061058</v>
      </c>
      <c r="V35" s="29" t="s">
        <v>167</v>
      </c>
      <c r="W35" s="1">
        <v>35.1</v>
      </c>
      <c r="X35" s="20">
        <v>31.98</v>
      </c>
      <c r="Y35" s="34">
        <f t="shared" ref="Y35" si="25">X25</f>
        <v>89.891962820920043</v>
      </c>
      <c r="Z35">
        <f>Y25</f>
        <v>2.5067791238444634</v>
      </c>
      <c r="AA35">
        <f t="shared" ref="AA35" si="26">AC25</f>
        <v>89.605506475597906</v>
      </c>
      <c r="AB35">
        <f t="shared" si="22"/>
        <v>2.4987908369741834</v>
      </c>
    </row>
    <row r="36" spans="2:28">
      <c r="B36" s="29" t="s">
        <v>169</v>
      </c>
      <c r="C36" s="1">
        <v>11.1</v>
      </c>
      <c r="D36" s="21">
        <v>13.5</v>
      </c>
      <c r="E36" s="34">
        <f t="shared" si="16"/>
        <v>94.40159346495561</v>
      </c>
      <c r="F36">
        <f t="shared" si="16"/>
        <v>6.0032673501402334</v>
      </c>
      <c r="G36">
        <f t="shared" si="17"/>
        <v>98.926015690083247</v>
      </c>
      <c r="H36">
        <f t="shared" si="18"/>
        <v>6.2909883008722787</v>
      </c>
      <c r="L36" s="29" t="s">
        <v>169</v>
      </c>
      <c r="M36" s="1">
        <v>11.1</v>
      </c>
      <c r="N36" s="21">
        <v>7.99</v>
      </c>
      <c r="O36" s="34">
        <f>N26</f>
        <v>49.853809985603419</v>
      </c>
      <c r="P36">
        <f t="shared" ref="P36" si="27">O26</f>
        <v>62.677816615630761</v>
      </c>
      <c r="Q36">
        <f>S26</f>
        <v>54.594320153779705</v>
      </c>
      <c r="R36">
        <f t="shared" si="20"/>
        <v>68.637738777473317</v>
      </c>
      <c r="V36" s="29" t="s">
        <v>169</v>
      </c>
      <c r="W36" s="1">
        <v>11.1</v>
      </c>
      <c r="X36" s="20">
        <v>12.33</v>
      </c>
      <c r="Y36" s="34">
        <f>X26</f>
        <v>92.080205920689906</v>
      </c>
      <c r="Z36">
        <f t="shared" ref="Z36" si="28">Y26</f>
        <v>8.8654441556659727</v>
      </c>
      <c r="AA36">
        <f>AC26</f>
        <v>91.786776358837983</v>
      </c>
      <c r="AB36">
        <f t="shared" si="22"/>
        <v>8.8371928787687288</v>
      </c>
    </row>
    <row r="37" spans="2:28">
      <c r="B37" s="29" t="s">
        <v>171</v>
      </c>
      <c r="C37" s="1">
        <v>3.51</v>
      </c>
      <c r="D37" s="21">
        <v>5.05</v>
      </c>
      <c r="E37" s="34">
        <f t="shared" si="16"/>
        <v>105.58744881241262</v>
      </c>
      <c r="F37">
        <f t="shared" si="16"/>
        <v>0.70334386650628655</v>
      </c>
      <c r="G37">
        <f t="shared" si="17"/>
        <v>110.64797991752317</v>
      </c>
      <c r="H37">
        <f t="shared" si="18"/>
        <v>0.73705330407747105</v>
      </c>
      <c r="L37" s="29" t="s">
        <v>171</v>
      </c>
      <c r="M37" s="1">
        <v>3.51</v>
      </c>
      <c r="N37" s="21">
        <v>2.82</v>
      </c>
      <c r="O37" s="34">
        <f t="shared" ref="O37:P37" si="29">N27</f>
        <v>89.89257431174704</v>
      </c>
      <c r="P37">
        <f t="shared" si="29"/>
        <v>4.6889600637805851</v>
      </c>
      <c r="Q37">
        <f t="shared" si="24"/>
        <v>98.440299404201085</v>
      </c>
      <c r="R37">
        <f t="shared" si="20"/>
        <v>5.1348249408470359</v>
      </c>
      <c r="V37" s="29" t="s">
        <v>171</v>
      </c>
      <c r="W37" s="1">
        <v>3.51</v>
      </c>
      <c r="X37" s="20">
        <v>2.4900000000000002</v>
      </c>
      <c r="Y37" s="34">
        <f t="shared" ref="Y37:Z37" si="30">X27</f>
        <v>93.712952038019836</v>
      </c>
      <c r="Z37">
        <f t="shared" si="30"/>
        <v>3.9766289277785036</v>
      </c>
      <c r="AA37">
        <f t="shared" ref="AA37:AA40" si="31">AC27</f>
        <v>93.41431944721036</v>
      </c>
      <c r="AB37">
        <f t="shared" si="22"/>
        <v>3.9639567093330834</v>
      </c>
    </row>
    <row r="38" spans="2:28">
      <c r="B38" s="29" t="s">
        <v>173</v>
      </c>
      <c r="C38" s="1">
        <v>1.1100000000000001</v>
      </c>
      <c r="D38" s="21">
        <v>2.29</v>
      </c>
      <c r="E38" s="34">
        <f t="shared" si="16"/>
        <v>106.26679226808952</v>
      </c>
      <c r="F38">
        <f t="shared" si="16"/>
        <v>0.97013464230899737</v>
      </c>
      <c r="G38">
        <f t="shared" si="17"/>
        <v>111.35988253366064</v>
      </c>
      <c r="H38">
        <f t="shared" si="18"/>
        <v>1.0166306661145537</v>
      </c>
      <c r="L38" s="29" t="s">
        <v>173</v>
      </c>
      <c r="M38" s="1">
        <v>1.1100000000000001</v>
      </c>
      <c r="N38" s="21">
        <v>1.385</v>
      </c>
      <c r="O38" s="34">
        <f t="shared" ref="O38:P38" si="32">N28</f>
        <v>93.17011060881805</v>
      </c>
      <c r="P38">
        <f t="shared" si="32"/>
        <v>11.24823827663525</v>
      </c>
      <c r="Q38">
        <f t="shared" si="24"/>
        <v>102.02949080140024</v>
      </c>
      <c r="R38">
        <f t="shared" si="20"/>
        <v>12.317813258765163</v>
      </c>
      <c r="V38" s="29" t="s">
        <v>173</v>
      </c>
      <c r="W38" s="1">
        <v>1.1100000000000001</v>
      </c>
      <c r="X38" s="20">
        <v>0.82</v>
      </c>
      <c r="Y38" s="34">
        <f t="shared" ref="Y38:Z38" si="33">X28</f>
        <v>95.58090465692085</v>
      </c>
      <c r="Z38">
        <f t="shared" si="33"/>
        <v>0.78791813002123912</v>
      </c>
      <c r="AA38">
        <f t="shared" si="31"/>
        <v>95.276319510803262</v>
      </c>
      <c r="AB38">
        <f t="shared" si="22"/>
        <v>0.78540729211253268</v>
      </c>
    </row>
    <row r="39" spans="2:28">
      <c r="B39" s="29" t="s">
        <v>175</v>
      </c>
      <c r="C39" s="1">
        <v>0</v>
      </c>
      <c r="D39">
        <v>0</v>
      </c>
      <c r="E39" s="34">
        <f t="shared" si="16"/>
        <v>95.426458658456625</v>
      </c>
      <c r="F39">
        <f t="shared" si="16"/>
        <v>8.9165206445434535</v>
      </c>
      <c r="G39">
        <f t="shared" si="17"/>
        <v>100</v>
      </c>
      <c r="H39">
        <f t="shared" si="18"/>
        <v>9.3438662294456698</v>
      </c>
      <c r="L39" s="29" t="s">
        <v>175</v>
      </c>
      <c r="M39" s="1">
        <v>0</v>
      </c>
      <c r="N39">
        <v>0</v>
      </c>
      <c r="O39" s="34">
        <f t="shared" ref="O39:P39" si="34">N29</f>
        <v>91.316843666477851</v>
      </c>
      <c r="P39">
        <f t="shared" si="34"/>
        <v>10.768344510616446</v>
      </c>
      <c r="Q39">
        <f t="shared" si="24"/>
        <v>100</v>
      </c>
      <c r="R39">
        <f t="shared" si="20"/>
        <v>11.792287247625802</v>
      </c>
      <c r="V39" s="29" t="s">
        <v>175</v>
      </c>
      <c r="W39" s="1">
        <v>0</v>
      </c>
      <c r="X39">
        <v>0</v>
      </c>
      <c r="Y39" s="34">
        <f t="shared" ref="Y39:Z39" si="35">X29</f>
        <v>100.31968609585411</v>
      </c>
      <c r="Z39">
        <f t="shared" si="35"/>
        <v>2.355776914872767</v>
      </c>
      <c r="AA39">
        <f t="shared" si="31"/>
        <v>100</v>
      </c>
      <c r="AB39">
        <f t="shared" si="22"/>
        <v>2.3482698227562593</v>
      </c>
    </row>
    <row r="40" spans="2:28">
      <c r="B40" s="29" t="s">
        <v>177</v>
      </c>
      <c r="C40" s="1" t="s">
        <v>25</v>
      </c>
      <c r="D40" t="s">
        <v>25</v>
      </c>
      <c r="E40" s="34">
        <f t="shared" si="16"/>
        <v>100</v>
      </c>
      <c r="F40">
        <f t="shared" si="16"/>
        <v>2.3683742506989902</v>
      </c>
      <c r="G40">
        <f t="shared" si="17"/>
        <v>104.79273925265598</v>
      </c>
      <c r="H40">
        <f t="shared" si="18"/>
        <v>2.3978591287024029</v>
      </c>
      <c r="L40" s="29" t="s">
        <v>177</v>
      </c>
      <c r="M40" s="1" t="s">
        <v>25</v>
      </c>
      <c r="N40" t="s">
        <v>25</v>
      </c>
      <c r="O40" s="34">
        <f t="shared" ref="O40:P40" si="36">N30</f>
        <v>100</v>
      </c>
      <c r="P40">
        <f t="shared" si="36"/>
        <v>2.3792441365174093</v>
      </c>
      <c r="Q40">
        <f t="shared" si="24"/>
        <v>109.50882223353686</v>
      </c>
      <c r="R40">
        <f t="shared" si="20"/>
        <v>6.8661825811582604</v>
      </c>
      <c r="V40" s="29" t="s">
        <v>177</v>
      </c>
      <c r="W40" s="1" t="s">
        <v>25</v>
      </c>
      <c r="X40" t="s">
        <v>25</v>
      </c>
      <c r="Y40" s="34">
        <f t="shared" ref="Y40:Z40" si="37">X30</f>
        <v>100</v>
      </c>
      <c r="Z40">
        <f t="shared" si="37"/>
        <v>1.3295791984934211E-3</v>
      </c>
      <c r="AA40">
        <f t="shared" si="31"/>
        <v>99.68133263938978</v>
      </c>
      <c r="AB40">
        <f t="shared" si="22"/>
        <v>2.7962828414897944</v>
      </c>
    </row>
    <row r="42" spans="2:28">
      <c r="B42" t="s">
        <v>229</v>
      </c>
      <c r="C42" t="s">
        <v>230</v>
      </c>
      <c r="L42" t="s">
        <v>229</v>
      </c>
      <c r="M42" t="s">
        <v>230</v>
      </c>
      <c r="V42" t="s">
        <v>229</v>
      </c>
      <c r="W42" t="s">
        <v>230</v>
      </c>
    </row>
    <row r="43" spans="2:28">
      <c r="B43">
        <v>0</v>
      </c>
      <c r="C43">
        <v>18511.5</v>
      </c>
      <c r="L43">
        <v>0</v>
      </c>
      <c r="M43">
        <v>20045</v>
      </c>
      <c r="V43">
        <v>0</v>
      </c>
      <c r="W43">
        <v>18718</v>
      </c>
    </row>
    <row r="44" spans="2:28">
      <c r="B44">
        <v>3.125</v>
      </c>
      <c r="C44">
        <v>407577.5</v>
      </c>
      <c r="L44">
        <v>3.125</v>
      </c>
      <c r="M44">
        <v>461439.5</v>
      </c>
      <c r="V44">
        <v>3.125</v>
      </c>
      <c r="W44">
        <v>389359</v>
      </c>
    </row>
    <row r="45" spans="2:28">
      <c r="B45">
        <v>6.25</v>
      </c>
      <c r="C45">
        <v>794409.5</v>
      </c>
      <c r="L45">
        <v>6.25</v>
      </c>
      <c r="M45">
        <v>805995.5</v>
      </c>
      <c r="V45">
        <v>6.25</v>
      </c>
      <c r="W45">
        <v>752970</v>
      </c>
    </row>
    <row r="46" spans="2:28">
      <c r="B46">
        <v>12.5</v>
      </c>
      <c r="C46">
        <v>1144711</v>
      </c>
      <c r="L46">
        <v>12.5</v>
      </c>
      <c r="M46">
        <v>1375028.5</v>
      </c>
      <c r="V46">
        <v>12.5</v>
      </c>
      <c r="W46">
        <v>1326824.5</v>
      </c>
    </row>
    <row r="47" spans="2:28">
      <c r="B47">
        <v>25</v>
      </c>
      <c r="C47">
        <v>1802075.5</v>
      </c>
      <c r="L47">
        <v>25</v>
      </c>
      <c r="M47">
        <v>2002297</v>
      </c>
      <c r="V47">
        <v>25</v>
      </c>
      <c r="W47">
        <v>2135305.5</v>
      </c>
    </row>
    <row r="48" spans="2:28">
      <c r="B48">
        <v>50</v>
      </c>
      <c r="C48">
        <v>2922659.5</v>
      </c>
      <c r="L48">
        <v>50</v>
      </c>
      <c r="M48">
        <v>2667522</v>
      </c>
      <c r="V48">
        <v>50</v>
      </c>
      <c r="W48">
        <v>3062405.5</v>
      </c>
    </row>
  </sheetData>
  <mergeCells count="3">
    <mergeCell ref="C1:J1"/>
    <mergeCell ref="M1:T1"/>
    <mergeCell ref="W1:AD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 xmlns="4ffa91fb-a0ff-4ac5-b2db-65c790d184a4">Shared</Record>
    <Language xmlns="http://schemas.microsoft.com/sharepoint/v3">English</Language>
    <Document_x0020_Creation_x0020_Date xmlns="4ffa91fb-a0ff-4ac5-b2db-65c790d184a4">2020-03-19T08:35:47+00:00</Document_x0020_Creation_x0020_Date>
    <_Source xmlns="http://schemas.microsoft.com/sharepoint/v3/fields" xsi:nil="true"/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ights xmlns="4ffa91fb-a0ff-4ac5-b2db-65c790d184a4" xsi:nil="true"/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ACB4FC453AD54D9BE57DF3947A040C" ma:contentTypeVersion="12" ma:contentTypeDescription="Create a new document." ma:contentTypeScope="" ma:versionID="71a4567242171e0602043283e0fbeab0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a5eb1858-bedb-42e1-afd4-8f64edb069e1" xmlns:ns6="65cca9f4-d451-4062-97d5-face6e276256" targetNamespace="http://schemas.microsoft.com/office/2006/metadata/properties" ma:root="true" ma:fieldsID="365825835455a801fafc4a25a750e9a1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5eb1858-bedb-42e1-afd4-8f64edb069e1"/>
    <xsd:import namespace="65cca9f4-d451-4062-97d5-face6e276256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3e681997-4575-4871-9aaf-90ecafdb0448}" ma:internalName="TaxCatchAllLabel" ma:readOnly="true" ma:showField="CatchAllDataLabel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3e681997-4575-4871-9aaf-90ecafdb0448}" ma:internalName="TaxCatchAll" ma:showField="CatchAllData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b1858-bedb-42e1-afd4-8f64edb06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ca9f4-d451-4062-97d5-face6e276256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8D552-B10A-4622-A2CA-DF35A145925C}"/>
</file>

<file path=customXml/itemProps2.xml><?xml version="1.0" encoding="utf-8"?>
<ds:datastoreItem xmlns:ds="http://schemas.openxmlformats.org/officeDocument/2006/customXml" ds:itemID="{8A862CDC-D2B8-4639-9F88-48E96E44D69D}"/>
</file>

<file path=customXml/itemProps3.xml><?xml version="1.0" encoding="utf-8"?>
<ds:datastoreItem xmlns:ds="http://schemas.openxmlformats.org/officeDocument/2006/customXml" ds:itemID="{C3EF50E3-C016-4459-A354-A692C9D7358E}"/>
</file>

<file path=customXml/itemProps4.xml><?xml version="1.0" encoding="utf-8"?>
<ds:datastoreItem xmlns:ds="http://schemas.openxmlformats.org/officeDocument/2006/customXml" ds:itemID="{86DD0671-9BD6-41AA-9658-D4CA5C0009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Zander, Wyatt</cp:lastModifiedBy>
  <cp:revision/>
  <dcterms:created xsi:type="dcterms:W3CDTF">2020-03-19T15:35:51Z</dcterms:created>
  <dcterms:modified xsi:type="dcterms:W3CDTF">2021-11-01T14:20:19Z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0x01010084ACB4FC453AD54D9BE57DF3947A040C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3f09c3df709400db2417a7161762d62">
    <vt:lpwstr/>
  </property>
  <property fmtid="{D5CDD505-2E9C-101B-9397-08002B2CF9AE}" pid="6" name="EPA_x0020_Subject">
    <vt:lpwstr/>
  </property>
  <property fmtid="{D5CDD505-2E9C-101B-9397-08002B2CF9AE}" pid="7" name="EPA Subject">
    <vt:lpwstr/>
  </property>
</Properties>
</file>