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.AD.EPA.GOV\ORD\CIN\USERS\MAIN\Q-Z\Swilli12\Net MyDocuments\RARE - DCMD\Paper -19\STICS\"/>
    </mc:Choice>
  </mc:AlternateContent>
  <xr:revisionPtr revIDLastSave="0" documentId="13_ncr:1_{BE596A1E-8756-4A77-8339-A882EC40DA2D}" xr6:coauthVersionLast="46" xr6:coauthVersionMax="46" xr10:uidLastSave="{00000000-0000-0000-0000-000000000000}"/>
  <bookViews>
    <workbookView xWindow="-110" yWindow="-110" windowWidth="19420" windowHeight="10420" xr2:uid="{689536ED-2474-4E64-BFC1-C96DA62EF308}"/>
  </bookViews>
  <sheets>
    <sheet name="Data dictionary" sheetId="1" r:id="rId1"/>
    <sheet name="Wipe wetting solvent comparison" sheetId="2" r:id="rId2"/>
    <sheet name="Concentration effects" sheetId="3" r:id="rId3"/>
    <sheet name="Formulation and Test Surfac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4" i="4" l="1"/>
  <c r="D141" i="4"/>
  <c r="D142" i="4" s="1"/>
  <c r="E140" i="4"/>
  <c r="D140" i="4"/>
  <c r="E138" i="4"/>
  <c r="E137" i="4"/>
  <c r="E136" i="4"/>
  <c r="E135" i="4"/>
  <c r="E134" i="4"/>
  <c r="E126" i="4"/>
  <c r="D124" i="4"/>
  <c r="D123" i="4"/>
  <c r="D122" i="4"/>
  <c r="E122" i="4" s="1"/>
  <c r="E120" i="4"/>
  <c r="E119" i="4"/>
  <c r="E118" i="4"/>
  <c r="E117" i="4"/>
  <c r="E116" i="4"/>
  <c r="E83" i="4" l="1"/>
  <c r="E81" i="4"/>
  <c r="E108" i="4"/>
  <c r="E102" i="4"/>
  <c r="E101" i="4"/>
  <c r="E100" i="4"/>
  <c r="E99" i="4"/>
  <c r="E98" i="4"/>
  <c r="E90" i="4"/>
  <c r="E84" i="4"/>
  <c r="E82" i="4"/>
  <c r="E80" i="4"/>
  <c r="K71" i="4"/>
  <c r="E71" i="4"/>
  <c r="D69" i="4"/>
  <c r="J68" i="4"/>
  <c r="D68" i="4"/>
  <c r="J67" i="4"/>
  <c r="J69" i="4" s="1"/>
  <c r="E67" i="4"/>
  <c r="D67" i="4"/>
  <c r="K65" i="4"/>
  <c r="E65" i="4"/>
  <c r="K64" i="4"/>
  <c r="E64" i="4"/>
  <c r="K63" i="4"/>
  <c r="E63" i="4"/>
  <c r="K62" i="4"/>
  <c r="E62" i="4"/>
  <c r="K61" i="4"/>
  <c r="E61" i="4"/>
  <c r="K53" i="4"/>
  <c r="E53" i="4"/>
  <c r="D51" i="4"/>
  <c r="J50" i="4"/>
  <c r="D50" i="4"/>
  <c r="J49" i="4"/>
  <c r="J51" i="4" s="1"/>
  <c r="D49" i="4"/>
  <c r="E49" i="4" s="1"/>
  <c r="K47" i="4"/>
  <c r="E47" i="4"/>
  <c r="K46" i="4"/>
  <c r="E46" i="4"/>
  <c r="K45" i="4"/>
  <c r="E45" i="4"/>
  <c r="K44" i="4"/>
  <c r="E44" i="4"/>
  <c r="K43" i="4"/>
  <c r="E43" i="4"/>
  <c r="E35" i="4"/>
  <c r="D32" i="4"/>
  <c r="D33" i="4" s="1"/>
  <c r="E31" i="4"/>
  <c r="D31" i="4"/>
  <c r="E29" i="4"/>
  <c r="E28" i="4"/>
  <c r="E27" i="4"/>
  <c r="E26" i="4"/>
  <c r="E25" i="4"/>
  <c r="E17" i="4"/>
  <c r="D15" i="4"/>
  <c r="D14" i="4"/>
  <c r="D13" i="4"/>
  <c r="E13" i="4" s="1"/>
  <c r="E11" i="4"/>
  <c r="E10" i="4"/>
  <c r="E9" i="4"/>
  <c r="E8" i="4"/>
  <c r="E7" i="4"/>
  <c r="E104" i="4" l="1"/>
  <c r="K49" i="4"/>
  <c r="K67" i="4"/>
  <c r="E86" i="4" l="1"/>
  <c r="Y130" i="3" l="1"/>
  <c r="K312" i="3"/>
  <c r="D312" i="3"/>
  <c r="K306" i="3"/>
  <c r="F306" i="3"/>
  <c r="E306" i="3"/>
  <c r="D306" i="3"/>
  <c r="K305" i="3"/>
  <c r="D305" i="3"/>
  <c r="K304" i="3"/>
  <c r="L307" i="3" s="1"/>
  <c r="D304" i="3"/>
  <c r="L303" i="3"/>
  <c r="K302" i="3"/>
  <c r="E302" i="3"/>
  <c r="F302" i="3" s="1"/>
  <c r="D302" i="3"/>
  <c r="K301" i="3"/>
  <c r="D301" i="3"/>
  <c r="K300" i="3"/>
  <c r="D300" i="3"/>
  <c r="E299" i="3"/>
  <c r="E308" i="3" s="1"/>
  <c r="F308" i="3" s="1"/>
  <c r="K298" i="3"/>
  <c r="D298" i="3"/>
  <c r="K297" i="3"/>
  <c r="D297" i="3"/>
  <c r="K296" i="3"/>
  <c r="L299" i="3" s="1"/>
  <c r="L308" i="3" s="1"/>
  <c r="D296" i="3"/>
  <c r="K286" i="3"/>
  <c r="D286" i="3"/>
  <c r="E282" i="3"/>
  <c r="F282" i="3" s="1"/>
  <c r="K280" i="3"/>
  <c r="E280" i="3"/>
  <c r="F280" i="3" s="1"/>
  <c r="D280" i="3"/>
  <c r="K279" i="3"/>
  <c r="D279" i="3"/>
  <c r="K278" i="3"/>
  <c r="L281" i="3" s="1"/>
  <c r="D278" i="3"/>
  <c r="K276" i="3"/>
  <c r="F276" i="3"/>
  <c r="E276" i="3"/>
  <c r="D276" i="3"/>
  <c r="K275" i="3"/>
  <c r="D275" i="3"/>
  <c r="K274" i="3"/>
  <c r="L277" i="3" s="1"/>
  <c r="D274" i="3"/>
  <c r="F273" i="3"/>
  <c r="E273" i="3"/>
  <c r="E283" i="3" s="1"/>
  <c r="E284" i="3" s="1"/>
  <c r="K272" i="3"/>
  <c r="D272" i="3"/>
  <c r="K271" i="3"/>
  <c r="D271" i="3"/>
  <c r="K270" i="3"/>
  <c r="L273" i="3" s="1"/>
  <c r="L282" i="3" s="1"/>
  <c r="D270" i="3"/>
  <c r="K260" i="3"/>
  <c r="D260" i="3"/>
  <c r="K254" i="3"/>
  <c r="F254" i="3"/>
  <c r="E254" i="3"/>
  <c r="D254" i="3"/>
  <c r="K253" i="3"/>
  <c r="D253" i="3"/>
  <c r="K252" i="3"/>
  <c r="L255" i="3" s="1"/>
  <c r="D252" i="3"/>
  <c r="L251" i="3"/>
  <c r="K250" i="3"/>
  <c r="E250" i="3"/>
  <c r="F250" i="3" s="1"/>
  <c r="D250" i="3"/>
  <c r="K249" i="3"/>
  <c r="D249" i="3"/>
  <c r="K248" i="3"/>
  <c r="D248" i="3"/>
  <c r="E247" i="3"/>
  <c r="E256" i="3" s="1"/>
  <c r="F256" i="3" s="1"/>
  <c r="K246" i="3"/>
  <c r="D246" i="3"/>
  <c r="K245" i="3"/>
  <c r="D245" i="3"/>
  <c r="K244" i="3"/>
  <c r="L247" i="3" s="1"/>
  <c r="D244" i="3"/>
  <c r="K234" i="3"/>
  <c r="D234" i="3"/>
  <c r="E230" i="3"/>
  <c r="F230" i="3" s="1"/>
  <c r="K228" i="3"/>
  <c r="E228" i="3"/>
  <c r="F228" i="3" s="1"/>
  <c r="D228" i="3"/>
  <c r="K227" i="3"/>
  <c r="D227" i="3"/>
  <c r="K226" i="3"/>
  <c r="L229" i="3" s="1"/>
  <c r="D226" i="3"/>
  <c r="K224" i="3"/>
  <c r="F224" i="3"/>
  <c r="E224" i="3"/>
  <c r="D224" i="3"/>
  <c r="K223" i="3"/>
  <c r="D223" i="3"/>
  <c r="K222" i="3"/>
  <c r="L225" i="3" s="1"/>
  <c r="D222" i="3"/>
  <c r="L221" i="3"/>
  <c r="F221" i="3"/>
  <c r="E221" i="3"/>
  <c r="E231" i="3" s="1"/>
  <c r="E232" i="3" s="1"/>
  <c r="K220" i="3"/>
  <c r="D220" i="3"/>
  <c r="K219" i="3"/>
  <c r="D219" i="3"/>
  <c r="K218" i="3"/>
  <c r="D218" i="3"/>
  <c r="Y208" i="3"/>
  <c r="Q208" i="3"/>
  <c r="R208" i="3" s="1"/>
  <c r="K208" i="3"/>
  <c r="D208" i="3"/>
  <c r="AA203" i="3"/>
  <c r="Z203" i="3"/>
  <c r="Y202" i="3"/>
  <c r="Q202" i="3"/>
  <c r="R202" i="3" s="1"/>
  <c r="K202" i="3"/>
  <c r="E202" i="3"/>
  <c r="F202" i="3" s="1"/>
  <c r="D202" i="3"/>
  <c r="Y201" i="3"/>
  <c r="Q201" i="3"/>
  <c r="R201" i="3" s="1"/>
  <c r="K201" i="3"/>
  <c r="D201" i="3"/>
  <c r="Y200" i="3"/>
  <c r="Q200" i="3"/>
  <c r="R200" i="3" s="1"/>
  <c r="K200" i="3"/>
  <c r="L203" i="3" s="1"/>
  <c r="M203" i="3" s="1"/>
  <c r="D200" i="3"/>
  <c r="Z199" i="3"/>
  <c r="Y198" i="3"/>
  <c r="Q198" i="3"/>
  <c r="R198" i="3" s="1"/>
  <c r="K198" i="3"/>
  <c r="F198" i="3"/>
  <c r="E198" i="3"/>
  <c r="D198" i="3"/>
  <c r="Y197" i="3"/>
  <c r="AA199" i="3" s="1"/>
  <c r="R197" i="3"/>
  <c r="Q197" i="3"/>
  <c r="K197" i="3"/>
  <c r="D197" i="3"/>
  <c r="Y196" i="3"/>
  <c r="Q196" i="3"/>
  <c r="R196" i="3" s="1"/>
  <c r="S199" i="3" s="1"/>
  <c r="T199" i="3" s="1"/>
  <c r="K196" i="3"/>
  <c r="L199" i="3" s="1"/>
  <c r="M199" i="3" s="1"/>
  <c r="D196" i="3"/>
  <c r="Z195" i="3"/>
  <c r="Z204" i="3" s="1"/>
  <c r="F195" i="3"/>
  <c r="E195" i="3"/>
  <c r="E205" i="3" s="1"/>
  <c r="Y194" i="3"/>
  <c r="Q194" i="3"/>
  <c r="R194" i="3" s="1"/>
  <c r="K194" i="3"/>
  <c r="D194" i="3"/>
  <c r="Y193" i="3"/>
  <c r="R193" i="3"/>
  <c r="Q193" i="3"/>
  <c r="K193" i="3"/>
  <c r="D193" i="3"/>
  <c r="Y192" i="3"/>
  <c r="AA195" i="3" s="1"/>
  <c r="R192" i="3"/>
  <c r="S195" i="3" s="1"/>
  <c r="Q192" i="3"/>
  <c r="K192" i="3"/>
  <c r="L195" i="3" s="1"/>
  <c r="D192" i="3"/>
  <c r="Y182" i="3"/>
  <c r="Q182" i="3"/>
  <c r="R182" i="3" s="1"/>
  <c r="K182" i="3"/>
  <c r="D182" i="3"/>
  <c r="Z177" i="3"/>
  <c r="Z178" i="3" s="1"/>
  <c r="L177" i="3"/>
  <c r="M177" i="3" s="1"/>
  <c r="R176" i="3"/>
  <c r="Q176" i="3"/>
  <c r="K176" i="3"/>
  <c r="F176" i="3"/>
  <c r="E176" i="3"/>
  <c r="D176" i="3"/>
  <c r="Y175" i="3"/>
  <c r="R175" i="3"/>
  <c r="Q175" i="3"/>
  <c r="K175" i="3"/>
  <c r="D175" i="3"/>
  <c r="Y174" i="3"/>
  <c r="AA177" i="3" s="1"/>
  <c r="R174" i="3"/>
  <c r="Q174" i="3"/>
  <c r="S177" i="3" s="1"/>
  <c r="T177" i="3" s="1"/>
  <c r="K174" i="3"/>
  <c r="D174" i="3"/>
  <c r="Z173" i="3"/>
  <c r="M173" i="3"/>
  <c r="L173" i="3"/>
  <c r="Y172" i="3"/>
  <c r="R172" i="3"/>
  <c r="Q172" i="3"/>
  <c r="K172" i="3"/>
  <c r="E172" i="3"/>
  <c r="F172" i="3" s="1"/>
  <c r="D172" i="3"/>
  <c r="Y171" i="3"/>
  <c r="Q171" i="3"/>
  <c r="R171" i="3" s="1"/>
  <c r="K171" i="3"/>
  <c r="D171" i="3"/>
  <c r="Y170" i="3"/>
  <c r="AA173" i="3" s="1"/>
  <c r="R170" i="3"/>
  <c r="Q170" i="3"/>
  <c r="K170" i="3"/>
  <c r="D170" i="3"/>
  <c r="Z169" i="3"/>
  <c r="M169" i="3"/>
  <c r="L169" i="3"/>
  <c r="E169" i="3"/>
  <c r="E178" i="3" s="1"/>
  <c r="F178" i="3" s="1"/>
  <c r="Y168" i="3"/>
  <c r="AA169" i="3" s="1"/>
  <c r="R168" i="3"/>
  <c r="Q168" i="3"/>
  <c r="K168" i="3"/>
  <c r="D168" i="3"/>
  <c r="Y167" i="3"/>
  <c r="Q167" i="3"/>
  <c r="R167" i="3" s="1"/>
  <c r="K167" i="3"/>
  <c r="D167" i="3"/>
  <c r="Y166" i="3"/>
  <c r="Q166" i="3"/>
  <c r="K166" i="3"/>
  <c r="D166" i="3"/>
  <c r="Y156" i="3"/>
  <c r="R156" i="3"/>
  <c r="Q156" i="3"/>
  <c r="K156" i="3"/>
  <c r="D156" i="3"/>
  <c r="Z152" i="3"/>
  <c r="Z151" i="3"/>
  <c r="T151" i="3"/>
  <c r="Y150" i="3"/>
  <c r="R150" i="3"/>
  <c r="Q150" i="3"/>
  <c r="K150" i="3"/>
  <c r="F150" i="3"/>
  <c r="E150" i="3"/>
  <c r="D150" i="3"/>
  <c r="Y149" i="3"/>
  <c r="R149" i="3"/>
  <c r="Q149" i="3"/>
  <c r="K149" i="3"/>
  <c r="D149" i="3"/>
  <c r="Y148" i="3"/>
  <c r="AA151" i="3" s="1"/>
  <c r="R148" i="3"/>
  <c r="S151" i="3" s="1"/>
  <c r="Q148" i="3"/>
  <c r="K148" i="3"/>
  <c r="L151" i="3" s="1"/>
  <c r="M151" i="3" s="1"/>
  <c r="D148" i="3"/>
  <c r="AA147" i="3"/>
  <c r="Z147" i="3"/>
  <c r="Y146" i="3"/>
  <c r="R146" i="3"/>
  <c r="Q146" i="3"/>
  <c r="K146" i="3"/>
  <c r="E146" i="3"/>
  <c r="F146" i="3" s="1"/>
  <c r="D146" i="3"/>
  <c r="Y145" i="3"/>
  <c r="Q145" i="3"/>
  <c r="R145" i="3" s="1"/>
  <c r="K145" i="3"/>
  <c r="D145" i="3"/>
  <c r="Y144" i="3"/>
  <c r="R144" i="3"/>
  <c r="S147" i="3" s="1"/>
  <c r="T147" i="3" s="1"/>
  <c r="Q144" i="3"/>
  <c r="K144" i="3"/>
  <c r="L147" i="3" s="1"/>
  <c r="M147" i="3" s="1"/>
  <c r="D144" i="3"/>
  <c r="Z143" i="3"/>
  <c r="M143" i="3"/>
  <c r="E143" i="3"/>
  <c r="Y142" i="3"/>
  <c r="AA143" i="3" s="1"/>
  <c r="R142" i="3"/>
  <c r="Q142" i="3"/>
  <c r="K142" i="3"/>
  <c r="D142" i="3"/>
  <c r="Y141" i="3"/>
  <c r="Q141" i="3"/>
  <c r="R141" i="3" s="1"/>
  <c r="K141" i="3"/>
  <c r="D141" i="3"/>
  <c r="Y140" i="3"/>
  <c r="Q140" i="3"/>
  <c r="R140" i="3" s="1"/>
  <c r="S143" i="3" s="1"/>
  <c r="K140" i="3"/>
  <c r="L143" i="3" s="1"/>
  <c r="D140" i="3"/>
  <c r="R130" i="3"/>
  <c r="Q130" i="3"/>
  <c r="K130" i="3"/>
  <c r="D130" i="3"/>
  <c r="X127" i="3"/>
  <c r="Z125" i="3"/>
  <c r="L125" i="3"/>
  <c r="M125" i="3" s="1"/>
  <c r="Y124" i="3"/>
  <c r="Q124" i="3"/>
  <c r="R124" i="3" s="1"/>
  <c r="K124" i="3"/>
  <c r="F124" i="3"/>
  <c r="E124" i="3"/>
  <c r="D124" i="3"/>
  <c r="Y123" i="3"/>
  <c r="R123" i="3"/>
  <c r="Q123" i="3"/>
  <c r="K123" i="3"/>
  <c r="D123" i="3"/>
  <c r="Y122" i="3"/>
  <c r="Q122" i="3"/>
  <c r="S125" i="3" s="1"/>
  <c r="T125" i="3" s="1"/>
  <c r="K122" i="3"/>
  <c r="D122" i="3"/>
  <c r="Z121" i="3"/>
  <c r="T121" i="3"/>
  <c r="L121" i="3"/>
  <c r="M121" i="3" s="1"/>
  <c r="Y120" i="3"/>
  <c r="R120" i="3"/>
  <c r="Q120" i="3"/>
  <c r="K120" i="3"/>
  <c r="F120" i="3"/>
  <c r="E120" i="3"/>
  <c r="D120" i="3"/>
  <c r="Y119" i="3"/>
  <c r="R119" i="3"/>
  <c r="Q119" i="3"/>
  <c r="S121" i="3" s="1"/>
  <c r="K119" i="3"/>
  <c r="D119" i="3"/>
  <c r="Y118" i="3"/>
  <c r="AA121" i="3" s="1"/>
  <c r="R118" i="3"/>
  <c r="Q118" i="3"/>
  <c r="K118" i="3"/>
  <c r="D118" i="3"/>
  <c r="Z117" i="3"/>
  <c r="S117" i="3"/>
  <c r="M117" i="3"/>
  <c r="L117" i="3"/>
  <c r="L127" i="3" s="1"/>
  <c r="E117" i="3"/>
  <c r="Y116" i="3"/>
  <c r="AA117" i="3" s="1"/>
  <c r="Q116" i="3"/>
  <c r="R116" i="3" s="1"/>
  <c r="K116" i="3"/>
  <c r="D116" i="3"/>
  <c r="Y115" i="3"/>
  <c r="Q115" i="3"/>
  <c r="R115" i="3" s="1"/>
  <c r="K115" i="3"/>
  <c r="D115" i="3"/>
  <c r="Y114" i="3"/>
  <c r="R114" i="3"/>
  <c r="Q114" i="3"/>
  <c r="K114" i="3"/>
  <c r="D114" i="3"/>
  <c r="K103" i="3"/>
  <c r="D103" i="3"/>
  <c r="L98" i="3"/>
  <c r="K97" i="3"/>
  <c r="F97" i="3"/>
  <c r="E97" i="3"/>
  <c r="D97" i="3"/>
  <c r="K96" i="3"/>
  <c r="D96" i="3"/>
  <c r="K95" i="3"/>
  <c r="D95" i="3"/>
  <c r="K93" i="3"/>
  <c r="E93" i="3"/>
  <c r="F93" i="3" s="1"/>
  <c r="D93" i="3"/>
  <c r="K92" i="3"/>
  <c r="D92" i="3"/>
  <c r="K91" i="3"/>
  <c r="L94" i="3" s="1"/>
  <c r="D91" i="3"/>
  <c r="L90" i="3"/>
  <c r="E90" i="3"/>
  <c r="E99" i="3" s="1"/>
  <c r="F99" i="3" s="1"/>
  <c r="K89" i="3"/>
  <c r="D89" i="3"/>
  <c r="K88" i="3"/>
  <c r="D88" i="3"/>
  <c r="K87" i="3"/>
  <c r="D87" i="3"/>
  <c r="K77" i="3"/>
  <c r="D77" i="3"/>
  <c r="L72" i="3"/>
  <c r="K71" i="3"/>
  <c r="F71" i="3"/>
  <c r="E71" i="3"/>
  <c r="D71" i="3"/>
  <c r="K70" i="3"/>
  <c r="D70" i="3"/>
  <c r="K69" i="3"/>
  <c r="D69" i="3"/>
  <c r="K67" i="3"/>
  <c r="E67" i="3"/>
  <c r="F67" i="3" s="1"/>
  <c r="D67" i="3"/>
  <c r="K66" i="3"/>
  <c r="D66" i="3"/>
  <c r="K65" i="3"/>
  <c r="L68" i="3" s="1"/>
  <c r="D65" i="3"/>
  <c r="L64" i="3"/>
  <c r="E64" i="3"/>
  <c r="E73" i="3" s="1"/>
  <c r="F73" i="3" s="1"/>
  <c r="K63" i="3"/>
  <c r="D63" i="3"/>
  <c r="K62" i="3"/>
  <c r="D62" i="3"/>
  <c r="K61" i="3"/>
  <c r="D61" i="3"/>
  <c r="K51" i="3"/>
  <c r="D51" i="3"/>
  <c r="L46" i="3"/>
  <c r="K45" i="3"/>
  <c r="F45" i="3"/>
  <c r="E45" i="3"/>
  <c r="D45" i="3"/>
  <c r="K44" i="3"/>
  <c r="D44" i="3"/>
  <c r="K43" i="3"/>
  <c r="D43" i="3"/>
  <c r="K41" i="3"/>
  <c r="E41" i="3"/>
  <c r="F41" i="3" s="1"/>
  <c r="D41" i="3"/>
  <c r="K40" i="3"/>
  <c r="D40" i="3"/>
  <c r="K39" i="3"/>
  <c r="L42" i="3" s="1"/>
  <c r="D39" i="3"/>
  <c r="L38" i="3"/>
  <c r="L47" i="3" s="1"/>
  <c r="E38" i="3"/>
  <c r="E47" i="3" s="1"/>
  <c r="F47" i="3" s="1"/>
  <c r="K37" i="3"/>
  <c r="D37" i="3"/>
  <c r="K36" i="3"/>
  <c r="D36" i="3"/>
  <c r="K35" i="3"/>
  <c r="D35" i="3"/>
  <c r="K25" i="3"/>
  <c r="D25" i="3"/>
  <c r="L20" i="3"/>
  <c r="K19" i="3"/>
  <c r="F19" i="3"/>
  <c r="E19" i="3"/>
  <c r="D19" i="3"/>
  <c r="K18" i="3"/>
  <c r="D18" i="3"/>
  <c r="K17" i="3"/>
  <c r="D17" i="3"/>
  <c r="K15" i="3"/>
  <c r="E15" i="3"/>
  <c r="F15" i="3" s="1"/>
  <c r="D15" i="3"/>
  <c r="K14" i="3"/>
  <c r="D14" i="3"/>
  <c r="K13" i="3"/>
  <c r="L16" i="3" s="1"/>
  <c r="D13" i="3"/>
  <c r="L12" i="3"/>
  <c r="E12" i="3"/>
  <c r="E21" i="3" s="1"/>
  <c r="F21" i="3" s="1"/>
  <c r="K11" i="3"/>
  <c r="D11" i="3"/>
  <c r="K10" i="3"/>
  <c r="D10" i="3"/>
  <c r="K9" i="3"/>
  <c r="D9" i="3"/>
  <c r="L230" i="3" l="1"/>
  <c r="L256" i="3"/>
  <c r="E257" i="3"/>
  <c r="E258" i="3" s="1"/>
  <c r="E309" i="3"/>
  <c r="E310" i="3" s="1"/>
  <c r="F247" i="3"/>
  <c r="F299" i="3"/>
  <c r="L126" i="3"/>
  <c r="M126" i="3" s="1"/>
  <c r="L204" i="3"/>
  <c r="M195" i="3"/>
  <c r="S127" i="3"/>
  <c r="S128" i="3" s="1"/>
  <c r="S126" i="3"/>
  <c r="T126" i="3" s="1"/>
  <c r="T117" i="3"/>
  <c r="AA126" i="3"/>
  <c r="S169" i="3"/>
  <c r="R166" i="3"/>
  <c r="E126" i="3"/>
  <c r="F126" i="3" s="1"/>
  <c r="E127" i="3"/>
  <c r="E128" i="3" s="1"/>
  <c r="F117" i="3"/>
  <c r="AA125" i="3"/>
  <c r="Z127" i="3" s="1"/>
  <c r="L152" i="3"/>
  <c r="E152" i="3"/>
  <c r="F152" i="3" s="1"/>
  <c r="L128" i="3"/>
  <c r="S152" i="3"/>
  <c r="T152" i="3" s="1"/>
  <c r="T143" i="3"/>
  <c r="T153" i="3" s="1"/>
  <c r="T154" i="3" s="1"/>
  <c r="S204" i="3"/>
  <c r="T204" i="3" s="1"/>
  <c r="T195" i="3"/>
  <c r="S203" i="3"/>
  <c r="T203" i="3" s="1"/>
  <c r="S173" i="3"/>
  <c r="T173" i="3" s="1"/>
  <c r="L178" i="3"/>
  <c r="M178" i="3" s="1"/>
  <c r="E153" i="3"/>
  <c r="E154" i="3" s="1"/>
  <c r="E179" i="3"/>
  <c r="E180" i="3" s="1"/>
  <c r="E204" i="3"/>
  <c r="F204" i="3" s="1"/>
  <c r="R122" i="3"/>
  <c r="F143" i="3"/>
  <c r="F169" i="3"/>
  <c r="F179" i="3" s="1"/>
  <c r="F180" i="3" s="1"/>
  <c r="L100" i="3"/>
  <c r="L101" i="3" s="1"/>
  <c r="L21" i="3"/>
  <c r="L73" i="3"/>
  <c r="E74" i="3"/>
  <c r="E75" i="3" s="1"/>
  <c r="F64" i="3"/>
  <c r="L99" i="3"/>
  <c r="E22" i="3"/>
  <c r="E23" i="3" s="1"/>
  <c r="E48" i="3"/>
  <c r="E49" i="3" s="1"/>
  <c r="E100" i="3"/>
  <c r="E101" i="3" s="1"/>
  <c r="F12" i="3"/>
  <c r="F22" i="3" s="1"/>
  <c r="F23" i="3" s="1"/>
  <c r="F38" i="3"/>
  <c r="F90" i="3"/>
  <c r="T205" i="3" l="1"/>
  <c r="T206" i="3" s="1"/>
  <c r="E206" i="3"/>
  <c r="S179" i="3"/>
  <c r="S180" i="3" s="1"/>
  <c r="S178" i="3"/>
  <c r="T178" i="3" s="1"/>
  <c r="T169" i="3"/>
  <c r="I192" i="2" l="1"/>
  <c r="I193" i="2"/>
  <c r="I194" i="2"/>
  <c r="I185" i="2"/>
  <c r="I186" i="2"/>
  <c r="I187" i="2"/>
  <c r="I188" i="2"/>
  <c r="I189" i="2"/>
  <c r="I184" i="2"/>
  <c r="N171" i="2"/>
  <c r="N172" i="2"/>
  <c r="N173" i="2"/>
  <c r="N174" i="2"/>
  <c r="N175" i="2"/>
  <c r="N170" i="2"/>
  <c r="I171" i="2"/>
  <c r="I172" i="2"/>
  <c r="I173" i="2"/>
  <c r="I174" i="2"/>
  <c r="I175" i="2"/>
  <c r="I170" i="2"/>
  <c r="D171" i="2"/>
  <c r="D172" i="2"/>
  <c r="D173" i="2"/>
  <c r="D174" i="2"/>
  <c r="D170" i="2"/>
  <c r="D195" i="2"/>
  <c r="D194" i="2"/>
  <c r="D193" i="2"/>
  <c r="D192" i="2"/>
  <c r="H190" i="2"/>
  <c r="H191" i="2" s="1"/>
  <c r="C190" i="2"/>
  <c r="C191" i="2" s="1"/>
  <c r="H189" i="2"/>
  <c r="C189" i="2"/>
  <c r="D189" i="2" s="1"/>
  <c r="D188" i="2"/>
  <c r="D187" i="2"/>
  <c r="D186" i="2"/>
  <c r="D185" i="2"/>
  <c r="D184" i="2"/>
  <c r="N180" i="2"/>
  <c r="I180" i="2"/>
  <c r="D180" i="2"/>
  <c r="N179" i="2"/>
  <c r="I179" i="2"/>
  <c r="D179" i="2"/>
  <c r="N178" i="2"/>
  <c r="I178" i="2"/>
  <c r="D178" i="2"/>
  <c r="M177" i="2"/>
  <c r="M176" i="2"/>
  <c r="H176" i="2"/>
  <c r="H177" i="2" s="1"/>
  <c r="C176" i="2"/>
  <c r="C177" i="2" s="1"/>
  <c r="M175" i="2"/>
  <c r="H175" i="2"/>
  <c r="C175" i="2"/>
  <c r="D175" i="2" s="1"/>
  <c r="D162" i="2"/>
  <c r="I160" i="2"/>
  <c r="I159" i="2"/>
  <c r="D159" i="2"/>
  <c r="C158" i="2"/>
  <c r="H157" i="2"/>
  <c r="H158" i="2" s="1"/>
  <c r="C157" i="2"/>
  <c r="H156" i="2"/>
  <c r="I156" i="2" s="1"/>
  <c r="D156" i="2"/>
  <c r="C156" i="2"/>
  <c r="I155" i="2"/>
  <c r="D155" i="2"/>
  <c r="I154" i="2"/>
  <c r="D154" i="2"/>
  <c r="I153" i="2"/>
  <c r="D153" i="2"/>
  <c r="I152" i="2"/>
  <c r="D152" i="2"/>
  <c r="I151" i="2"/>
  <c r="D151" i="2"/>
  <c r="N146" i="2"/>
  <c r="N145" i="2"/>
  <c r="I145" i="2"/>
  <c r="D145" i="2"/>
  <c r="M143" i="2"/>
  <c r="M144" i="2" s="1"/>
  <c r="H143" i="2"/>
  <c r="H144" i="2" s="1"/>
  <c r="C143" i="2"/>
  <c r="M142" i="2"/>
  <c r="N142" i="2" s="1"/>
  <c r="I142" i="2"/>
  <c r="H142" i="2"/>
  <c r="C142" i="2"/>
  <c r="C144" i="2" s="1"/>
  <c r="N141" i="2"/>
  <c r="I141" i="2"/>
  <c r="D141" i="2"/>
  <c r="N140" i="2"/>
  <c r="I140" i="2"/>
  <c r="D140" i="2"/>
  <c r="N139" i="2"/>
  <c r="I139" i="2"/>
  <c r="D139" i="2"/>
  <c r="N138" i="2"/>
  <c r="I138" i="2"/>
  <c r="D138" i="2"/>
  <c r="N137" i="2"/>
  <c r="I137" i="2"/>
  <c r="D137" i="2"/>
  <c r="N104" i="2"/>
  <c r="N105" i="2"/>
  <c r="N106" i="2"/>
  <c r="N107" i="2"/>
  <c r="N108" i="2"/>
  <c r="N103" i="2"/>
  <c r="I126" i="2"/>
  <c r="I127" i="2"/>
  <c r="I125" i="2"/>
  <c r="I118" i="2"/>
  <c r="I119" i="2"/>
  <c r="I120" i="2"/>
  <c r="I121" i="2"/>
  <c r="I117" i="2"/>
  <c r="I104" i="2"/>
  <c r="I105" i="2"/>
  <c r="I106" i="2"/>
  <c r="I107" i="2"/>
  <c r="I108" i="2"/>
  <c r="I103" i="2"/>
  <c r="D104" i="2"/>
  <c r="D105" i="2"/>
  <c r="D106" i="2"/>
  <c r="D107" i="2"/>
  <c r="D103" i="2"/>
  <c r="D128" i="2"/>
  <c r="D127" i="2"/>
  <c r="D126" i="2"/>
  <c r="D125" i="2"/>
  <c r="H124" i="2"/>
  <c r="C124" i="2"/>
  <c r="H123" i="2"/>
  <c r="C123" i="2"/>
  <c r="I122" i="2"/>
  <c r="H122" i="2"/>
  <c r="C122" i="2"/>
  <c r="D122" i="2" s="1"/>
  <c r="D121" i="2"/>
  <c r="D120" i="2"/>
  <c r="D119" i="2"/>
  <c r="D118" i="2"/>
  <c r="D117" i="2"/>
  <c r="N113" i="2"/>
  <c r="I113" i="2"/>
  <c r="D113" i="2"/>
  <c r="N112" i="2"/>
  <c r="I112" i="2"/>
  <c r="D112" i="2"/>
  <c r="N111" i="2"/>
  <c r="I111" i="2"/>
  <c r="D111" i="2"/>
  <c r="M110" i="2"/>
  <c r="M109" i="2"/>
  <c r="H109" i="2"/>
  <c r="C109" i="2"/>
  <c r="C110" i="2" s="1"/>
  <c r="M108" i="2"/>
  <c r="H108" i="2"/>
  <c r="H110" i="2" s="1"/>
  <c r="D108" i="2"/>
  <c r="C108" i="2"/>
  <c r="D95" i="2"/>
  <c r="I92" i="2"/>
  <c r="D92" i="2"/>
  <c r="H91" i="2"/>
  <c r="H90" i="2"/>
  <c r="C90" i="2"/>
  <c r="C91" i="2" s="1"/>
  <c r="I89" i="2"/>
  <c r="H89" i="2"/>
  <c r="C89" i="2"/>
  <c r="D89" i="2" s="1"/>
  <c r="I88" i="2"/>
  <c r="D88" i="2"/>
  <c r="I87" i="2"/>
  <c r="D87" i="2"/>
  <c r="I86" i="2"/>
  <c r="D86" i="2"/>
  <c r="I85" i="2"/>
  <c r="D85" i="2"/>
  <c r="I84" i="2"/>
  <c r="D84" i="2"/>
  <c r="N78" i="2"/>
  <c r="I78" i="2"/>
  <c r="D78" i="2"/>
  <c r="M76" i="2"/>
  <c r="M77" i="2" s="1"/>
  <c r="H76" i="2"/>
  <c r="C76" i="2"/>
  <c r="M75" i="2"/>
  <c r="N75" i="2" s="1"/>
  <c r="H75" i="2"/>
  <c r="I75" i="2" s="1"/>
  <c r="C75" i="2"/>
  <c r="C77" i="2" s="1"/>
  <c r="N74" i="2"/>
  <c r="I74" i="2"/>
  <c r="D74" i="2"/>
  <c r="N73" i="2"/>
  <c r="I73" i="2"/>
  <c r="D73" i="2"/>
  <c r="N72" i="2"/>
  <c r="I72" i="2"/>
  <c r="D72" i="2"/>
  <c r="N71" i="2"/>
  <c r="I71" i="2"/>
  <c r="D71" i="2"/>
  <c r="N70" i="2"/>
  <c r="I70" i="2"/>
  <c r="D70" i="2"/>
  <c r="D37" i="2"/>
  <c r="D38" i="2"/>
  <c r="D39" i="2"/>
  <c r="D40" i="2"/>
  <c r="D41" i="2"/>
  <c r="C42" i="2"/>
  <c r="D42" i="2" s="1"/>
  <c r="C43" i="2"/>
  <c r="C44" i="2" s="1"/>
  <c r="D45" i="2"/>
  <c r="D46" i="2"/>
  <c r="D47" i="2"/>
  <c r="I61" i="2"/>
  <c r="D61" i="2"/>
  <c r="I60" i="2"/>
  <c r="D60" i="2"/>
  <c r="I59" i="2"/>
  <c r="D59" i="2"/>
  <c r="H57" i="2"/>
  <c r="H58" i="2" s="1"/>
  <c r="C57" i="2"/>
  <c r="C58" i="2" s="1"/>
  <c r="H56" i="2"/>
  <c r="C56" i="2"/>
  <c r="I55" i="2"/>
  <c r="D55" i="2"/>
  <c r="I54" i="2"/>
  <c r="D54" i="2"/>
  <c r="I53" i="2"/>
  <c r="D53" i="2"/>
  <c r="I52" i="2"/>
  <c r="D52" i="2"/>
  <c r="I51" i="2"/>
  <c r="D51" i="2"/>
  <c r="M34" i="2"/>
  <c r="I47" i="2"/>
  <c r="M33" i="2"/>
  <c r="I46" i="2"/>
  <c r="M32" i="2"/>
  <c r="I45" i="2"/>
  <c r="L30" i="2"/>
  <c r="H43" i="2"/>
  <c r="L29" i="2"/>
  <c r="M29" i="2" s="1"/>
  <c r="H42" i="2"/>
  <c r="I42" i="2" s="1"/>
  <c r="M28" i="2"/>
  <c r="I41" i="2"/>
  <c r="M27" i="2"/>
  <c r="I40" i="2"/>
  <c r="M26" i="2"/>
  <c r="I39" i="2"/>
  <c r="M25" i="2"/>
  <c r="I38" i="2"/>
  <c r="M24" i="2"/>
  <c r="I37" i="2"/>
  <c r="D28" i="2"/>
  <c r="H26" i="2"/>
  <c r="H27" i="2" s="1"/>
  <c r="C26" i="2"/>
  <c r="C27" i="2" s="1"/>
  <c r="H25" i="2"/>
  <c r="C25" i="2"/>
  <c r="D25" i="2" s="1"/>
  <c r="I24" i="2"/>
  <c r="D24" i="2"/>
  <c r="I23" i="2"/>
  <c r="D23" i="2"/>
  <c r="I22" i="2"/>
  <c r="D22" i="2"/>
  <c r="I21" i="2"/>
  <c r="D21" i="2"/>
  <c r="I20" i="2"/>
  <c r="D20" i="2"/>
  <c r="I16" i="2"/>
  <c r="I15" i="2"/>
  <c r="L12" i="2"/>
  <c r="H13" i="2"/>
  <c r="C13" i="2"/>
  <c r="L11" i="2"/>
  <c r="H12" i="2"/>
  <c r="I12" i="2" s="1"/>
  <c r="C12" i="2"/>
  <c r="D12" i="2" s="1"/>
  <c r="M10" i="2"/>
  <c r="I11" i="2"/>
  <c r="D11" i="2"/>
  <c r="M9" i="2"/>
  <c r="M11" i="2" s="1"/>
  <c r="I10" i="2"/>
  <c r="D10" i="2"/>
  <c r="I9" i="2"/>
  <c r="D9" i="2"/>
  <c r="M8" i="2"/>
  <c r="I8" i="2"/>
  <c r="D8" i="2"/>
  <c r="M7" i="2"/>
  <c r="I7" i="2"/>
  <c r="D7" i="2"/>
  <c r="D142" i="2" l="1"/>
  <c r="D75" i="2"/>
  <c r="H77" i="2"/>
  <c r="H14" i="2"/>
  <c r="L13" i="2"/>
  <c r="H44" i="2"/>
  <c r="C14" i="2"/>
  <c r="L31" i="2"/>
</calcChain>
</file>

<file path=xl/sharedStrings.xml><?xml version="1.0" encoding="utf-8"?>
<sst xmlns="http://schemas.openxmlformats.org/spreadsheetml/2006/main" count="1367" uniqueCount="146">
  <si>
    <t>ACETONE Wiping Solvent</t>
  </si>
  <si>
    <t>IPA Wiping Solvent</t>
  </si>
  <si>
    <t>IPA TEXPAD-pre-wetted wipe</t>
  </si>
  <si>
    <t>Deltamethrin</t>
  </si>
  <si>
    <t>Cotton Twill</t>
  </si>
  <si>
    <t>IPA Pre-wetted wipe</t>
  </si>
  <si>
    <t>Concentration         (100 ng/ml)</t>
  </si>
  <si>
    <t xml:space="preserve"> Recovery         (5 samples)</t>
  </si>
  <si>
    <t>Avg %Rec</t>
  </si>
  <si>
    <t>Rec. Range</t>
  </si>
  <si>
    <t>-</t>
  </si>
  <si>
    <t>Avg</t>
  </si>
  <si>
    <t>SD</t>
  </si>
  <si>
    <t>RSD</t>
  </si>
  <si>
    <t>Wipe Spike</t>
  </si>
  <si>
    <t>Procedural Blank</t>
  </si>
  <si>
    <t>Wipe Blank (50 ng/ml)</t>
  </si>
  <si>
    <t>Cotton Gauze</t>
  </si>
  <si>
    <t>IPA TEXPAD pre-wetted Wipe</t>
  </si>
  <si>
    <t>Cypermethrin</t>
  </si>
  <si>
    <t>Pre-extraction Spike</t>
  </si>
  <si>
    <t>IPA Texpad</t>
  </si>
  <si>
    <t>Concentration           (50 ng/ml)</t>
  </si>
  <si>
    <t>Concentration         (50 ng/ml)</t>
  </si>
  <si>
    <t>Concentration          (100 ng/ml)</t>
  </si>
  <si>
    <t>Deltamethrin-</t>
  </si>
  <si>
    <t xml:space="preserve">Permethrin </t>
  </si>
  <si>
    <t>Permethrin</t>
  </si>
  <si>
    <t>(cis + trans aggregate)</t>
  </si>
  <si>
    <t>Control Spike</t>
  </si>
  <si>
    <t>Bifenthrin</t>
  </si>
  <si>
    <t>Concentration         (5 ng/ml)</t>
  </si>
  <si>
    <t>Fipronil</t>
  </si>
  <si>
    <t>Concentration         (75 ng/ml)</t>
  </si>
  <si>
    <t>Fipornil</t>
  </si>
  <si>
    <t>Fipronil-sulfide</t>
  </si>
  <si>
    <t xml:space="preserve"> Recovery             (5 samples)</t>
  </si>
  <si>
    <t>High Concentration (1.5 mg/coupon)</t>
  </si>
  <si>
    <t>Twill Wipe</t>
  </si>
  <si>
    <t>Pre-extraction spike</t>
  </si>
  <si>
    <t>Wipe #</t>
  </si>
  <si>
    <t>Experimental Amt (ng/ml)</t>
  </si>
  <si>
    <t>Calculated Amt (ng/ml)</t>
  </si>
  <si>
    <t>% Recovery</t>
  </si>
  <si>
    <t>Composite Recovery (ng/ml)</t>
  </si>
  <si>
    <t xml:space="preserve"> % Recovery of Composite</t>
  </si>
  <si>
    <t>Avg % Rec.</t>
  </si>
  <si>
    <t>1A</t>
  </si>
  <si>
    <t>2A</t>
  </si>
  <si>
    <t>3A</t>
  </si>
  <si>
    <t>Composite</t>
  </si>
  <si>
    <t>1B</t>
  </si>
  <si>
    <t>2B</t>
  </si>
  <si>
    <t>3B</t>
  </si>
  <si>
    <t>1C</t>
  </si>
  <si>
    <t>2C</t>
  </si>
  <si>
    <t>3C</t>
  </si>
  <si>
    <t>Composite Average for 3 samples</t>
  </si>
  <si>
    <t>Std Dev</t>
  </si>
  <si>
    <t>Low Concentration (0.3 mg/coupon)</t>
  </si>
  <si>
    <t>Cotton Gauze Wipe</t>
  </si>
  <si>
    <t>High Concentration (51 mg/coupon)</t>
  </si>
  <si>
    <t>Permethrin-trans</t>
  </si>
  <si>
    <t>permethrin-cis</t>
  </si>
  <si>
    <t>permethrin-aggregate</t>
  </si>
  <si>
    <t>Avg Rec</t>
  </si>
  <si>
    <t xml:space="preserve">Composite  </t>
  </si>
  <si>
    <t>Low Concentration (5 mg/coupon)</t>
  </si>
  <si>
    <t>High Concentration (45 mg/coupon)</t>
  </si>
  <si>
    <t>Low Concentration (0.25 mg/coupon)</t>
  </si>
  <si>
    <t>IPA-TWILL Wipes-Fipronil</t>
  </si>
  <si>
    <t>High Concentration</t>
  </si>
  <si>
    <t>1.5 mg/coupon</t>
  </si>
  <si>
    <t>IPA</t>
  </si>
  <si>
    <t>TWILL</t>
  </si>
  <si>
    <t>VINYL TILE</t>
  </si>
  <si>
    <t>Wipe # (composite)</t>
  </si>
  <si>
    <t>Sample Name</t>
  </si>
  <si>
    <t>84-P3-FP-CW-V-IPA-TC-1</t>
  </si>
  <si>
    <t>84-P3-FP-CW-V-IPA-TC-2</t>
  </si>
  <si>
    <t>84-P3-FP-CW-V-IPA-TC-3</t>
  </si>
  <si>
    <t>84-P3-FP-CW-V-IPA-TC-4</t>
  </si>
  <si>
    <t>84-P3-FP-CW-V-IPA-TC-5</t>
  </si>
  <si>
    <t>Average for 5 samples</t>
  </si>
  <si>
    <t>84-P3-FP-CW-V-IPA-WS-1</t>
  </si>
  <si>
    <t>WOOD</t>
  </si>
  <si>
    <t>84-P3-FP-CW-W-IPA-TC-1</t>
  </si>
  <si>
    <t>84-P3-FP-CW-W-IPA-TC-2</t>
  </si>
  <si>
    <t>84-P3-FP-CW-W-IPA-TC-3</t>
  </si>
  <si>
    <t>84-P3-FP-CW-W-IPA-TC-4</t>
  </si>
  <si>
    <t>84-P3-FP-CW-W-IPA-TC-5</t>
  </si>
  <si>
    <t>84-P3-FP-CW-W-IPA-WS-1</t>
  </si>
  <si>
    <t>Stainless Steel-Fipronil Formulation-Termidor SC</t>
  </si>
  <si>
    <t>Stainless Steel-Fipronil Formulation-Termidor WG</t>
  </si>
  <si>
    <t>84-P3-FPT-CW-S-IPA-TC-1</t>
  </si>
  <si>
    <t>84-P3-FPT-CW-S-IPA-TC-2</t>
  </si>
  <si>
    <t>84-P3-FPT-CW-S-IPA-TC-3</t>
  </si>
  <si>
    <t>84-P3-FPT-CW-S-IPA-TC-4</t>
  </si>
  <si>
    <t>84-P3-FPT-CW-S-IPA-TC-5</t>
  </si>
  <si>
    <t>84-P3-FPT-CW-P-IPA-WS-1</t>
  </si>
  <si>
    <t>Vinyl-Fipronil Formulation-Termidor SC</t>
  </si>
  <si>
    <t>Vinyl-Fipronil Formulation-Termidor WG</t>
  </si>
  <si>
    <t>84-P3-FPT-CW-V-IPA-TC-1</t>
  </si>
  <si>
    <t>84-P3-FPT-CW-V-IPA-TC-2</t>
  </si>
  <si>
    <t>84-P3-FPT-CW-V-IPA-TC-3</t>
  </si>
  <si>
    <t>84-P3-FPT-CW-V-IPA-TC-4</t>
  </si>
  <si>
    <t>84-P3-FPT-CW-V-IPA-TC-5</t>
  </si>
  <si>
    <t>IPA-TWILL Wipes-Permethrin</t>
  </si>
  <si>
    <t>51 mg/coupon</t>
  </si>
  <si>
    <t>84-P3-PE-CW-V-IPA-TC-1</t>
  </si>
  <si>
    <t>84-P3-PE-CW-V-IPA-TC-2</t>
  </si>
  <si>
    <t>84-P3-PE-CW-V-IPA-TC-3</t>
  </si>
  <si>
    <t>84-P3-PE-CW-V-IPA-TC-4</t>
  </si>
  <si>
    <t>84-P3-PE-CW-V-IPA-TC-5</t>
  </si>
  <si>
    <t>Average for 3 samples</t>
  </si>
  <si>
    <t>84-P3-PE-CW-V-IPA-WS-1</t>
  </si>
  <si>
    <t>84-P3-PE-CW-P-IPA-TC-1</t>
  </si>
  <si>
    <t>84-P3-PE-CW-P-IPA-TC-2</t>
  </si>
  <si>
    <t>84-P3-PE-CW-P-IPA-TC-3</t>
  </si>
  <si>
    <t>84-P3-PE-CW-P-IPA-TC-4</t>
  </si>
  <si>
    <t>84-P3-PE-CW-P-IPA-TC-5</t>
  </si>
  <si>
    <t>84-P3-PE-CW-P-IPA-WS-1</t>
  </si>
  <si>
    <t>Average for samples</t>
  </si>
  <si>
    <t>IPA-TWILL Wipes-</t>
  </si>
  <si>
    <t>IPA-TWILL Wipes</t>
  </si>
  <si>
    <t>IPA-TWILL Wipes-Deltamethrin</t>
  </si>
  <si>
    <t>45 mg/coupon</t>
  </si>
  <si>
    <t>Data Dictionary</t>
  </si>
  <si>
    <t>PPB- parts per billion</t>
  </si>
  <si>
    <t>CG-Cotton Gauze</t>
  </si>
  <si>
    <t>cm - centimeter</t>
  </si>
  <si>
    <t>H20- water</t>
  </si>
  <si>
    <t>in-inch</t>
  </si>
  <si>
    <t>IPA-isopropyl alcohol</t>
  </si>
  <si>
    <t>MDL-method detection limit</t>
  </si>
  <si>
    <t>MeOH - methanol</t>
  </si>
  <si>
    <t>mL- milliliter</t>
  </si>
  <si>
    <t>ng-nanogram</t>
  </si>
  <si>
    <t>RSD - relative standard deviation</t>
  </si>
  <si>
    <t>TW- cotton twill wipe</t>
  </si>
  <si>
    <t>Avg-average</t>
  </si>
  <si>
    <t>Rec-recovery</t>
  </si>
  <si>
    <t>Std Dev- standard deviation</t>
  </si>
  <si>
    <t>Amt-amount</t>
  </si>
  <si>
    <t>SC-soluble concentrate</t>
  </si>
  <si>
    <t>WG-wettable granule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</si>
</sst>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4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7" xfId="0" applyBorder="1"/>
    <xf numFmtId="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0" xfId="0" applyBorder="1"/>
    <xf numFmtId="164" fontId="0" fillId="0" borderId="2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9" xfId="0" applyBorder="1"/>
    <xf numFmtId="0" fontId="1" fillId="0" borderId="22" xfId="0" applyFont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/>
    <xf numFmtId="0" fontId="0" fillId="0" borderId="24" xfId="0" applyBorder="1"/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Border="1"/>
    <xf numFmtId="164" fontId="0" fillId="0" borderId="1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" xfId="0" applyFont="1" applyBorder="1"/>
    <xf numFmtId="0" fontId="1" fillId="0" borderId="27" xfId="0" applyFont="1" applyBorder="1"/>
    <xf numFmtId="0" fontId="0" fillId="0" borderId="28" xfId="0" applyBorder="1"/>
    <xf numFmtId="0" fontId="0" fillId="0" borderId="29" xfId="0" applyBorder="1"/>
    <xf numFmtId="0" fontId="0" fillId="0" borderId="12" xfId="0" applyBorder="1"/>
    <xf numFmtId="164" fontId="0" fillId="0" borderId="1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27" xfId="0" applyBorder="1"/>
    <xf numFmtId="0" fontId="3" fillId="0" borderId="28" xfId="0" applyFont="1" applyBorder="1"/>
    <xf numFmtId="0" fontId="3" fillId="0" borderId="0" xfId="0" applyFont="1"/>
    <xf numFmtId="0" fontId="0" fillId="0" borderId="18" xfId="0" applyBorder="1"/>
    <xf numFmtId="0" fontId="1" fillId="0" borderId="18" xfId="0" applyFont="1" applyBorder="1"/>
    <xf numFmtId="0" fontId="0" fillId="0" borderId="12" xfId="0" applyBorder="1" applyAlignment="1">
      <alignment horizontal="center" wrapText="1"/>
    </xf>
    <xf numFmtId="0" fontId="0" fillId="0" borderId="13" xfId="0" applyBorder="1"/>
    <xf numFmtId="0" fontId="0" fillId="0" borderId="6" xfId="0" applyBorder="1" applyAlignment="1">
      <alignment horizontal="center"/>
    </xf>
    <xf numFmtId="2" fontId="0" fillId="0" borderId="12" xfId="0" applyNumberFormat="1" applyBorder="1"/>
    <xf numFmtId="2" fontId="0" fillId="0" borderId="0" xfId="0" applyNumberFormat="1"/>
    <xf numFmtId="2" fontId="0" fillId="0" borderId="13" xfId="0" applyNumberFormat="1" applyBorder="1"/>
    <xf numFmtId="49" fontId="5" fillId="0" borderId="6" xfId="1" applyNumberFormat="1" applyFont="1" applyBorder="1" applyAlignment="1">
      <alignment horizontal="left" wrapText="1"/>
    </xf>
    <xf numFmtId="49" fontId="5" fillId="0" borderId="12" xfId="1" applyNumberFormat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/>
    </xf>
    <xf numFmtId="164" fontId="0" fillId="0" borderId="12" xfId="0" applyNumberFormat="1" applyBorder="1"/>
    <xf numFmtId="49" fontId="5" fillId="0" borderId="12" xfId="1" applyNumberFormat="1" applyFont="1" applyBorder="1" applyAlignment="1">
      <alignment horizontal="left"/>
    </xf>
    <xf numFmtId="164" fontId="0" fillId="0" borderId="13" xfId="0" applyNumberFormat="1" applyBorder="1"/>
    <xf numFmtId="49" fontId="5" fillId="0" borderId="14" xfId="1" applyNumberFormat="1" applyFont="1" applyBorder="1" applyAlignment="1">
      <alignment horizontal="left" wrapText="1"/>
    </xf>
    <xf numFmtId="0" fontId="0" fillId="0" borderId="15" xfId="0" applyBorder="1"/>
    <xf numFmtId="2" fontId="0" fillId="0" borderId="15" xfId="0" applyNumberFormat="1" applyBorder="1"/>
    <xf numFmtId="49" fontId="5" fillId="0" borderId="15" xfId="1" applyNumberFormat="1" applyFont="1" applyBorder="1" applyAlignment="1">
      <alignment horizontal="left" wrapText="1"/>
    </xf>
    <xf numFmtId="0" fontId="0" fillId="0" borderId="16" xfId="0" applyBorder="1"/>
    <xf numFmtId="2" fontId="1" fillId="0" borderId="12" xfId="0" applyNumberFormat="1" applyFont="1" applyBorder="1"/>
    <xf numFmtId="0" fontId="0" fillId="0" borderId="22" xfId="0" applyBorder="1"/>
    <xf numFmtId="0" fontId="0" fillId="0" borderId="30" xfId="0" applyBorder="1"/>
    <xf numFmtId="0" fontId="0" fillId="0" borderId="31" xfId="0" applyBorder="1"/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2" xfId="0" applyBorder="1" applyAlignment="1">
      <alignment wrapText="1"/>
    </xf>
    <xf numFmtId="0" fontId="0" fillId="2" borderId="0" xfId="0" applyFill="1"/>
    <xf numFmtId="0" fontId="0" fillId="0" borderId="0" xfId="0" applyBorder="1" applyAlignment="1">
      <alignment horizontal="right"/>
    </xf>
    <xf numFmtId="0" fontId="3" fillId="0" borderId="0" xfId="0" applyFont="1" applyBorder="1"/>
    <xf numFmtId="2" fontId="0" fillId="0" borderId="0" xfId="0" applyNumberFormat="1" applyBorder="1"/>
    <xf numFmtId="49" fontId="5" fillId="0" borderId="0" xfId="1" applyNumberFormat="1" applyFont="1" applyBorder="1" applyAlignment="1">
      <alignment horizontal="left"/>
    </xf>
    <xf numFmtId="164" fontId="0" fillId="0" borderId="0" xfId="0" applyNumberFormat="1" applyBorder="1"/>
  </cellXfs>
  <cellStyles count="2">
    <cellStyle name="Normal" xfId="0" builtinId="0"/>
    <cellStyle name="Normal 2" xfId="1" xr:uid="{A1EA5610-C26E-485F-9B6A-C82B2EF39B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27F4A-4DC2-4C30-BE42-D4B72C462B67}">
  <dimension ref="A1:A20"/>
  <sheetViews>
    <sheetView tabSelected="1" workbookViewId="0">
      <selection activeCell="C22" sqref="C22"/>
    </sheetView>
  </sheetViews>
  <sheetFormatPr defaultRowHeight="14.5" x14ac:dyDescent="0.35"/>
  <sheetData>
    <row r="1" spans="1:1" x14ac:dyDescent="0.35">
      <c r="A1" t="s">
        <v>127</v>
      </c>
    </row>
    <row r="3" spans="1:1" x14ac:dyDescent="0.35">
      <c r="A3" t="s">
        <v>143</v>
      </c>
    </row>
    <row r="4" spans="1:1" x14ac:dyDescent="0.35">
      <c r="A4" t="s">
        <v>140</v>
      </c>
    </row>
    <row r="5" spans="1:1" x14ac:dyDescent="0.35">
      <c r="A5" t="s">
        <v>128</v>
      </c>
    </row>
    <row r="6" spans="1:1" x14ac:dyDescent="0.35">
      <c r="A6" t="s">
        <v>129</v>
      </c>
    </row>
    <row r="7" spans="1:1" x14ac:dyDescent="0.35">
      <c r="A7" t="s">
        <v>130</v>
      </c>
    </row>
    <row r="8" spans="1:1" x14ac:dyDescent="0.35">
      <c r="A8" t="s">
        <v>131</v>
      </c>
    </row>
    <row r="9" spans="1:1" x14ac:dyDescent="0.35">
      <c r="A9" t="s">
        <v>132</v>
      </c>
    </row>
    <row r="10" spans="1:1" x14ac:dyDescent="0.35">
      <c r="A10" t="s">
        <v>133</v>
      </c>
    </row>
    <row r="11" spans="1:1" x14ac:dyDescent="0.35">
      <c r="A11" t="s">
        <v>134</v>
      </c>
    </row>
    <row r="12" spans="1:1" x14ac:dyDescent="0.35">
      <c r="A12" t="s">
        <v>135</v>
      </c>
    </row>
    <row r="13" spans="1:1" x14ac:dyDescent="0.35">
      <c r="A13" t="s">
        <v>136</v>
      </c>
    </row>
    <row r="14" spans="1:1" x14ac:dyDescent="0.35">
      <c r="A14" t="s">
        <v>137</v>
      </c>
    </row>
    <row r="15" spans="1:1" x14ac:dyDescent="0.35">
      <c r="A15" t="s">
        <v>141</v>
      </c>
    </row>
    <row r="16" spans="1:1" x14ac:dyDescent="0.35">
      <c r="A16" t="s">
        <v>138</v>
      </c>
    </row>
    <row r="17" spans="1:1" x14ac:dyDescent="0.35">
      <c r="A17" t="s">
        <v>144</v>
      </c>
    </row>
    <row r="18" spans="1:1" x14ac:dyDescent="0.35">
      <c r="A18" t="s">
        <v>142</v>
      </c>
    </row>
    <row r="19" spans="1:1" x14ac:dyDescent="0.35">
      <c r="A19" t="s">
        <v>139</v>
      </c>
    </row>
    <row r="20" spans="1:1" x14ac:dyDescent="0.35">
      <c r="A20" t="s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822F4-EE18-481D-A89F-5885EF43AD87}">
  <dimension ref="B1:Z196"/>
  <sheetViews>
    <sheetView topLeftCell="A179" workbookViewId="0">
      <selection activeCell="G190" sqref="G190"/>
    </sheetView>
  </sheetViews>
  <sheetFormatPr defaultColWidth="8.81640625" defaultRowHeight="14.5" x14ac:dyDescent="0.35"/>
  <cols>
    <col min="2" max="2" width="20.1796875" customWidth="1"/>
    <col min="3" max="3" width="14" customWidth="1"/>
    <col min="4" max="4" width="12.26953125" customWidth="1"/>
    <col min="5" max="5" width="13.1796875" style="45" customWidth="1"/>
    <col min="7" max="7" width="18.453125" customWidth="1"/>
    <col min="8" max="8" width="13" customWidth="1"/>
    <col min="9" max="9" width="12.7265625" customWidth="1"/>
    <col min="10" max="10" width="12.453125" style="45" customWidth="1"/>
    <col min="11" max="11" width="15.90625" customWidth="1"/>
    <col min="12" max="12" width="15.26953125" customWidth="1"/>
    <col min="13" max="13" width="11.453125" customWidth="1"/>
    <col min="14" max="14" width="10.81640625" style="45" customWidth="1"/>
    <col min="15" max="15" width="10.81640625" customWidth="1"/>
    <col min="17" max="17" width="13.453125" customWidth="1"/>
    <col min="18" max="18" width="11.7265625" customWidth="1"/>
    <col min="19" max="19" width="11.26953125" customWidth="1"/>
    <col min="20" max="20" width="11.453125" customWidth="1"/>
    <col min="22" max="22" width="14.26953125" customWidth="1"/>
    <col min="23" max="23" width="11.453125" customWidth="1"/>
    <col min="24" max="24" width="10.26953125" customWidth="1"/>
    <col min="25" max="25" width="10.81640625" customWidth="1"/>
  </cols>
  <sheetData>
    <row r="1" spans="2:26" ht="15" thickBot="1" x14ac:dyDescent="0.4"/>
    <row r="2" spans="2:26" ht="15" thickBot="1" x14ac:dyDescent="0.4">
      <c r="B2" s="1"/>
      <c r="C2" s="2" t="s">
        <v>0</v>
      </c>
      <c r="D2" s="4"/>
      <c r="G2" s="1"/>
      <c r="H2" s="2" t="s">
        <v>1</v>
      </c>
      <c r="I2" s="4"/>
      <c r="K2" s="57" t="s">
        <v>2</v>
      </c>
      <c r="L2" s="3"/>
      <c r="M2" s="4"/>
      <c r="V2" s="45"/>
      <c r="W2" s="46"/>
      <c r="X2" s="45"/>
      <c r="Y2" s="45"/>
      <c r="Z2" s="45"/>
    </row>
    <row r="3" spans="2:26" x14ac:dyDescent="0.35">
      <c r="B3" s="5" t="s">
        <v>3</v>
      </c>
      <c r="C3" s="45"/>
      <c r="D3" s="6"/>
      <c r="G3" s="5" t="s">
        <v>3</v>
      </c>
      <c r="H3" s="45"/>
      <c r="I3" s="6"/>
      <c r="K3" s="5" t="s">
        <v>3</v>
      </c>
      <c r="L3" s="45"/>
      <c r="M3" s="6"/>
      <c r="V3" s="46"/>
      <c r="W3" s="45"/>
      <c r="X3" s="45"/>
      <c r="Y3" s="45"/>
      <c r="Z3" s="45"/>
    </row>
    <row r="4" spans="2:26" x14ac:dyDescent="0.35">
      <c r="B4" s="7"/>
      <c r="C4" s="45"/>
      <c r="D4" s="6"/>
      <c r="G4" s="7"/>
      <c r="H4" s="45"/>
      <c r="I4" s="6"/>
      <c r="K4" s="7"/>
      <c r="L4" s="45"/>
      <c r="M4" s="6"/>
      <c r="V4" s="45"/>
      <c r="W4" s="45"/>
      <c r="X4" s="45"/>
      <c r="Y4" s="45"/>
      <c r="Z4" s="45"/>
    </row>
    <row r="5" spans="2:26" x14ac:dyDescent="0.35">
      <c r="B5" s="8" t="s">
        <v>4</v>
      </c>
      <c r="C5" s="9"/>
      <c r="D5" s="11"/>
      <c r="G5" s="8" t="s">
        <v>4</v>
      </c>
      <c r="H5" s="9"/>
      <c r="I5" s="11"/>
      <c r="K5" s="8" t="s">
        <v>5</v>
      </c>
      <c r="L5" s="9"/>
      <c r="M5" s="11"/>
      <c r="V5" s="54"/>
      <c r="W5" s="45"/>
      <c r="X5" s="45"/>
      <c r="Y5" s="45"/>
      <c r="Z5" s="45"/>
    </row>
    <row r="6" spans="2:26" ht="40.5" customHeight="1" x14ac:dyDescent="0.35">
      <c r="B6" s="12" t="s">
        <v>24</v>
      </c>
      <c r="C6" s="13" t="s">
        <v>7</v>
      </c>
      <c r="D6" s="15" t="s">
        <v>8</v>
      </c>
      <c r="G6" s="12" t="s">
        <v>6</v>
      </c>
      <c r="H6" s="13" t="s">
        <v>7</v>
      </c>
      <c r="I6" s="15" t="s">
        <v>8</v>
      </c>
      <c r="K6" s="12" t="s">
        <v>6</v>
      </c>
      <c r="L6" s="13" t="s">
        <v>36</v>
      </c>
      <c r="M6" s="15" t="s">
        <v>8</v>
      </c>
      <c r="V6" s="47"/>
      <c r="W6" s="48"/>
      <c r="X6" s="45"/>
      <c r="Y6" s="45"/>
      <c r="Z6" s="45"/>
    </row>
    <row r="7" spans="2:26" x14ac:dyDescent="0.35">
      <c r="B7" s="16" t="s">
        <v>3</v>
      </c>
      <c r="C7" s="17">
        <v>88</v>
      </c>
      <c r="D7" s="18">
        <f>C7/B8*100</f>
        <v>88</v>
      </c>
      <c r="E7" s="49"/>
      <c r="G7" s="16" t="s">
        <v>3</v>
      </c>
      <c r="H7" s="17">
        <v>50.5</v>
      </c>
      <c r="I7" s="18">
        <f>H7/G8*100</f>
        <v>50.5</v>
      </c>
      <c r="J7" s="49"/>
      <c r="K7" s="16" t="s">
        <v>3</v>
      </c>
      <c r="L7" s="17">
        <v>77.5</v>
      </c>
      <c r="M7" s="18">
        <f>L7/K8*100</f>
        <v>77.5</v>
      </c>
      <c r="N7" s="49"/>
      <c r="V7" s="45"/>
      <c r="W7" s="49"/>
      <c r="X7" s="49"/>
      <c r="Y7" s="49"/>
      <c r="Z7" s="45"/>
    </row>
    <row r="8" spans="2:26" x14ac:dyDescent="0.35">
      <c r="B8" s="19">
        <v>100</v>
      </c>
      <c r="C8" s="17">
        <v>77.7</v>
      </c>
      <c r="D8" s="18">
        <f>C8/B8*100</f>
        <v>77.7</v>
      </c>
      <c r="E8" s="49"/>
      <c r="G8" s="19">
        <v>100</v>
      </c>
      <c r="H8" s="17">
        <v>63.3</v>
      </c>
      <c r="I8" s="18">
        <f>H8/G8*100</f>
        <v>63.3</v>
      </c>
      <c r="J8" s="49"/>
      <c r="K8" s="19">
        <v>100</v>
      </c>
      <c r="L8" s="17">
        <v>65.599999999999994</v>
      </c>
      <c r="M8" s="18">
        <f>L8/K8*100</f>
        <v>65.599999999999994</v>
      </c>
      <c r="N8" s="49"/>
      <c r="V8" s="50"/>
      <c r="W8" s="49"/>
      <c r="X8" s="49"/>
      <c r="Y8" s="49"/>
      <c r="Z8" s="45"/>
    </row>
    <row r="9" spans="2:26" x14ac:dyDescent="0.35">
      <c r="B9" s="16"/>
      <c r="C9" s="17">
        <v>85.4</v>
      </c>
      <c r="D9" s="18">
        <f>C9/B8*100</f>
        <v>85.4</v>
      </c>
      <c r="E9" s="49"/>
      <c r="G9" s="16"/>
      <c r="H9" s="17">
        <v>72.099999999999994</v>
      </c>
      <c r="I9" s="18">
        <f>H9/G8*100</f>
        <v>72.099999999999994</v>
      </c>
      <c r="J9" s="49"/>
      <c r="K9" s="16"/>
      <c r="L9" s="17">
        <v>59.9</v>
      </c>
      <c r="M9" s="18">
        <f>L9/K8*100</f>
        <v>59.9</v>
      </c>
      <c r="N9" s="49"/>
      <c r="V9" s="45"/>
      <c r="W9" s="49"/>
      <c r="X9" s="49"/>
      <c r="Y9" s="49"/>
      <c r="Z9" s="45"/>
    </row>
    <row r="10" spans="2:26" x14ac:dyDescent="0.35">
      <c r="B10" s="16"/>
      <c r="C10" s="17">
        <v>81.2</v>
      </c>
      <c r="D10" s="18">
        <f>C10/B8*100</f>
        <v>81.2</v>
      </c>
      <c r="E10" s="49"/>
      <c r="G10" s="16"/>
      <c r="H10" s="17">
        <v>68.2</v>
      </c>
      <c r="I10" s="18">
        <f>H10/G8*100</f>
        <v>68.2</v>
      </c>
      <c r="J10" s="49"/>
      <c r="K10" s="16"/>
      <c r="L10" s="17">
        <v>47.2</v>
      </c>
      <c r="M10" s="18">
        <f>L10/K8*100</f>
        <v>47.2</v>
      </c>
      <c r="N10" s="49"/>
      <c r="V10" s="45"/>
      <c r="W10" s="49"/>
      <c r="X10" s="49"/>
      <c r="Y10" s="49"/>
      <c r="Z10" s="45"/>
    </row>
    <row r="11" spans="2:26" x14ac:dyDescent="0.35">
      <c r="B11" s="16"/>
      <c r="C11" s="17">
        <v>84.1</v>
      </c>
      <c r="D11" s="18">
        <f>C11/B8*100</f>
        <v>84.1</v>
      </c>
      <c r="E11" s="49"/>
      <c r="G11" s="16"/>
      <c r="H11" s="17">
        <v>52.3</v>
      </c>
      <c r="I11" s="18">
        <f>H11/G8*100</f>
        <v>52.300000000000004</v>
      </c>
      <c r="J11" s="49"/>
      <c r="K11" s="7" t="s">
        <v>11</v>
      </c>
      <c r="L11" s="49">
        <f>AVERAGE(L7:L10)</f>
        <v>62.55</v>
      </c>
      <c r="M11" s="25">
        <f>AVERAGE(M7:M10)</f>
        <v>62.55</v>
      </c>
      <c r="N11" s="49"/>
      <c r="V11" s="45"/>
      <c r="W11" s="49"/>
      <c r="X11" s="49"/>
      <c r="Y11" s="49"/>
      <c r="Z11" s="45"/>
    </row>
    <row r="12" spans="2:26" x14ac:dyDescent="0.35">
      <c r="B12" s="7" t="s">
        <v>11</v>
      </c>
      <c r="C12" s="49">
        <f>AVERAGE(C7:C11)</f>
        <v>83.28</v>
      </c>
      <c r="D12" s="55">
        <f>C12/B8*100</f>
        <v>83.28</v>
      </c>
      <c r="E12" s="49"/>
      <c r="G12" s="7" t="s">
        <v>11</v>
      </c>
      <c r="H12" s="49">
        <f>AVERAGE(H7:H11)</f>
        <v>61.279999999999994</v>
      </c>
      <c r="I12" s="55">
        <f>H12/G8*100</f>
        <v>61.279999999999987</v>
      </c>
      <c r="J12" s="49"/>
      <c r="K12" s="7" t="s">
        <v>12</v>
      </c>
      <c r="L12" s="52">
        <f>STDEV(L7:L10)</f>
        <v>12.589016376720389</v>
      </c>
      <c r="M12" s="25"/>
      <c r="N12" s="49"/>
      <c r="V12" s="45"/>
      <c r="W12" s="49"/>
      <c r="X12" s="49"/>
      <c r="Y12" s="49"/>
      <c r="Z12" s="45"/>
    </row>
    <row r="13" spans="2:26" ht="15" thickBot="1" x14ac:dyDescent="0.4">
      <c r="B13" s="7" t="s">
        <v>12</v>
      </c>
      <c r="C13" s="52">
        <f>STDEV(C7:C11)</f>
        <v>3.9657281802967779</v>
      </c>
      <c r="D13" s="25"/>
      <c r="E13" s="49"/>
      <c r="G13" s="7" t="s">
        <v>12</v>
      </c>
      <c r="H13" s="52">
        <f>STDEV(H7:H11)</f>
        <v>9.5640995394234931</v>
      </c>
      <c r="I13" s="25"/>
      <c r="J13" s="49"/>
      <c r="K13" s="29" t="s">
        <v>13</v>
      </c>
      <c r="L13" s="30">
        <f>L12/L11*100</f>
        <v>20.126325142638514</v>
      </c>
      <c r="M13" s="31"/>
      <c r="N13" s="49"/>
      <c r="V13" s="45"/>
      <c r="W13" s="52"/>
      <c r="X13" s="49"/>
      <c r="Y13" s="49"/>
      <c r="Z13" s="45"/>
    </row>
    <row r="14" spans="2:26" x14ac:dyDescent="0.35">
      <c r="B14" s="7" t="s">
        <v>13</v>
      </c>
      <c r="C14" s="53">
        <f>C13/C12*100</f>
        <v>4.761921446081625</v>
      </c>
      <c r="D14" s="25"/>
      <c r="E14" s="49"/>
      <c r="G14" s="7" t="s">
        <v>13</v>
      </c>
      <c r="H14" s="53">
        <f>H13/H12*100</f>
        <v>15.607212042140167</v>
      </c>
      <c r="I14" s="25"/>
      <c r="J14" s="49"/>
      <c r="N14" s="49"/>
      <c r="V14" s="45"/>
      <c r="W14" s="53"/>
      <c r="X14" s="49"/>
      <c r="Y14" s="49"/>
      <c r="Z14" s="45"/>
    </row>
    <row r="15" spans="2:26" x14ac:dyDescent="0.35">
      <c r="B15" s="16" t="s">
        <v>14</v>
      </c>
      <c r="C15" s="24">
        <v>91.5</v>
      </c>
      <c r="D15" s="55">
        <v>91.5</v>
      </c>
      <c r="E15" s="49"/>
      <c r="G15" s="16" t="s">
        <v>14</v>
      </c>
      <c r="H15" s="24">
        <v>93</v>
      </c>
      <c r="I15" s="55">
        <f>H15/100*100</f>
        <v>93</v>
      </c>
      <c r="J15" s="49"/>
      <c r="K15" s="16" t="s">
        <v>14</v>
      </c>
      <c r="L15" s="24">
        <v>91</v>
      </c>
      <c r="M15" s="55">
        <v>91</v>
      </c>
      <c r="V15" s="45"/>
      <c r="W15" s="51"/>
      <c r="X15" s="51"/>
      <c r="Y15" s="45"/>
      <c r="Z15" s="45"/>
    </row>
    <row r="16" spans="2:26" x14ac:dyDescent="0.35">
      <c r="B16" s="16" t="s">
        <v>15</v>
      </c>
      <c r="C16" s="24">
        <v>0</v>
      </c>
      <c r="D16" s="18" t="s">
        <v>10</v>
      </c>
      <c r="E16" s="49"/>
      <c r="G16" s="16" t="s">
        <v>15</v>
      </c>
      <c r="H16" s="24">
        <v>0</v>
      </c>
      <c r="I16" s="18">
        <f>H16/100*100</f>
        <v>0</v>
      </c>
      <c r="J16" s="49"/>
      <c r="K16" s="16" t="s">
        <v>15</v>
      </c>
      <c r="L16" s="24">
        <v>0</v>
      </c>
      <c r="M16" s="18" t="s">
        <v>10</v>
      </c>
      <c r="V16" s="45"/>
      <c r="W16" s="51"/>
      <c r="X16" s="49"/>
      <c r="Y16" s="45"/>
      <c r="Z16" s="45"/>
    </row>
    <row r="17" spans="2:26" ht="15" thickBot="1" x14ac:dyDescent="0.4">
      <c r="B17" s="33" t="s">
        <v>16</v>
      </c>
      <c r="C17" s="34">
        <v>0</v>
      </c>
      <c r="D17" s="56" t="s">
        <v>10</v>
      </c>
      <c r="E17" s="49"/>
      <c r="G17" s="33" t="s">
        <v>16</v>
      </c>
      <c r="H17" s="34">
        <v>0</v>
      </c>
      <c r="I17" s="56" t="s">
        <v>10</v>
      </c>
      <c r="J17" s="49"/>
      <c r="K17" s="20" t="s">
        <v>16</v>
      </c>
      <c r="L17" s="35">
        <v>0</v>
      </c>
      <c r="M17" s="22" t="s">
        <v>10</v>
      </c>
      <c r="V17" s="45"/>
      <c r="W17" s="51"/>
      <c r="X17" s="49"/>
      <c r="Y17" s="45"/>
      <c r="Z17" s="45"/>
    </row>
    <row r="18" spans="2:26" ht="15" thickBot="1" x14ac:dyDescent="0.4">
      <c r="B18" s="37" t="s">
        <v>17</v>
      </c>
      <c r="C18" s="40" t="s">
        <v>25</v>
      </c>
      <c r="D18" s="41"/>
      <c r="G18" s="37" t="s">
        <v>17</v>
      </c>
      <c r="H18" s="38"/>
      <c r="I18" s="39"/>
      <c r="J18" s="49"/>
      <c r="K18" s="7"/>
      <c r="L18" s="45"/>
      <c r="M18" s="6"/>
      <c r="Q18" s="26"/>
      <c r="R18" s="23"/>
      <c r="S18" s="23"/>
      <c r="T18" s="23"/>
    </row>
    <row r="19" spans="2:26" ht="29.5" thickBot="1" x14ac:dyDescent="0.4">
      <c r="B19" s="12" t="s">
        <v>24</v>
      </c>
      <c r="C19" s="13" t="s">
        <v>7</v>
      </c>
      <c r="D19" s="15" t="s">
        <v>8</v>
      </c>
      <c r="G19" s="12" t="s">
        <v>6</v>
      </c>
      <c r="H19" s="13" t="s">
        <v>7</v>
      </c>
      <c r="I19" s="15" t="s">
        <v>8</v>
      </c>
      <c r="K19" s="57" t="s">
        <v>18</v>
      </c>
      <c r="L19" s="3"/>
      <c r="M19" s="4"/>
      <c r="R19" s="42"/>
      <c r="S19" s="23"/>
      <c r="T19" s="23"/>
    </row>
    <row r="20" spans="2:26" x14ac:dyDescent="0.35">
      <c r="B20" s="16" t="s">
        <v>3</v>
      </c>
      <c r="C20" s="17">
        <v>89.9</v>
      </c>
      <c r="D20" s="18">
        <f>C20/B21*100</f>
        <v>89.9</v>
      </c>
      <c r="E20" s="49"/>
      <c r="G20" s="16" t="s">
        <v>3</v>
      </c>
      <c r="H20" s="17">
        <v>35.5</v>
      </c>
      <c r="I20" s="18">
        <f>H20/G21*100</f>
        <v>35.5</v>
      </c>
      <c r="J20" s="49"/>
      <c r="K20" s="5" t="s">
        <v>19</v>
      </c>
      <c r="L20" s="45" t="s">
        <v>20</v>
      </c>
      <c r="M20" s="6"/>
      <c r="R20" s="23"/>
      <c r="S20" s="23"/>
      <c r="T20" s="23"/>
    </row>
    <row r="21" spans="2:26" x14ac:dyDescent="0.35">
      <c r="B21" s="19">
        <v>100</v>
      </c>
      <c r="C21" s="17">
        <v>89.7</v>
      </c>
      <c r="D21" s="18">
        <f>C21/B21*100</f>
        <v>89.7</v>
      </c>
      <c r="E21" s="49"/>
      <c r="G21" s="19">
        <v>100</v>
      </c>
      <c r="H21" s="17">
        <v>42.1</v>
      </c>
      <c r="I21" s="18">
        <f>H21/G21*100</f>
        <v>42.1</v>
      </c>
      <c r="J21" s="49"/>
      <c r="K21" s="7"/>
      <c r="L21" s="45"/>
      <c r="M21" s="6"/>
      <c r="R21" s="23"/>
      <c r="S21" s="23"/>
      <c r="T21" s="23"/>
    </row>
    <row r="22" spans="2:26" x14ac:dyDescent="0.35">
      <c r="B22" s="16"/>
      <c r="C22" s="17">
        <v>83.2</v>
      </c>
      <c r="D22" s="18">
        <f>C22/B21*100</f>
        <v>83.2</v>
      </c>
      <c r="E22" s="49"/>
      <c r="G22" s="16"/>
      <c r="H22" s="17">
        <v>37.299999999999997</v>
      </c>
      <c r="I22" s="18">
        <f>H22/G21*100</f>
        <v>37.299999999999997</v>
      </c>
      <c r="J22" s="49"/>
      <c r="K22" s="8" t="s">
        <v>21</v>
      </c>
      <c r="L22" s="9"/>
      <c r="M22" s="11"/>
      <c r="R22" s="23"/>
      <c r="S22" s="23"/>
      <c r="T22" s="23"/>
    </row>
    <row r="23" spans="2:26" ht="29" x14ac:dyDescent="0.35">
      <c r="B23" s="16"/>
      <c r="C23" s="17">
        <v>93.4</v>
      </c>
      <c r="D23" s="18">
        <f>C23/B21*100</f>
        <v>93.4</v>
      </c>
      <c r="E23" s="49"/>
      <c r="G23" s="16"/>
      <c r="H23" s="17">
        <v>27.9</v>
      </c>
      <c r="I23" s="18">
        <f>H23/G21*100</f>
        <v>27.9</v>
      </c>
      <c r="J23" s="49"/>
      <c r="K23" s="12" t="s">
        <v>23</v>
      </c>
      <c r="L23" s="13" t="s">
        <v>7</v>
      </c>
      <c r="M23" s="15" t="s">
        <v>8</v>
      </c>
    </row>
    <row r="24" spans="2:26" x14ac:dyDescent="0.35">
      <c r="B24" s="16"/>
      <c r="C24" s="17">
        <v>87.9</v>
      </c>
      <c r="D24" s="18">
        <f>C24/B21*100</f>
        <v>87.9</v>
      </c>
      <c r="E24" s="49"/>
      <c r="G24" s="16"/>
      <c r="H24" s="17">
        <v>34.6</v>
      </c>
      <c r="I24" s="18">
        <f>H24/G21*100</f>
        <v>34.6</v>
      </c>
      <c r="J24" s="49"/>
      <c r="K24" s="16" t="s">
        <v>19</v>
      </c>
      <c r="L24" s="17">
        <v>45.8</v>
      </c>
      <c r="M24" s="18">
        <f>L24/$B$38*100</f>
        <v>91.6</v>
      </c>
      <c r="N24" s="49"/>
    </row>
    <row r="25" spans="2:26" x14ac:dyDescent="0.35">
      <c r="B25" s="7" t="s">
        <v>11</v>
      </c>
      <c r="C25" s="49">
        <f>AVERAGE(C20:C24)</f>
        <v>88.820000000000007</v>
      </c>
      <c r="D25" s="55">
        <f>C25/B21*100</f>
        <v>88.820000000000007</v>
      </c>
      <c r="E25" s="49"/>
      <c r="G25" s="7" t="s">
        <v>11</v>
      </c>
      <c r="H25" s="49">
        <f>AVERAGE(H20:H24)</f>
        <v>35.479999999999997</v>
      </c>
      <c r="I25" s="25">
        <v>35.5</v>
      </c>
      <c r="J25" s="49"/>
      <c r="K25" s="19">
        <v>50</v>
      </c>
      <c r="L25" s="17">
        <v>46</v>
      </c>
      <c r="M25" s="18">
        <f>L25/$B$38*100</f>
        <v>92</v>
      </c>
      <c r="N25" s="49"/>
    </row>
    <row r="26" spans="2:26" x14ac:dyDescent="0.35">
      <c r="B26" s="7" t="s">
        <v>12</v>
      </c>
      <c r="C26" s="52">
        <f>STDEV(C20:C24)</f>
        <v>3.7198118231975132</v>
      </c>
      <c r="D26" s="25"/>
      <c r="E26" s="49"/>
      <c r="G26" s="7" t="s">
        <v>12</v>
      </c>
      <c r="H26" s="52">
        <f>STDEV(H20:H24)</f>
        <v>5.1324458107222455</v>
      </c>
      <c r="I26" s="25"/>
      <c r="J26" s="49"/>
      <c r="K26" s="16"/>
      <c r="L26" s="17">
        <v>46.1</v>
      </c>
      <c r="M26" s="18">
        <f>L26/$B$38*100</f>
        <v>92.2</v>
      </c>
      <c r="N26" s="49"/>
    </row>
    <row r="27" spans="2:26" ht="15" thickBot="1" x14ac:dyDescent="0.4">
      <c r="B27" s="29" t="s">
        <v>13</v>
      </c>
      <c r="C27" s="30">
        <f>C26/C25*100</f>
        <v>4.1880340274684897</v>
      </c>
      <c r="D27" s="31"/>
      <c r="E27" s="49"/>
      <c r="G27" s="29" t="s">
        <v>13</v>
      </c>
      <c r="H27" s="30">
        <f>H26/H25*100</f>
        <v>14.465743547695171</v>
      </c>
      <c r="I27" s="31"/>
      <c r="J27" s="49"/>
      <c r="K27" s="16"/>
      <c r="L27" s="17">
        <v>46</v>
      </c>
      <c r="M27" s="18">
        <f>L27/$B$38*100</f>
        <v>92</v>
      </c>
      <c r="N27" s="49"/>
      <c r="R27" s="26"/>
    </row>
    <row r="28" spans="2:26" x14ac:dyDescent="0.35">
      <c r="B28" s="16" t="s">
        <v>14</v>
      </c>
      <c r="C28" s="24">
        <v>112</v>
      </c>
      <c r="D28" s="55">
        <f>112/100*100</f>
        <v>112.00000000000001</v>
      </c>
      <c r="E28" s="49"/>
      <c r="G28" s="16" t="s">
        <v>14</v>
      </c>
      <c r="H28" s="24">
        <v>88.1</v>
      </c>
      <c r="I28" s="55">
        <v>88.1</v>
      </c>
      <c r="J28" s="49"/>
      <c r="K28" s="16"/>
      <c r="L28" s="17">
        <v>45.6</v>
      </c>
      <c r="M28" s="18">
        <f>L28/$B$38*100</f>
        <v>91.2</v>
      </c>
      <c r="N28" s="49"/>
      <c r="R28" s="26"/>
    </row>
    <row r="29" spans="2:26" x14ac:dyDescent="0.35">
      <c r="B29" s="16" t="s">
        <v>15</v>
      </c>
      <c r="C29" s="24">
        <v>2.31</v>
      </c>
      <c r="D29" s="18" t="s">
        <v>10</v>
      </c>
      <c r="E29" s="49"/>
      <c r="G29" s="16" t="s">
        <v>15</v>
      </c>
      <c r="H29" s="24">
        <v>0</v>
      </c>
      <c r="I29" s="18" t="s">
        <v>10</v>
      </c>
      <c r="J29" s="49"/>
      <c r="K29" s="7" t="s">
        <v>11</v>
      </c>
      <c r="L29" s="49">
        <f>AVERAGE(L24:L28)</f>
        <v>45.9</v>
      </c>
      <c r="M29" s="55">
        <f>L29/K25*100</f>
        <v>91.8</v>
      </c>
      <c r="N29" s="49"/>
      <c r="R29" s="26"/>
    </row>
    <row r="30" spans="2:26" ht="15" thickBot="1" x14ac:dyDescent="0.4">
      <c r="B30" s="20" t="s">
        <v>16</v>
      </c>
      <c r="C30" s="35">
        <v>0</v>
      </c>
      <c r="D30" s="22" t="s">
        <v>10</v>
      </c>
      <c r="E30" s="49"/>
      <c r="G30" s="20" t="s">
        <v>16</v>
      </c>
      <c r="H30" s="35">
        <v>0</v>
      </c>
      <c r="I30" s="22" t="s">
        <v>10</v>
      </c>
      <c r="J30" s="49"/>
      <c r="K30" s="7" t="s">
        <v>12</v>
      </c>
      <c r="L30" s="52">
        <f>STDEV(L24:L28)</f>
        <v>0.20000000000000018</v>
      </c>
      <c r="M30" s="25"/>
      <c r="N30" s="49"/>
      <c r="R30" s="26"/>
    </row>
    <row r="31" spans="2:26" ht="15" thickBot="1" x14ac:dyDescent="0.4">
      <c r="B31" s="5"/>
      <c r="C31" s="45"/>
      <c r="D31" s="45"/>
      <c r="G31" s="5"/>
      <c r="H31" s="45"/>
      <c r="I31" s="6"/>
      <c r="K31" s="7" t="s">
        <v>13</v>
      </c>
      <c r="L31" s="53">
        <f>L30/L29*100</f>
        <v>0.43572984749455379</v>
      </c>
      <c r="M31" s="25"/>
      <c r="N31" s="49"/>
      <c r="Q31" s="26"/>
    </row>
    <row r="32" spans="2:26" ht="15" thickBot="1" x14ac:dyDescent="0.4">
      <c r="B32" s="1"/>
      <c r="C32" s="2" t="s">
        <v>0</v>
      </c>
      <c r="D32" s="4"/>
      <c r="G32" s="1"/>
      <c r="H32" s="2" t="s">
        <v>1</v>
      </c>
      <c r="I32" s="4"/>
      <c r="K32" s="16" t="s">
        <v>14</v>
      </c>
      <c r="L32" s="24">
        <v>44.6</v>
      </c>
      <c r="M32" s="18">
        <f>L32/$B$38*100</f>
        <v>89.2</v>
      </c>
      <c r="N32" s="49"/>
      <c r="V32" s="45"/>
      <c r="W32" s="46"/>
      <c r="X32" s="45"/>
      <c r="Y32" s="45"/>
    </row>
    <row r="33" spans="2:25" x14ac:dyDescent="0.35">
      <c r="B33" s="5" t="s">
        <v>19</v>
      </c>
      <c r="C33" s="45" t="s">
        <v>20</v>
      </c>
      <c r="D33" s="6"/>
      <c r="G33" s="5" t="s">
        <v>19</v>
      </c>
      <c r="H33" s="45" t="s">
        <v>20</v>
      </c>
      <c r="I33" s="6"/>
      <c r="K33" s="16" t="s">
        <v>15</v>
      </c>
      <c r="L33" s="24">
        <v>45.2</v>
      </c>
      <c r="M33" s="18">
        <f>L33/$B$38*100</f>
        <v>90.4</v>
      </c>
      <c r="N33" s="49"/>
      <c r="V33" s="46"/>
      <c r="W33" s="45"/>
      <c r="X33" s="45"/>
      <c r="Y33" s="45"/>
    </row>
    <row r="34" spans="2:25" ht="15" thickBot="1" x14ac:dyDescent="0.4">
      <c r="B34" s="7"/>
      <c r="C34" s="45"/>
      <c r="D34" s="6"/>
      <c r="G34" s="7"/>
      <c r="H34" s="45"/>
      <c r="I34" s="6"/>
      <c r="K34" s="20" t="s">
        <v>16</v>
      </c>
      <c r="L34" s="35">
        <v>45</v>
      </c>
      <c r="M34" s="22">
        <f>L34/$B$38*100</f>
        <v>90</v>
      </c>
      <c r="N34" s="49"/>
      <c r="V34" s="45"/>
      <c r="W34" s="45"/>
      <c r="X34" s="45"/>
      <c r="Y34" s="45"/>
    </row>
    <row r="35" spans="2:25" x14ac:dyDescent="0.35">
      <c r="B35" s="8" t="s">
        <v>4</v>
      </c>
      <c r="C35" s="9"/>
      <c r="D35" s="11"/>
      <c r="G35" s="8" t="s">
        <v>4</v>
      </c>
      <c r="H35" s="9"/>
      <c r="I35" s="11"/>
      <c r="V35" s="54"/>
      <c r="W35" s="45"/>
      <c r="X35" s="45"/>
      <c r="Y35" s="45"/>
    </row>
    <row r="36" spans="2:25" ht="29" x14ac:dyDescent="0.35">
      <c r="B36" s="12" t="s">
        <v>22</v>
      </c>
      <c r="C36" s="13" t="s">
        <v>7</v>
      </c>
      <c r="D36" s="15" t="s">
        <v>8</v>
      </c>
      <c r="G36" s="12" t="s">
        <v>23</v>
      </c>
      <c r="H36" s="13" t="s">
        <v>7</v>
      </c>
      <c r="I36" s="15" t="s">
        <v>8</v>
      </c>
      <c r="V36" s="47"/>
      <c r="W36" s="48"/>
      <c r="X36" s="45"/>
      <c r="Y36" s="45"/>
    </row>
    <row r="37" spans="2:25" x14ac:dyDescent="0.35">
      <c r="B37" s="16" t="s">
        <v>19</v>
      </c>
      <c r="C37" s="17">
        <v>50</v>
      </c>
      <c r="D37" s="18">
        <f>C37/$B$38*100</f>
        <v>100</v>
      </c>
      <c r="E37" s="49"/>
      <c r="G37" s="16" t="s">
        <v>19</v>
      </c>
      <c r="H37" s="17">
        <v>46.5</v>
      </c>
      <c r="I37" s="18">
        <f>H37/$B$38*100</f>
        <v>93</v>
      </c>
      <c r="J37" s="49"/>
      <c r="V37" s="45"/>
      <c r="W37" s="49"/>
      <c r="X37" s="49"/>
      <c r="Y37" s="49"/>
    </row>
    <row r="38" spans="2:25" x14ac:dyDescent="0.35">
      <c r="B38" s="19">
        <v>50</v>
      </c>
      <c r="C38" s="17">
        <v>46.6</v>
      </c>
      <c r="D38" s="18">
        <f>C38/$B$38*100</f>
        <v>93.2</v>
      </c>
      <c r="E38" s="49"/>
      <c r="G38" s="19">
        <v>50</v>
      </c>
      <c r="H38" s="17">
        <v>47.5</v>
      </c>
      <c r="I38" s="18">
        <f>H38/$B$38*100</f>
        <v>95</v>
      </c>
      <c r="J38" s="49"/>
      <c r="V38" s="50"/>
      <c r="W38" s="49"/>
      <c r="X38" s="49"/>
      <c r="Y38" s="49"/>
    </row>
    <row r="39" spans="2:25" x14ac:dyDescent="0.35">
      <c r="B39" s="16"/>
      <c r="C39" s="17">
        <v>48.4</v>
      </c>
      <c r="D39" s="18">
        <f>C39/$B$38*100</f>
        <v>96.8</v>
      </c>
      <c r="E39" s="49"/>
      <c r="G39" s="16"/>
      <c r="H39" s="17">
        <v>45.6</v>
      </c>
      <c r="I39" s="18">
        <f>H39/$B$38*100</f>
        <v>91.2</v>
      </c>
      <c r="J39" s="49"/>
      <c r="V39" s="45"/>
      <c r="W39" s="49"/>
      <c r="X39" s="49"/>
      <c r="Y39" s="49"/>
    </row>
    <row r="40" spans="2:25" x14ac:dyDescent="0.35">
      <c r="B40" s="16"/>
      <c r="C40" s="17">
        <v>48.3</v>
      </c>
      <c r="D40" s="18">
        <f>C40/$B$38*100</f>
        <v>96.6</v>
      </c>
      <c r="E40" s="49"/>
      <c r="G40" s="16"/>
      <c r="H40" s="17">
        <v>46.4</v>
      </c>
      <c r="I40" s="18">
        <f>H40/$B$38*100</f>
        <v>92.8</v>
      </c>
      <c r="J40" s="49"/>
    </row>
    <row r="41" spans="2:25" x14ac:dyDescent="0.35">
      <c r="B41" s="16"/>
      <c r="C41" s="17">
        <v>47.8</v>
      </c>
      <c r="D41" s="18">
        <f>C41/$B$38*100</f>
        <v>95.6</v>
      </c>
      <c r="E41" s="49"/>
      <c r="G41" s="16"/>
      <c r="H41" s="17">
        <v>45.7</v>
      </c>
      <c r="I41" s="18">
        <f>H41/$B$38*100</f>
        <v>91.4</v>
      </c>
      <c r="J41" s="49"/>
    </row>
    <row r="42" spans="2:25" x14ac:dyDescent="0.35">
      <c r="B42" s="7" t="s">
        <v>11</v>
      </c>
      <c r="C42" s="49">
        <f>AVERAGE(C37:C41)</f>
        <v>48.220000000000006</v>
      </c>
      <c r="D42" s="55">
        <f>C42/B38*100</f>
        <v>96.440000000000012</v>
      </c>
      <c r="E42" s="49"/>
      <c r="G42" s="7" t="s">
        <v>11</v>
      </c>
      <c r="H42" s="49">
        <f>AVERAGE(H37:H41)</f>
        <v>46.339999999999996</v>
      </c>
      <c r="I42" s="55">
        <f>H42/G38*100</f>
        <v>92.679999999999993</v>
      </c>
      <c r="J42" s="49"/>
    </row>
    <row r="43" spans="2:25" x14ac:dyDescent="0.35">
      <c r="B43" s="7" t="s">
        <v>12</v>
      </c>
      <c r="C43" s="52">
        <f>STDEV(C37:C41)</f>
        <v>1.2255610959882821</v>
      </c>
      <c r="D43" s="25"/>
      <c r="E43" s="49"/>
      <c r="G43" s="7" t="s">
        <v>12</v>
      </c>
      <c r="H43" s="52">
        <f>STDEV(H37:H41)</f>
        <v>0.76354436675284199</v>
      </c>
      <c r="I43" s="25"/>
      <c r="J43" s="49"/>
    </row>
    <row r="44" spans="2:25" x14ac:dyDescent="0.35">
      <c r="B44" s="7" t="s">
        <v>13</v>
      </c>
      <c r="C44" s="53">
        <f>C43/C42*100</f>
        <v>2.5416032683290792</v>
      </c>
      <c r="D44" s="25"/>
      <c r="E44" s="49"/>
      <c r="G44" s="7" t="s">
        <v>13</v>
      </c>
      <c r="H44" s="53">
        <f>H43/H42*100</f>
        <v>1.6477004030057016</v>
      </c>
      <c r="I44" s="25"/>
      <c r="J44" s="49"/>
    </row>
    <row r="45" spans="2:25" x14ac:dyDescent="0.35">
      <c r="B45" s="16" t="s">
        <v>14</v>
      </c>
      <c r="C45" s="24">
        <v>46.8</v>
      </c>
      <c r="D45" s="18">
        <f>C45/$B$38*100</f>
        <v>93.6</v>
      </c>
      <c r="E45" s="49"/>
      <c r="G45" s="16" t="s">
        <v>14</v>
      </c>
      <c r="H45" s="24">
        <v>46.3</v>
      </c>
      <c r="I45" s="18">
        <f>H45/$B$38*100</f>
        <v>92.6</v>
      </c>
      <c r="J45" s="49"/>
    </row>
    <row r="46" spans="2:25" x14ac:dyDescent="0.35">
      <c r="B46" s="16" t="s">
        <v>15</v>
      </c>
      <c r="C46" s="24">
        <v>61.7</v>
      </c>
      <c r="D46" s="18">
        <f>C46/$B$38*100</f>
        <v>123.4</v>
      </c>
      <c r="E46" s="49"/>
      <c r="G46" s="16" t="s">
        <v>15</v>
      </c>
      <c r="H46" s="24">
        <v>47.1</v>
      </c>
      <c r="I46" s="18">
        <f>H46/$B$38*100</f>
        <v>94.2</v>
      </c>
      <c r="J46" s="49"/>
    </row>
    <row r="47" spans="2:25" x14ac:dyDescent="0.35">
      <c r="B47" s="16" t="s">
        <v>16</v>
      </c>
      <c r="C47" s="24">
        <v>47</v>
      </c>
      <c r="D47" s="18">
        <f>C47/$B$38*100</f>
        <v>94</v>
      </c>
      <c r="E47" s="49"/>
      <c r="G47" s="16" t="s">
        <v>16</v>
      </c>
      <c r="H47" s="24">
        <v>46.9</v>
      </c>
      <c r="I47" s="18">
        <f>H47/$B$38*100</f>
        <v>93.8</v>
      </c>
      <c r="J47" s="49"/>
    </row>
    <row r="48" spans="2:25" x14ac:dyDescent="0.35">
      <c r="B48" s="7"/>
      <c r="C48" s="53"/>
      <c r="D48" s="25"/>
      <c r="E48" s="49"/>
      <c r="G48" s="7"/>
      <c r="H48" s="53"/>
      <c r="I48" s="25"/>
      <c r="J48" s="49"/>
    </row>
    <row r="49" spans="2:10" x14ac:dyDescent="0.35">
      <c r="B49" s="8" t="s">
        <v>17</v>
      </c>
      <c r="C49" s="43"/>
      <c r="D49" s="44"/>
      <c r="E49" s="49"/>
      <c r="G49" s="8" t="s">
        <v>17</v>
      </c>
      <c r="H49" s="43"/>
      <c r="I49" s="44"/>
      <c r="J49" s="49"/>
    </row>
    <row r="50" spans="2:10" ht="29" x14ac:dyDescent="0.35">
      <c r="B50" s="12" t="s">
        <v>22</v>
      </c>
      <c r="C50" s="13" t="s">
        <v>7</v>
      </c>
      <c r="D50" s="15" t="s">
        <v>8</v>
      </c>
      <c r="G50" s="12" t="s">
        <v>23</v>
      </c>
      <c r="H50" s="13" t="s">
        <v>7</v>
      </c>
      <c r="I50" s="15" t="s">
        <v>8</v>
      </c>
    </row>
    <row r="51" spans="2:10" x14ac:dyDescent="0.35">
      <c r="B51" s="16" t="s">
        <v>19</v>
      </c>
      <c r="C51" s="17">
        <v>49</v>
      </c>
      <c r="D51" s="18">
        <f>C51/$B$52*100</f>
        <v>98</v>
      </c>
      <c r="E51" s="49"/>
      <c r="G51" s="16" t="s">
        <v>19</v>
      </c>
      <c r="H51" s="17">
        <v>46.7</v>
      </c>
      <c r="I51" s="18">
        <f>H51/$B$52*100</f>
        <v>93.4</v>
      </c>
      <c r="J51" s="49"/>
    </row>
    <row r="52" spans="2:10" x14ac:dyDescent="0.35">
      <c r="B52" s="19">
        <v>50</v>
      </c>
      <c r="C52" s="17">
        <v>44.9</v>
      </c>
      <c r="D52" s="18">
        <f>C52/$B$52*100</f>
        <v>89.8</v>
      </c>
      <c r="E52" s="49"/>
      <c r="G52" s="19">
        <v>50</v>
      </c>
      <c r="H52" s="17">
        <v>45</v>
      </c>
      <c r="I52" s="18">
        <f>H52/$B$52*100</f>
        <v>90</v>
      </c>
      <c r="J52" s="49"/>
    </row>
    <row r="53" spans="2:10" x14ac:dyDescent="0.35">
      <c r="B53" s="16"/>
      <c r="C53" s="17">
        <v>47.1</v>
      </c>
      <c r="D53" s="18">
        <f>C53/$B$52*100</f>
        <v>94.2</v>
      </c>
      <c r="E53" s="49"/>
      <c r="G53" s="16"/>
      <c r="H53" s="17">
        <v>45.6</v>
      </c>
      <c r="I53" s="18">
        <f>H53/$B$52*100</f>
        <v>91.2</v>
      </c>
      <c r="J53" s="49"/>
    </row>
    <row r="54" spans="2:10" x14ac:dyDescent="0.35">
      <c r="B54" s="16"/>
      <c r="C54" s="17">
        <v>47.1</v>
      </c>
      <c r="D54" s="18">
        <f>C54/$B$52*100</f>
        <v>94.2</v>
      </c>
      <c r="E54" s="49"/>
      <c r="G54" s="16"/>
      <c r="H54" s="17">
        <v>45.9</v>
      </c>
      <c r="I54" s="18">
        <f>H54/$B$52*100</f>
        <v>91.8</v>
      </c>
      <c r="J54" s="49"/>
    </row>
    <row r="55" spans="2:10" x14ac:dyDescent="0.35">
      <c r="B55" s="16"/>
      <c r="C55" s="17">
        <v>51.2</v>
      </c>
      <c r="D55" s="18">
        <f>C55/$B$52*100</f>
        <v>102.4</v>
      </c>
      <c r="E55" s="49"/>
      <c r="G55" s="16"/>
      <c r="H55" s="17">
        <v>44</v>
      </c>
      <c r="I55" s="18">
        <f>H55/$B$52*100</f>
        <v>88</v>
      </c>
      <c r="J55" s="49"/>
    </row>
    <row r="56" spans="2:10" x14ac:dyDescent="0.35">
      <c r="B56" s="7" t="s">
        <v>11</v>
      </c>
      <c r="C56" s="49">
        <f>AVERAGE(C51:C55)</f>
        <v>47.86</v>
      </c>
      <c r="D56" s="25"/>
      <c r="E56" s="49"/>
      <c r="G56" s="7" t="s">
        <v>11</v>
      </c>
      <c r="H56" s="49">
        <f>AVERAGE(H51:H55)</f>
        <v>45.440000000000005</v>
      </c>
      <c r="I56" s="25"/>
      <c r="J56" s="49"/>
    </row>
    <row r="57" spans="2:10" x14ac:dyDescent="0.35">
      <c r="B57" s="7" t="s">
        <v>12</v>
      </c>
      <c r="C57" s="52">
        <f>STDEV(C51:C55)</f>
        <v>2.3649524308112424</v>
      </c>
      <c r="D57" s="25"/>
      <c r="E57" s="49"/>
      <c r="G57" s="7" t="s">
        <v>12</v>
      </c>
      <c r="H57" s="52">
        <f>STDEV(H51:H55)</f>
        <v>1.0114346246792234</v>
      </c>
      <c r="I57" s="25"/>
      <c r="J57" s="49"/>
    </row>
    <row r="58" spans="2:10" x14ac:dyDescent="0.35">
      <c r="B58" s="7" t="s">
        <v>13</v>
      </c>
      <c r="C58" s="53">
        <f>C57/C56*100</f>
        <v>4.9413966377167622</v>
      </c>
      <c r="D58" s="25"/>
      <c r="E58" s="49"/>
      <c r="G58" s="7" t="s">
        <v>13</v>
      </c>
      <c r="H58" s="53">
        <f>H57/H56*100</f>
        <v>2.2258684521989949</v>
      </c>
      <c r="I58" s="25"/>
      <c r="J58" s="49"/>
    </row>
    <row r="59" spans="2:10" x14ac:dyDescent="0.35">
      <c r="B59" s="16" t="s">
        <v>14</v>
      </c>
      <c r="C59" s="24">
        <v>44.7</v>
      </c>
      <c r="D59" s="18">
        <f>C59/$B$52*100</f>
        <v>89.4</v>
      </c>
      <c r="E59" s="49"/>
      <c r="G59" s="16" t="s">
        <v>14</v>
      </c>
      <c r="H59" s="24">
        <v>44.8</v>
      </c>
      <c r="I59" s="18">
        <f>H59/$B$52*100</f>
        <v>89.6</v>
      </c>
      <c r="J59" s="49"/>
    </row>
    <row r="60" spans="2:10" x14ac:dyDescent="0.35">
      <c r="B60" s="16" t="s">
        <v>15</v>
      </c>
      <c r="C60" s="24">
        <v>44.5</v>
      </c>
      <c r="D60" s="18">
        <f>C60/$B$52*100</f>
        <v>89</v>
      </c>
      <c r="E60" s="49"/>
      <c r="G60" s="16" t="s">
        <v>15</v>
      </c>
      <c r="H60" s="24">
        <v>45.6</v>
      </c>
      <c r="I60" s="18">
        <f>H60/$B$52*100</f>
        <v>91.2</v>
      </c>
      <c r="J60" s="49"/>
    </row>
    <row r="61" spans="2:10" ht="15" thickBot="1" x14ac:dyDescent="0.4">
      <c r="B61" s="20" t="s">
        <v>16</v>
      </c>
      <c r="C61" s="35">
        <v>43</v>
      </c>
      <c r="D61" s="22">
        <f>C61/$B$52*100</f>
        <v>86</v>
      </c>
      <c r="E61" s="49"/>
      <c r="G61" s="20" t="s">
        <v>16</v>
      </c>
      <c r="H61" s="35">
        <v>45.5</v>
      </c>
      <c r="I61" s="22">
        <f>H61/$B$52*100</f>
        <v>91</v>
      </c>
      <c r="J61" s="49"/>
    </row>
    <row r="64" spans="2:10" ht="15" thickBot="1" x14ac:dyDescent="0.4"/>
    <row r="65" spans="2:15" ht="15" thickBot="1" x14ac:dyDescent="0.4">
      <c r="B65" s="1"/>
      <c r="C65" s="2" t="s">
        <v>0</v>
      </c>
      <c r="D65" s="4"/>
      <c r="G65" s="1"/>
      <c r="H65" s="2" t="s">
        <v>1</v>
      </c>
      <c r="I65" s="4"/>
      <c r="L65" s="57" t="s">
        <v>2</v>
      </c>
      <c r="M65" s="59"/>
      <c r="N65" s="4"/>
      <c r="O65" s="45"/>
    </row>
    <row r="66" spans="2:15" x14ac:dyDescent="0.35">
      <c r="B66" s="5" t="s">
        <v>26</v>
      </c>
      <c r="C66" s="45"/>
      <c r="D66" s="6"/>
      <c r="G66" s="5" t="s">
        <v>27</v>
      </c>
      <c r="H66" s="45"/>
      <c r="I66" s="6"/>
      <c r="L66" s="5" t="s">
        <v>27</v>
      </c>
      <c r="M66" s="45"/>
      <c r="N66" s="6"/>
      <c r="O66" s="45"/>
    </row>
    <row r="67" spans="2:15" x14ac:dyDescent="0.35">
      <c r="B67" s="7" t="s">
        <v>28</v>
      </c>
      <c r="C67" s="45"/>
      <c r="D67" s="6"/>
      <c r="G67" s="7" t="s">
        <v>28</v>
      </c>
      <c r="H67" s="45"/>
      <c r="I67" s="6"/>
      <c r="L67" s="7" t="s">
        <v>28</v>
      </c>
      <c r="M67" s="45"/>
      <c r="N67" s="6"/>
      <c r="O67" s="45"/>
    </row>
    <row r="68" spans="2:15" x14ac:dyDescent="0.35">
      <c r="B68" s="8" t="s">
        <v>4</v>
      </c>
      <c r="C68" s="9"/>
      <c r="D68" s="11"/>
      <c r="G68" s="8" t="s">
        <v>4</v>
      </c>
      <c r="H68" s="9"/>
      <c r="I68" s="11"/>
      <c r="L68" s="8" t="s">
        <v>5</v>
      </c>
      <c r="M68" s="9"/>
      <c r="N68" s="11"/>
      <c r="O68" s="45"/>
    </row>
    <row r="69" spans="2:15" ht="29" x14ac:dyDescent="0.35">
      <c r="B69" s="12" t="s">
        <v>6</v>
      </c>
      <c r="C69" s="13" t="s">
        <v>7</v>
      </c>
      <c r="D69" s="15" t="s">
        <v>8</v>
      </c>
      <c r="G69" s="12" t="s">
        <v>6</v>
      </c>
      <c r="H69" s="13" t="s">
        <v>7</v>
      </c>
      <c r="I69" s="15" t="s">
        <v>8</v>
      </c>
      <c r="L69" s="12" t="s">
        <v>6</v>
      </c>
      <c r="M69" s="13" t="s">
        <v>7</v>
      </c>
      <c r="N69" s="15" t="s">
        <v>8</v>
      </c>
      <c r="O69" s="45"/>
    </row>
    <row r="70" spans="2:15" x14ac:dyDescent="0.35">
      <c r="B70" s="16" t="s">
        <v>27</v>
      </c>
      <c r="C70" s="17">
        <v>87.3</v>
      </c>
      <c r="D70" s="55">
        <f>C70/B71*100</f>
        <v>87.3</v>
      </c>
      <c r="E70" s="49"/>
      <c r="G70" s="16" t="s">
        <v>27</v>
      </c>
      <c r="H70" s="17">
        <v>69.2</v>
      </c>
      <c r="I70" s="55">
        <f>H70/G71*100</f>
        <v>69.2</v>
      </c>
      <c r="J70" s="49"/>
      <c r="L70" s="16" t="s">
        <v>27</v>
      </c>
      <c r="M70" s="17">
        <v>57.5</v>
      </c>
      <c r="N70" s="55">
        <f>M70/L71*100</f>
        <v>57.499999999999993</v>
      </c>
      <c r="O70" s="49"/>
    </row>
    <row r="71" spans="2:15" x14ac:dyDescent="0.35">
      <c r="B71" s="19">
        <v>100</v>
      </c>
      <c r="C71" s="17">
        <v>115.8</v>
      </c>
      <c r="D71" s="55">
        <f>C71/B71*100</f>
        <v>115.8</v>
      </c>
      <c r="E71" s="49"/>
      <c r="G71" s="19">
        <v>100</v>
      </c>
      <c r="H71" s="17">
        <v>78.099999999999994</v>
      </c>
      <c r="I71" s="55">
        <f>H71/G71*100</f>
        <v>78.099999999999994</v>
      </c>
      <c r="J71" s="49"/>
      <c r="L71" s="19">
        <v>100</v>
      </c>
      <c r="M71" s="17">
        <v>65.2</v>
      </c>
      <c r="N71" s="55">
        <f>M71/L71*100</f>
        <v>65.2</v>
      </c>
      <c r="O71" s="49"/>
    </row>
    <row r="72" spans="2:15" x14ac:dyDescent="0.35">
      <c r="B72" s="16"/>
      <c r="C72" s="17">
        <v>90.8</v>
      </c>
      <c r="D72" s="55">
        <f>C72/B71*100</f>
        <v>90.8</v>
      </c>
      <c r="E72" s="49"/>
      <c r="G72" s="16"/>
      <c r="H72" s="17">
        <v>69.900000000000006</v>
      </c>
      <c r="I72" s="55">
        <f>H72/G71*100</f>
        <v>69.900000000000006</v>
      </c>
      <c r="J72" s="49"/>
      <c r="L72" s="16"/>
      <c r="M72" s="17">
        <v>92.6</v>
      </c>
      <c r="N72" s="55">
        <f>M72/L71*100</f>
        <v>92.6</v>
      </c>
      <c r="O72" s="49"/>
    </row>
    <row r="73" spans="2:15" x14ac:dyDescent="0.35">
      <c r="B73" s="16"/>
      <c r="C73" s="17">
        <v>90.2</v>
      </c>
      <c r="D73" s="55">
        <f>C73/B71*100</f>
        <v>90.2</v>
      </c>
      <c r="E73" s="49"/>
      <c r="G73" s="16"/>
      <c r="H73" s="17">
        <v>62</v>
      </c>
      <c r="I73" s="55">
        <f>H73/G71*100</f>
        <v>62</v>
      </c>
      <c r="J73" s="49"/>
      <c r="L73" s="16"/>
      <c r="M73" s="17">
        <v>68.400000000000006</v>
      </c>
      <c r="N73" s="55">
        <f>M73/L71*100</f>
        <v>68.400000000000006</v>
      </c>
      <c r="O73" s="49"/>
    </row>
    <row r="74" spans="2:15" x14ac:dyDescent="0.35">
      <c r="B74" s="16"/>
      <c r="C74" s="17">
        <v>95.8</v>
      </c>
      <c r="D74" s="55">
        <f>C74/B71*100</f>
        <v>95.8</v>
      </c>
      <c r="E74" s="49"/>
      <c r="G74" s="16"/>
      <c r="H74" s="17">
        <v>80.8</v>
      </c>
      <c r="I74" s="55">
        <f>H74/G71*100</f>
        <v>80.8</v>
      </c>
      <c r="J74" s="49"/>
      <c r="L74" s="16"/>
      <c r="M74" s="17">
        <v>79</v>
      </c>
      <c r="N74" s="55">
        <f>M74/L71*100</f>
        <v>79</v>
      </c>
      <c r="O74" s="49"/>
    </row>
    <row r="75" spans="2:15" x14ac:dyDescent="0.35">
      <c r="B75" s="7" t="s">
        <v>11</v>
      </c>
      <c r="C75" s="49">
        <f>AVERAGE(C70:C74)</f>
        <v>95.97999999999999</v>
      </c>
      <c r="D75" s="55">
        <f>C75/B71*100</f>
        <v>95.97999999999999</v>
      </c>
      <c r="E75" s="49"/>
      <c r="G75" s="7" t="s">
        <v>11</v>
      </c>
      <c r="H75" s="49">
        <f>AVERAGE(H70:H74)</f>
        <v>72.000000000000014</v>
      </c>
      <c r="I75" s="55">
        <f>H75/G71*100</f>
        <v>72.000000000000014</v>
      </c>
      <c r="J75" s="49"/>
      <c r="L75" s="7" t="s">
        <v>11</v>
      </c>
      <c r="M75" s="49">
        <f>AVERAGE(M70:M74)</f>
        <v>72.540000000000006</v>
      </c>
      <c r="N75" s="55">
        <f>M75/L71*100</f>
        <v>72.540000000000006</v>
      </c>
      <c r="O75" s="49"/>
    </row>
    <row r="76" spans="2:15" x14ac:dyDescent="0.35">
      <c r="B76" s="7" t="s">
        <v>12</v>
      </c>
      <c r="C76" s="52">
        <f>STDEV(C70:C74)</f>
        <v>11.493998433965483</v>
      </c>
      <c r="D76" s="25"/>
      <c r="E76" s="49"/>
      <c r="G76" s="7" t="s">
        <v>12</v>
      </c>
      <c r="H76" s="52">
        <f>STDEV(H70:H74)</f>
        <v>7.5316000955972138</v>
      </c>
      <c r="I76" s="25"/>
      <c r="J76" s="49"/>
      <c r="L76" s="7" t="s">
        <v>12</v>
      </c>
      <c r="M76" s="52">
        <f>STDEV(M70:M74)</f>
        <v>13.613889965766505</v>
      </c>
      <c r="N76" s="25"/>
      <c r="O76" s="49"/>
    </row>
    <row r="77" spans="2:15" ht="15" thickBot="1" x14ac:dyDescent="0.4">
      <c r="B77" s="7" t="s">
        <v>13</v>
      </c>
      <c r="C77" s="53">
        <f>C76/C75*100</f>
        <v>11.975409912445805</v>
      </c>
      <c r="D77" s="25"/>
      <c r="E77" s="49"/>
      <c r="G77" s="7" t="s">
        <v>13</v>
      </c>
      <c r="H77" s="53">
        <f>H76/H75*100</f>
        <v>10.460555688329462</v>
      </c>
      <c r="I77" s="25"/>
      <c r="J77" s="49"/>
      <c r="L77" s="29" t="s">
        <v>13</v>
      </c>
      <c r="M77" s="30">
        <f>M76/M75*100</f>
        <v>18.767424821845193</v>
      </c>
      <c r="N77" s="31"/>
      <c r="O77" s="49"/>
    </row>
    <row r="78" spans="2:15" x14ac:dyDescent="0.35">
      <c r="B78" s="16" t="s">
        <v>14</v>
      </c>
      <c r="C78" s="24">
        <v>104</v>
      </c>
      <c r="D78" s="55">
        <f>C78/100*100</f>
        <v>104</v>
      </c>
      <c r="E78" s="49"/>
      <c r="G78" s="16" t="s">
        <v>14</v>
      </c>
      <c r="H78" s="24">
        <v>118.3</v>
      </c>
      <c r="I78" s="18">
        <f>H78/100*100</f>
        <v>118.30000000000001</v>
      </c>
      <c r="J78" s="49"/>
      <c r="L78" s="16" t="s">
        <v>14</v>
      </c>
      <c r="M78" s="24">
        <v>95.4</v>
      </c>
      <c r="N78" s="55">
        <f>M78/75*100</f>
        <v>127.2</v>
      </c>
      <c r="O78" s="49"/>
    </row>
    <row r="79" spans="2:15" x14ac:dyDescent="0.35">
      <c r="B79" s="16" t="s">
        <v>15</v>
      </c>
      <c r="C79" s="24" t="s">
        <v>10</v>
      </c>
      <c r="D79" s="18" t="s">
        <v>10</v>
      </c>
      <c r="E79" s="49"/>
      <c r="G79" s="16" t="s">
        <v>15</v>
      </c>
      <c r="H79" s="24" t="s">
        <v>10</v>
      </c>
      <c r="I79" s="18" t="s">
        <v>10</v>
      </c>
      <c r="J79" s="49"/>
      <c r="L79" s="16" t="s">
        <v>15</v>
      </c>
      <c r="M79" s="24" t="s">
        <v>10</v>
      </c>
      <c r="N79" s="18" t="s">
        <v>10</v>
      </c>
      <c r="O79" s="49"/>
    </row>
    <row r="80" spans="2:15" ht="15" thickBot="1" x14ac:dyDescent="0.4">
      <c r="B80" s="16" t="s">
        <v>16</v>
      </c>
      <c r="C80" s="24" t="s">
        <v>10</v>
      </c>
      <c r="D80" s="18" t="s">
        <v>10</v>
      </c>
      <c r="E80" s="49"/>
      <c r="G80" s="16" t="s">
        <v>16</v>
      </c>
      <c r="H80" s="24" t="s">
        <v>10</v>
      </c>
      <c r="I80" s="18" t="s">
        <v>10</v>
      </c>
      <c r="J80" s="49"/>
      <c r="L80" s="20" t="s">
        <v>16</v>
      </c>
      <c r="M80" s="35" t="s">
        <v>10</v>
      </c>
      <c r="N80" s="22" t="s">
        <v>10</v>
      </c>
      <c r="O80" s="49"/>
    </row>
    <row r="81" spans="2:15" x14ac:dyDescent="0.35">
      <c r="B81" s="7"/>
      <c r="C81" s="53"/>
      <c r="D81" s="25"/>
      <c r="E81" s="49"/>
      <c r="G81" s="7"/>
      <c r="H81" s="53"/>
      <c r="I81" s="25"/>
      <c r="J81" s="49"/>
      <c r="M81" s="28"/>
      <c r="N81" s="23"/>
      <c r="O81" s="49"/>
    </row>
    <row r="82" spans="2:15" x14ac:dyDescent="0.35">
      <c r="B82" s="8" t="s">
        <v>17</v>
      </c>
      <c r="C82" s="43"/>
      <c r="D82" s="44"/>
      <c r="E82" s="49"/>
      <c r="G82" s="8" t="s">
        <v>17</v>
      </c>
      <c r="H82" s="43"/>
      <c r="I82" s="44"/>
      <c r="J82" s="49"/>
      <c r="L82" s="26"/>
      <c r="M82" s="23"/>
      <c r="N82" s="23"/>
      <c r="O82" s="49"/>
    </row>
    <row r="83" spans="2:15" ht="29" x14ac:dyDescent="0.35">
      <c r="B83" s="12" t="s">
        <v>6</v>
      </c>
      <c r="C83" s="13" t="s">
        <v>7</v>
      </c>
      <c r="D83" s="15" t="s">
        <v>8</v>
      </c>
      <c r="G83" s="12" t="s">
        <v>6</v>
      </c>
      <c r="H83" s="13" t="s">
        <v>7</v>
      </c>
      <c r="I83" s="15" t="s">
        <v>8</v>
      </c>
      <c r="M83" s="42"/>
      <c r="N83" s="23"/>
      <c r="O83" s="49"/>
    </row>
    <row r="84" spans="2:15" x14ac:dyDescent="0.35">
      <c r="B84" s="16" t="s">
        <v>27</v>
      </c>
      <c r="C84" s="17">
        <v>87.1</v>
      </c>
      <c r="D84" s="55">
        <f>C84/B85*100</f>
        <v>87.1</v>
      </c>
      <c r="E84" s="49"/>
      <c r="G84" s="16" t="s">
        <v>27</v>
      </c>
      <c r="H84" s="17">
        <v>49.6</v>
      </c>
      <c r="I84" s="55">
        <f>H84/G85*100</f>
        <v>49.6</v>
      </c>
      <c r="J84" s="49"/>
      <c r="M84" s="23"/>
      <c r="N84" s="23"/>
      <c r="O84" s="49"/>
    </row>
    <row r="85" spans="2:15" x14ac:dyDescent="0.35">
      <c r="B85" s="19">
        <v>100</v>
      </c>
      <c r="C85" s="17">
        <v>73.3</v>
      </c>
      <c r="D85" s="55">
        <f>C85/B85*100</f>
        <v>73.3</v>
      </c>
      <c r="E85" s="49"/>
      <c r="G85" s="19">
        <v>100</v>
      </c>
      <c r="H85" s="17">
        <v>66.2</v>
      </c>
      <c r="I85" s="55">
        <f>H85/G85*100</f>
        <v>66.2</v>
      </c>
      <c r="J85" s="49"/>
      <c r="M85" s="23"/>
      <c r="N85" s="23"/>
      <c r="O85" s="49"/>
    </row>
    <row r="86" spans="2:15" x14ac:dyDescent="0.35">
      <c r="B86" s="16"/>
      <c r="C86" s="17">
        <v>84.7</v>
      </c>
      <c r="D86" s="55">
        <f>C86/B85*100</f>
        <v>84.7</v>
      </c>
      <c r="E86" s="49"/>
      <c r="G86" s="16"/>
      <c r="H86" s="17">
        <v>52.2</v>
      </c>
      <c r="I86" s="55">
        <f>H86/G85*100</f>
        <v>52.2</v>
      </c>
      <c r="J86" s="49"/>
      <c r="M86" s="23"/>
      <c r="N86" s="23"/>
      <c r="O86" s="49"/>
    </row>
    <row r="87" spans="2:15" x14ac:dyDescent="0.35">
      <c r="B87" s="16"/>
      <c r="C87" s="17">
        <v>79.2</v>
      </c>
      <c r="D87" s="55">
        <f>C87/B85*100</f>
        <v>79.2</v>
      </c>
      <c r="E87" s="49"/>
      <c r="G87" s="16"/>
      <c r="H87" s="17">
        <v>56.3</v>
      </c>
      <c r="I87" s="55">
        <f>H87/G85*100</f>
        <v>56.3</v>
      </c>
      <c r="J87" s="49"/>
      <c r="N87"/>
      <c r="O87" s="45"/>
    </row>
    <row r="88" spans="2:15" x14ac:dyDescent="0.35">
      <c r="B88" s="16"/>
      <c r="C88" s="17">
        <v>76.8</v>
      </c>
      <c r="D88" s="55">
        <f>C88/B85*100</f>
        <v>76.8</v>
      </c>
      <c r="E88" s="49"/>
      <c r="G88" s="16"/>
      <c r="H88" s="17">
        <v>56.1</v>
      </c>
      <c r="I88" s="55">
        <f>H88/G85*100</f>
        <v>56.100000000000009</v>
      </c>
      <c r="J88" s="49"/>
      <c r="N88"/>
      <c r="O88" s="45"/>
    </row>
    <row r="89" spans="2:15" x14ac:dyDescent="0.35">
      <c r="B89" s="7" t="s">
        <v>11</v>
      </c>
      <c r="C89" s="49">
        <f>AVERAGE(C84:C88)</f>
        <v>80.22</v>
      </c>
      <c r="D89" s="55">
        <f>C89/B85*100</f>
        <v>80.22</v>
      </c>
      <c r="E89" s="49"/>
      <c r="G89" s="7" t="s">
        <v>11</v>
      </c>
      <c r="H89" s="49">
        <f>AVERAGE(H84:H88)</f>
        <v>56.080000000000005</v>
      </c>
      <c r="I89" s="55">
        <f>H89/G85*100</f>
        <v>56.080000000000005</v>
      </c>
      <c r="J89" s="49"/>
      <c r="N89"/>
      <c r="O89" s="45"/>
    </row>
    <row r="90" spans="2:15" x14ac:dyDescent="0.35">
      <c r="B90" s="7" t="s">
        <v>12</v>
      </c>
      <c r="C90" s="52">
        <f>STDEV(C84:C88)</f>
        <v>5.6574729340934544</v>
      </c>
      <c r="D90" s="25"/>
      <c r="E90" s="49"/>
      <c r="G90" s="7" t="s">
        <v>12</v>
      </c>
      <c r="H90" s="52">
        <f>STDEV(H84:H88)</f>
        <v>6.3148238296882866</v>
      </c>
      <c r="I90" s="25"/>
      <c r="J90" s="49"/>
      <c r="N90"/>
      <c r="O90" s="45"/>
    </row>
    <row r="91" spans="2:15" ht="15" thickBot="1" x14ac:dyDescent="0.4">
      <c r="B91" s="29" t="s">
        <v>13</v>
      </c>
      <c r="C91" s="30">
        <f>C90/C89*100</f>
        <v>7.0524469385358444</v>
      </c>
      <c r="D91" s="31"/>
      <c r="E91" s="49"/>
      <c r="G91" s="29" t="s">
        <v>13</v>
      </c>
      <c r="H91" s="30">
        <f>H90/H89*100</f>
        <v>11.260384860357144</v>
      </c>
      <c r="I91" s="31"/>
      <c r="J91" s="49"/>
      <c r="M91" s="26"/>
      <c r="N91"/>
      <c r="O91" s="45"/>
    </row>
    <row r="92" spans="2:15" x14ac:dyDescent="0.35">
      <c r="B92" s="16" t="s">
        <v>14</v>
      </c>
      <c r="C92" s="24">
        <v>91.3</v>
      </c>
      <c r="D92" s="55">
        <f>C92/100*100</f>
        <v>91.3</v>
      </c>
      <c r="G92" s="16" t="s">
        <v>14</v>
      </c>
      <c r="H92" s="24">
        <v>101.2</v>
      </c>
      <c r="I92" s="18">
        <f>H92/100*100</f>
        <v>101.2</v>
      </c>
      <c r="L92" s="26"/>
      <c r="N92"/>
      <c r="O92" s="45"/>
    </row>
    <row r="93" spans="2:15" x14ac:dyDescent="0.35">
      <c r="B93" s="16" t="s">
        <v>15</v>
      </c>
      <c r="C93" s="24" t="s">
        <v>10</v>
      </c>
      <c r="D93" s="18" t="s">
        <v>10</v>
      </c>
      <c r="G93" s="16" t="s">
        <v>15</v>
      </c>
      <c r="H93" s="24" t="s">
        <v>10</v>
      </c>
      <c r="I93" s="63"/>
      <c r="L93" s="26"/>
      <c r="N93"/>
      <c r="O93" s="45"/>
    </row>
    <row r="94" spans="2:15" ht="15" thickBot="1" x14ac:dyDescent="0.4">
      <c r="B94" s="16" t="s">
        <v>16</v>
      </c>
      <c r="C94" s="24" t="s">
        <v>10</v>
      </c>
      <c r="D94" s="18" t="s">
        <v>10</v>
      </c>
      <c r="G94" s="20" t="s">
        <v>16</v>
      </c>
      <c r="H94" s="35" t="s">
        <v>10</v>
      </c>
      <c r="I94" s="22" t="s">
        <v>10</v>
      </c>
      <c r="L94" s="26"/>
      <c r="N94"/>
      <c r="O94" s="45"/>
    </row>
    <row r="95" spans="2:15" ht="15" thickBot="1" x14ac:dyDescent="0.4">
      <c r="B95" s="20" t="s">
        <v>29</v>
      </c>
      <c r="C95" s="35">
        <v>113.4</v>
      </c>
      <c r="D95" s="62">
        <f>C95/100*100</f>
        <v>113.4</v>
      </c>
      <c r="N95"/>
      <c r="O95" s="45"/>
    </row>
    <row r="96" spans="2:15" x14ac:dyDescent="0.35">
      <c r="G96" s="26"/>
      <c r="L96" s="26"/>
      <c r="N96"/>
      <c r="O96" s="45"/>
    </row>
    <row r="97" spans="2:15" ht="15" thickBot="1" x14ac:dyDescent="0.4">
      <c r="H97" s="42"/>
      <c r="I97" s="23"/>
      <c r="J97" s="49"/>
      <c r="M97" s="42"/>
      <c r="N97" s="23"/>
      <c r="O97" s="49"/>
    </row>
    <row r="98" spans="2:15" ht="15" thickBot="1" x14ac:dyDescent="0.4">
      <c r="B98" s="1"/>
      <c r="C98" s="2" t="s">
        <v>0</v>
      </c>
      <c r="D98" s="4"/>
      <c r="G98" s="1"/>
      <c r="H98" s="2" t="s">
        <v>1</v>
      </c>
      <c r="I98" s="4"/>
      <c r="L98" s="1"/>
      <c r="M98" s="2" t="s">
        <v>1</v>
      </c>
      <c r="N98" s="4"/>
      <c r="O98" s="45"/>
    </row>
    <row r="99" spans="2:15" x14ac:dyDescent="0.35">
      <c r="B99" s="58" t="s">
        <v>30</v>
      </c>
      <c r="C99" s="59" t="s">
        <v>20</v>
      </c>
      <c r="D99" s="60"/>
      <c r="G99" s="58" t="s">
        <v>30</v>
      </c>
      <c r="H99" s="59" t="s">
        <v>20</v>
      </c>
      <c r="I99" s="60"/>
      <c r="L99" s="58" t="s">
        <v>30</v>
      </c>
      <c r="M99" s="59" t="s">
        <v>20</v>
      </c>
      <c r="N99" s="60"/>
      <c r="O99" s="45"/>
    </row>
    <row r="100" spans="2:15" x14ac:dyDescent="0.35">
      <c r="B100" s="7"/>
      <c r="C100" s="45"/>
      <c r="D100" s="6"/>
      <c r="G100" s="7"/>
      <c r="H100" s="45"/>
      <c r="I100" s="6"/>
      <c r="L100" s="7"/>
      <c r="M100" s="45"/>
      <c r="N100" s="6"/>
      <c r="O100" s="45"/>
    </row>
    <row r="101" spans="2:15" x14ac:dyDescent="0.35">
      <c r="B101" s="8" t="s">
        <v>4</v>
      </c>
      <c r="C101" s="9"/>
      <c r="D101" s="11"/>
      <c r="G101" s="8" t="s">
        <v>4</v>
      </c>
      <c r="H101" s="9"/>
      <c r="I101" s="11"/>
      <c r="L101" s="8" t="s">
        <v>21</v>
      </c>
      <c r="M101" s="9"/>
      <c r="N101" s="11"/>
      <c r="O101" s="45"/>
    </row>
    <row r="102" spans="2:15" ht="29.5" thickBot="1" x14ac:dyDescent="0.4">
      <c r="B102" s="12" t="s">
        <v>31</v>
      </c>
      <c r="C102" s="13" t="s">
        <v>7</v>
      </c>
      <c r="D102" s="15" t="s">
        <v>8</v>
      </c>
      <c r="G102" s="12" t="s">
        <v>31</v>
      </c>
      <c r="H102" s="13" t="s">
        <v>7</v>
      </c>
      <c r="I102" s="15" t="s">
        <v>8</v>
      </c>
      <c r="L102" s="12" t="s">
        <v>31</v>
      </c>
      <c r="M102" s="13" t="s">
        <v>7</v>
      </c>
      <c r="N102" s="15" t="s">
        <v>8</v>
      </c>
      <c r="O102" s="45"/>
    </row>
    <row r="103" spans="2:15" x14ac:dyDescent="0.35">
      <c r="B103" s="58" t="s">
        <v>30</v>
      </c>
      <c r="C103" s="17">
        <v>4.63</v>
      </c>
      <c r="D103" s="55">
        <f>C103/$B$104*100</f>
        <v>92.6</v>
      </c>
      <c r="E103" s="49"/>
      <c r="G103" s="58" t="s">
        <v>30</v>
      </c>
      <c r="H103" s="17">
        <v>4.88</v>
      </c>
      <c r="I103" s="55">
        <f>H103/$G$104*100</f>
        <v>97.6</v>
      </c>
      <c r="J103" s="49"/>
      <c r="L103" s="58" t="s">
        <v>30</v>
      </c>
      <c r="M103" s="17">
        <v>5.25</v>
      </c>
      <c r="N103" s="55">
        <f>M103/$L$104*100</f>
        <v>105</v>
      </c>
      <c r="O103" s="49"/>
    </row>
    <row r="104" spans="2:15" x14ac:dyDescent="0.35">
      <c r="B104" s="19">
        <v>5</v>
      </c>
      <c r="C104" s="17">
        <v>6.13</v>
      </c>
      <c r="D104" s="55">
        <f t="shared" ref="D104:D107" si="0">C104/$B$104*100</f>
        <v>122.6</v>
      </c>
      <c r="E104" s="49"/>
      <c r="G104" s="19">
        <v>5</v>
      </c>
      <c r="H104" s="17">
        <v>5.43</v>
      </c>
      <c r="I104" s="55">
        <f t="shared" ref="I104:I108" si="1">H104/$G$104*100</f>
        <v>108.59999999999998</v>
      </c>
      <c r="J104" s="49"/>
      <c r="L104" s="19">
        <v>5</v>
      </c>
      <c r="M104" s="17">
        <v>4.63</v>
      </c>
      <c r="N104" s="55">
        <f t="shared" ref="N104:N108" si="2">M104/$L$104*100</f>
        <v>92.6</v>
      </c>
      <c r="O104" s="49"/>
    </row>
    <row r="105" spans="2:15" x14ac:dyDescent="0.35">
      <c r="B105" s="16"/>
      <c r="C105" s="17">
        <v>4.58</v>
      </c>
      <c r="D105" s="55">
        <f t="shared" si="0"/>
        <v>91.600000000000009</v>
      </c>
      <c r="E105" s="49"/>
      <c r="G105" s="16"/>
      <c r="H105" s="17">
        <v>4.84</v>
      </c>
      <c r="I105" s="55">
        <f t="shared" si="1"/>
        <v>96.8</v>
      </c>
      <c r="J105" s="49"/>
      <c r="L105" s="16"/>
      <c r="M105" s="17">
        <v>6.12</v>
      </c>
      <c r="N105" s="55">
        <f t="shared" si="2"/>
        <v>122.39999999999999</v>
      </c>
      <c r="O105" s="49"/>
    </row>
    <row r="106" spans="2:15" x14ac:dyDescent="0.35">
      <c r="B106" s="16"/>
      <c r="C106" s="17">
        <v>4.6399999999999997</v>
      </c>
      <c r="D106" s="55">
        <f t="shared" si="0"/>
        <v>92.8</v>
      </c>
      <c r="E106" s="49"/>
      <c r="G106" s="16"/>
      <c r="H106" s="17">
        <v>4.8099999999999996</v>
      </c>
      <c r="I106" s="55">
        <f t="shared" si="1"/>
        <v>96.2</v>
      </c>
      <c r="J106" s="49"/>
      <c r="L106" s="16"/>
      <c r="M106" s="17">
        <v>4.51</v>
      </c>
      <c r="N106" s="55">
        <f t="shared" si="2"/>
        <v>90.199999999999989</v>
      </c>
      <c r="O106" s="49"/>
    </row>
    <row r="107" spans="2:15" x14ac:dyDescent="0.35">
      <c r="B107" s="16"/>
      <c r="C107" s="17">
        <v>4.93</v>
      </c>
      <c r="D107" s="55">
        <f t="shared" si="0"/>
        <v>98.6</v>
      </c>
      <c r="E107" s="49"/>
      <c r="G107" s="16"/>
      <c r="H107" s="17">
        <v>5.85</v>
      </c>
      <c r="I107" s="55">
        <f t="shared" si="1"/>
        <v>117</v>
      </c>
      <c r="J107" s="49"/>
      <c r="L107" s="16"/>
      <c r="M107" s="17">
        <v>5.16</v>
      </c>
      <c r="N107" s="55">
        <f t="shared" si="2"/>
        <v>103.2</v>
      </c>
      <c r="O107" s="49"/>
    </row>
    <row r="108" spans="2:15" x14ac:dyDescent="0.35">
      <c r="B108" s="7" t="s">
        <v>11</v>
      </c>
      <c r="C108" s="52">
        <f>AVERAGE(C103:C107)</f>
        <v>4.9820000000000002</v>
      </c>
      <c r="D108" s="55">
        <f>C108/B104*100</f>
        <v>99.64</v>
      </c>
      <c r="E108" s="49"/>
      <c r="G108" s="7" t="s">
        <v>11</v>
      </c>
      <c r="H108" s="51">
        <f>AVERAGE(H103:H107)</f>
        <v>5.161999999999999</v>
      </c>
      <c r="I108" s="55">
        <f t="shared" si="1"/>
        <v>103.23999999999998</v>
      </c>
      <c r="J108" s="49"/>
      <c r="L108" s="7" t="s">
        <v>11</v>
      </c>
      <c r="M108" s="51">
        <f>AVERAGE(M103:M107)</f>
        <v>5.1339999999999995</v>
      </c>
      <c r="N108" s="55">
        <f t="shared" si="2"/>
        <v>102.67999999999999</v>
      </c>
      <c r="O108" s="49"/>
    </row>
    <row r="109" spans="2:15" x14ac:dyDescent="0.35">
      <c r="B109" s="7" t="s">
        <v>12</v>
      </c>
      <c r="C109" s="52">
        <f>STDEV(C103:C107)</f>
        <v>0.65633070932267257</v>
      </c>
      <c r="D109" s="25"/>
      <c r="E109" s="49"/>
      <c r="G109" s="7" t="s">
        <v>12</v>
      </c>
      <c r="H109" s="52">
        <f>STDEV(H103:H107)</f>
        <v>0.46159506063215183</v>
      </c>
      <c r="I109" s="25"/>
      <c r="J109" s="49"/>
      <c r="L109" s="7" t="s">
        <v>12</v>
      </c>
      <c r="M109" s="52">
        <f>STDEV(M103:M107)</f>
        <v>0.63830243615390114</v>
      </c>
      <c r="N109" s="25"/>
      <c r="O109" s="49"/>
    </row>
    <row r="110" spans="2:15" x14ac:dyDescent="0.35">
      <c r="B110" s="7" t="s">
        <v>13</v>
      </c>
      <c r="C110" s="53">
        <f>C109/C108*100</f>
        <v>13.174040733092585</v>
      </c>
      <c r="D110" s="25"/>
      <c r="E110" s="49"/>
      <c r="G110" s="7" t="s">
        <v>13</v>
      </c>
      <c r="H110" s="53">
        <f>H109/H108*100</f>
        <v>8.9421747507197189</v>
      </c>
      <c r="I110" s="25"/>
      <c r="J110" s="49"/>
      <c r="L110" s="7" t="s">
        <v>13</v>
      </c>
      <c r="M110" s="53">
        <f>M109/M108*100</f>
        <v>12.432848386324528</v>
      </c>
      <c r="N110" s="25"/>
      <c r="O110" s="49"/>
    </row>
    <row r="111" spans="2:15" x14ac:dyDescent="0.35">
      <c r="B111" s="16" t="s">
        <v>14</v>
      </c>
      <c r="C111" s="24">
        <v>4.8899999999999997</v>
      </c>
      <c r="D111" s="18">
        <f>C111/5*100</f>
        <v>97.8</v>
      </c>
      <c r="E111" s="49"/>
      <c r="G111" s="16" t="s">
        <v>14</v>
      </c>
      <c r="H111" s="24">
        <v>5.45</v>
      </c>
      <c r="I111" s="18">
        <f>H111/5*100</f>
        <v>109.00000000000001</v>
      </c>
      <c r="J111" s="49"/>
      <c r="L111" s="16" t="s">
        <v>14</v>
      </c>
      <c r="M111" s="24">
        <v>4.32</v>
      </c>
      <c r="N111" s="18">
        <f>M111/5*100</f>
        <v>86.4</v>
      </c>
      <c r="O111" s="49"/>
    </row>
    <row r="112" spans="2:15" x14ac:dyDescent="0.35">
      <c r="B112" s="16" t="s">
        <v>15</v>
      </c>
      <c r="C112" s="24">
        <v>4.7</v>
      </c>
      <c r="D112" s="18">
        <f>C112/5*100</f>
        <v>94</v>
      </c>
      <c r="E112" s="49"/>
      <c r="G112" s="16" t="s">
        <v>15</v>
      </c>
      <c r="H112" s="24">
        <v>4.71</v>
      </c>
      <c r="I112" s="18">
        <f>H112/5*100</f>
        <v>94.199999999999989</v>
      </c>
      <c r="J112" s="49"/>
      <c r="L112" s="16" t="s">
        <v>15</v>
      </c>
      <c r="M112" s="24">
        <v>4.53</v>
      </c>
      <c r="N112" s="18">
        <f>M112/5*100</f>
        <v>90.600000000000009</v>
      </c>
      <c r="O112" s="49"/>
    </row>
    <row r="113" spans="2:15" ht="15" thickBot="1" x14ac:dyDescent="0.4">
      <c r="B113" s="16" t="s">
        <v>16</v>
      </c>
      <c r="C113" s="24">
        <v>5.21</v>
      </c>
      <c r="D113" s="18">
        <f>C113/5*100</f>
        <v>104.2</v>
      </c>
      <c r="E113" s="49"/>
      <c r="G113" s="16" t="s">
        <v>16</v>
      </c>
      <c r="H113" s="24">
        <v>5.14</v>
      </c>
      <c r="I113" s="18">
        <f>H113/5*100</f>
        <v>102.8</v>
      </c>
      <c r="J113" s="49"/>
      <c r="L113" s="20" t="s">
        <v>16</v>
      </c>
      <c r="M113" s="35">
        <v>4.29</v>
      </c>
      <c r="N113" s="22">
        <f>M113/5*100</f>
        <v>85.8</v>
      </c>
      <c r="O113" s="49"/>
    </row>
    <row r="114" spans="2:15" x14ac:dyDescent="0.35">
      <c r="B114" s="7"/>
      <c r="C114" s="53"/>
      <c r="D114" s="25"/>
      <c r="E114" s="49"/>
      <c r="G114" s="7"/>
      <c r="H114" s="53"/>
      <c r="I114" s="25"/>
      <c r="J114" s="49"/>
      <c r="N114"/>
      <c r="O114" s="45"/>
    </row>
    <row r="115" spans="2:15" x14ac:dyDescent="0.35">
      <c r="B115" s="8" t="s">
        <v>17</v>
      </c>
      <c r="C115" s="43"/>
      <c r="D115" s="44"/>
      <c r="E115" s="49"/>
      <c r="G115" s="8" t="s">
        <v>17</v>
      </c>
      <c r="H115" s="43"/>
      <c r="I115" s="44"/>
      <c r="J115" s="49"/>
      <c r="N115"/>
      <c r="O115" s="45"/>
    </row>
    <row r="116" spans="2:15" ht="29.5" thickBot="1" x14ac:dyDescent="0.4">
      <c r="B116" s="12" t="s">
        <v>31</v>
      </c>
      <c r="C116" s="13" t="s">
        <v>7</v>
      </c>
      <c r="D116" s="15" t="s">
        <v>8</v>
      </c>
      <c r="G116" s="12" t="s">
        <v>31</v>
      </c>
      <c r="H116" s="13" t="s">
        <v>7</v>
      </c>
      <c r="I116" s="15" t="s">
        <v>8</v>
      </c>
      <c r="N116"/>
      <c r="O116" s="45"/>
    </row>
    <row r="117" spans="2:15" x14ac:dyDescent="0.35">
      <c r="B117" s="58" t="s">
        <v>30</v>
      </c>
      <c r="C117" s="17">
        <v>4.6100000000000003</v>
      </c>
      <c r="D117" s="55">
        <f>C117/5*100</f>
        <v>92.2</v>
      </c>
      <c r="E117" s="49"/>
      <c r="G117" s="58" t="s">
        <v>30</v>
      </c>
      <c r="H117" s="17">
        <v>4.3899999999999997</v>
      </c>
      <c r="I117" s="55">
        <f>H117/$G$118*100</f>
        <v>87.799999999999983</v>
      </c>
      <c r="J117" s="49"/>
      <c r="N117"/>
      <c r="O117" s="45"/>
    </row>
    <row r="118" spans="2:15" x14ac:dyDescent="0.35">
      <c r="B118" s="19">
        <v>5</v>
      </c>
      <c r="C118" s="17">
        <v>5.08</v>
      </c>
      <c r="D118" s="55">
        <f t="shared" ref="D118:D121" si="3">C118/5*100</f>
        <v>101.6</v>
      </c>
      <c r="E118" s="49"/>
      <c r="G118" s="19">
        <v>5</v>
      </c>
      <c r="H118" s="17">
        <v>6.41</v>
      </c>
      <c r="I118" s="55">
        <f t="shared" ref="I118:I121" si="4">H118/$G$118*100</f>
        <v>128.19999999999999</v>
      </c>
      <c r="J118" s="49"/>
      <c r="N118"/>
      <c r="O118" s="45"/>
    </row>
    <row r="119" spans="2:15" x14ac:dyDescent="0.35">
      <c r="B119" s="16"/>
      <c r="C119" s="17">
        <v>5.13</v>
      </c>
      <c r="D119" s="55">
        <f t="shared" si="3"/>
        <v>102.60000000000001</v>
      </c>
      <c r="E119" s="49"/>
      <c r="G119" s="16"/>
      <c r="H119" s="17">
        <v>4.93</v>
      </c>
      <c r="I119" s="55">
        <f t="shared" si="4"/>
        <v>98.6</v>
      </c>
      <c r="J119" s="49"/>
      <c r="N119"/>
    </row>
    <row r="120" spans="2:15" x14ac:dyDescent="0.35">
      <c r="B120" s="16"/>
      <c r="C120" s="17">
        <v>4.92</v>
      </c>
      <c r="D120" s="55">
        <f t="shared" si="3"/>
        <v>98.4</v>
      </c>
      <c r="E120" s="49"/>
      <c r="G120" s="16"/>
      <c r="H120" s="17">
        <v>6.03</v>
      </c>
      <c r="I120" s="55">
        <f t="shared" si="4"/>
        <v>120.6</v>
      </c>
      <c r="J120" s="49"/>
      <c r="N120"/>
    </row>
    <row r="121" spans="2:15" x14ac:dyDescent="0.35">
      <c r="B121" s="16"/>
      <c r="C121" s="17">
        <v>5.78</v>
      </c>
      <c r="D121" s="55">
        <f t="shared" si="3"/>
        <v>115.60000000000001</v>
      </c>
      <c r="E121" s="49"/>
      <c r="G121" s="16"/>
      <c r="H121" s="17">
        <v>4.3899999999999997</v>
      </c>
      <c r="I121" s="55">
        <f t="shared" si="4"/>
        <v>87.799999999999983</v>
      </c>
      <c r="J121" s="49"/>
      <c r="N121"/>
    </row>
    <row r="122" spans="2:15" x14ac:dyDescent="0.35">
      <c r="B122" s="7" t="s">
        <v>11</v>
      </c>
      <c r="C122" s="52">
        <f>AVERAGE(C117:C121)</f>
        <v>5.104000000000001</v>
      </c>
      <c r="D122" s="55">
        <f>C122/B118*100</f>
        <v>102.08000000000001</v>
      </c>
      <c r="E122" s="49"/>
      <c r="G122" s="7" t="s">
        <v>11</v>
      </c>
      <c r="H122" s="49">
        <f>AVERAGE(H117:H121)</f>
        <v>5.23</v>
      </c>
      <c r="I122" s="55">
        <f>H122/G118*100</f>
        <v>104.60000000000001</v>
      </c>
      <c r="J122" s="49"/>
      <c r="N122"/>
    </row>
    <row r="123" spans="2:15" x14ac:dyDescent="0.35">
      <c r="B123" s="7" t="s">
        <v>12</v>
      </c>
      <c r="C123" s="52">
        <f>STDEV(C117:C121)</f>
        <v>0.42898717929560554</v>
      </c>
      <c r="D123" s="25"/>
      <c r="E123" s="49"/>
      <c r="G123" s="7" t="s">
        <v>12</v>
      </c>
      <c r="H123" s="52">
        <f>STDEV(H117:H121)</f>
        <v>0.93989361100073165</v>
      </c>
      <c r="I123" s="25"/>
      <c r="J123" s="49"/>
      <c r="N123"/>
    </row>
    <row r="124" spans="2:15" x14ac:dyDescent="0.35">
      <c r="B124" s="7" t="s">
        <v>13</v>
      </c>
      <c r="C124" s="53">
        <f>C123/C122*100</f>
        <v>8.4049212244436795</v>
      </c>
      <c r="D124" s="25"/>
      <c r="E124" s="49"/>
      <c r="G124" s="7" t="s">
        <v>13</v>
      </c>
      <c r="H124" s="53">
        <f>H123/H122*100</f>
        <v>17.971197151065613</v>
      </c>
      <c r="I124" s="25"/>
      <c r="J124" s="49"/>
      <c r="N124"/>
    </row>
    <row r="125" spans="2:15" x14ac:dyDescent="0.35">
      <c r="B125" s="16" t="s">
        <v>14</v>
      </c>
      <c r="C125" s="24">
        <v>4.49</v>
      </c>
      <c r="D125" s="18">
        <f>C125/5*100</f>
        <v>89.8</v>
      </c>
      <c r="E125" s="49"/>
      <c r="G125" s="16" t="s">
        <v>14</v>
      </c>
      <c r="H125" s="24">
        <v>4.78</v>
      </c>
      <c r="I125" s="18">
        <f>H125/$G$118*100</f>
        <v>95.600000000000009</v>
      </c>
      <c r="J125" s="49"/>
      <c r="N125"/>
    </row>
    <row r="126" spans="2:15" x14ac:dyDescent="0.35">
      <c r="B126" s="16" t="s">
        <v>15</v>
      </c>
      <c r="C126" s="24">
        <v>4.8099999999999996</v>
      </c>
      <c r="D126" s="18">
        <f>C126/5*100</f>
        <v>96.2</v>
      </c>
      <c r="E126" s="49"/>
      <c r="G126" s="16" t="s">
        <v>15</v>
      </c>
      <c r="H126" s="24">
        <v>4.3600000000000003</v>
      </c>
      <c r="I126" s="18">
        <f t="shared" ref="I126:I127" si="5">H126/$G$118*100</f>
        <v>87.200000000000017</v>
      </c>
      <c r="J126" s="49"/>
      <c r="N126"/>
    </row>
    <row r="127" spans="2:15" ht="15" thickBot="1" x14ac:dyDescent="0.4">
      <c r="B127" s="33" t="s">
        <v>16</v>
      </c>
      <c r="C127" s="34">
        <v>5.39</v>
      </c>
      <c r="D127" s="56">
        <f>C127/5*100</f>
        <v>107.79999999999998</v>
      </c>
      <c r="G127" s="20" t="s">
        <v>16</v>
      </c>
      <c r="H127" s="35">
        <v>5.94</v>
      </c>
      <c r="I127" s="22">
        <f t="shared" si="5"/>
        <v>118.80000000000001</v>
      </c>
      <c r="N127"/>
    </row>
    <row r="128" spans="2:15" ht="15" thickBot="1" x14ac:dyDescent="0.4">
      <c r="B128" s="20" t="s">
        <v>29</v>
      </c>
      <c r="C128" s="35">
        <v>5.56</v>
      </c>
      <c r="D128" s="22">
        <f>C128/5*100</f>
        <v>111.19999999999999</v>
      </c>
      <c r="N128"/>
    </row>
    <row r="131" spans="2:15" ht="15" thickBot="1" x14ac:dyDescent="0.4"/>
    <row r="132" spans="2:15" ht="15" thickBot="1" x14ac:dyDescent="0.4">
      <c r="B132" s="1"/>
      <c r="C132" s="2" t="s">
        <v>0</v>
      </c>
      <c r="D132" s="4"/>
      <c r="G132" s="1"/>
      <c r="H132" s="2" t="s">
        <v>1</v>
      </c>
      <c r="I132" s="4"/>
      <c r="L132" s="1"/>
      <c r="M132" s="2" t="s">
        <v>2</v>
      </c>
      <c r="N132" s="4"/>
      <c r="O132" s="45"/>
    </row>
    <row r="133" spans="2:15" x14ac:dyDescent="0.35">
      <c r="B133" s="5" t="s">
        <v>32</v>
      </c>
      <c r="C133" s="45"/>
      <c r="D133" s="6"/>
      <c r="G133" s="5" t="s">
        <v>32</v>
      </c>
      <c r="H133" s="45"/>
      <c r="I133" s="6"/>
      <c r="L133" s="5" t="s">
        <v>32</v>
      </c>
      <c r="M133" s="45"/>
      <c r="N133" s="6"/>
      <c r="O133" s="45"/>
    </row>
    <row r="134" spans="2:15" x14ac:dyDescent="0.35">
      <c r="B134" s="7"/>
      <c r="C134" s="45"/>
      <c r="D134" s="6"/>
      <c r="G134" s="7"/>
      <c r="H134" s="45"/>
      <c r="I134" s="6"/>
      <c r="L134" s="7"/>
      <c r="M134" s="45"/>
      <c r="N134" s="6"/>
      <c r="O134" s="45"/>
    </row>
    <row r="135" spans="2:15" x14ac:dyDescent="0.35">
      <c r="B135" s="8" t="s">
        <v>4</v>
      </c>
      <c r="C135" s="9"/>
      <c r="D135" s="11"/>
      <c r="G135" s="8" t="s">
        <v>4</v>
      </c>
      <c r="H135" s="9"/>
      <c r="I135" s="11"/>
      <c r="L135" s="8" t="s">
        <v>5</v>
      </c>
      <c r="M135" s="9"/>
      <c r="N135" s="11"/>
      <c r="O135" s="45"/>
    </row>
    <row r="136" spans="2:15" ht="29" x14ac:dyDescent="0.35">
      <c r="B136" s="12" t="s">
        <v>33</v>
      </c>
      <c r="C136" s="13" t="s">
        <v>7</v>
      </c>
      <c r="D136" s="15" t="s">
        <v>8</v>
      </c>
      <c r="G136" s="12" t="s">
        <v>33</v>
      </c>
      <c r="H136" s="13" t="s">
        <v>7</v>
      </c>
      <c r="I136" s="15" t="s">
        <v>8</v>
      </c>
      <c r="L136" s="12" t="s">
        <v>33</v>
      </c>
      <c r="M136" s="13" t="s">
        <v>7</v>
      </c>
      <c r="N136" s="15" t="s">
        <v>8</v>
      </c>
      <c r="O136" s="45"/>
    </row>
    <row r="137" spans="2:15" x14ac:dyDescent="0.35">
      <c r="B137" s="16" t="s">
        <v>32</v>
      </c>
      <c r="C137" s="17">
        <v>65.5</v>
      </c>
      <c r="D137" s="55">
        <f>C137/B138*100</f>
        <v>87.333333333333329</v>
      </c>
      <c r="E137" s="49"/>
      <c r="G137" s="16" t="s">
        <v>34</v>
      </c>
      <c r="H137" s="17">
        <v>45.1</v>
      </c>
      <c r="I137" s="55">
        <f>H137/G138*100</f>
        <v>60.13333333333334</v>
      </c>
      <c r="J137" s="49"/>
      <c r="L137" s="16" t="s">
        <v>32</v>
      </c>
      <c r="M137" s="17">
        <v>56.6</v>
      </c>
      <c r="N137" s="55">
        <f>M137/L138*100</f>
        <v>75.466666666666669</v>
      </c>
      <c r="O137" s="49"/>
    </row>
    <row r="138" spans="2:15" x14ac:dyDescent="0.35">
      <c r="B138" s="19">
        <v>75</v>
      </c>
      <c r="C138" s="17">
        <v>70.099999999999994</v>
      </c>
      <c r="D138" s="55">
        <f>C138/B138*100</f>
        <v>93.466666666666669</v>
      </c>
      <c r="E138" s="49"/>
      <c r="G138" s="19">
        <v>75</v>
      </c>
      <c r="H138" s="17">
        <v>44.8</v>
      </c>
      <c r="I138" s="55">
        <f>H138/G138*100</f>
        <v>59.733333333333327</v>
      </c>
      <c r="J138" s="49"/>
      <c r="L138" s="19">
        <v>75</v>
      </c>
      <c r="M138" s="17">
        <v>53.6</v>
      </c>
      <c r="N138" s="55">
        <f>M138/L138*100</f>
        <v>71.466666666666669</v>
      </c>
      <c r="O138" s="49"/>
    </row>
    <row r="139" spans="2:15" x14ac:dyDescent="0.35">
      <c r="B139" s="16"/>
      <c r="C139" s="17">
        <v>68.900000000000006</v>
      </c>
      <c r="D139" s="55">
        <f>C139/B138*100</f>
        <v>91.866666666666674</v>
      </c>
      <c r="E139" s="49"/>
      <c r="G139" s="16"/>
      <c r="H139" s="17">
        <v>48.3</v>
      </c>
      <c r="I139" s="55">
        <f>H139/G138*100</f>
        <v>64.400000000000006</v>
      </c>
      <c r="J139" s="49"/>
      <c r="L139" s="16"/>
      <c r="M139" s="17">
        <v>73.099999999999994</v>
      </c>
      <c r="N139" s="55">
        <f>M139/L138*100</f>
        <v>97.466666666666654</v>
      </c>
      <c r="O139" s="49"/>
    </row>
    <row r="140" spans="2:15" x14ac:dyDescent="0.35">
      <c r="B140" s="16"/>
      <c r="C140" s="17">
        <v>66.099999999999994</v>
      </c>
      <c r="D140" s="55">
        <f>C140/B138*100</f>
        <v>88.133333333333326</v>
      </c>
      <c r="E140" s="49"/>
      <c r="G140" s="16"/>
      <c r="H140" s="17">
        <v>52</v>
      </c>
      <c r="I140" s="55">
        <f>H140/G138*100</f>
        <v>69.333333333333343</v>
      </c>
      <c r="J140" s="49"/>
      <c r="L140" s="16"/>
      <c r="M140" s="17">
        <v>49.2</v>
      </c>
      <c r="N140" s="55">
        <f>M140/L138*100</f>
        <v>65.600000000000009</v>
      </c>
      <c r="O140" s="49"/>
    </row>
    <row r="141" spans="2:15" x14ac:dyDescent="0.35">
      <c r="B141" s="16"/>
      <c r="C141" s="17">
        <v>68.099999999999994</v>
      </c>
      <c r="D141" s="55">
        <f>C141/B138*100</f>
        <v>90.8</v>
      </c>
      <c r="E141" s="49"/>
      <c r="G141" s="16"/>
      <c r="H141" s="17">
        <v>50.3</v>
      </c>
      <c r="I141" s="55">
        <f>H141/G138*100</f>
        <v>67.066666666666663</v>
      </c>
      <c r="J141" s="49"/>
      <c r="L141" s="16"/>
      <c r="M141" s="17">
        <v>63.2</v>
      </c>
      <c r="N141" s="55">
        <f>M141/L138*100</f>
        <v>84.266666666666666</v>
      </c>
      <c r="O141" s="49"/>
    </row>
    <row r="142" spans="2:15" x14ac:dyDescent="0.35">
      <c r="B142" s="7" t="s">
        <v>11</v>
      </c>
      <c r="C142" s="49">
        <f>AVERAGE(C137:C141)</f>
        <v>67.740000000000009</v>
      </c>
      <c r="D142" s="55">
        <f>C142/B138*100</f>
        <v>90.320000000000007</v>
      </c>
      <c r="E142" s="49"/>
      <c r="G142" s="7" t="s">
        <v>11</v>
      </c>
      <c r="H142" s="49">
        <f>AVERAGE(H137:H141)</f>
        <v>48.1</v>
      </c>
      <c r="I142" s="55">
        <f>H142/G138*100</f>
        <v>64.133333333333326</v>
      </c>
      <c r="J142" s="49"/>
      <c r="L142" s="7" t="s">
        <v>11</v>
      </c>
      <c r="M142" s="49">
        <f>AVERAGE(M137:M141)</f>
        <v>59.14</v>
      </c>
      <c r="N142" s="55">
        <f>M142/L138*100</f>
        <v>78.853333333333325</v>
      </c>
      <c r="O142" s="49"/>
    </row>
    <row r="143" spans="2:15" x14ac:dyDescent="0.35">
      <c r="B143" s="7" t="s">
        <v>12</v>
      </c>
      <c r="C143" s="52">
        <f>STDEV(C137:C141)</f>
        <v>1.9204166214652487</v>
      </c>
      <c r="D143" s="25"/>
      <c r="E143" s="49"/>
      <c r="G143" s="7" t="s">
        <v>12</v>
      </c>
      <c r="H143" s="52">
        <f>STDEV(H137:H141)</f>
        <v>3.1614869919074473</v>
      </c>
      <c r="I143" s="25"/>
      <c r="J143" s="49"/>
      <c r="L143" s="7" t="s">
        <v>12</v>
      </c>
      <c r="M143" s="52">
        <f>STDEV(M137:M141)</f>
        <v>9.3181543236845634</v>
      </c>
      <c r="N143" s="25"/>
      <c r="O143" s="49"/>
    </row>
    <row r="144" spans="2:15" ht="15" thickBot="1" x14ac:dyDescent="0.4">
      <c r="B144" s="7" t="s">
        <v>13</v>
      </c>
      <c r="C144" s="53">
        <f>C143/C142*100</f>
        <v>2.8349817264027877</v>
      </c>
      <c r="D144" s="25"/>
      <c r="E144" s="49"/>
      <c r="G144" s="7" t="s">
        <v>13</v>
      </c>
      <c r="H144" s="53">
        <f>H143/H142*100</f>
        <v>6.5727380289136121</v>
      </c>
      <c r="I144" s="25"/>
      <c r="J144" s="49"/>
      <c r="L144" s="29" t="s">
        <v>13</v>
      </c>
      <c r="M144" s="30">
        <f>M143/M142*100</f>
        <v>15.756094561522765</v>
      </c>
      <c r="N144" s="31"/>
      <c r="O144" s="49"/>
    </row>
    <row r="145" spans="2:15" x14ac:dyDescent="0.35">
      <c r="B145" s="16" t="s">
        <v>14</v>
      </c>
      <c r="C145" s="24">
        <v>70.599999999999994</v>
      </c>
      <c r="D145" s="55">
        <f>C145/75*100</f>
        <v>94.133333333333326</v>
      </c>
      <c r="E145" s="49"/>
      <c r="G145" s="16" t="s">
        <v>14</v>
      </c>
      <c r="H145" s="24">
        <v>76.8</v>
      </c>
      <c r="I145" s="18">
        <f>H145/75*100</f>
        <v>102.4</v>
      </c>
      <c r="J145" s="49"/>
      <c r="L145" s="16" t="s">
        <v>14</v>
      </c>
      <c r="M145" s="24">
        <v>71.5</v>
      </c>
      <c r="N145" s="55">
        <f>M145/75*100</f>
        <v>95.333333333333343</v>
      </c>
      <c r="O145" s="49"/>
    </row>
    <row r="146" spans="2:15" x14ac:dyDescent="0.35">
      <c r="B146" s="16" t="s">
        <v>15</v>
      </c>
      <c r="C146" s="24">
        <v>0</v>
      </c>
      <c r="D146" s="18" t="s">
        <v>10</v>
      </c>
      <c r="E146" s="49"/>
      <c r="G146" s="16" t="s">
        <v>15</v>
      </c>
      <c r="H146" s="24">
        <v>0</v>
      </c>
      <c r="I146" s="18" t="s">
        <v>10</v>
      </c>
      <c r="J146" s="49"/>
      <c r="L146" s="16" t="s">
        <v>15</v>
      </c>
      <c r="M146" s="24">
        <v>4.0199999999999996</v>
      </c>
      <c r="N146" s="18">
        <f>M146/75*100</f>
        <v>5.3599999999999994</v>
      </c>
      <c r="O146" s="49"/>
    </row>
    <row r="147" spans="2:15" ht="15" thickBot="1" x14ac:dyDescent="0.4">
      <c r="B147" s="16" t="s">
        <v>16</v>
      </c>
      <c r="C147" s="24">
        <v>0</v>
      </c>
      <c r="D147" s="18" t="s">
        <v>10</v>
      </c>
      <c r="E147" s="49"/>
      <c r="G147" s="16" t="s">
        <v>16</v>
      </c>
      <c r="H147" s="24">
        <v>0</v>
      </c>
      <c r="I147" s="18" t="s">
        <v>10</v>
      </c>
      <c r="J147" s="49"/>
      <c r="L147" s="20" t="s">
        <v>16</v>
      </c>
      <c r="M147" s="35">
        <v>0</v>
      </c>
      <c r="N147" s="22" t="s">
        <v>10</v>
      </c>
      <c r="O147" s="49"/>
    </row>
    <row r="148" spans="2:15" x14ac:dyDescent="0.35">
      <c r="B148" s="7"/>
      <c r="C148" s="53"/>
      <c r="D148" s="25"/>
      <c r="E148" s="49"/>
      <c r="G148" s="7"/>
      <c r="H148" s="53"/>
      <c r="I148" s="25"/>
      <c r="J148" s="49"/>
      <c r="M148" s="28"/>
      <c r="N148" s="23"/>
      <c r="O148" s="49"/>
    </row>
    <row r="149" spans="2:15" x14ac:dyDescent="0.35">
      <c r="B149" s="8" t="s">
        <v>17</v>
      </c>
      <c r="C149" s="43"/>
      <c r="D149" s="44"/>
      <c r="E149" s="49"/>
      <c r="G149" s="8" t="s">
        <v>17</v>
      </c>
      <c r="H149" s="43"/>
      <c r="I149" s="44"/>
      <c r="J149" s="49"/>
      <c r="L149" s="26"/>
      <c r="M149" s="23"/>
      <c r="N149" s="23"/>
      <c r="O149" s="49"/>
    </row>
    <row r="150" spans="2:15" ht="29" x14ac:dyDescent="0.35">
      <c r="B150" s="12" t="s">
        <v>33</v>
      </c>
      <c r="C150" s="13" t="s">
        <v>7</v>
      </c>
      <c r="D150" s="15" t="s">
        <v>8</v>
      </c>
      <c r="G150" s="12" t="s">
        <v>33</v>
      </c>
      <c r="H150" s="13" t="s">
        <v>7</v>
      </c>
      <c r="I150" s="15" t="s">
        <v>8</v>
      </c>
      <c r="M150" s="42"/>
      <c r="N150" s="23"/>
      <c r="O150" s="49"/>
    </row>
    <row r="151" spans="2:15" x14ac:dyDescent="0.35">
      <c r="B151" s="16" t="s">
        <v>32</v>
      </c>
      <c r="C151" s="17">
        <v>64</v>
      </c>
      <c r="D151" s="55">
        <f>C151/B152*100</f>
        <v>85.333333333333343</v>
      </c>
      <c r="E151" s="49"/>
      <c r="G151" s="16" t="s">
        <v>34</v>
      </c>
      <c r="H151" s="17">
        <v>46.9</v>
      </c>
      <c r="I151" s="55">
        <f>H151/G152*100</f>
        <v>62.533333333333331</v>
      </c>
      <c r="J151" s="49"/>
      <c r="M151" s="23"/>
      <c r="N151" s="23"/>
      <c r="O151" s="49"/>
    </row>
    <row r="152" spans="2:15" x14ac:dyDescent="0.35">
      <c r="B152" s="19">
        <v>75</v>
      </c>
      <c r="C152" s="17">
        <v>63.4</v>
      </c>
      <c r="D152" s="55">
        <f>C152/B152*100</f>
        <v>84.533333333333331</v>
      </c>
      <c r="E152" s="49"/>
      <c r="G152" s="19">
        <v>75</v>
      </c>
      <c r="H152" s="17">
        <v>44.6</v>
      </c>
      <c r="I152" s="55">
        <f>H152/G152*100</f>
        <v>59.466666666666669</v>
      </c>
      <c r="J152" s="49"/>
      <c r="M152" s="23"/>
      <c r="N152" s="23"/>
      <c r="O152" s="49"/>
    </row>
    <row r="153" spans="2:15" x14ac:dyDescent="0.35">
      <c r="B153" s="16"/>
      <c r="C153" s="17">
        <v>61.7</v>
      </c>
      <c r="D153" s="55">
        <f>C153/B152*100</f>
        <v>82.266666666666666</v>
      </c>
      <c r="E153" s="49"/>
      <c r="G153" s="16"/>
      <c r="H153" s="17">
        <v>33.299999999999997</v>
      </c>
      <c r="I153" s="55">
        <f>H153/G152*100</f>
        <v>44.399999999999991</v>
      </c>
      <c r="J153" s="49"/>
      <c r="M153" s="23"/>
      <c r="N153" s="23"/>
      <c r="O153" s="49"/>
    </row>
    <row r="154" spans="2:15" x14ac:dyDescent="0.35">
      <c r="B154" s="16"/>
      <c r="C154" s="17">
        <v>58.7</v>
      </c>
      <c r="D154" s="55">
        <f>C154/B152*100</f>
        <v>78.26666666666668</v>
      </c>
      <c r="E154" s="49"/>
      <c r="G154" s="16"/>
      <c r="H154" s="17">
        <v>38.1</v>
      </c>
      <c r="I154" s="55">
        <f>H154/G152*100</f>
        <v>50.8</v>
      </c>
      <c r="J154" s="49"/>
      <c r="N154"/>
    </row>
    <row r="155" spans="2:15" x14ac:dyDescent="0.35">
      <c r="B155" s="16"/>
      <c r="C155" s="17">
        <v>59.2</v>
      </c>
      <c r="D155" s="55">
        <f>C155/B152*100</f>
        <v>78.933333333333337</v>
      </c>
      <c r="E155" s="49"/>
      <c r="G155" s="16"/>
      <c r="H155" s="17">
        <v>39</v>
      </c>
      <c r="I155" s="55">
        <f>H155/G152*100</f>
        <v>52</v>
      </c>
      <c r="J155" s="49"/>
      <c r="N155"/>
    </row>
    <row r="156" spans="2:15" x14ac:dyDescent="0.35">
      <c r="B156" s="7" t="s">
        <v>11</v>
      </c>
      <c r="C156" s="49">
        <f>AVERAGE(C151:C155)</f>
        <v>61.4</v>
      </c>
      <c r="D156" s="55">
        <f>C156/B152*100</f>
        <v>81.86666666666666</v>
      </c>
      <c r="E156" s="49"/>
      <c r="G156" s="7" t="s">
        <v>11</v>
      </c>
      <c r="H156" s="49">
        <f>AVERAGE(H151:H155)</f>
        <v>40.380000000000003</v>
      </c>
      <c r="I156" s="55">
        <f>H156/G152*100</f>
        <v>53.839999999999996</v>
      </c>
      <c r="J156" s="49"/>
      <c r="N156"/>
    </row>
    <row r="157" spans="2:15" x14ac:dyDescent="0.35">
      <c r="B157" s="7" t="s">
        <v>12</v>
      </c>
      <c r="C157" s="52">
        <f>STDEV(C151:C155)</f>
        <v>2.3968729628413752</v>
      </c>
      <c r="D157" s="25"/>
      <c r="E157" s="49"/>
      <c r="G157" s="7" t="s">
        <v>12</v>
      </c>
      <c r="H157" s="52">
        <f>STDEV(H151:H155)</f>
        <v>5.4209777715832939</v>
      </c>
      <c r="I157" s="25"/>
      <c r="J157" s="49"/>
      <c r="N157"/>
    </row>
    <row r="158" spans="2:15" ht="15" thickBot="1" x14ac:dyDescent="0.4">
      <c r="B158" s="29" t="s">
        <v>13</v>
      </c>
      <c r="C158" s="30">
        <f>C157/C156*100</f>
        <v>3.9037018938784613</v>
      </c>
      <c r="D158" s="31"/>
      <c r="E158" s="49"/>
      <c r="G158" s="29" t="s">
        <v>13</v>
      </c>
      <c r="H158" s="30">
        <f>H157/H156*100</f>
        <v>13.424907804812513</v>
      </c>
      <c r="I158" s="31"/>
      <c r="J158" s="49"/>
      <c r="M158" s="26"/>
      <c r="N158"/>
    </row>
    <row r="159" spans="2:15" x14ac:dyDescent="0.35">
      <c r="B159" s="16" t="s">
        <v>14</v>
      </c>
      <c r="C159" s="24">
        <v>74.599999999999994</v>
      </c>
      <c r="D159" s="55">
        <f>C159/75*100</f>
        <v>99.466666666666654</v>
      </c>
      <c r="G159" s="16" t="s">
        <v>14</v>
      </c>
      <c r="H159" s="24">
        <v>77.099999999999994</v>
      </c>
      <c r="I159" s="18">
        <f>H159/75*100</f>
        <v>102.8</v>
      </c>
      <c r="L159" s="26"/>
      <c r="N159"/>
    </row>
    <row r="160" spans="2:15" x14ac:dyDescent="0.35">
      <c r="B160" s="16" t="s">
        <v>15</v>
      </c>
      <c r="C160" s="24">
        <v>0</v>
      </c>
      <c r="D160" s="18" t="s">
        <v>10</v>
      </c>
      <c r="G160" s="16" t="s">
        <v>15</v>
      </c>
      <c r="H160" s="24">
        <v>0.40699999999999997</v>
      </c>
      <c r="I160" s="63">
        <f>H160/75*100</f>
        <v>0.54266666666666663</v>
      </c>
      <c r="L160" s="26"/>
      <c r="N160"/>
    </row>
    <row r="161" spans="2:15" x14ac:dyDescent="0.35">
      <c r="B161" s="16" t="s">
        <v>16</v>
      </c>
      <c r="C161" s="24">
        <v>0</v>
      </c>
      <c r="D161" s="18" t="s">
        <v>10</v>
      </c>
      <c r="G161" s="16" t="s">
        <v>16</v>
      </c>
      <c r="H161" s="24">
        <v>0</v>
      </c>
      <c r="I161" s="18" t="s">
        <v>10</v>
      </c>
      <c r="L161" s="26"/>
      <c r="N161"/>
    </row>
    <row r="162" spans="2:15" x14ac:dyDescent="0.35">
      <c r="B162" s="16" t="s">
        <v>29</v>
      </c>
      <c r="C162" s="24">
        <v>84.4</v>
      </c>
      <c r="D162" s="55">
        <f>C162/75*100</f>
        <v>112.53333333333335</v>
      </c>
      <c r="G162" s="7"/>
      <c r="H162" s="45"/>
      <c r="I162" s="6"/>
      <c r="N162"/>
    </row>
    <row r="163" spans="2:15" x14ac:dyDescent="0.35">
      <c r="B163" s="7"/>
      <c r="C163" s="45"/>
      <c r="D163" s="6"/>
      <c r="G163" s="5"/>
      <c r="H163" s="45"/>
      <c r="I163" s="6"/>
      <c r="L163" s="26"/>
      <c r="N163"/>
    </row>
    <row r="164" spans="2:15" ht="15" thickBot="1" x14ac:dyDescent="0.4">
      <c r="B164" s="7"/>
      <c r="C164" s="45"/>
      <c r="D164" s="6"/>
      <c r="G164" s="7"/>
      <c r="H164" s="48"/>
      <c r="I164" s="25"/>
      <c r="J164" s="49"/>
      <c r="M164" s="42"/>
      <c r="N164" s="23"/>
      <c r="O164" s="23"/>
    </row>
    <row r="165" spans="2:15" ht="15" thickBot="1" x14ac:dyDescent="0.4">
      <c r="B165" s="1"/>
      <c r="C165" s="2" t="s">
        <v>0</v>
      </c>
      <c r="D165" s="4"/>
      <c r="G165" s="1"/>
      <c r="H165" s="2" t="s">
        <v>1</v>
      </c>
      <c r="I165" s="4"/>
      <c r="L165" s="1"/>
      <c r="M165" s="2" t="s">
        <v>1</v>
      </c>
      <c r="N165" s="3"/>
      <c r="O165" s="4"/>
    </row>
    <row r="166" spans="2:15" x14ac:dyDescent="0.35">
      <c r="B166" s="58" t="s">
        <v>35</v>
      </c>
      <c r="C166" s="59" t="s">
        <v>20</v>
      </c>
      <c r="D166" s="60"/>
      <c r="G166" s="58" t="s">
        <v>35</v>
      </c>
      <c r="H166" s="59" t="s">
        <v>20</v>
      </c>
      <c r="I166" s="60"/>
      <c r="L166" s="58" t="s">
        <v>35</v>
      </c>
      <c r="M166" s="59" t="s">
        <v>20</v>
      </c>
      <c r="N166" s="59"/>
      <c r="O166" s="60"/>
    </row>
    <row r="167" spans="2:15" x14ac:dyDescent="0.35">
      <c r="B167" s="7"/>
      <c r="C167" s="45"/>
      <c r="D167" s="6"/>
      <c r="G167" s="7"/>
      <c r="H167" s="45"/>
      <c r="I167" s="6"/>
      <c r="L167" s="7"/>
      <c r="N167"/>
      <c r="O167" s="6"/>
    </row>
    <row r="168" spans="2:15" x14ac:dyDescent="0.35">
      <c r="B168" s="8" t="s">
        <v>4</v>
      </c>
      <c r="C168" s="9"/>
      <c r="D168" s="11"/>
      <c r="G168" s="8" t="s">
        <v>4</v>
      </c>
      <c r="H168" s="9"/>
      <c r="I168" s="11"/>
      <c r="L168" s="8" t="s">
        <v>21</v>
      </c>
      <c r="M168" s="9"/>
      <c r="N168" s="10"/>
      <c r="O168" s="11"/>
    </row>
    <row r="169" spans="2:15" ht="29" x14ac:dyDescent="0.35">
      <c r="B169" s="12" t="s">
        <v>23</v>
      </c>
      <c r="C169" s="13" t="s">
        <v>7</v>
      </c>
      <c r="D169" s="15" t="s">
        <v>8</v>
      </c>
      <c r="G169" s="12" t="s">
        <v>23</v>
      </c>
      <c r="H169" s="13" t="s">
        <v>7</v>
      </c>
      <c r="I169" s="15" t="s">
        <v>8</v>
      </c>
      <c r="L169" s="12" t="s">
        <v>23</v>
      </c>
      <c r="M169" s="13" t="s">
        <v>7</v>
      </c>
      <c r="N169" s="14" t="s">
        <v>8</v>
      </c>
      <c r="O169" s="15" t="s">
        <v>9</v>
      </c>
    </row>
    <row r="170" spans="2:15" x14ac:dyDescent="0.35">
      <c r="B170" s="16" t="s">
        <v>35</v>
      </c>
      <c r="C170" s="17">
        <v>47.2</v>
      </c>
      <c r="D170" s="55">
        <f>C170/$B$171*100</f>
        <v>94.4</v>
      </c>
      <c r="E170" s="49"/>
      <c r="G170" s="16" t="s">
        <v>35</v>
      </c>
      <c r="H170" s="17">
        <v>45.2</v>
      </c>
      <c r="I170" s="55">
        <f>H170/$G$171*100</f>
        <v>90.4</v>
      </c>
      <c r="J170" s="49"/>
      <c r="L170" s="16" t="s">
        <v>35</v>
      </c>
      <c r="M170" s="17">
        <v>41.7</v>
      </c>
      <c r="N170" s="24">
        <f>M170/$G$171*100</f>
        <v>83.4</v>
      </c>
      <c r="O170" s="18"/>
    </row>
    <row r="171" spans="2:15" x14ac:dyDescent="0.35">
      <c r="B171" s="19">
        <v>50</v>
      </c>
      <c r="C171" s="17">
        <v>48.2</v>
      </c>
      <c r="D171" s="55">
        <f t="shared" ref="D171:D174" si="6">C171/$B$171*100</f>
        <v>96.4</v>
      </c>
      <c r="E171" s="49"/>
      <c r="G171" s="19">
        <v>50</v>
      </c>
      <c r="H171" s="17">
        <v>47.7</v>
      </c>
      <c r="I171" s="55">
        <f t="shared" ref="I171:I175" si="7">H171/$G$171*100</f>
        <v>95.4</v>
      </c>
      <c r="J171" s="49"/>
      <c r="L171" s="19">
        <v>50</v>
      </c>
      <c r="M171" s="17">
        <v>47</v>
      </c>
      <c r="N171" s="24">
        <f t="shared" ref="N171:N175" si="8">M171/$G$171*100</f>
        <v>94</v>
      </c>
      <c r="O171" s="18"/>
    </row>
    <row r="172" spans="2:15" x14ac:dyDescent="0.35">
      <c r="B172" s="16"/>
      <c r="C172" s="17">
        <v>46.8</v>
      </c>
      <c r="D172" s="55">
        <f t="shared" si="6"/>
        <v>93.6</v>
      </c>
      <c r="E172" s="49"/>
      <c r="G172" s="16"/>
      <c r="H172" s="17">
        <v>46</v>
      </c>
      <c r="I172" s="55">
        <f t="shared" si="7"/>
        <v>92</v>
      </c>
      <c r="J172" s="49"/>
      <c r="L172" s="16"/>
      <c r="M172" s="17">
        <v>44.9</v>
      </c>
      <c r="N172" s="24">
        <f t="shared" si="8"/>
        <v>89.8</v>
      </c>
      <c r="O172" s="18"/>
    </row>
    <row r="173" spans="2:15" x14ac:dyDescent="0.35">
      <c r="B173" s="16"/>
      <c r="C173" s="17">
        <v>48.3</v>
      </c>
      <c r="D173" s="55">
        <f t="shared" si="6"/>
        <v>96.6</v>
      </c>
      <c r="E173" s="49"/>
      <c r="G173" s="16"/>
      <c r="H173" s="17">
        <v>54.4</v>
      </c>
      <c r="I173" s="55">
        <f t="shared" si="7"/>
        <v>108.80000000000001</v>
      </c>
      <c r="J173" s="49"/>
      <c r="L173" s="16"/>
      <c r="M173" s="17">
        <v>36.299999999999997</v>
      </c>
      <c r="N173" s="24">
        <f t="shared" si="8"/>
        <v>72.599999999999994</v>
      </c>
      <c r="O173" s="18"/>
    </row>
    <row r="174" spans="2:15" x14ac:dyDescent="0.35">
      <c r="B174" s="16"/>
      <c r="C174" s="17">
        <v>46</v>
      </c>
      <c r="D174" s="55">
        <f t="shared" si="6"/>
        <v>92</v>
      </c>
      <c r="E174" s="49"/>
      <c r="G174" s="16"/>
      <c r="H174" s="17">
        <v>47.6</v>
      </c>
      <c r="I174" s="55">
        <f t="shared" si="7"/>
        <v>95.2</v>
      </c>
      <c r="J174" s="49"/>
      <c r="L174" s="16"/>
      <c r="M174" s="17">
        <v>46.6</v>
      </c>
      <c r="N174" s="24">
        <f t="shared" si="8"/>
        <v>93.2</v>
      </c>
      <c r="O174" s="18"/>
    </row>
    <row r="175" spans="2:15" x14ac:dyDescent="0.35">
      <c r="B175" s="7" t="s">
        <v>11</v>
      </c>
      <c r="C175" s="49">
        <f>AVERAGE(C170:C174)</f>
        <v>47.3</v>
      </c>
      <c r="D175" s="55">
        <f>C175/B171*100</f>
        <v>94.6</v>
      </c>
      <c r="E175" s="49"/>
      <c r="G175" s="7" t="s">
        <v>11</v>
      </c>
      <c r="H175" s="51">
        <f>AVERAGE(H170:H174)</f>
        <v>48.18</v>
      </c>
      <c r="I175" s="55">
        <f t="shared" si="7"/>
        <v>96.36</v>
      </c>
      <c r="J175" s="49"/>
      <c r="L175" s="7" t="s">
        <v>11</v>
      </c>
      <c r="M175" s="32">
        <f>AVERAGE(M170:M174)</f>
        <v>43.3</v>
      </c>
      <c r="N175" s="24">
        <f t="shared" si="8"/>
        <v>86.6</v>
      </c>
      <c r="O175" s="25"/>
    </row>
    <row r="176" spans="2:15" x14ac:dyDescent="0.35">
      <c r="B176" s="7" t="s">
        <v>12</v>
      </c>
      <c r="C176" s="52">
        <f>STDEV(C170:C174)</f>
        <v>0.96953597148326598</v>
      </c>
      <c r="D176" s="25"/>
      <c r="E176" s="49"/>
      <c r="G176" s="7" t="s">
        <v>12</v>
      </c>
      <c r="H176" s="52">
        <f>STDEV(H170:H174)</f>
        <v>3.6362068148002789</v>
      </c>
      <c r="I176" s="25"/>
      <c r="J176" s="49"/>
      <c r="L176" s="7" t="s">
        <v>12</v>
      </c>
      <c r="M176" s="27">
        <f>STDEV(M170:M174)</f>
        <v>4.4356510232433761</v>
      </c>
      <c r="N176" s="23"/>
      <c r="O176" s="25"/>
    </row>
    <row r="177" spans="2:15" x14ac:dyDescent="0.35">
      <c r="B177" s="7" t="s">
        <v>13</v>
      </c>
      <c r="C177" s="53">
        <f>C176/C175*100</f>
        <v>2.0497589249117674</v>
      </c>
      <c r="D177" s="25"/>
      <c r="E177" s="49"/>
      <c r="G177" s="7" t="s">
        <v>13</v>
      </c>
      <c r="H177" s="53">
        <f>H176/H175*100</f>
        <v>7.5471291299300098</v>
      </c>
      <c r="I177" s="25"/>
      <c r="J177" s="49"/>
      <c r="L177" s="7" t="s">
        <v>13</v>
      </c>
      <c r="M177" s="28">
        <f>M176/M175*100</f>
        <v>10.243997744211031</v>
      </c>
      <c r="N177" s="23"/>
      <c r="O177" s="25"/>
    </row>
    <row r="178" spans="2:15" x14ac:dyDescent="0.35">
      <c r="B178" s="16" t="s">
        <v>14</v>
      </c>
      <c r="C178" s="24">
        <v>44.7</v>
      </c>
      <c r="D178" s="18">
        <f>C178/50*100</f>
        <v>89.4</v>
      </c>
      <c r="E178" s="49"/>
      <c r="G178" s="16" t="s">
        <v>14</v>
      </c>
      <c r="H178" s="24">
        <v>47</v>
      </c>
      <c r="I178" s="18">
        <f>H178/50*100</f>
        <v>94</v>
      </c>
      <c r="J178" s="49"/>
      <c r="L178" s="16" t="s">
        <v>14</v>
      </c>
      <c r="M178" s="24">
        <v>45.4</v>
      </c>
      <c r="N178" s="17">
        <f>M178/50*100</f>
        <v>90.8</v>
      </c>
      <c r="O178" s="25"/>
    </row>
    <row r="179" spans="2:15" x14ac:dyDescent="0.35">
      <c r="B179" s="16" t="s">
        <v>15</v>
      </c>
      <c r="C179" s="24">
        <v>50</v>
      </c>
      <c r="D179" s="18">
        <f t="shared" ref="D179:D180" si="9">C179/50*100</f>
        <v>100</v>
      </c>
      <c r="E179" s="49"/>
      <c r="G179" s="16" t="s">
        <v>15</v>
      </c>
      <c r="H179" s="24">
        <v>46.5</v>
      </c>
      <c r="I179" s="18">
        <f t="shared" ref="I179:I180" si="10">H179/50*100</f>
        <v>93</v>
      </c>
      <c r="J179" s="49"/>
      <c r="L179" s="16" t="s">
        <v>15</v>
      </c>
      <c r="M179" s="24">
        <v>47.1</v>
      </c>
      <c r="N179" s="17">
        <f t="shared" ref="N179:N180" si="11">M179/50*100</f>
        <v>94.2</v>
      </c>
      <c r="O179" s="25"/>
    </row>
    <row r="180" spans="2:15" ht="15" thickBot="1" x14ac:dyDescent="0.4">
      <c r="B180" s="16" t="s">
        <v>16</v>
      </c>
      <c r="C180" s="24">
        <v>50.6</v>
      </c>
      <c r="D180" s="18">
        <f t="shared" si="9"/>
        <v>101.2</v>
      </c>
      <c r="E180" s="49"/>
      <c r="G180" s="16" t="s">
        <v>16</v>
      </c>
      <c r="H180" s="24">
        <v>43.4</v>
      </c>
      <c r="I180" s="18">
        <f t="shared" si="10"/>
        <v>86.8</v>
      </c>
      <c r="J180" s="49"/>
      <c r="L180" s="20" t="s">
        <v>16</v>
      </c>
      <c r="M180" s="35">
        <v>53.4</v>
      </c>
      <c r="N180" s="21">
        <f t="shared" si="11"/>
        <v>106.80000000000001</v>
      </c>
      <c r="O180" s="31"/>
    </row>
    <row r="181" spans="2:15" x14ac:dyDescent="0.35">
      <c r="B181" s="7"/>
      <c r="C181" s="53"/>
      <c r="D181" s="25"/>
      <c r="E181" s="49"/>
      <c r="G181" s="7"/>
      <c r="H181" s="53"/>
      <c r="I181" s="25"/>
      <c r="J181" s="49"/>
      <c r="N181"/>
    </row>
    <row r="182" spans="2:15" x14ac:dyDescent="0.35">
      <c r="B182" s="8" t="s">
        <v>17</v>
      </c>
      <c r="C182" s="43"/>
      <c r="D182" s="44"/>
      <c r="E182" s="49"/>
      <c r="G182" s="8" t="s">
        <v>17</v>
      </c>
      <c r="H182" s="43"/>
      <c r="I182" s="44"/>
      <c r="J182" s="49"/>
      <c r="N182"/>
    </row>
    <row r="183" spans="2:15" ht="29" x14ac:dyDescent="0.35">
      <c r="B183" s="12" t="s">
        <v>23</v>
      </c>
      <c r="C183" s="13" t="s">
        <v>7</v>
      </c>
      <c r="D183" s="15" t="s">
        <v>8</v>
      </c>
      <c r="G183" s="12" t="s">
        <v>23</v>
      </c>
      <c r="H183" s="13" t="s">
        <v>7</v>
      </c>
      <c r="I183" s="15" t="s">
        <v>8</v>
      </c>
      <c r="N183"/>
    </row>
    <row r="184" spans="2:15" x14ac:dyDescent="0.35">
      <c r="B184" s="16" t="s">
        <v>35</v>
      </c>
      <c r="C184" s="17">
        <v>47.9</v>
      </c>
      <c r="D184" s="55">
        <f>C184/50*100</f>
        <v>95.8</v>
      </c>
      <c r="E184" s="49"/>
      <c r="G184" s="16" t="s">
        <v>35</v>
      </c>
      <c r="H184" s="17">
        <v>48.2</v>
      </c>
      <c r="I184" s="55">
        <f>H184/$G$171*100</f>
        <v>96.4</v>
      </c>
      <c r="J184" s="49"/>
      <c r="N184"/>
    </row>
    <row r="185" spans="2:15" x14ac:dyDescent="0.35">
      <c r="B185" s="19">
        <v>50</v>
      </c>
      <c r="C185" s="17">
        <v>46.8</v>
      </c>
      <c r="D185" s="55">
        <f t="shared" ref="D185:D188" si="12">C185/50*100</f>
        <v>93.6</v>
      </c>
      <c r="E185" s="49"/>
      <c r="G185" s="19">
        <v>50</v>
      </c>
      <c r="H185" s="17">
        <v>46.3</v>
      </c>
      <c r="I185" s="55">
        <f t="shared" ref="I185:I194" si="13">H185/$G$171*100</f>
        <v>92.6</v>
      </c>
      <c r="J185" s="49"/>
      <c r="N185"/>
    </row>
    <row r="186" spans="2:15" x14ac:dyDescent="0.35">
      <c r="B186" s="16"/>
      <c r="C186" s="17">
        <v>47.4</v>
      </c>
      <c r="D186" s="55">
        <f t="shared" si="12"/>
        <v>94.8</v>
      </c>
      <c r="E186" s="49"/>
      <c r="G186" s="16"/>
      <c r="H186" s="17">
        <v>48.5</v>
      </c>
      <c r="I186" s="55">
        <f t="shared" si="13"/>
        <v>97</v>
      </c>
      <c r="J186" s="49"/>
      <c r="N186"/>
    </row>
    <row r="187" spans="2:15" x14ac:dyDescent="0.35">
      <c r="B187" s="16"/>
      <c r="C187" s="17">
        <v>48.3</v>
      </c>
      <c r="D187" s="55">
        <f t="shared" si="12"/>
        <v>96.6</v>
      </c>
      <c r="E187" s="49"/>
      <c r="G187" s="16"/>
      <c r="H187" s="17">
        <v>46.3</v>
      </c>
      <c r="I187" s="55">
        <f t="shared" si="13"/>
        <v>92.6</v>
      </c>
      <c r="J187" s="49"/>
      <c r="N187"/>
    </row>
    <row r="188" spans="2:15" x14ac:dyDescent="0.35">
      <c r="B188" s="16"/>
      <c r="C188" s="17">
        <v>48.4</v>
      </c>
      <c r="D188" s="55">
        <f t="shared" si="12"/>
        <v>96.8</v>
      </c>
      <c r="E188" s="49"/>
      <c r="G188" s="16"/>
      <c r="H188" s="17">
        <v>44.8</v>
      </c>
      <c r="I188" s="55">
        <f t="shared" si="13"/>
        <v>89.6</v>
      </c>
      <c r="J188" s="49"/>
      <c r="N188"/>
    </row>
    <row r="189" spans="2:15" x14ac:dyDescent="0.35">
      <c r="B189" s="7" t="s">
        <v>11</v>
      </c>
      <c r="C189" s="49">
        <f>AVERAGE(C184:C188)</f>
        <v>47.76</v>
      </c>
      <c r="D189" s="55">
        <f>C189/B185*100</f>
        <v>95.52</v>
      </c>
      <c r="E189" s="49"/>
      <c r="G189" s="7" t="s">
        <v>11</v>
      </c>
      <c r="H189" s="49">
        <f>AVERAGE(H184:H188)</f>
        <v>46.820000000000007</v>
      </c>
      <c r="I189" s="55">
        <f t="shared" si="13"/>
        <v>93.640000000000015</v>
      </c>
      <c r="J189" s="49"/>
      <c r="N189"/>
    </row>
    <row r="190" spans="2:15" x14ac:dyDescent="0.35">
      <c r="B190" s="7" t="s">
        <v>12</v>
      </c>
      <c r="C190" s="52">
        <f>STDEV(C184:C188)</f>
        <v>0.66558245169174968</v>
      </c>
      <c r="D190" s="25"/>
      <c r="E190" s="49"/>
      <c r="G190" s="7" t="s">
        <v>12</v>
      </c>
      <c r="H190" s="52">
        <f>STDEV(H184:H188)</f>
        <v>1.5287249589118399</v>
      </c>
      <c r="I190" s="55"/>
      <c r="J190" s="49"/>
      <c r="N190"/>
    </row>
    <row r="191" spans="2:15" x14ac:dyDescent="0.35">
      <c r="B191" s="7" t="s">
        <v>13</v>
      </c>
      <c r="C191" s="53">
        <f>C190/C189*100</f>
        <v>1.3935980981820555</v>
      </c>
      <c r="D191" s="25"/>
      <c r="E191" s="49"/>
      <c r="G191" s="7" t="s">
        <v>13</v>
      </c>
      <c r="H191" s="53">
        <f>H190/H189*100</f>
        <v>3.2651109758903027</v>
      </c>
      <c r="I191" s="55"/>
      <c r="J191" s="49"/>
      <c r="N191"/>
    </row>
    <row r="192" spans="2:15" x14ac:dyDescent="0.35">
      <c r="B192" s="16" t="s">
        <v>14</v>
      </c>
      <c r="C192" s="24">
        <v>49</v>
      </c>
      <c r="D192" s="18">
        <f>C192/50*100</f>
        <v>98</v>
      </c>
      <c r="E192" s="49"/>
      <c r="G192" s="16" t="s">
        <v>14</v>
      </c>
      <c r="H192" s="24">
        <v>48.2</v>
      </c>
      <c r="I192" s="55">
        <f t="shared" si="13"/>
        <v>96.4</v>
      </c>
      <c r="J192" s="49"/>
      <c r="N192"/>
    </row>
    <row r="193" spans="2:14" x14ac:dyDescent="0.35">
      <c r="B193" s="16" t="s">
        <v>15</v>
      </c>
      <c r="C193" s="24">
        <v>48.3</v>
      </c>
      <c r="D193" s="18">
        <f t="shared" ref="D193:D194" si="14">C193/50*100</f>
        <v>96.6</v>
      </c>
      <c r="E193" s="49"/>
      <c r="G193" s="16" t="s">
        <v>15</v>
      </c>
      <c r="H193" s="24">
        <v>53.6</v>
      </c>
      <c r="I193" s="55">
        <f t="shared" si="13"/>
        <v>107.2</v>
      </c>
      <c r="J193" s="49"/>
      <c r="N193"/>
    </row>
    <row r="194" spans="2:14" ht="15" thickBot="1" x14ac:dyDescent="0.4">
      <c r="B194" s="33" t="s">
        <v>16</v>
      </c>
      <c r="C194" s="34">
        <v>51.5</v>
      </c>
      <c r="D194" s="56">
        <f t="shared" si="14"/>
        <v>103</v>
      </c>
      <c r="G194" s="20" t="s">
        <v>16</v>
      </c>
      <c r="H194" s="35">
        <v>47</v>
      </c>
      <c r="I194" s="55">
        <f t="shared" si="13"/>
        <v>94</v>
      </c>
      <c r="N194"/>
    </row>
    <row r="195" spans="2:14" ht="15" thickBot="1" x14ac:dyDescent="0.4">
      <c r="B195" s="20" t="s">
        <v>29</v>
      </c>
      <c r="C195" s="35">
        <v>54.9</v>
      </c>
      <c r="D195" s="22">
        <f>C195/50*100</f>
        <v>109.79999999999998</v>
      </c>
      <c r="N195"/>
    </row>
    <row r="196" spans="2:14" x14ac:dyDescent="0.35">
      <c r="N19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56243-6B18-4EBD-9745-9C6619FA1763}">
  <dimension ref="A1:AA312"/>
  <sheetViews>
    <sheetView workbookViewId="0">
      <selection activeCell="Y131" sqref="Y131"/>
    </sheetView>
  </sheetViews>
  <sheetFormatPr defaultRowHeight="14.5" x14ac:dyDescent="0.35"/>
  <cols>
    <col min="1" max="1" width="10.26953125" customWidth="1"/>
    <col min="2" max="2" width="14.54296875" customWidth="1"/>
    <col min="3" max="3" width="12.26953125" customWidth="1"/>
    <col min="4" max="4" width="10.81640625" customWidth="1"/>
    <col min="5" max="5" width="11.54296875" customWidth="1"/>
    <col min="6" max="7" width="13.453125" customWidth="1"/>
    <col min="9" max="9" width="13.26953125" customWidth="1"/>
    <col min="10" max="10" width="11.81640625" customWidth="1"/>
    <col min="11" max="11" width="11.453125" customWidth="1"/>
    <col min="12" max="13" width="11.54296875" customWidth="1"/>
    <col min="16" max="16" width="13" customWidth="1"/>
    <col min="17" max="17" width="11.7265625" customWidth="1"/>
    <col min="18" max="19" width="11.1796875" customWidth="1"/>
    <col min="20" max="20" width="11" customWidth="1"/>
  </cols>
  <sheetData>
    <row r="1" spans="1:13" ht="15" thickBot="1" x14ac:dyDescent="0.4"/>
    <row r="2" spans="1:13" ht="18.5" x14ac:dyDescent="0.45">
      <c r="A2" s="64"/>
      <c r="B2" s="59"/>
      <c r="C2" s="59"/>
      <c r="D2" s="59"/>
      <c r="E2" s="59"/>
      <c r="F2" s="65" t="s">
        <v>32</v>
      </c>
      <c r="G2" s="59"/>
      <c r="H2" s="59"/>
      <c r="I2" s="59"/>
      <c r="J2" s="59"/>
      <c r="K2" s="59"/>
      <c r="L2" s="59"/>
      <c r="M2" s="60"/>
    </row>
    <row r="3" spans="1:13" ht="18.5" x14ac:dyDescent="0.45">
      <c r="A3" s="7"/>
      <c r="F3" s="66" t="s">
        <v>37</v>
      </c>
      <c r="M3" s="6"/>
    </row>
    <row r="4" spans="1:13" x14ac:dyDescent="0.35">
      <c r="A4" s="7"/>
      <c r="F4" s="26" t="s">
        <v>38</v>
      </c>
      <c r="M4" s="6"/>
    </row>
    <row r="5" spans="1:13" ht="15" thickBot="1" x14ac:dyDescent="0.4">
      <c r="A5" s="29"/>
      <c r="B5" s="67"/>
      <c r="C5" s="67"/>
      <c r="D5" s="67"/>
      <c r="E5" s="67"/>
      <c r="F5" s="68" t="s">
        <v>1</v>
      </c>
      <c r="G5" s="67"/>
      <c r="H5" s="67"/>
      <c r="I5" s="67"/>
      <c r="J5" s="67"/>
      <c r="K5" s="67"/>
      <c r="L5" s="67"/>
      <c r="M5" s="36"/>
    </row>
    <row r="6" spans="1:13" x14ac:dyDescent="0.35">
      <c r="A6" s="7"/>
      <c r="H6" t="s">
        <v>39</v>
      </c>
      <c r="M6" s="6"/>
    </row>
    <row r="7" spans="1:13" x14ac:dyDescent="0.35">
      <c r="A7" s="5" t="s">
        <v>32</v>
      </c>
      <c r="H7" s="26" t="s">
        <v>35</v>
      </c>
      <c r="M7" s="6"/>
    </row>
    <row r="8" spans="1:13" ht="43.5" x14ac:dyDescent="0.35">
      <c r="A8" s="16" t="s">
        <v>40</v>
      </c>
      <c r="B8" s="69" t="s">
        <v>41</v>
      </c>
      <c r="C8" s="69" t="s">
        <v>42</v>
      </c>
      <c r="D8" s="17" t="s">
        <v>43</v>
      </c>
      <c r="E8" s="69" t="s">
        <v>44</v>
      </c>
      <c r="F8" s="69" t="s">
        <v>45</v>
      </c>
      <c r="G8" s="42"/>
      <c r="H8" s="61" t="s">
        <v>40</v>
      </c>
      <c r="I8" s="69" t="s">
        <v>41</v>
      </c>
      <c r="J8" s="69" t="s">
        <v>42</v>
      </c>
      <c r="K8" s="17" t="s">
        <v>43</v>
      </c>
      <c r="L8" s="61" t="s">
        <v>46</v>
      </c>
      <c r="M8" s="70"/>
    </row>
    <row r="9" spans="1:13" x14ac:dyDescent="0.35">
      <c r="A9" s="71" t="s">
        <v>47</v>
      </c>
      <c r="B9" s="61">
        <v>75</v>
      </c>
      <c r="C9" s="72">
        <v>48.5</v>
      </c>
      <c r="D9" s="72">
        <f>C9/B9*100</f>
        <v>64.666666666666657</v>
      </c>
      <c r="E9" s="61"/>
      <c r="F9" s="61"/>
      <c r="H9" s="17" t="s">
        <v>47</v>
      </c>
      <c r="I9" s="61">
        <v>50</v>
      </c>
      <c r="J9" s="72">
        <v>55.2</v>
      </c>
      <c r="K9" s="72">
        <f>J9/I9*100</f>
        <v>110.4</v>
      </c>
      <c r="L9" s="72"/>
      <c r="M9" s="70"/>
    </row>
    <row r="10" spans="1:13" x14ac:dyDescent="0.35">
      <c r="A10" s="71" t="s">
        <v>48</v>
      </c>
      <c r="B10" s="61">
        <v>75</v>
      </c>
      <c r="C10" s="72">
        <v>22.1</v>
      </c>
      <c r="D10" s="72">
        <f t="shared" ref="D10:D19" si="0">C10/B10*100</f>
        <v>29.466666666666669</v>
      </c>
      <c r="E10" s="61"/>
      <c r="F10" s="61"/>
      <c r="H10" s="17" t="s">
        <v>48</v>
      </c>
      <c r="I10" s="61">
        <v>50</v>
      </c>
      <c r="J10" s="72">
        <v>57.3</v>
      </c>
      <c r="K10" s="72">
        <f t="shared" ref="K10:K11" si="1">J10/I10*100</f>
        <v>114.6</v>
      </c>
      <c r="L10" s="72"/>
      <c r="M10" s="70"/>
    </row>
    <row r="11" spans="1:13" x14ac:dyDescent="0.35">
      <c r="A11" s="71" t="s">
        <v>49</v>
      </c>
      <c r="B11" s="61">
        <v>75</v>
      </c>
      <c r="C11" s="72">
        <v>9.43</v>
      </c>
      <c r="D11" s="72">
        <f t="shared" si="0"/>
        <v>12.573333333333334</v>
      </c>
      <c r="E11" s="61"/>
      <c r="F11" s="61"/>
      <c r="H11" s="17" t="s">
        <v>49</v>
      </c>
      <c r="I11" s="61">
        <v>50</v>
      </c>
      <c r="J11" s="72">
        <v>58.1</v>
      </c>
      <c r="K11" s="72">
        <f t="shared" si="1"/>
        <v>116.19999999999999</v>
      </c>
      <c r="L11" s="72"/>
      <c r="M11" s="70"/>
    </row>
    <row r="12" spans="1:13" x14ac:dyDescent="0.35">
      <c r="A12" s="71" t="s">
        <v>50</v>
      </c>
      <c r="B12" s="61"/>
      <c r="C12" s="72"/>
      <c r="D12" s="72">
        <v>107</v>
      </c>
      <c r="E12" s="72">
        <f>SUM(C9:C11)</f>
        <v>80.03</v>
      </c>
      <c r="F12" s="72">
        <f>(E12/75)*100</f>
        <v>106.70666666666666</v>
      </c>
      <c r="G12" s="73"/>
      <c r="H12" s="17"/>
      <c r="I12" s="61"/>
      <c r="J12" s="72"/>
      <c r="K12" s="72"/>
      <c r="L12" s="72">
        <f>AVERAGE(K9:K11)</f>
        <v>113.73333333333333</v>
      </c>
      <c r="M12" s="74"/>
    </row>
    <row r="13" spans="1:13" x14ac:dyDescent="0.35">
      <c r="A13" s="71" t="s">
        <v>51</v>
      </c>
      <c r="B13" s="61">
        <v>75</v>
      </c>
      <c r="C13" s="72">
        <v>47.9</v>
      </c>
      <c r="D13" s="72">
        <f t="shared" si="0"/>
        <v>63.86666666666666</v>
      </c>
      <c r="E13" s="72"/>
      <c r="F13" s="61"/>
      <c r="H13" s="17" t="s">
        <v>51</v>
      </c>
      <c r="I13" s="61">
        <v>50</v>
      </c>
      <c r="J13" s="72">
        <v>58.1</v>
      </c>
      <c r="K13" s="72">
        <f t="shared" ref="K13:K15" si="2">J13/I13*100</f>
        <v>116.19999999999999</v>
      </c>
      <c r="L13" s="72"/>
      <c r="M13" s="74"/>
    </row>
    <row r="14" spans="1:13" x14ac:dyDescent="0.35">
      <c r="A14" s="71" t="s">
        <v>52</v>
      </c>
      <c r="B14" s="61">
        <v>75</v>
      </c>
      <c r="C14" s="72">
        <v>19</v>
      </c>
      <c r="D14" s="72">
        <f t="shared" si="0"/>
        <v>25.333333333333336</v>
      </c>
      <c r="E14" s="72"/>
      <c r="F14" s="61"/>
      <c r="H14" s="17" t="s">
        <v>52</v>
      </c>
      <c r="I14" s="61">
        <v>50</v>
      </c>
      <c r="J14" s="72">
        <v>56.9</v>
      </c>
      <c r="K14" s="72">
        <f t="shared" si="2"/>
        <v>113.79999999999998</v>
      </c>
      <c r="L14" s="72"/>
      <c r="M14" s="74"/>
    </row>
    <row r="15" spans="1:13" x14ac:dyDescent="0.35">
      <c r="A15" s="71" t="s">
        <v>53</v>
      </c>
      <c r="B15" s="61">
        <v>75</v>
      </c>
      <c r="C15" s="72">
        <v>12.1</v>
      </c>
      <c r="D15" s="72">
        <f t="shared" si="0"/>
        <v>16.133333333333333</v>
      </c>
      <c r="E15" s="72">
        <f>SUM(C13:C15)</f>
        <v>79</v>
      </c>
      <c r="F15" s="72">
        <f>E15/75*100</f>
        <v>105.33333333333333</v>
      </c>
      <c r="G15" s="73"/>
      <c r="H15" s="17" t="s">
        <v>53</v>
      </c>
      <c r="I15" s="61">
        <v>50</v>
      </c>
      <c r="J15" s="72">
        <v>55.6</v>
      </c>
      <c r="K15" s="72">
        <f t="shared" si="2"/>
        <v>111.20000000000002</v>
      </c>
      <c r="L15" s="72"/>
      <c r="M15" s="74"/>
    </row>
    <row r="16" spans="1:13" x14ac:dyDescent="0.35">
      <c r="A16" s="71" t="s">
        <v>50</v>
      </c>
      <c r="B16" s="61"/>
      <c r="C16" s="61"/>
      <c r="D16" s="72">
        <v>105</v>
      </c>
      <c r="E16" s="72"/>
      <c r="F16" s="61"/>
      <c r="H16" s="17"/>
      <c r="I16" s="61"/>
      <c r="J16" s="61"/>
      <c r="K16" s="72"/>
      <c r="L16" s="72">
        <f>AVERAGE(K13:K15)</f>
        <v>113.73333333333333</v>
      </c>
      <c r="M16" s="74"/>
    </row>
    <row r="17" spans="1:13" x14ac:dyDescent="0.35">
      <c r="A17" s="71" t="s">
        <v>54</v>
      </c>
      <c r="B17" s="61">
        <v>75</v>
      </c>
      <c r="C17" s="72">
        <v>46.4</v>
      </c>
      <c r="D17" s="72">
        <f t="shared" si="0"/>
        <v>61.866666666666667</v>
      </c>
      <c r="E17" s="72"/>
      <c r="F17" s="61"/>
      <c r="H17" s="17" t="s">
        <v>54</v>
      </c>
      <c r="I17" s="61">
        <v>50</v>
      </c>
      <c r="J17" s="72">
        <v>57.8</v>
      </c>
      <c r="K17" s="72">
        <f t="shared" ref="K17:K19" si="3">J17/I17*100</f>
        <v>115.6</v>
      </c>
      <c r="L17" s="72"/>
      <c r="M17" s="74"/>
    </row>
    <row r="18" spans="1:13" x14ac:dyDescent="0.35">
      <c r="A18" s="71" t="s">
        <v>55</v>
      </c>
      <c r="B18" s="61">
        <v>75</v>
      </c>
      <c r="C18" s="72">
        <v>21</v>
      </c>
      <c r="D18" s="72">
        <f t="shared" si="0"/>
        <v>28.000000000000004</v>
      </c>
      <c r="E18" s="72"/>
      <c r="F18" s="61"/>
      <c r="H18" s="17" t="s">
        <v>55</v>
      </c>
      <c r="I18" s="61">
        <v>50</v>
      </c>
      <c r="J18" s="72">
        <v>55.2</v>
      </c>
      <c r="K18" s="72">
        <f t="shared" si="3"/>
        <v>110.4</v>
      </c>
      <c r="L18" s="72"/>
      <c r="M18" s="74"/>
    </row>
    <row r="19" spans="1:13" x14ac:dyDescent="0.35">
      <c r="A19" s="71" t="s">
        <v>56</v>
      </c>
      <c r="B19" s="61">
        <v>75</v>
      </c>
      <c r="C19" s="72">
        <v>9.6300000000000008</v>
      </c>
      <c r="D19" s="72">
        <f t="shared" si="0"/>
        <v>12.840000000000002</v>
      </c>
      <c r="E19" s="72">
        <f>SUM(C17:C19)</f>
        <v>77.03</v>
      </c>
      <c r="F19" s="72">
        <f>E19/75*100</f>
        <v>102.70666666666666</v>
      </c>
      <c r="G19" s="73"/>
      <c r="H19" s="17" t="s">
        <v>56</v>
      </c>
      <c r="I19" s="61">
        <v>50</v>
      </c>
      <c r="J19" s="72">
        <v>56.6</v>
      </c>
      <c r="K19" s="72">
        <f t="shared" si="3"/>
        <v>113.20000000000002</v>
      </c>
      <c r="L19" s="72"/>
      <c r="M19" s="74"/>
    </row>
    <row r="20" spans="1:13" x14ac:dyDescent="0.35">
      <c r="A20" s="71" t="s">
        <v>50</v>
      </c>
      <c r="B20" s="61"/>
      <c r="C20" s="61"/>
      <c r="D20" s="61">
        <v>103</v>
      </c>
      <c r="E20" s="61"/>
      <c r="F20" s="72"/>
      <c r="G20" s="73"/>
      <c r="H20" s="61"/>
      <c r="I20" s="61"/>
      <c r="J20" s="61"/>
      <c r="K20" s="61"/>
      <c r="L20" s="72">
        <f>AVERAGE(K17:K19)</f>
        <v>113.06666666666668</v>
      </c>
      <c r="M20" s="74"/>
    </row>
    <row r="21" spans="1:13" ht="31.5" x14ac:dyDescent="0.35">
      <c r="A21" s="75" t="s">
        <v>57</v>
      </c>
      <c r="B21" s="61">
        <v>75</v>
      </c>
      <c r="C21" s="72"/>
      <c r="D21" s="72"/>
      <c r="E21" s="72">
        <f>AVERAGE(E12:E19)</f>
        <v>78.686666666666667</v>
      </c>
      <c r="F21" s="72">
        <f>E21/75*100</f>
        <v>104.91555555555556</v>
      </c>
      <c r="G21" s="73"/>
      <c r="H21" s="76" t="s">
        <v>57</v>
      </c>
      <c r="I21" s="61">
        <v>50</v>
      </c>
      <c r="J21" s="72"/>
      <c r="K21" s="72"/>
      <c r="L21" s="72">
        <f>AVERAGE(L12:L20)</f>
        <v>113.51111111111112</v>
      </c>
      <c r="M21" s="74"/>
    </row>
    <row r="22" spans="1:13" x14ac:dyDescent="0.35">
      <c r="A22" s="77" t="s">
        <v>58</v>
      </c>
      <c r="B22" s="61"/>
      <c r="C22" s="78"/>
      <c r="D22" s="61"/>
      <c r="E22" s="72">
        <f>STDEV(E12:E19)</f>
        <v>1.5243468546670516</v>
      </c>
      <c r="F22" s="72">
        <f>STDEV(F12:F19)</f>
        <v>2.0324624728894021</v>
      </c>
      <c r="H22" s="79" t="s">
        <v>58</v>
      </c>
      <c r="I22" s="61"/>
      <c r="J22" s="78"/>
      <c r="K22" s="61"/>
      <c r="L22" s="61"/>
      <c r="M22" s="74"/>
    </row>
    <row r="23" spans="1:13" x14ac:dyDescent="0.35">
      <c r="A23" s="77" t="s">
        <v>13</v>
      </c>
      <c r="B23" s="61"/>
      <c r="C23" s="72"/>
      <c r="D23" s="61"/>
      <c r="E23" s="78">
        <f>E22/E21*100</f>
        <v>1.9372365347797824</v>
      </c>
      <c r="F23" s="78">
        <f>F22/F21*100</f>
        <v>1.9372365347797824</v>
      </c>
      <c r="H23" s="79" t="s">
        <v>13</v>
      </c>
      <c r="I23" s="61"/>
      <c r="J23" s="72"/>
      <c r="K23" s="61"/>
      <c r="L23" s="61"/>
      <c r="M23" s="80"/>
    </row>
    <row r="24" spans="1:13" x14ac:dyDescent="0.35">
      <c r="A24" s="16"/>
      <c r="B24" s="61"/>
      <c r="C24" s="61"/>
      <c r="D24" s="61"/>
      <c r="E24" s="61"/>
      <c r="F24" s="61"/>
      <c r="H24" s="61"/>
      <c r="I24" s="61"/>
      <c r="J24" s="61"/>
      <c r="K24" s="61"/>
      <c r="L24" s="61"/>
      <c r="M24" s="70"/>
    </row>
    <row r="25" spans="1:13" ht="15" thickBot="1" x14ac:dyDescent="0.4">
      <c r="A25" s="81" t="s">
        <v>14</v>
      </c>
      <c r="B25" s="82">
        <v>75</v>
      </c>
      <c r="C25" s="83">
        <v>81.2</v>
      </c>
      <c r="D25" s="83">
        <f>C25/B25*100</f>
        <v>108.26666666666667</v>
      </c>
      <c r="E25" s="82"/>
      <c r="F25" s="82"/>
      <c r="G25" s="67"/>
      <c r="H25" s="84" t="s">
        <v>14</v>
      </c>
      <c r="I25" s="82">
        <v>50</v>
      </c>
      <c r="J25" s="83">
        <v>56.3</v>
      </c>
      <c r="K25" s="83">
        <f>J25/I25*100</f>
        <v>112.6</v>
      </c>
      <c r="L25" s="83"/>
      <c r="M25" s="85"/>
    </row>
    <row r="27" spans="1:13" ht="15" thickBot="1" x14ac:dyDescent="0.4"/>
    <row r="28" spans="1:13" ht="18.5" x14ac:dyDescent="0.45">
      <c r="A28" s="64"/>
      <c r="B28" s="59"/>
      <c r="C28" s="59"/>
      <c r="D28" s="59"/>
      <c r="E28" s="59"/>
      <c r="F28" s="65" t="s">
        <v>32</v>
      </c>
      <c r="G28" s="59"/>
      <c r="H28" s="59"/>
      <c r="I28" s="59"/>
      <c r="J28" s="59"/>
      <c r="K28" s="59"/>
      <c r="L28" s="59"/>
      <c r="M28" s="60"/>
    </row>
    <row r="29" spans="1:13" ht="18.5" x14ac:dyDescent="0.45">
      <c r="A29" s="7"/>
      <c r="F29" s="66" t="s">
        <v>59</v>
      </c>
      <c r="M29" s="6"/>
    </row>
    <row r="30" spans="1:13" x14ac:dyDescent="0.35">
      <c r="A30" s="7"/>
      <c r="F30" s="26" t="s">
        <v>38</v>
      </c>
      <c r="M30" s="6"/>
    </row>
    <row r="31" spans="1:13" ht="15" thickBot="1" x14ac:dyDescent="0.4">
      <c r="A31" s="29"/>
      <c r="B31" s="67"/>
      <c r="C31" s="67"/>
      <c r="D31" s="67"/>
      <c r="E31" s="67"/>
      <c r="F31" s="68" t="s">
        <v>1</v>
      </c>
      <c r="G31" s="67"/>
      <c r="H31" s="67"/>
      <c r="I31" s="67"/>
      <c r="J31" s="67"/>
      <c r="K31" s="67"/>
      <c r="L31" s="67"/>
      <c r="M31" s="36"/>
    </row>
    <row r="32" spans="1:13" x14ac:dyDescent="0.35">
      <c r="A32" s="7"/>
      <c r="H32" t="s">
        <v>39</v>
      </c>
      <c r="M32" s="6"/>
    </row>
    <row r="33" spans="1:13" x14ac:dyDescent="0.35">
      <c r="A33" s="5" t="s">
        <v>32</v>
      </c>
      <c r="H33" s="26" t="s">
        <v>35</v>
      </c>
      <c r="M33" s="6"/>
    </row>
    <row r="34" spans="1:13" ht="43.5" x14ac:dyDescent="0.35">
      <c r="A34" s="16" t="s">
        <v>40</v>
      </c>
      <c r="B34" s="69" t="s">
        <v>41</v>
      </c>
      <c r="C34" s="69" t="s">
        <v>42</v>
      </c>
      <c r="D34" s="17" t="s">
        <v>43</v>
      </c>
      <c r="E34" s="69" t="s">
        <v>44</v>
      </c>
      <c r="F34" s="69" t="s">
        <v>45</v>
      </c>
      <c r="G34" s="42"/>
      <c r="H34" s="61" t="s">
        <v>40</v>
      </c>
      <c r="I34" s="69" t="s">
        <v>41</v>
      </c>
      <c r="J34" s="69" t="s">
        <v>42</v>
      </c>
      <c r="K34" s="17" t="s">
        <v>43</v>
      </c>
      <c r="L34" s="61" t="s">
        <v>46</v>
      </c>
      <c r="M34" s="70"/>
    </row>
    <row r="35" spans="1:13" x14ac:dyDescent="0.35">
      <c r="A35" s="71" t="s">
        <v>47</v>
      </c>
      <c r="B35" s="61">
        <v>60</v>
      </c>
      <c r="C35" s="72">
        <v>36.799999999999997</v>
      </c>
      <c r="D35" s="72">
        <f>C35/B35*100</f>
        <v>61.333333333333329</v>
      </c>
      <c r="E35" s="61"/>
      <c r="F35" s="61"/>
      <c r="H35" s="17" t="s">
        <v>47</v>
      </c>
      <c r="I35" s="61">
        <v>50</v>
      </c>
      <c r="J35" s="72">
        <v>53.6</v>
      </c>
      <c r="K35" s="72">
        <f>J35/I35*100</f>
        <v>107.2</v>
      </c>
      <c r="L35" s="72"/>
      <c r="M35" s="70"/>
    </row>
    <row r="36" spans="1:13" x14ac:dyDescent="0.35">
      <c r="A36" s="71" t="s">
        <v>48</v>
      </c>
      <c r="B36" s="61">
        <v>60</v>
      </c>
      <c r="C36" s="72">
        <v>16.2</v>
      </c>
      <c r="D36" s="72">
        <f t="shared" ref="D36:D37" si="4">C36/B36*100</f>
        <v>26.999999999999996</v>
      </c>
      <c r="E36" s="61"/>
      <c r="F36" s="61"/>
      <c r="H36" s="17" t="s">
        <v>48</v>
      </c>
      <c r="I36" s="61">
        <v>50</v>
      </c>
      <c r="J36" s="72">
        <v>50.8</v>
      </c>
      <c r="K36" s="72">
        <f t="shared" ref="K36:K37" si="5">J36/I36*100</f>
        <v>101.6</v>
      </c>
      <c r="L36" s="72"/>
      <c r="M36" s="70"/>
    </row>
    <row r="37" spans="1:13" x14ac:dyDescent="0.35">
      <c r="A37" s="71" t="s">
        <v>49</v>
      </c>
      <c r="B37" s="61">
        <v>60</v>
      </c>
      <c r="C37" s="72">
        <v>5.9</v>
      </c>
      <c r="D37" s="72">
        <f t="shared" si="4"/>
        <v>9.8333333333333339</v>
      </c>
      <c r="E37" s="61"/>
      <c r="F37" s="61"/>
      <c r="H37" s="17" t="s">
        <v>49</v>
      </c>
      <c r="I37" s="61">
        <v>50</v>
      </c>
      <c r="J37" s="72">
        <v>52</v>
      </c>
      <c r="K37" s="72">
        <f t="shared" si="5"/>
        <v>104</v>
      </c>
      <c r="L37" s="72"/>
      <c r="M37" s="70"/>
    </row>
    <row r="38" spans="1:13" x14ac:dyDescent="0.35">
      <c r="A38" s="71" t="s">
        <v>50</v>
      </c>
      <c r="B38" s="61"/>
      <c r="C38" s="72"/>
      <c r="D38" s="72">
        <v>98</v>
      </c>
      <c r="E38" s="72">
        <f>SUM(C35:C37)</f>
        <v>58.9</v>
      </c>
      <c r="F38" s="72">
        <f>(E38/60)*100</f>
        <v>98.166666666666671</v>
      </c>
      <c r="G38" s="73"/>
      <c r="H38" s="17"/>
      <c r="I38" s="61"/>
      <c r="J38" s="72"/>
      <c r="K38" s="72"/>
      <c r="L38" s="72">
        <f>AVERAGE(K35:K37)</f>
        <v>104.26666666666667</v>
      </c>
      <c r="M38" s="74"/>
    </row>
    <row r="39" spans="1:13" x14ac:dyDescent="0.35">
      <c r="A39" s="71" t="s">
        <v>51</v>
      </c>
      <c r="B39" s="61">
        <v>60</v>
      </c>
      <c r="C39" s="72">
        <v>39.299999999999997</v>
      </c>
      <c r="D39" s="72">
        <f t="shared" ref="D39:D41" si="6">C39/B39*100</f>
        <v>65.499999999999986</v>
      </c>
      <c r="E39" s="72"/>
      <c r="F39" s="61"/>
      <c r="H39" s="17" t="s">
        <v>51</v>
      </c>
      <c r="I39" s="61">
        <v>50</v>
      </c>
      <c r="J39" s="72">
        <v>54.4</v>
      </c>
      <c r="K39" s="72">
        <f t="shared" ref="K39:K41" si="7">J39/I39*100</f>
        <v>108.80000000000001</v>
      </c>
      <c r="L39" s="72"/>
      <c r="M39" s="74"/>
    </row>
    <row r="40" spans="1:13" x14ac:dyDescent="0.35">
      <c r="A40" s="71" t="s">
        <v>52</v>
      </c>
      <c r="B40" s="61">
        <v>60</v>
      </c>
      <c r="C40" s="72">
        <v>13.7</v>
      </c>
      <c r="D40" s="72">
        <f t="shared" si="6"/>
        <v>22.833333333333332</v>
      </c>
      <c r="E40" s="72"/>
      <c r="F40" s="61"/>
      <c r="H40" s="17" t="s">
        <v>52</v>
      </c>
      <c r="I40" s="61">
        <v>50</v>
      </c>
      <c r="J40" s="72">
        <v>50.9</v>
      </c>
      <c r="K40" s="72">
        <f t="shared" si="7"/>
        <v>101.8</v>
      </c>
      <c r="L40" s="72"/>
      <c r="M40" s="74"/>
    </row>
    <row r="41" spans="1:13" x14ac:dyDescent="0.35">
      <c r="A41" s="71" t="s">
        <v>53</v>
      </c>
      <c r="B41" s="61">
        <v>60</v>
      </c>
      <c r="C41" s="72">
        <v>6.05</v>
      </c>
      <c r="D41" s="72">
        <f t="shared" si="6"/>
        <v>10.083333333333332</v>
      </c>
      <c r="E41" s="72">
        <f>SUM(C39:C41)</f>
        <v>59.05</v>
      </c>
      <c r="F41" s="72">
        <f>E41/60*100</f>
        <v>98.416666666666657</v>
      </c>
      <c r="G41" s="73"/>
      <c r="H41" s="17" t="s">
        <v>53</v>
      </c>
      <c r="I41" s="61">
        <v>50</v>
      </c>
      <c r="J41" s="72">
        <v>50.9</v>
      </c>
      <c r="K41" s="72">
        <f t="shared" si="7"/>
        <v>101.8</v>
      </c>
      <c r="L41" s="72"/>
      <c r="M41" s="74"/>
    </row>
    <row r="42" spans="1:13" x14ac:dyDescent="0.35">
      <c r="A42" s="71" t="s">
        <v>50</v>
      </c>
      <c r="B42" s="61"/>
      <c r="C42" s="61"/>
      <c r="D42" s="72">
        <v>98</v>
      </c>
      <c r="E42" s="72"/>
      <c r="F42" s="61"/>
      <c r="H42" s="17"/>
      <c r="I42" s="61"/>
      <c r="J42" s="61"/>
      <c r="K42" s="72"/>
      <c r="L42" s="72">
        <f>AVERAGE(K39:K41)</f>
        <v>104.13333333333334</v>
      </c>
      <c r="M42" s="74"/>
    </row>
    <row r="43" spans="1:13" x14ac:dyDescent="0.35">
      <c r="A43" s="71" t="s">
        <v>54</v>
      </c>
      <c r="B43" s="61">
        <v>60</v>
      </c>
      <c r="C43" s="72">
        <v>34.799999999999997</v>
      </c>
      <c r="D43" s="72">
        <f t="shared" ref="D43:D45" si="8">C43/B43*100</f>
        <v>57.999999999999993</v>
      </c>
      <c r="E43" s="72"/>
      <c r="F43" s="61"/>
      <c r="H43" s="17" t="s">
        <v>54</v>
      </c>
      <c r="I43" s="61">
        <v>50</v>
      </c>
      <c r="J43" s="72">
        <v>51.3</v>
      </c>
      <c r="K43" s="72">
        <f t="shared" ref="K43:K45" si="9">J43/I43*100</f>
        <v>102.60000000000001</v>
      </c>
      <c r="L43" s="72"/>
      <c r="M43" s="74"/>
    </row>
    <row r="44" spans="1:13" x14ac:dyDescent="0.35">
      <c r="A44" s="71" t="s">
        <v>55</v>
      </c>
      <c r="B44" s="61">
        <v>60</v>
      </c>
      <c r="C44" s="72">
        <v>15</v>
      </c>
      <c r="D44" s="72">
        <f t="shared" si="8"/>
        <v>25</v>
      </c>
      <c r="E44" s="72"/>
      <c r="F44" s="61"/>
      <c r="H44" s="17" t="s">
        <v>55</v>
      </c>
      <c r="I44" s="61">
        <v>50</v>
      </c>
      <c r="J44" s="72">
        <v>49.9</v>
      </c>
      <c r="K44" s="72">
        <f t="shared" si="9"/>
        <v>99.8</v>
      </c>
      <c r="L44" s="72"/>
      <c r="M44" s="74"/>
    </row>
    <row r="45" spans="1:13" x14ac:dyDescent="0.35">
      <c r="A45" s="71" t="s">
        <v>56</v>
      </c>
      <c r="B45" s="61">
        <v>60</v>
      </c>
      <c r="C45" s="72">
        <v>5.51</v>
      </c>
      <c r="D45" s="72">
        <f t="shared" si="8"/>
        <v>9.1833333333333336</v>
      </c>
      <c r="E45" s="72">
        <f>SUM(C43:C45)</f>
        <v>55.309999999999995</v>
      </c>
      <c r="F45" s="72">
        <f>E45/60*100</f>
        <v>92.183333333333323</v>
      </c>
      <c r="G45" s="73"/>
      <c r="H45" s="17" t="s">
        <v>56</v>
      </c>
      <c r="I45" s="61">
        <v>50</v>
      </c>
      <c r="J45" s="72">
        <v>49.2</v>
      </c>
      <c r="K45" s="72">
        <f t="shared" si="9"/>
        <v>98.4</v>
      </c>
      <c r="L45" s="72"/>
      <c r="M45" s="74"/>
    </row>
    <row r="46" spans="1:13" x14ac:dyDescent="0.35">
      <c r="A46" s="71" t="s">
        <v>50</v>
      </c>
      <c r="B46" s="61"/>
      <c r="C46" s="61"/>
      <c r="D46" s="61">
        <v>92</v>
      </c>
      <c r="E46" s="61"/>
      <c r="F46" s="72"/>
      <c r="G46" s="73"/>
      <c r="H46" s="61"/>
      <c r="I46" s="61"/>
      <c r="J46" s="61"/>
      <c r="K46" s="61"/>
      <c r="L46" s="72">
        <f>AVERAGE(K43:K45)</f>
        <v>100.26666666666667</v>
      </c>
      <c r="M46" s="74"/>
    </row>
    <row r="47" spans="1:13" ht="31.5" x14ac:dyDescent="0.35">
      <c r="A47" s="75" t="s">
        <v>57</v>
      </c>
      <c r="B47" s="61">
        <v>60</v>
      </c>
      <c r="C47" s="72"/>
      <c r="D47" s="72"/>
      <c r="E47" s="72">
        <f>AVERAGE(E38:E45)</f>
        <v>57.75333333333333</v>
      </c>
      <c r="F47" s="72">
        <f>E47/60*100</f>
        <v>96.255555555555546</v>
      </c>
      <c r="G47" s="73"/>
      <c r="H47" s="76" t="s">
        <v>57</v>
      </c>
      <c r="I47" s="61">
        <v>50</v>
      </c>
      <c r="J47" s="72"/>
      <c r="K47" s="72"/>
      <c r="L47" s="72">
        <f>AVERAGE(L38:L46)</f>
        <v>102.8888888888889</v>
      </c>
      <c r="M47" s="74"/>
    </row>
    <row r="48" spans="1:13" x14ac:dyDescent="0.35">
      <c r="A48" s="77" t="s">
        <v>58</v>
      </c>
      <c r="B48" s="61"/>
      <c r="C48" s="78"/>
      <c r="D48" s="61"/>
      <c r="E48" s="72">
        <f>STDEV(E38:E45)</f>
        <v>2.1173174852471561</v>
      </c>
      <c r="F48" s="61"/>
      <c r="H48" s="79" t="s">
        <v>58</v>
      </c>
      <c r="I48" s="61"/>
      <c r="J48" s="78"/>
      <c r="K48" s="61"/>
      <c r="L48" s="61"/>
      <c r="M48" s="74"/>
    </row>
    <row r="49" spans="1:13" x14ac:dyDescent="0.35">
      <c r="A49" s="77" t="s">
        <v>13</v>
      </c>
      <c r="B49" s="61"/>
      <c r="C49" s="72"/>
      <c r="D49" s="61"/>
      <c r="E49" s="78">
        <f>E48/E47*100</f>
        <v>3.666139014049099</v>
      </c>
      <c r="F49" s="61"/>
      <c r="H49" s="79" t="s">
        <v>13</v>
      </c>
      <c r="I49" s="61"/>
      <c r="J49" s="72"/>
      <c r="K49" s="61"/>
      <c r="L49" s="61"/>
      <c r="M49" s="80"/>
    </row>
    <row r="50" spans="1:13" x14ac:dyDescent="0.35">
      <c r="A50" s="16"/>
      <c r="B50" s="61"/>
      <c r="C50" s="61"/>
      <c r="D50" s="61"/>
      <c r="E50" s="61"/>
      <c r="F50" s="61"/>
      <c r="H50" s="61"/>
      <c r="I50" s="61"/>
      <c r="J50" s="61"/>
      <c r="K50" s="61"/>
      <c r="L50" s="61"/>
      <c r="M50" s="70"/>
    </row>
    <row r="51" spans="1:13" ht="15" thickBot="1" x14ac:dyDescent="0.4">
      <c r="A51" s="81" t="s">
        <v>14</v>
      </c>
      <c r="B51" s="82">
        <v>60</v>
      </c>
      <c r="C51" s="83">
        <v>64.099999999999994</v>
      </c>
      <c r="D51" s="83">
        <f>C51/B51*100</f>
        <v>106.83333333333331</v>
      </c>
      <c r="E51" s="82"/>
      <c r="F51" s="82"/>
      <c r="G51" s="67"/>
      <c r="H51" s="84" t="s">
        <v>14</v>
      </c>
      <c r="I51" s="82">
        <v>50</v>
      </c>
      <c r="J51" s="83">
        <v>54</v>
      </c>
      <c r="K51" s="83">
        <f>J51/I51*100</f>
        <v>108</v>
      </c>
      <c r="L51" s="83"/>
      <c r="M51" s="85"/>
    </row>
    <row r="53" spans="1:13" ht="15" thickBot="1" x14ac:dyDescent="0.4"/>
    <row r="54" spans="1:13" ht="18.5" x14ac:dyDescent="0.45">
      <c r="A54" s="64"/>
      <c r="B54" s="59"/>
      <c r="C54" s="59"/>
      <c r="D54" s="59"/>
      <c r="E54" s="59"/>
      <c r="F54" s="65" t="s">
        <v>32</v>
      </c>
      <c r="G54" s="59"/>
      <c r="H54" s="59"/>
      <c r="I54" s="59"/>
      <c r="J54" s="59"/>
      <c r="K54" s="59"/>
      <c r="L54" s="59"/>
      <c r="M54" s="60"/>
    </row>
    <row r="55" spans="1:13" ht="18.5" x14ac:dyDescent="0.45">
      <c r="A55" s="7"/>
      <c r="F55" s="66" t="s">
        <v>37</v>
      </c>
      <c r="M55" s="6"/>
    </row>
    <row r="56" spans="1:13" x14ac:dyDescent="0.35">
      <c r="A56" s="7"/>
      <c r="F56" s="26" t="s">
        <v>60</v>
      </c>
      <c r="M56" s="6"/>
    </row>
    <row r="57" spans="1:13" ht="15" thickBot="1" x14ac:dyDescent="0.4">
      <c r="A57" s="29"/>
      <c r="B57" s="67"/>
      <c r="C57" s="67"/>
      <c r="D57" s="67"/>
      <c r="E57" s="67"/>
      <c r="F57" s="68" t="s">
        <v>1</v>
      </c>
      <c r="G57" s="67"/>
      <c r="H57" s="67"/>
      <c r="I57" s="67"/>
      <c r="J57" s="67"/>
      <c r="K57" s="67"/>
      <c r="L57" s="67"/>
      <c r="M57" s="36"/>
    </row>
    <row r="58" spans="1:13" x14ac:dyDescent="0.35">
      <c r="A58" s="7"/>
      <c r="H58" t="s">
        <v>39</v>
      </c>
      <c r="M58" s="6"/>
    </row>
    <row r="59" spans="1:13" x14ac:dyDescent="0.35">
      <c r="A59" s="5" t="s">
        <v>32</v>
      </c>
      <c r="H59" s="26" t="s">
        <v>35</v>
      </c>
      <c r="M59" s="6"/>
    </row>
    <row r="60" spans="1:13" ht="43.5" x14ac:dyDescent="0.35">
      <c r="A60" s="16" t="s">
        <v>40</v>
      </c>
      <c r="B60" s="69" t="s">
        <v>41</v>
      </c>
      <c r="C60" s="69" t="s">
        <v>42</v>
      </c>
      <c r="D60" s="17" t="s">
        <v>43</v>
      </c>
      <c r="E60" s="69" t="s">
        <v>44</v>
      </c>
      <c r="F60" s="69" t="s">
        <v>45</v>
      </c>
      <c r="G60" s="42"/>
      <c r="H60" s="61" t="s">
        <v>40</v>
      </c>
      <c r="I60" s="69" t="s">
        <v>41</v>
      </c>
      <c r="J60" s="69" t="s">
        <v>42</v>
      </c>
      <c r="K60" s="17" t="s">
        <v>43</v>
      </c>
      <c r="L60" s="61" t="s">
        <v>46</v>
      </c>
      <c r="M60" s="70"/>
    </row>
    <row r="61" spans="1:13" x14ac:dyDescent="0.35">
      <c r="A61" s="71" t="s">
        <v>47</v>
      </c>
      <c r="B61" s="61">
        <v>75</v>
      </c>
      <c r="C61" s="72">
        <v>44.5</v>
      </c>
      <c r="D61" s="72">
        <f>C61/B61*100</f>
        <v>59.333333333333336</v>
      </c>
      <c r="E61" s="61"/>
      <c r="F61" s="61"/>
      <c r="H61" s="17" t="s">
        <v>47</v>
      </c>
      <c r="I61" s="61">
        <v>50</v>
      </c>
      <c r="J61" s="72">
        <v>59.2</v>
      </c>
      <c r="K61" s="72">
        <f>J61/I61*100</f>
        <v>118.40000000000002</v>
      </c>
      <c r="L61" s="72"/>
      <c r="M61" s="70"/>
    </row>
    <row r="62" spans="1:13" x14ac:dyDescent="0.35">
      <c r="A62" s="71" t="s">
        <v>48</v>
      </c>
      <c r="B62" s="61">
        <v>75</v>
      </c>
      <c r="C62" s="72">
        <v>17.3</v>
      </c>
      <c r="D62" s="72">
        <f t="shared" ref="D62:D63" si="10">C62/B62*100</f>
        <v>23.06666666666667</v>
      </c>
      <c r="E62" s="61"/>
      <c r="F62" s="61"/>
      <c r="H62" s="17" t="s">
        <v>48</v>
      </c>
      <c r="I62" s="61">
        <v>50</v>
      </c>
      <c r="J62" s="72">
        <v>55.3</v>
      </c>
      <c r="K62" s="72">
        <f t="shared" ref="K62:K63" si="11">J62/I62*100</f>
        <v>110.6</v>
      </c>
      <c r="L62" s="72"/>
      <c r="M62" s="70"/>
    </row>
    <row r="63" spans="1:13" x14ac:dyDescent="0.35">
      <c r="A63" s="71" t="s">
        <v>49</v>
      </c>
      <c r="B63" s="61">
        <v>75</v>
      </c>
      <c r="C63" s="72">
        <v>12.2</v>
      </c>
      <c r="D63" s="72">
        <f t="shared" si="10"/>
        <v>16.266666666666666</v>
      </c>
      <c r="E63" s="61"/>
      <c r="F63" s="61"/>
      <c r="H63" s="17" t="s">
        <v>49</v>
      </c>
      <c r="I63" s="61">
        <v>50</v>
      </c>
      <c r="J63" s="72">
        <v>59.7</v>
      </c>
      <c r="K63" s="72">
        <f t="shared" si="11"/>
        <v>119.39999999999999</v>
      </c>
      <c r="L63" s="72"/>
      <c r="M63" s="70"/>
    </row>
    <row r="64" spans="1:13" x14ac:dyDescent="0.35">
      <c r="A64" s="71" t="s">
        <v>50</v>
      </c>
      <c r="B64" s="61"/>
      <c r="C64" s="72"/>
      <c r="D64" s="72">
        <v>99</v>
      </c>
      <c r="E64" s="72">
        <f>SUM(C61:C63)</f>
        <v>74</v>
      </c>
      <c r="F64" s="72">
        <f>(E64/75)*100</f>
        <v>98.666666666666671</v>
      </c>
      <c r="G64" s="73"/>
      <c r="H64" s="17"/>
      <c r="I64" s="61"/>
      <c r="J64" s="72"/>
      <c r="K64" s="72"/>
      <c r="L64" s="72">
        <f>AVERAGE(K61:K63)</f>
        <v>116.13333333333333</v>
      </c>
      <c r="M64" s="74"/>
    </row>
    <row r="65" spans="1:13" x14ac:dyDescent="0.35">
      <c r="A65" s="71" t="s">
        <v>51</v>
      </c>
      <c r="B65" s="61">
        <v>75</v>
      </c>
      <c r="C65" s="72">
        <v>37</v>
      </c>
      <c r="D65" s="72">
        <f t="shared" ref="D65:D67" si="12">C65/B65*100</f>
        <v>49.333333333333336</v>
      </c>
      <c r="E65" s="72"/>
      <c r="F65" s="61"/>
      <c r="H65" s="17" t="s">
        <v>51</v>
      </c>
      <c r="I65" s="61">
        <v>50</v>
      </c>
      <c r="J65" s="72">
        <v>55.4</v>
      </c>
      <c r="K65" s="72">
        <f t="shared" ref="K65:K67" si="13">J65/I65*100</f>
        <v>110.79999999999998</v>
      </c>
      <c r="L65" s="72"/>
      <c r="M65" s="74"/>
    </row>
    <row r="66" spans="1:13" x14ac:dyDescent="0.35">
      <c r="A66" s="71" t="s">
        <v>52</v>
      </c>
      <c r="B66" s="61">
        <v>75</v>
      </c>
      <c r="C66" s="72">
        <v>18.399999999999999</v>
      </c>
      <c r="D66" s="72">
        <f t="shared" si="12"/>
        <v>24.533333333333331</v>
      </c>
      <c r="E66" s="72"/>
      <c r="F66" s="61"/>
      <c r="H66" s="17" t="s">
        <v>52</v>
      </c>
      <c r="I66" s="61">
        <v>50</v>
      </c>
      <c r="J66" s="72">
        <v>53.2</v>
      </c>
      <c r="K66" s="72">
        <f t="shared" si="13"/>
        <v>106.4</v>
      </c>
      <c r="L66" s="72"/>
      <c r="M66" s="74"/>
    </row>
    <row r="67" spans="1:13" x14ac:dyDescent="0.35">
      <c r="A67" s="71" t="s">
        <v>53</v>
      </c>
      <c r="B67" s="61">
        <v>75</v>
      </c>
      <c r="C67" s="72">
        <v>12.4</v>
      </c>
      <c r="D67" s="72">
        <f t="shared" si="12"/>
        <v>16.533333333333331</v>
      </c>
      <c r="E67" s="72">
        <f>SUM(C65:C67)</f>
        <v>67.8</v>
      </c>
      <c r="F67" s="72">
        <f>E67/75*100</f>
        <v>90.399999999999991</v>
      </c>
      <c r="G67" s="73"/>
      <c r="H67" s="17" t="s">
        <v>53</v>
      </c>
      <c r="I67" s="61">
        <v>50</v>
      </c>
      <c r="J67" s="72">
        <v>55.7</v>
      </c>
      <c r="K67" s="72">
        <f t="shared" si="13"/>
        <v>111.4</v>
      </c>
      <c r="L67" s="72"/>
      <c r="M67" s="74"/>
    </row>
    <row r="68" spans="1:13" x14ac:dyDescent="0.35">
      <c r="A68" s="71" t="s">
        <v>50</v>
      </c>
      <c r="B68" s="61"/>
      <c r="C68" s="61"/>
      <c r="D68" s="72">
        <v>90</v>
      </c>
      <c r="E68" s="72"/>
      <c r="F68" s="61"/>
      <c r="H68" s="17"/>
      <c r="I68" s="61"/>
      <c r="J68" s="61"/>
      <c r="K68" s="72"/>
      <c r="L68" s="72">
        <f>AVERAGE(K65:K67)</f>
        <v>109.53333333333335</v>
      </c>
      <c r="M68" s="74"/>
    </row>
    <row r="69" spans="1:13" x14ac:dyDescent="0.35">
      <c r="A69" s="71" t="s">
        <v>54</v>
      </c>
      <c r="B69" s="61">
        <v>75</v>
      </c>
      <c r="C69" s="72">
        <v>39.1</v>
      </c>
      <c r="D69" s="72">
        <f t="shared" ref="D69:D71" si="14">C69/B69*100</f>
        <v>52.133333333333333</v>
      </c>
      <c r="E69" s="72"/>
      <c r="F69" s="61"/>
      <c r="H69" s="17" t="s">
        <v>54</v>
      </c>
      <c r="I69" s="61">
        <v>50</v>
      </c>
      <c r="J69" s="72">
        <v>54.5</v>
      </c>
      <c r="K69" s="72">
        <f t="shared" ref="K69:K71" si="15">J69/I69*100</f>
        <v>109.00000000000001</v>
      </c>
      <c r="L69" s="72"/>
      <c r="M69" s="74"/>
    </row>
    <row r="70" spans="1:13" x14ac:dyDescent="0.35">
      <c r="A70" s="71" t="s">
        <v>55</v>
      </c>
      <c r="B70" s="61">
        <v>75</v>
      </c>
      <c r="C70" s="72">
        <v>19.399999999999999</v>
      </c>
      <c r="D70" s="72">
        <f t="shared" si="14"/>
        <v>25.866666666666667</v>
      </c>
      <c r="E70" s="72"/>
      <c r="F70" s="61"/>
      <c r="H70" s="17" t="s">
        <v>55</v>
      </c>
      <c r="I70" s="61">
        <v>50</v>
      </c>
      <c r="J70" s="72">
        <v>54.5</v>
      </c>
      <c r="K70" s="72">
        <f t="shared" si="15"/>
        <v>109.00000000000001</v>
      </c>
      <c r="L70" s="72"/>
      <c r="M70" s="74"/>
    </row>
    <row r="71" spans="1:13" x14ac:dyDescent="0.35">
      <c r="A71" s="71" t="s">
        <v>56</v>
      </c>
      <c r="B71" s="61">
        <v>75</v>
      </c>
      <c r="C71" s="72">
        <v>11.8</v>
      </c>
      <c r="D71" s="72">
        <f t="shared" si="14"/>
        <v>15.733333333333336</v>
      </c>
      <c r="E71" s="72">
        <f>SUM(C69:C71)</f>
        <v>70.3</v>
      </c>
      <c r="F71" s="72">
        <f>E71/75*100</f>
        <v>93.73333333333332</v>
      </c>
      <c r="G71" s="73"/>
      <c r="H71" s="17" t="s">
        <v>56</v>
      </c>
      <c r="I71" s="61">
        <v>50</v>
      </c>
      <c r="J71" s="72">
        <v>56.1</v>
      </c>
      <c r="K71" s="72">
        <f t="shared" si="15"/>
        <v>112.20000000000002</v>
      </c>
      <c r="L71" s="72"/>
      <c r="M71" s="74"/>
    </row>
    <row r="72" spans="1:13" x14ac:dyDescent="0.35">
      <c r="A72" s="71" t="s">
        <v>50</v>
      </c>
      <c r="B72" s="61"/>
      <c r="C72" s="61"/>
      <c r="D72" s="61">
        <v>94</v>
      </c>
      <c r="E72" s="61"/>
      <c r="F72" s="72"/>
      <c r="G72" s="73"/>
      <c r="H72" s="61"/>
      <c r="I72" s="61"/>
      <c r="J72" s="61"/>
      <c r="K72" s="61"/>
      <c r="L72" s="72">
        <f>AVERAGE(K69:K71)</f>
        <v>110.06666666666668</v>
      </c>
      <c r="M72" s="74"/>
    </row>
    <row r="73" spans="1:13" ht="31.5" x14ac:dyDescent="0.35">
      <c r="A73" s="75" t="s">
        <v>57</v>
      </c>
      <c r="B73" s="61">
        <v>75</v>
      </c>
      <c r="C73" s="86"/>
      <c r="D73" s="72"/>
      <c r="E73" s="72">
        <f>AVERAGE(E64:E71)</f>
        <v>70.7</v>
      </c>
      <c r="F73" s="72">
        <f>E73/75*100</f>
        <v>94.266666666666666</v>
      </c>
      <c r="G73" s="73"/>
      <c r="H73" s="76" t="s">
        <v>57</v>
      </c>
      <c r="I73" s="61">
        <v>50</v>
      </c>
      <c r="J73" s="72"/>
      <c r="K73" s="72"/>
      <c r="L73" s="72">
        <f>AVERAGE(L64:L72)</f>
        <v>111.91111111111111</v>
      </c>
      <c r="M73" s="74"/>
    </row>
    <row r="74" spans="1:13" x14ac:dyDescent="0.35">
      <c r="A74" s="77" t="s">
        <v>58</v>
      </c>
      <c r="B74" s="61"/>
      <c r="C74" s="78"/>
      <c r="D74" s="61"/>
      <c r="E74" s="72">
        <f>STDEV(E64:E71)</f>
        <v>3.1192947920964458</v>
      </c>
      <c r="F74" s="61"/>
      <c r="H74" s="79" t="s">
        <v>58</v>
      </c>
      <c r="I74" s="61"/>
      <c r="J74" s="78"/>
      <c r="K74" s="61"/>
      <c r="L74" s="61"/>
      <c r="M74" s="74"/>
    </row>
    <row r="75" spans="1:13" x14ac:dyDescent="0.35">
      <c r="A75" s="77" t="s">
        <v>13</v>
      </c>
      <c r="B75" s="61"/>
      <c r="C75" s="72"/>
      <c r="D75" s="61"/>
      <c r="E75" s="78">
        <f>E74/E73*100</f>
        <v>4.4120152646342943</v>
      </c>
      <c r="F75" s="61"/>
      <c r="H75" s="79" t="s">
        <v>13</v>
      </c>
      <c r="I75" s="61"/>
      <c r="J75" s="72"/>
      <c r="K75" s="61"/>
      <c r="L75" s="61"/>
      <c r="M75" s="80"/>
    </row>
    <row r="76" spans="1:13" x14ac:dyDescent="0.35">
      <c r="A76" s="16"/>
      <c r="B76" s="61"/>
      <c r="C76" s="61"/>
      <c r="D76" s="61"/>
      <c r="E76" s="61"/>
      <c r="F76" s="61"/>
      <c r="H76" s="61"/>
      <c r="I76" s="61"/>
      <c r="J76" s="61"/>
      <c r="K76" s="61"/>
      <c r="L76" s="61"/>
      <c r="M76" s="70"/>
    </row>
    <row r="77" spans="1:13" ht="15" thickBot="1" x14ac:dyDescent="0.4">
      <c r="A77" s="81" t="s">
        <v>14</v>
      </c>
      <c r="B77" s="82">
        <v>75</v>
      </c>
      <c r="C77" s="83">
        <v>81.8</v>
      </c>
      <c r="D77" s="83">
        <f>C77/B77*100</f>
        <v>109.06666666666666</v>
      </c>
      <c r="E77" s="82"/>
      <c r="F77" s="82"/>
      <c r="G77" s="67"/>
      <c r="H77" s="84" t="s">
        <v>14</v>
      </c>
      <c r="I77" s="82">
        <v>50</v>
      </c>
      <c r="J77" s="83">
        <v>57.4</v>
      </c>
      <c r="K77" s="83">
        <f>J77/I77*100</f>
        <v>114.8</v>
      </c>
      <c r="L77" s="83"/>
      <c r="M77" s="85"/>
    </row>
    <row r="79" spans="1:13" ht="15" thickBot="1" x14ac:dyDescent="0.4"/>
    <row r="80" spans="1:13" ht="18.5" x14ac:dyDescent="0.45">
      <c r="A80" s="64"/>
      <c r="B80" s="59"/>
      <c r="C80" s="59"/>
      <c r="D80" s="59"/>
      <c r="E80" s="59"/>
      <c r="F80" s="65" t="s">
        <v>32</v>
      </c>
      <c r="G80" s="59"/>
      <c r="H80" s="59"/>
      <c r="I80" s="59"/>
      <c r="J80" s="59"/>
      <c r="K80" s="59"/>
      <c r="L80" s="59"/>
      <c r="M80" s="60"/>
    </row>
    <row r="81" spans="1:13" ht="18.5" x14ac:dyDescent="0.45">
      <c r="A81" s="7"/>
      <c r="F81" s="66" t="s">
        <v>59</v>
      </c>
      <c r="M81" s="6"/>
    </row>
    <row r="82" spans="1:13" x14ac:dyDescent="0.35">
      <c r="A82" s="7"/>
      <c r="F82" s="26" t="s">
        <v>60</v>
      </c>
      <c r="M82" s="6"/>
    </row>
    <row r="83" spans="1:13" ht="15" thickBot="1" x14ac:dyDescent="0.4">
      <c r="A83" s="29"/>
      <c r="B83" s="67"/>
      <c r="C83" s="67"/>
      <c r="D83" s="67"/>
      <c r="E83" s="67"/>
      <c r="F83" s="68" t="s">
        <v>1</v>
      </c>
      <c r="G83" s="67"/>
      <c r="H83" s="67"/>
      <c r="I83" s="67"/>
      <c r="J83" s="67"/>
      <c r="K83" s="67"/>
      <c r="L83" s="67"/>
      <c r="M83" s="36"/>
    </row>
    <row r="84" spans="1:13" x14ac:dyDescent="0.35">
      <c r="A84" s="7"/>
      <c r="H84" t="s">
        <v>39</v>
      </c>
      <c r="M84" s="6"/>
    </row>
    <row r="85" spans="1:13" x14ac:dyDescent="0.35">
      <c r="A85" s="5" t="s">
        <v>32</v>
      </c>
      <c r="H85" s="26" t="s">
        <v>35</v>
      </c>
      <c r="M85" s="6"/>
    </row>
    <row r="86" spans="1:13" ht="43.5" x14ac:dyDescent="0.35">
      <c r="A86" s="16" t="s">
        <v>40</v>
      </c>
      <c r="B86" s="69" t="s">
        <v>41</v>
      </c>
      <c r="C86" s="69" t="s">
        <v>42</v>
      </c>
      <c r="D86" s="17" t="s">
        <v>43</v>
      </c>
      <c r="E86" s="69" t="s">
        <v>44</v>
      </c>
      <c r="F86" s="69" t="s">
        <v>45</v>
      </c>
      <c r="G86" s="42"/>
      <c r="H86" s="61" t="s">
        <v>40</v>
      </c>
      <c r="I86" s="69" t="s">
        <v>41</v>
      </c>
      <c r="J86" s="69" t="s">
        <v>42</v>
      </c>
      <c r="K86" s="17" t="s">
        <v>43</v>
      </c>
      <c r="L86" s="61" t="s">
        <v>46</v>
      </c>
      <c r="M86" s="70"/>
    </row>
    <row r="87" spans="1:13" x14ac:dyDescent="0.35">
      <c r="A87" s="71" t="s">
        <v>47</v>
      </c>
      <c r="B87" s="61">
        <v>60</v>
      </c>
      <c r="C87" s="72">
        <v>29.9</v>
      </c>
      <c r="D87" s="72">
        <f>C87/B87*100</f>
        <v>49.833333333333329</v>
      </c>
      <c r="E87" s="61"/>
      <c r="F87" s="61"/>
      <c r="H87" s="17" t="s">
        <v>47</v>
      </c>
      <c r="I87" s="61">
        <v>50</v>
      </c>
      <c r="J87" s="72">
        <v>51.5</v>
      </c>
      <c r="K87" s="72">
        <f>J87/I87*100</f>
        <v>103</v>
      </c>
      <c r="L87" s="72"/>
      <c r="M87" s="70"/>
    </row>
    <row r="88" spans="1:13" x14ac:dyDescent="0.35">
      <c r="A88" s="71" t="s">
        <v>48</v>
      </c>
      <c r="B88" s="61">
        <v>60</v>
      </c>
      <c r="C88" s="72">
        <v>12.6</v>
      </c>
      <c r="D88" s="72">
        <f t="shared" ref="D88:D89" si="16">C88/B88*100</f>
        <v>21</v>
      </c>
      <c r="E88" s="61"/>
      <c r="F88" s="61"/>
      <c r="H88" s="17" t="s">
        <v>48</v>
      </c>
      <c r="I88" s="61">
        <v>50</v>
      </c>
      <c r="J88" s="72">
        <v>52.2</v>
      </c>
      <c r="K88" s="72">
        <f t="shared" ref="K88:K89" si="17">J88/I88*100</f>
        <v>104.4</v>
      </c>
      <c r="L88" s="72"/>
      <c r="M88" s="70"/>
    </row>
    <row r="89" spans="1:13" x14ac:dyDescent="0.35">
      <c r="A89" s="71" t="s">
        <v>49</v>
      </c>
      <c r="B89" s="61">
        <v>60</v>
      </c>
      <c r="C89" s="72">
        <v>6.19</v>
      </c>
      <c r="D89" s="72">
        <f t="shared" si="16"/>
        <v>10.316666666666666</v>
      </c>
      <c r="E89" s="61"/>
      <c r="F89" s="61"/>
      <c r="H89" s="17" t="s">
        <v>49</v>
      </c>
      <c r="I89" s="61">
        <v>50</v>
      </c>
      <c r="J89" s="72">
        <v>49.4</v>
      </c>
      <c r="K89" s="72">
        <f t="shared" si="17"/>
        <v>98.8</v>
      </c>
      <c r="L89" s="72"/>
      <c r="M89" s="70"/>
    </row>
    <row r="90" spans="1:13" x14ac:dyDescent="0.35">
      <c r="A90" s="71" t="s">
        <v>50</v>
      </c>
      <c r="B90" s="61"/>
      <c r="C90" s="72"/>
      <c r="D90" s="72">
        <v>81</v>
      </c>
      <c r="E90" s="72">
        <f>SUM(C87:C89)</f>
        <v>48.69</v>
      </c>
      <c r="F90" s="72">
        <f>(E90/60)*100</f>
        <v>81.150000000000006</v>
      </c>
      <c r="G90" s="73"/>
      <c r="H90" s="17"/>
      <c r="I90" s="61"/>
      <c r="J90" s="72"/>
      <c r="K90" s="72"/>
      <c r="L90" s="72">
        <f>AVERAGE(K87:K89)</f>
        <v>102.06666666666666</v>
      </c>
      <c r="M90" s="74"/>
    </row>
    <row r="91" spans="1:13" x14ac:dyDescent="0.35">
      <c r="A91" s="71" t="s">
        <v>51</v>
      </c>
      <c r="B91" s="61">
        <v>60</v>
      </c>
      <c r="C91" s="72">
        <v>29.4</v>
      </c>
      <c r="D91" s="72">
        <f t="shared" ref="D91:D93" si="18">C91/B91*100</f>
        <v>49</v>
      </c>
      <c r="E91" s="72"/>
      <c r="F91" s="61"/>
      <c r="H91" s="17" t="s">
        <v>51</v>
      </c>
      <c r="I91" s="61">
        <v>50</v>
      </c>
      <c r="J91" s="72">
        <v>52.1</v>
      </c>
      <c r="K91" s="72">
        <f t="shared" ref="K91:K93" si="19">J91/I91*100</f>
        <v>104.2</v>
      </c>
      <c r="L91" s="72"/>
      <c r="M91" s="74"/>
    </row>
    <row r="92" spans="1:13" x14ac:dyDescent="0.35">
      <c r="A92" s="71" t="s">
        <v>52</v>
      </c>
      <c r="B92" s="61">
        <v>60</v>
      </c>
      <c r="C92" s="72">
        <v>15.1</v>
      </c>
      <c r="D92" s="72">
        <f t="shared" si="18"/>
        <v>25.166666666666664</v>
      </c>
      <c r="E92" s="72"/>
      <c r="F92" s="61"/>
      <c r="H92" s="17" t="s">
        <v>52</v>
      </c>
      <c r="I92" s="61">
        <v>50</v>
      </c>
      <c r="J92" s="72">
        <v>49.1</v>
      </c>
      <c r="K92" s="72">
        <f t="shared" si="19"/>
        <v>98.2</v>
      </c>
      <c r="L92" s="72"/>
      <c r="M92" s="74"/>
    </row>
    <row r="93" spans="1:13" x14ac:dyDescent="0.35">
      <c r="A93" s="71" t="s">
        <v>53</v>
      </c>
      <c r="B93" s="61">
        <v>60</v>
      </c>
      <c r="C93" s="72">
        <v>9.23</v>
      </c>
      <c r="D93" s="72">
        <f t="shared" si="18"/>
        <v>15.383333333333335</v>
      </c>
      <c r="E93" s="72">
        <f>SUM(C91:C93)</f>
        <v>53.730000000000004</v>
      </c>
      <c r="F93" s="72">
        <f>E93/60*100</f>
        <v>89.550000000000011</v>
      </c>
      <c r="G93" s="73"/>
      <c r="H93" s="17" t="s">
        <v>53</v>
      </c>
      <c r="I93" s="61">
        <v>50</v>
      </c>
      <c r="J93" s="72">
        <v>51.6</v>
      </c>
      <c r="K93" s="72">
        <f t="shared" si="19"/>
        <v>103.2</v>
      </c>
      <c r="L93" s="72"/>
      <c r="M93" s="74"/>
    </row>
    <row r="94" spans="1:13" x14ac:dyDescent="0.35">
      <c r="A94" s="71" t="s">
        <v>50</v>
      </c>
      <c r="B94" s="61"/>
      <c r="C94" s="61"/>
      <c r="D94" s="72">
        <v>90</v>
      </c>
      <c r="E94" s="72"/>
      <c r="F94" s="61"/>
      <c r="H94" s="17"/>
      <c r="I94" s="61"/>
      <c r="J94" s="61"/>
      <c r="K94" s="72"/>
      <c r="L94" s="72">
        <f>AVERAGE(K91:K93)</f>
        <v>101.86666666666667</v>
      </c>
      <c r="M94" s="74"/>
    </row>
    <row r="95" spans="1:13" x14ac:dyDescent="0.35">
      <c r="A95" s="71" t="s">
        <v>54</v>
      </c>
      <c r="B95" s="61">
        <v>60</v>
      </c>
      <c r="C95" s="72">
        <v>34.200000000000003</v>
      </c>
      <c r="D95" s="72">
        <f t="shared" ref="D95:D97" si="20">C95/B95*100</f>
        <v>57.000000000000007</v>
      </c>
      <c r="E95" s="72"/>
      <c r="F95" s="61"/>
      <c r="H95" s="17" t="s">
        <v>54</v>
      </c>
      <c r="I95" s="61">
        <v>50</v>
      </c>
      <c r="J95" s="72">
        <v>48.7</v>
      </c>
      <c r="K95" s="72">
        <f t="shared" ref="K95:K97" si="21">J95/I95*100</f>
        <v>97.4</v>
      </c>
      <c r="L95" s="72"/>
      <c r="M95" s="74"/>
    </row>
    <row r="96" spans="1:13" x14ac:dyDescent="0.35">
      <c r="A96" s="71" t="s">
        <v>55</v>
      </c>
      <c r="B96" s="61">
        <v>60</v>
      </c>
      <c r="C96" s="72">
        <v>8.67</v>
      </c>
      <c r="D96" s="72">
        <f t="shared" si="20"/>
        <v>14.45</v>
      </c>
      <c r="E96" s="72"/>
      <c r="F96" s="61"/>
      <c r="H96" s="17" t="s">
        <v>55</v>
      </c>
      <c r="I96" s="61">
        <v>50</v>
      </c>
      <c r="J96" s="72">
        <v>47.3</v>
      </c>
      <c r="K96" s="72">
        <f t="shared" si="21"/>
        <v>94.6</v>
      </c>
      <c r="L96" s="72"/>
      <c r="M96" s="74"/>
    </row>
    <row r="97" spans="1:27" x14ac:dyDescent="0.35">
      <c r="A97" s="71" t="s">
        <v>56</v>
      </c>
      <c r="B97" s="61">
        <v>60</v>
      </c>
      <c r="C97" s="72">
        <v>6.89</v>
      </c>
      <c r="D97" s="72">
        <f t="shared" si="20"/>
        <v>11.483333333333333</v>
      </c>
      <c r="E97" s="72">
        <f>SUM(C95:C97)</f>
        <v>49.760000000000005</v>
      </c>
      <c r="F97" s="72">
        <f>E97/60*100</f>
        <v>82.933333333333337</v>
      </c>
      <c r="G97" s="73"/>
      <c r="H97" s="17" t="s">
        <v>56</v>
      </c>
      <c r="I97" s="61">
        <v>50</v>
      </c>
      <c r="J97" s="72">
        <v>52.8</v>
      </c>
      <c r="K97" s="72">
        <f t="shared" si="21"/>
        <v>105.60000000000001</v>
      </c>
      <c r="L97" s="72"/>
      <c r="M97" s="74"/>
    </row>
    <row r="98" spans="1:27" x14ac:dyDescent="0.35">
      <c r="A98" s="71" t="s">
        <v>50</v>
      </c>
      <c r="B98" s="61"/>
      <c r="C98" s="61"/>
      <c r="D98" s="61">
        <v>83</v>
      </c>
      <c r="E98" s="61"/>
      <c r="F98" s="72"/>
      <c r="G98" s="73"/>
      <c r="H98" s="61"/>
      <c r="I98" s="61"/>
      <c r="J98" s="61"/>
      <c r="K98" s="61"/>
      <c r="L98" s="72">
        <f>AVERAGE(K95:K97)</f>
        <v>99.2</v>
      </c>
      <c r="M98" s="74"/>
    </row>
    <row r="99" spans="1:27" ht="31.5" x14ac:dyDescent="0.35">
      <c r="A99" s="75" t="s">
        <v>57</v>
      </c>
      <c r="B99" s="61">
        <v>60</v>
      </c>
      <c r="C99" s="72"/>
      <c r="D99" s="72"/>
      <c r="E99" s="72">
        <f>AVERAGE(E90:E97)</f>
        <v>50.726666666666667</v>
      </c>
      <c r="F99" s="72">
        <f>E99/60*100</f>
        <v>84.544444444444451</v>
      </c>
      <c r="G99" s="73"/>
      <c r="H99" s="76" t="s">
        <v>57</v>
      </c>
      <c r="I99" s="61">
        <v>50</v>
      </c>
      <c r="J99" s="72"/>
      <c r="K99" s="72"/>
      <c r="L99" s="72">
        <f>AVERAGE(L90:L98)</f>
        <v>101.04444444444444</v>
      </c>
      <c r="M99" s="74"/>
    </row>
    <row r="100" spans="1:27" x14ac:dyDescent="0.35">
      <c r="A100" s="77" t="s">
        <v>58</v>
      </c>
      <c r="B100" s="61"/>
      <c r="C100" s="78"/>
      <c r="D100" s="61"/>
      <c r="E100" s="72">
        <f>STDEV(E90:E97)</f>
        <v>2.6554158494166868</v>
      </c>
      <c r="F100" s="61"/>
      <c r="H100" s="79" t="s">
        <v>58</v>
      </c>
      <c r="I100" s="61"/>
      <c r="J100" s="78"/>
      <c r="K100" s="61"/>
      <c r="L100" s="61">
        <f>STDEV(L90:L98)</f>
        <v>1.6004628960027403</v>
      </c>
      <c r="M100" s="74"/>
    </row>
    <row r="101" spans="1:27" x14ac:dyDescent="0.35">
      <c r="A101" s="77" t="s">
        <v>13</v>
      </c>
      <c r="B101" s="61"/>
      <c r="C101" s="72"/>
      <c r="D101" s="61"/>
      <c r="E101" s="78">
        <f>E100/E99*100</f>
        <v>5.2347532844329487</v>
      </c>
      <c r="F101" s="61"/>
      <c r="H101" s="79" t="s">
        <v>13</v>
      </c>
      <c r="I101" s="61"/>
      <c r="J101" s="72"/>
      <c r="K101" s="61"/>
      <c r="L101" s="61">
        <f>L100/L99*100</f>
        <v>1.5839197343330398</v>
      </c>
      <c r="M101" s="80"/>
    </row>
    <row r="102" spans="1:27" x14ac:dyDescent="0.35">
      <c r="A102" s="16"/>
      <c r="B102" s="61"/>
      <c r="C102" s="61"/>
      <c r="D102" s="61"/>
      <c r="E102" s="61"/>
      <c r="F102" s="61"/>
      <c r="H102" s="61"/>
      <c r="I102" s="61"/>
      <c r="J102" s="61"/>
      <c r="K102" s="61"/>
      <c r="L102" s="61"/>
      <c r="M102" s="70"/>
    </row>
    <row r="103" spans="1:27" ht="15" thickBot="1" x14ac:dyDescent="0.4">
      <c r="A103" s="81" t="s">
        <v>14</v>
      </c>
      <c r="B103" s="82">
        <v>60</v>
      </c>
      <c r="C103" s="83">
        <v>65.7</v>
      </c>
      <c r="D103" s="83">
        <f>C103/B103*100</f>
        <v>109.5</v>
      </c>
      <c r="E103" s="82"/>
      <c r="F103" s="82"/>
      <c r="G103" s="67"/>
      <c r="H103" s="84" t="s">
        <v>14</v>
      </c>
      <c r="I103" s="82">
        <v>50</v>
      </c>
      <c r="J103" s="83">
        <v>54.6</v>
      </c>
      <c r="K103" s="83">
        <f>J103/I103*100</f>
        <v>109.2</v>
      </c>
      <c r="L103" s="83"/>
      <c r="M103" s="85"/>
    </row>
    <row r="106" spans="1:27" ht="15" thickBot="1" x14ac:dyDescent="0.4"/>
    <row r="107" spans="1:27" ht="18.5" x14ac:dyDescent="0.45">
      <c r="A107" s="64"/>
      <c r="B107" s="59"/>
      <c r="C107" s="59"/>
      <c r="D107" s="59"/>
      <c r="E107" s="59"/>
      <c r="F107" s="59"/>
      <c r="G107" s="59"/>
      <c r="H107" s="59"/>
      <c r="I107" s="65" t="s">
        <v>27</v>
      </c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60"/>
    </row>
    <row r="108" spans="1:27" ht="18.5" x14ac:dyDescent="0.45">
      <c r="A108" s="7"/>
      <c r="I108" s="66" t="s">
        <v>61</v>
      </c>
      <c r="T108" s="6"/>
    </row>
    <row r="109" spans="1:27" x14ac:dyDescent="0.35">
      <c r="A109" s="7"/>
      <c r="I109" s="26" t="s">
        <v>38</v>
      </c>
      <c r="T109" s="6"/>
    </row>
    <row r="110" spans="1:27" ht="15" thickBot="1" x14ac:dyDescent="0.4">
      <c r="A110" s="29"/>
      <c r="B110" s="67"/>
      <c r="C110" s="67"/>
      <c r="D110" s="67"/>
      <c r="E110" s="67"/>
      <c r="F110" s="67"/>
      <c r="G110" s="67"/>
      <c r="H110" s="67"/>
      <c r="I110" s="68" t="s">
        <v>1</v>
      </c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36"/>
    </row>
    <row r="111" spans="1:27" x14ac:dyDescent="0.35">
      <c r="A111" s="7"/>
      <c r="T111" s="6"/>
      <c r="V111" s="87" t="s">
        <v>39</v>
      </c>
      <c r="W111" s="88"/>
      <c r="X111" s="88"/>
      <c r="Y111" s="88"/>
      <c r="Z111" s="88"/>
      <c r="AA111" s="89"/>
    </row>
    <row r="112" spans="1:27" x14ac:dyDescent="0.35">
      <c r="A112" s="5" t="s">
        <v>62</v>
      </c>
      <c r="H112" s="26" t="s">
        <v>63</v>
      </c>
      <c r="O112" s="26" t="s">
        <v>64</v>
      </c>
      <c r="T112" s="6"/>
      <c r="V112" s="8" t="s">
        <v>30</v>
      </c>
      <c r="W112" s="61"/>
      <c r="X112" s="61"/>
      <c r="Y112" s="61"/>
      <c r="Z112" s="61"/>
      <c r="AA112" s="70"/>
    </row>
    <row r="113" spans="1:27" ht="43.5" x14ac:dyDescent="0.35">
      <c r="A113" s="16" t="s">
        <v>40</v>
      </c>
      <c r="B113" s="69" t="s">
        <v>41</v>
      </c>
      <c r="C113" s="69" t="s">
        <v>42</v>
      </c>
      <c r="D113" s="17" t="s">
        <v>43</v>
      </c>
      <c r="E113" s="69" t="s">
        <v>44</v>
      </c>
      <c r="F113" s="69" t="s">
        <v>45</v>
      </c>
      <c r="G113" s="42"/>
      <c r="H113" s="61" t="s">
        <v>40</v>
      </c>
      <c r="I113" s="69" t="s">
        <v>41</v>
      </c>
      <c r="J113" s="69" t="s">
        <v>42</v>
      </c>
      <c r="K113" s="17" t="s">
        <v>43</v>
      </c>
      <c r="L113" s="69" t="s">
        <v>44</v>
      </c>
      <c r="M113" s="69" t="s">
        <v>45</v>
      </c>
      <c r="O113" s="61" t="s">
        <v>40</v>
      </c>
      <c r="P113" s="69" t="s">
        <v>41</v>
      </c>
      <c r="Q113" s="69" t="s">
        <v>42</v>
      </c>
      <c r="R113" s="17" t="s">
        <v>43</v>
      </c>
      <c r="S113" s="69" t="s">
        <v>44</v>
      </c>
      <c r="T113" s="90" t="s">
        <v>45</v>
      </c>
      <c r="V113" s="16" t="s">
        <v>40</v>
      </c>
      <c r="W113" s="69" t="s">
        <v>41</v>
      </c>
      <c r="X113" s="69" t="s">
        <v>42</v>
      </c>
      <c r="Y113" s="17" t="s">
        <v>43</v>
      </c>
      <c r="Z113" s="61" t="s">
        <v>65</v>
      </c>
      <c r="AA113" s="70" t="s">
        <v>46</v>
      </c>
    </row>
    <row r="114" spans="1:27" x14ac:dyDescent="0.35">
      <c r="A114" s="71" t="s">
        <v>47</v>
      </c>
      <c r="B114" s="61">
        <v>49.038499999999999</v>
      </c>
      <c r="C114" s="72">
        <v>16.399999999999999</v>
      </c>
      <c r="D114" s="72">
        <f>C114/B114*100</f>
        <v>33.443111025010957</v>
      </c>
      <c r="E114" s="61"/>
      <c r="F114" s="61"/>
      <c r="H114" s="17" t="s">
        <v>47</v>
      </c>
      <c r="I114" s="61">
        <v>49.038499999999999</v>
      </c>
      <c r="J114" s="72">
        <v>11.8</v>
      </c>
      <c r="K114" s="72">
        <f>J114/I114*100</f>
        <v>24.062726225312765</v>
      </c>
      <c r="L114" s="72"/>
      <c r="M114" s="61"/>
      <c r="O114" s="17" t="s">
        <v>47</v>
      </c>
      <c r="P114" s="61">
        <v>49.038499999999999</v>
      </c>
      <c r="Q114" s="72">
        <f>J114+C114</f>
        <v>28.2</v>
      </c>
      <c r="R114" s="72">
        <f>Q114/P114*100</f>
        <v>57.505837250323722</v>
      </c>
      <c r="S114" s="72"/>
      <c r="T114" s="70"/>
      <c r="V114" s="71" t="s">
        <v>47</v>
      </c>
      <c r="W114" s="61">
        <v>10</v>
      </c>
      <c r="X114" s="72">
        <v>12.3</v>
      </c>
      <c r="Y114" s="72">
        <f>X114/W114*100</f>
        <v>123</v>
      </c>
      <c r="Z114" s="61"/>
      <c r="AA114" s="74"/>
    </row>
    <row r="115" spans="1:27" x14ac:dyDescent="0.35">
      <c r="A115" s="71" t="s">
        <v>48</v>
      </c>
      <c r="B115" s="61">
        <v>49.038499999999999</v>
      </c>
      <c r="C115" s="72">
        <v>6.3</v>
      </c>
      <c r="D115" s="72">
        <f t="shared" ref="D115:D116" si="22">C115/B115*100</f>
        <v>12.847048747412748</v>
      </c>
      <c r="E115" s="61"/>
      <c r="F115" s="61"/>
      <c r="H115" s="17" t="s">
        <v>48</v>
      </c>
      <c r="I115" s="61">
        <v>49.038499999999999</v>
      </c>
      <c r="J115" s="72">
        <v>4.3600000000000003</v>
      </c>
      <c r="K115" s="72">
        <f t="shared" ref="K115:K116" si="23">J115/I115*100</f>
        <v>8.8909734188443785</v>
      </c>
      <c r="L115" s="72"/>
      <c r="M115" s="61"/>
      <c r="O115" s="17" t="s">
        <v>48</v>
      </c>
      <c r="P115" s="61">
        <v>49.038499999999999</v>
      </c>
      <c r="Q115" s="72">
        <f t="shared" ref="Q115:Q116" si="24">J115+C115</f>
        <v>10.66</v>
      </c>
      <c r="R115" s="72">
        <f t="shared" ref="R115:R116" si="25">Q115/P115*100</f>
        <v>21.738022166257124</v>
      </c>
      <c r="S115" s="72"/>
      <c r="T115" s="70"/>
      <c r="V115" s="71" t="s">
        <v>48</v>
      </c>
      <c r="W115" s="61">
        <v>10</v>
      </c>
      <c r="X115" s="72">
        <v>11.1</v>
      </c>
      <c r="Y115" s="72">
        <f t="shared" ref="Y115:Y116" si="26">X115/W115*100</f>
        <v>110.99999999999999</v>
      </c>
      <c r="Z115" s="61"/>
      <c r="AA115" s="74"/>
    </row>
    <row r="116" spans="1:27" x14ac:dyDescent="0.35">
      <c r="A116" s="71" t="s">
        <v>49</v>
      </c>
      <c r="B116" s="61">
        <v>49.038499999999999</v>
      </c>
      <c r="C116" s="72">
        <v>3.36</v>
      </c>
      <c r="D116" s="72">
        <f t="shared" si="22"/>
        <v>6.8517593319534651</v>
      </c>
      <c r="E116" s="61"/>
      <c r="F116" s="61"/>
      <c r="H116" s="17" t="s">
        <v>49</v>
      </c>
      <c r="I116" s="61">
        <v>49.038499999999999</v>
      </c>
      <c r="J116" s="72">
        <v>2.2400000000000002</v>
      </c>
      <c r="K116" s="72">
        <f t="shared" si="23"/>
        <v>4.5678395546356443</v>
      </c>
      <c r="L116" s="72"/>
      <c r="M116" s="61"/>
      <c r="O116" s="17" t="s">
        <v>49</v>
      </c>
      <c r="P116" s="61">
        <v>49.038499999999999</v>
      </c>
      <c r="Q116" s="72">
        <f t="shared" si="24"/>
        <v>5.6</v>
      </c>
      <c r="R116" s="72">
        <f t="shared" si="25"/>
        <v>11.419598886589108</v>
      </c>
      <c r="S116" s="72"/>
      <c r="T116" s="70"/>
      <c r="V116" s="71" t="s">
        <v>49</v>
      </c>
      <c r="W116" s="61">
        <v>10</v>
      </c>
      <c r="X116" s="72">
        <v>10.7</v>
      </c>
      <c r="Y116" s="72">
        <f t="shared" si="26"/>
        <v>106.99999999999999</v>
      </c>
      <c r="Z116" s="61"/>
      <c r="AA116" s="74"/>
    </row>
    <row r="117" spans="1:27" x14ac:dyDescent="0.35">
      <c r="A117" s="71"/>
      <c r="B117" s="61"/>
      <c r="C117" s="72"/>
      <c r="D117" s="72"/>
      <c r="E117" s="72">
        <f>SUM(C114:C116)</f>
        <v>26.06</v>
      </c>
      <c r="F117" s="72">
        <f>(E117/B114)*100</f>
        <v>53.141919104377166</v>
      </c>
      <c r="G117" s="73"/>
      <c r="H117" s="17"/>
      <c r="I117" s="61"/>
      <c r="J117" s="72"/>
      <c r="K117" s="72"/>
      <c r="L117" s="72">
        <f>SUM(J114:J116)</f>
        <v>18.399999999999999</v>
      </c>
      <c r="M117" s="72">
        <f>L117/I114*100</f>
        <v>37.52153919879278</v>
      </c>
      <c r="O117" s="17" t="s">
        <v>66</v>
      </c>
      <c r="P117" s="61"/>
      <c r="Q117" s="72"/>
      <c r="R117" s="72">
        <v>91</v>
      </c>
      <c r="S117" s="72">
        <f>SUM(Q114:Q116)</f>
        <v>44.46</v>
      </c>
      <c r="T117" s="74">
        <f>S117/49*100</f>
        <v>90.734693877551024</v>
      </c>
      <c r="V117" s="71"/>
      <c r="W117" s="61"/>
      <c r="X117" s="72"/>
      <c r="Y117" s="72"/>
      <c r="Z117" s="72">
        <f>AVERAGE(X114:X116)</f>
        <v>11.366666666666665</v>
      </c>
      <c r="AA117" s="74">
        <f>AVERAGE(Y114:Y116)</f>
        <v>113.66666666666667</v>
      </c>
    </row>
    <row r="118" spans="1:27" x14ac:dyDescent="0.35">
      <c r="A118" s="71" t="s">
        <v>51</v>
      </c>
      <c r="B118" s="61">
        <v>49.038499999999999</v>
      </c>
      <c r="C118" s="72">
        <v>20.5</v>
      </c>
      <c r="D118" s="72">
        <f t="shared" ref="D118:D120" si="27">C118/B118*100</f>
        <v>41.803888781263701</v>
      </c>
      <c r="E118" s="72"/>
      <c r="F118" s="61"/>
      <c r="H118" s="17" t="s">
        <v>51</v>
      </c>
      <c r="I118" s="61">
        <v>49.038499999999999</v>
      </c>
      <c r="J118" s="72">
        <v>15.2</v>
      </c>
      <c r="K118" s="72">
        <f t="shared" ref="K118:K120" si="28">J118/I118*100</f>
        <v>30.996054120741867</v>
      </c>
      <c r="L118" s="72"/>
      <c r="M118" s="61"/>
      <c r="O118" s="17" t="s">
        <v>51</v>
      </c>
      <c r="P118" s="61">
        <v>49.038499999999999</v>
      </c>
      <c r="Q118" s="72">
        <f t="shared" ref="Q118:Q120" si="29">J118+C118</f>
        <v>35.700000000000003</v>
      </c>
      <c r="R118" s="72">
        <f t="shared" ref="R118:R120" si="30">Q118/P118*100</f>
        <v>72.799942902005583</v>
      </c>
      <c r="S118" s="72"/>
      <c r="T118" s="70"/>
      <c r="V118" s="71" t="s">
        <v>51</v>
      </c>
      <c r="W118" s="61">
        <v>10</v>
      </c>
      <c r="X118" s="72">
        <v>14.8</v>
      </c>
      <c r="Y118" s="72">
        <f t="shared" ref="Y118:Y120" si="31">X118/W118*100</f>
        <v>148</v>
      </c>
      <c r="Z118" s="72"/>
      <c r="AA118" s="74"/>
    </row>
    <row r="119" spans="1:27" x14ac:dyDescent="0.35">
      <c r="A119" s="71" t="s">
        <v>52</v>
      </c>
      <c r="B119" s="61">
        <v>49.038499999999999</v>
      </c>
      <c r="C119" s="72">
        <v>8.7799999999999994</v>
      </c>
      <c r="D119" s="72">
        <f t="shared" si="27"/>
        <v>17.904299682902209</v>
      </c>
      <c r="E119" s="72"/>
      <c r="F119" s="61"/>
      <c r="H119" s="17" t="s">
        <v>52</v>
      </c>
      <c r="I119" s="61">
        <v>49.038499999999999</v>
      </c>
      <c r="J119" s="72">
        <v>6.21</v>
      </c>
      <c r="K119" s="72">
        <f t="shared" si="28"/>
        <v>12.663519479592566</v>
      </c>
      <c r="L119" s="72"/>
      <c r="M119" s="61"/>
      <c r="O119" s="17" t="s">
        <v>52</v>
      </c>
      <c r="P119" s="61">
        <v>49.038499999999999</v>
      </c>
      <c r="Q119" s="72">
        <f t="shared" si="29"/>
        <v>14.989999999999998</v>
      </c>
      <c r="R119" s="72">
        <f t="shared" si="30"/>
        <v>30.567819162494768</v>
      </c>
      <c r="S119" s="72"/>
      <c r="T119" s="70"/>
      <c r="V119" s="71" t="s">
        <v>52</v>
      </c>
      <c r="W119" s="61">
        <v>10</v>
      </c>
      <c r="X119" s="72">
        <v>13.1</v>
      </c>
      <c r="Y119" s="72">
        <f t="shared" si="31"/>
        <v>131</v>
      </c>
      <c r="Z119" s="72"/>
      <c r="AA119" s="74"/>
    </row>
    <row r="120" spans="1:27" x14ac:dyDescent="0.35">
      <c r="A120" s="71" t="s">
        <v>53</v>
      </c>
      <c r="B120" s="61">
        <v>49.038499999999999</v>
      </c>
      <c r="C120" s="72">
        <v>3.42</v>
      </c>
      <c r="D120" s="72">
        <f t="shared" si="27"/>
        <v>6.9741121771669201</v>
      </c>
      <c r="E120" s="72">
        <f>SUM(C118:C120)</f>
        <v>32.700000000000003</v>
      </c>
      <c r="F120" s="72">
        <f>E120/B118*100</f>
        <v>66.68230064133283</v>
      </c>
      <c r="G120" s="73"/>
      <c r="H120" s="17" t="s">
        <v>53</v>
      </c>
      <c r="I120" s="61">
        <v>49.038499999999999</v>
      </c>
      <c r="J120" s="72">
        <v>2.5499999999999998</v>
      </c>
      <c r="K120" s="72">
        <f t="shared" si="28"/>
        <v>5.1999959215718263</v>
      </c>
      <c r="L120" s="72"/>
      <c r="M120" s="72"/>
      <c r="O120" s="17" t="s">
        <v>53</v>
      </c>
      <c r="P120" s="61">
        <v>49.038499999999999</v>
      </c>
      <c r="Q120" s="72">
        <f t="shared" si="29"/>
        <v>5.97</v>
      </c>
      <c r="R120" s="72">
        <f t="shared" si="30"/>
        <v>12.174108098738747</v>
      </c>
      <c r="S120" s="72"/>
      <c r="T120" s="74"/>
      <c r="V120" s="71" t="s">
        <v>53</v>
      </c>
      <c r="W120" s="61">
        <v>10</v>
      </c>
      <c r="X120" s="72">
        <v>13.7</v>
      </c>
      <c r="Y120" s="72">
        <f t="shared" si="31"/>
        <v>137</v>
      </c>
      <c r="Z120" s="72"/>
      <c r="AA120" s="74"/>
    </row>
    <row r="121" spans="1:27" x14ac:dyDescent="0.35">
      <c r="A121" s="71"/>
      <c r="B121" s="61"/>
      <c r="C121" s="61"/>
      <c r="D121" s="72"/>
      <c r="E121" s="72"/>
      <c r="F121" s="61"/>
      <c r="H121" s="17"/>
      <c r="I121" s="61"/>
      <c r="J121" s="61"/>
      <c r="K121" s="72"/>
      <c r="L121" s="72">
        <f>SUM(J118:J120)</f>
        <v>23.96</v>
      </c>
      <c r="M121" s="72">
        <f>L121/I118*100</f>
        <v>48.859569521906259</v>
      </c>
      <c r="O121" s="17" t="s">
        <v>66</v>
      </c>
      <c r="P121" s="61"/>
      <c r="Q121" s="72"/>
      <c r="R121" s="72">
        <v>116</v>
      </c>
      <c r="S121" s="72">
        <f>SUM(Q118:Q120)</f>
        <v>56.66</v>
      </c>
      <c r="T121" s="74">
        <f>S121/49*100</f>
        <v>115.63265306122447</v>
      </c>
      <c r="V121" s="71"/>
      <c r="W121" s="61"/>
      <c r="X121" s="61"/>
      <c r="Y121" s="72"/>
      <c r="Z121" s="72">
        <f t="shared" ref="Z121:Z125" si="32">AVERAGE(X118:X120)</f>
        <v>13.866666666666665</v>
      </c>
      <c r="AA121" s="74">
        <f>AVERAGE(Y118:Y120)</f>
        <v>138.66666666666666</v>
      </c>
    </row>
    <row r="122" spans="1:27" x14ac:dyDescent="0.35">
      <c r="A122" s="71" t="s">
        <v>54</v>
      </c>
      <c r="B122" s="61">
        <v>49.038499999999999</v>
      </c>
      <c r="C122" s="72">
        <v>15.1</v>
      </c>
      <c r="D122" s="72">
        <f t="shared" ref="D122:D124" si="33">C122/B122*100</f>
        <v>30.792132712052773</v>
      </c>
      <c r="E122" s="72"/>
      <c r="F122" s="61"/>
      <c r="H122" s="17" t="s">
        <v>54</v>
      </c>
      <c r="I122" s="61">
        <v>49.038499999999999</v>
      </c>
      <c r="J122" s="72">
        <v>10.7</v>
      </c>
      <c r="K122" s="72">
        <f t="shared" ref="K122:K124" si="34">J122/I122*100</f>
        <v>21.819590729732759</v>
      </c>
      <c r="L122" s="72"/>
      <c r="M122" s="61"/>
      <c r="O122" s="17" t="s">
        <v>54</v>
      </c>
      <c r="P122" s="61">
        <v>49.038499999999999</v>
      </c>
      <c r="Q122" s="72">
        <f t="shared" ref="Q122:Q124" si="35">J122+C122</f>
        <v>25.799999999999997</v>
      </c>
      <c r="R122" s="72">
        <f t="shared" ref="R122:R124" si="36">Q122/P122*100</f>
        <v>52.611723441785529</v>
      </c>
      <c r="S122" s="72"/>
      <c r="T122" s="70"/>
      <c r="V122" s="71" t="s">
        <v>54</v>
      </c>
      <c r="W122" s="61">
        <v>10</v>
      </c>
      <c r="X122" s="72">
        <v>11.4</v>
      </c>
      <c r="Y122" s="72">
        <f t="shared" ref="Y122:Y124" si="37">X122/W122*100</f>
        <v>114.00000000000001</v>
      </c>
      <c r="Z122" s="72"/>
      <c r="AA122" s="74"/>
    </row>
    <row r="123" spans="1:27" x14ac:dyDescent="0.35">
      <c r="A123" s="71" t="s">
        <v>55</v>
      </c>
      <c r="B123" s="61">
        <v>49.038499999999999</v>
      </c>
      <c r="C123" s="72">
        <v>8.33</v>
      </c>
      <c r="D123" s="72">
        <f t="shared" si="33"/>
        <v>16.986653343801301</v>
      </c>
      <c r="E123" s="72"/>
      <c r="F123" s="61"/>
      <c r="H123" s="17" t="s">
        <v>55</v>
      </c>
      <c r="I123" s="61">
        <v>49.038499999999999</v>
      </c>
      <c r="J123" s="72">
        <v>5.79</v>
      </c>
      <c r="K123" s="72">
        <f t="shared" si="34"/>
        <v>11.807049563098381</v>
      </c>
      <c r="L123" s="72"/>
      <c r="M123" s="61"/>
      <c r="O123" s="17" t="s">
        <v>55</v>
      </c>
      <c r="P123" s="61">
        <v>49.038499999999999</v>
      </c>
      <c r="Q123" s="72">
        <f t="shared" si="35"/>
        <v>14.120000000000001</v>
      </c>
      <c r="R123" s="72">
        <f t="shared" si="36"/>
        <v>28.793702906899682</v>
      </c>
      <c r="S123" s="72"/>
      <c r="T123" s="70"/>
      <c r="V123" s="71" t="s">
        <v>55</v>
      </c>
      <c r="W123" s="61">
        <v>10</v>
      </c>
      <c r="X123" s="72">
        <v>14.1</v>
      </c>
      <c r="Y123" s="72">
        <f t="shared" si="37"/>
        <v>141</v>
      </c>
      <c r="Z123" s="72"/>
      <c r="AA123" s="74"/>
    </row>
    <row r="124" spans="1:27" x14ac:dyDescent="0.35">
      <c r="A124" s="71" t="s">
        <v>56</v>
      </c>
      <c r="B124" s="61">
        <v>49.038499999999999</v>
      </c>
      <c r="C124" s="72">
        <v>3.97</v>
      </c>
      <c r="D124" s="72">
        <f t="shared" si="33"/>
        <v>8.0956799249569222</v>
      </c>
      <c r="E124" s="72">
        <f>SUM(C122:C124)</f>
        <v>27.4</v>
      </c>
      <c r="F124" s="72">
        <f>E124/B122*100</f>
        <v>55.874465980810996</v>
      </c>
      <c r="G124" s="73"/>
      <c r="H124" s="17" t="s">
        <v>56</v>
      </c>
      <c r="I124" s="61">
        <v>49.038499999999999</v>
      </c>
      <c r="J124" s="72">
        <v>2.88</v>
      </c>
      <c r="K124" s="72">
        <f t="shared" si="34"/>
        <v>5.8729365702458267</v>
      </c>
      <c r="L124" s="72"/>
      <c r="M124" s="72"/>
      <c r="O124" s="17" t="s">
        <v>56</v>
      </c>
      <c r="P124" s="61">
        <v>49.038499999999999</v>
      </c>
      <c r="Q124" s="72">
        <f t="shared" si="35"/>
        <v>6.85</v>
      </c>
      <c r="R124" s="72">
        <f t="shared" si="36"/>
        <v>13.968616495202749</v>
      </c>
      <c r="S124" s="72"/>
      <c r="T124" s="74"/>
      <c r="V124" s="71" t="s">
        <v>56</v>
      </c>
      <c r="W124" s="61">
        <v>10</v>
      </c>
      <c r="X124" s="72">
        <v>13.5</v>
      </c>
      <c r="Y124" s="72">
        <f t="shared" si="37"/>
        <v>135</v>
      </c>
      <c r="Z124" s="72"/>
      <c r="AA124" s="74"/>
    </row>
    <row r="125" spans="1:27" x14ac:dyDescent="0.35">
      <c r="A125" s="16"/>
      <c r="B125" s="61"/>
      <c r="C125" s="61"/>
      <c r="D125" s="61"/>
      <c r="E125" s="61"/>
      <c r="F125" s="72"/>
      <c r="G125" s="73"/>
      <c r="H125" s="61"/>
      <c r="I125" s="61"/>
      <c r="J125" s="61"/>
      <c r="K125" s="61"/>
      <c r="L125" s="72">
        <f>SUM(J122:J124)</f>
        <v>19.369999999999997</v>
      </c>
      <c r="M125" s="72">
        <f>L125/I122*100</f>
        <v>39.499576863076967</v>
      </c>
      <c r="O125" s="17" t="s">
        <v>66</v>
      </c>
      <c r="P125" s="61"/>
      <c r="Q125" s="61"/>
      <c r="R125" s="61">
        <v>95</v>
      </c>
      <c r="S125" s="72">
        <f>SUM(Q122:Q124)</f>
        <v>46.77</v>
      </c>
      <c r="T125" s="74">
        <f>S125/49*100</f>
        <v>95.448979591836732</v>
      </c>
      <c r="V125" s="16"/>
      <c r="W125" s="61"/>
      <c r="X125" s="61"/>
      <c r="Y125" s="61"/>
      <c r="Z125" s="72">
        <f t="shared" si="32"/>
        <v>13</v>
      </c>
      <c r="AA125" s="74">
        <f>AVERAGE(Y122:Y124)</f>
        <v>130</v>
      </c>
    </row>
    <row r="126" spans="1:27" ht="31.5" x14ac:dyDescent="0.35">
      <c r="A126" s="75" t="s">
        <v>57</v>
      </c>
      <c r="B126" s="61">
        <v>49.038499999999999</v>
      </c>
      <c r="C126" s="72"/>
      <c r="D126" s="72"/>
      <c r="E126" s="72">
        <f>AVERAGE(E117:E124)</f>
        <v>28.72</v>
      </c>
      <c r="F126" s="72">
        <f>E126/B126*100</f>
        <v>58.566228575506997</v>
      </c>
      <c r="G126" s="73"/>
      <c r="H126" s="76" t="s">
        <v>57</v>
      </c>
      <c r="I126" s="61">
        <v>49.038499999999999</v>
      </c>
      <c r="J126" s="72"/>
      <c r="K126" s="72"/>
      <c r="L126" s="72">
        <f>AVERAGE(L117:L125)</f>
        <v>20.576666666666664</v>
      </c>
      <c r="M126" s="72">
        <f>L126/I126*100</f>
        <v>41.960228527925338</v>
      </c>
      <c r="O126" s="76" t="s">
        <v>57</v>
      </c>
      <c r="P126" s="61">
        <v>49.038499999999999</v>
      </c>
      <c r="Q126" s="72"/>
      <c r="R126" s="72"/>
      <c r="S126" s="72">
        <f>AVERAGE(S117:S125)</f>
        <v>49.296666666666674</v>
      </c>
      <c r="T126" s="74">
        <f>S126/49*100</f>
        <v>100.60544217687078</v>
      </c>
      <c r="V126" s="75" t="s">
        <v>57</v>
      </c>
      <c r="W126" s="61">
        <v>10</v>
      </c>
      <c r="X126" s="72"/>
      <c r="Y126" s="72"/>
      <c r="Z126" s="61"/>
      <c r="AA126" s="74">
        <f>AVERAGE(AA117:AA125)</f>
        <v>127.44444444444444</v>
      </c>
    </row>
    <row r="127" spans="1:27" x14ac:dyDescent="0.35">
      <c r="A127" s="77" t="s">
        <v>58</v>
      </c>
      <c r="B127" s="61"/>
      <c r="C127" s="78"/>
      <c r="D127" s="61"/>
      <c r="E127" s="72">
        <f>STDEV(E117:E124)</f>
        <v>3.5112960570137086</v>
      </c>
      <c r="F127" s="61"/>
      <c r="H127" s="79" t="s">
        <v>58</v>
      </c>
      <c r="I127" s="61"/>
      <c r="J127" s="78"/>
      <c r="K127" s="61"/>
      <c r="L127" s="72">
        <f>STDEV(L117:L125)</f>
        <v>2.9699214355489798</v>
      </c>
      <c r="M127" s="61"/>
      <c r="O127" s="79" t="s">
        <v>58</v>
      </c>
      <c r="P127" s="61"/>
      <c r="Q127" s="78"/>
      <c r="R127" s="61"/>
      <c r="S127" s="72">
        <f>STDEV(S117:S125)</f>
        <v>6.4805889650040243</v>
      </c>
      <c r="T127" s="70"/>
      <c r="V127" s="77" t="s">
        <v>58</v>
      </c>
      <c r="W127" s="61"/>
      <c r="X127" s="72">
        <f>STDEV(X114:X124)</f>
        <v>1.4388459882064577</v>
      </c>
      <c r="Y127" s="61"/>
      <c r="Z127" s="72">
        <f>STDEV(AA117:AA125)</f>
        <v>12.694414052966287</v>
      </c>
      <c r="AA127" s="70"/>
    </row>
    <row r="128" spans="1:27" x14ac:dyDescent="0.35">
      <c r="A128" s="77" t="s">
        <v>13</v>
      </c>
      <c r="B128" s="61"/>
      <c r="C128" s="72"/>
      <c r="D128" s="61"/>
      <c r="E128" s="78">
        <f>E127/E126*100</f>
        <v>12.225961201301214</v>
      </c>
      <c r="F128" s="61"/>
      <c r="H128" s="79" t="s">
        <v>13</v>
      </c>
      <c r="I128" s="61"/>
      <c r="J128" s="72"/>
      <c r="K128" s="61"/>
      <c r="L128" s="72">
        <f>L127/L126*100</f>
        <v>14.433442907252456</v>
      </c>
      <c r="M128" s="61"/>
      <c r="O128" s="79" t="s">
        <v>13</v>
      </c>
      <c r="P128" s="61"/>
      <c r="Q128" s="72"/>
      <c r="R128" s="61"/>
      <c r="S128" s="72">
        <f>S127/S126*100</f>
        <v>13.146099732917756</v>
      </c>
      <c r="T128" s="70"/>
      <c r="V128" s="77" t="s">
        <v>13</v>
      </c>
      <c r="W128" s="61"/>
      <c r="X128" s="72"/>
      <c r="Y128" s="61"/>
      <c r="Z128" s="61"/>
      <c r="AA128" s="70"/>
    </row>
    <row r="129" spans="1:27" x14ac:dyDescent="0.35">
      <c r="A129" s="16"/>
      <c r="B129" s="61"/>
      <c r="C129" s="61"/>
      <c r="D129" s="61"/>
      <c r="E129" s="61"/>
      <c r="F129" s="61"/>
      <c r="H129" s="61"/>
      <c r="I129" s="61"/>
      <c r="J129" s="61"/>
      <c r="K129" s="61"/>
      <c r="L129" s="61"/>
      <c r="M129" s="61"/>
      <c r="O129" s="61"/>
      <c r="P129" s="61"/>
      <c r="Q129" s="61"/>
      <c r="R129" s="61"/>
      <c r="S129" s="61"/>
      <c r="T129" s="70"/>
      <c r="V129" s="16"/>
      <c r="W129" s="61"/>
      <c r="X129" s="61"/>
      <c r="Y129" s="61"/>
      <c r="Z129" s="61"/>
      <c r="AA129" s="70"/>
    </row>
    <row r="130" spans="1:27" ht="15" thickBot="1" x14ac:dyDescent="0.4">
      <c r="A130" s="81" t="s">
        <v>14</v>
      </c>
      <c r="B130" s="82">
        <v>49.038499999999999</v>
      </c>
      <c r="C130" s="83">
        <v>33.299999999999997</v>
      </c>
      <c r="D130" s="83">
        <f>C130/B130*100</f>
        <v>67.905829093467375</v>
      </c>
      <c r="E130" s="82"/>
      <c r="F130" s="82"/>
      <c r="G130" s="67"/>
      <c r="H130" s="84" t="s">
        <v>14</v>
      </c>
      <c r="I130" s="82">
        <v>49.038499999999999</v>
      </c>
      <c r="J130" s="83">
        <v>25.5</v>
      </c>
      <c r="K130" s="83">
        <f>J130/I130*100</f>
        <v>51.999959215718263</v>
      </c>
      <c r="L130" s="83"/>
      <c r="M130" s="82"/>
      <c r="N130" s="67"/>
      <c r="O130" s="84" t="s">
        <v>14</v>
      </c>
      <c r="P130" s="82">
        <v>49.038499999999999</v>
      </c>
      <c r="Q130" s="83">
        <f>J130+C130</f>
        <v>58.8</v>
      </c>
      <c r="R130" s="83">
        <f>Q130/P130*100</f>
        <v>119.90578830918564</v>
      </c>
      <c r="S130" s="83"/>
      <c r="T130" s="85"/>
      <c r="V130" s="81" t="s">
        <v>14</v>
      </c>
      <c r="W130" s="82">
        <v>10</v>
      </c>
      <c r="X130" s="83">
        <v>14.3</v>
      </c>
      <c r="Y130" s="83">
        <f>X130/W130*100</f>
        <v>143.00000000000003</v>
      </c>
      <c r="Z130" s="83"/>
      <c r="AA130" s="85"/>
    </row>
    <row r="132" spans="1:27" ht="15" thickBot="1" x14ac:dyDescent="0.4"/>
    <row r="133" spans="1:27" ht="18.5" x14ac:dyDescent="0.45">
      <c r="A133" s="64"/>
      <c r="B133" s="59"/>
      <c r="C133" s="59"/>
      <c r="D133" s="59"/>
      <c r="E133" s="59"/>
      <c r="F133" s="59"/>
      <c r="G133" s="59"/>
      <c r="H133" s="59"/>
      <c r="I133" s="65" t="s">
        <v>27</v>
      </c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60"/>
    </row>
    <row r="134" spans="1:27" ht="18.5" x14ac:dyDescent="0.45">
      <c r="A134" s="7"/>
      <c r="I134" s="66" t="s">
        <v>67</v>
      </c>
      <c r="T134" s="6"/>
    </row>
    <row r="135" spans="1:27" x14ac:dyDescent="0.35">
      <c r="A135" s="7"/>
      <c r="I135" s="26" t="s">
        <v>38</v>
      </c>
      <c r="T135" s="6"/>
    </row>
    <row r="136" spans="1:27" ht="15" thickBot="1" x14ac:dyDescent="0.4">
      <c r="A136" s="29"/>
      <c r="B136" s="67"/>
      <c r="C136" s="67"/>
      <c r="D136" s="67"/>
      <c r="E136" s="67"/>
      <c r="F136" s="67"/>
      <c r="G136" s="67"/>
      <c r="H136" s="67"/>
      <c r="I136" s="68" t="s">
        <v>1</v>
      </c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36"/>
    </row>
    <row r="137" spans="1:27" ht="15" thickBot="1" x14ac:dyDescent="0.4">
      <c r="A137" s="7"/>
      <c r="T137" s="6"/>
    </row>
    <row r="138" spans="1:27" x14ac:dyDescent="0.35">
      <c r="A138" s="5" t="s">
        <v>62</v>
      </c>
      <c r="H138" s="26" t="s">
        <v>63</v>
      </c>
      <c r="O138" s="26" t="s">
        <v>64</v>
      </c>
      <c r="T138" s="6"/>
      <c r="V138" s="58" t="s">
        <v>30</v>
      </c>
      <c r="W138" s="59"/>
      <c r="X138" s="59"/>
      <c r="Y138" s="59"/>
      <c r="Z138" s="59"/>
      <c r="AA138" s="60"/>
    </row>
    <row r="139" spans="1:27" ht="43.5" x14ac:dyDescent="0.35">
      <c r="A139" s="16" t="s">
        <v>40</v>
      </c>
      <c r="B139" s="69" t="s">
        <v>41</v>
      </c>
      <c r="C139" s="69" t="s">
        <v>42</v>
      </c>
      <c r="D139" s="17" t="s">
        <v>43</v>
      </c>
      <c r="E139" s="69" t="s">
        <v>44</v>
      </c>
      <c r="F139" s="69" t="s">
        <v>45</v>
      </c>
      <c r="G139" s="42"/>
      <c r="H139" s="61" t="s">
        <v>40</v>
      </c>
      <c r="I139" s="69" t="s">
        <v>41</v>
      </c>
      <c r="J139" s="69" t="s">
        <v>42</v>
      </c>
      <c r="K139" s="17" t="s">
        <v>43</v>
      </c>
      <c r="L139" s="69" t="s">
        <v>44</v>
      </c>
      <c r="M139" s="69" t="s">
        <v>45</v>
      </c>
      <c r="O139" s="61" t="s">
        <v>40</v>
      </c>
      <c r="P139" s="69" t="s">
        <v>41</v>
      </c>
      <c r="Q139" s="69" t="s">
        <v>42</v>
      </c>
      <c r="R139" s="17" t="s">
        <v>43</v>
      </c>
      <c r="S139" s="69" t="s">
        <v>44</v>
      </c>
      <c r="T139" s="90" t="s">
        <v>45</v>
      </c>
      <c r="V139" s="16" t="s">
        <v>40</v>
      </c>
      <c r="W139" s="69" t="s">
        <v>41</v>
      </c>
      <c r="X139" s="69" t="s">
        <v>42</v>
      </c>
      <c r="Y139" s="17" t="s">
        <v>43</v>
      </c>
      <c r="Z139" s="61" t="s">
        <v>65</v>
      </c>
      <c r="AA139" s="61" t="s">
        <v>46</v>
      </c>
    </row>
    <row r="140" spans="1:27" x14ac:dyDescent="0.35">
      <c r="A140" s="71" t="s">
        <v>47</v>
      </c>
      <c r="B140" s="61">
        <v>100</v>
      </c>
      <c r="C140" s="72">
        <v>38.799999999999997</v>
      </c>
      <c r="D140" s="72">
        <f>C140/B140*100</f>
        <v>38.799999999999997</v>
      </c>
      <c r="E140" s="61"/>
      <c r="F140" s="61"/>
      <c r="H140" s="17" t="s">
        <v>47</v>
      </c>
      <c r="I140" s="61">
        <v>100</v>
      </c>
      <c r="J140" s="72">
        <v>25.6</v>
      </c>
      <c r="K140" s="72">
        <f>J140/I140*100</f>
        <v>25.6</v>
      </c>
      <c r="L140" s="72"/>
      <c r="M140" s="61"/>
      <c r="O140" s="17" t="s">
        <v>47</v>
      </c>
      <c r="P140" s="61">
        <v>100</v>
      </c>
      <c r="Q140" s="72">
        <f>J140+C140</f>
        <v>64.400000000000006</v>
      </c>
      <c r="R140" s="72">
        <f>Q140/P140*100</f>
        <v>64.400000000000006</v>
      </c>
      <c r="S140" s="72"/>
      <c r="T140" s="70"/>
      <c r="V140" s="71" t="s">
        <v>47</v>
      </c>
      <c r="W140" s="61">
        <v>5</v>
      </c>
      <c r="X140" s="72">
        <v>2.4700000000000002</v>
      </c>
      <c r="Y140" s="72">
        <f>X140/W140*100</f>
        <v>49.400000000000006</v>
      </c>
      <c r="Z140" s="72"/>
      <c r="AA140" s="70"/>
    </row>
    <row r="141" spans="1:27" x14ac:dyDescent="0.35">
      <c r="A141" s="71" t="s">
        <v>48</v>
      </c>
      <c r="B141" s="61">
        <v>100</v>
      </c>
      <c r="C141" s="72">
        <v>9.1999999999999993</v>
      </c>
      <c r="D141" s="72">
        <f t="shared" ref="D141:D142" si="38">C141/B141*100</f>
        <v>9.1999999999999993</v>
      </c>
      <c r="E141" s="61"/>
      <c r="F141" s="61"/>
      <c r="H141" s="17" t="s">
        <v>48</v>
      </c>
      <c r="I141" s="61">
        <v>100</v>
      </c>
      <c r="J141" s="72">
        <v>6.06</v>
      </c>
      <c r="K141" s="72">
        <f t="shared" ref="K141:K142" si="39">J141/I141*100</f>
        <v>6.06</v>
      </c>
      <c r="L141" s="72"/>
      <c r="M141" s="61"/>
      <c r="O141" s="17" t="s">
        <v>48</v>
      </c>
      <c r="P141" s="61">
        <v>100</v>
      </c>
      <c r="Q141" s="72">
        <f t="shared" ref="Q141:Q150" si="40">J141+C141</f>
        <v>15.259999999999998</v>
      </c>
      <c r="R141" s="72">
        <f t="shared" ref="R141:R142" si="41">Q141/P141*100</f>
        <v>15.259999999999998</v>
      </c>
      <c r="S141" s="72"/>
      <c r="T141" s="70"/>
      <c r="V141" s="71" t="s">
        <v>48</v>
      </c>
      <c r="W141" s="61">
        <v>5</v>
      </c>
      <c r="X141" s="72">
        <v>3.76</v>
      </c>
      <c r="Y141" s="72">
        <f t="shared" ref="Y141:Y142" si="42">X141/W141*100</f>
        <v>75.2</v>
      </c>
      <c r="Z141" s="72"/>
      <c r="AA141" s="70"/>
    </row>
    <row r="142" spans="1:27" x14ac:dyDescent="0.35">
      <c r="A142" s="71" t="s">
        <v>49</v>
      </c>
      <c r="B142" s="61">
        <v>100</v>
      </c>
      <c r="C142" s="72">
        <v>3.79</v>
      </c>
      <c r="D142" s="72">
        <f t="shared" si="38"/>
        <v>3.7900000000000005</v>
      </c>
      <c r="E142" s="61"/>
      <c r="F142" s="61"/>
      <c r="H142" s="17" t="s">
        <v>49</v>
      </c>
      <c r="I142" s="61">
        <v>100</v>
      </c>
      <c r="J142" s="72">
        <v>2.3199999999999998</v>
      </c>
      <c r="K142" s="72">
        <f t="shared" si="39"/>
        <v>2.3199999999999998</v>
      </c>
      <c r="L142" s="72"/>
      <c r="M142" s="61"/>
      <c r="O142" s="17" t="s">
        <v>49</v>
      </c>
      <c r="P142" s="61">
        <v>100</v>
      </c>
      <c r="Q142" s="72">
        <f t="shared" si="40"/>
        <v>6.1099999999999994</v>
      </c>
      <c r="R142" s="72">
        <f t="shared" si="41"/>
        <v>6.1099999999999994</v>
      </c>
      <c r="S142" s="72"/>
      <c r="T142" s="70"/>
      <c r="V142" s="71" t="s">
        <v>49</v>
      </c>
      <c r="W142" s="61">
        <v>5</v>
      </c>
      <c r="X142" s="72">
        <v>2.35</v>
      </c>
      <c r="Y142" s="72">
        <f t="shared" si="42"/>
        <v>47</v>
      </c>
      <c r="Z142" s="72"/>
      <c r="AA142" s="70"/>
    </row>
    <row r="143" spans="1:27" x14ac:dyDescent="0.35">
      <c r="A143" s="71"/>
      <c r="B143" s="61"/>
      <c r="C143" s="72"/>
      <c r="D143" s="72"/>
      <c r="E143" s="72">
        <f>SUM(C140:C142)</f>
        <v>51.79</v>
      </c>
      <c r="F143" s="72">
        <f>(E143/100)*100</f>
        <v>51.790000000000006</v>
      </c>
      <c r="G143" s="73"/>
      <c r="H143" s="17"/>
      <c r="I143" s="61"/>
      <c r="J143" s="72"/>
      <c r="K143" s="72"/>
      <c r="L143" s="72">
        <f>SUM(K140:K142)</f>
        <v>33.979999999999997</v>
      </c>
      <c r="M143" s="72">
        <f>L143/100*100</f>
        <v>33.979999999999997</v>
      </c>
      <c r="O143" s="17" t="s">
        <v>66</v>
      </c>
      <c r="P143" s="61"/>
      <c r="Q143" s="72"/>
      <c r="R143" s="72">
        <v>86</v>
      </c>
      <c r="S143" s="72">
        <f>SUM(R140:R142)</f>
        <v>85.77</v>
      </c>
      <c r="T143" s="74">
        <f>S143/100*100</f>
        <v>85.77</v>
      </c>
      <c r="V143" s="71"/>
      <c r="W143" s="61"/>
      <c r="X143" s="72"/>
      <c r="Y143" s="72"/>
      <c r="Z143" s="73">
        <f>AVERAGE(X140:X142)</f>
        <v>2.86</v>
      </c>
      <c r="AA143" s="72">
        <f>AVERAGE(Y140:Y142)</f>
        <v>57.20000000000001</v>
      </c>
    </row>
    <row r="144" spans="1:27" x14ac:dyDescent="0.35">
      <c r="A144" s="71" t="s">
        <v>51</v>
      </c>
      <c r="B144" s="61">
        <v>100</v>
      </c>
      <c r="C144" s="72">
        <v>32.700000000000003</v>
      </c>
      <c r="D144" s="72">
        <f t="shared" ref="D144:D146" si="43">C144/B144*100</f>
        <v>32.700000000000003</v>
      </c>
      <c r="E144" s="72"/>
      <c r="F144" s="61"/>
      <c r="H144" s="17" t="s">
        <v>51</v>
      </c>
      <c r="I144" s="61">
        <v>100</v>
      </c>
      <c r="J144" s="72">
        <v>21.3</v>
      </c>
      <c r="K144" s="72">
        <f t="shared" ref="K144:K146" si="44">J144/I144*100</f>
        <v>21.3</v>
      </c>
      <c r="L144" s="72"/>
      <c r="M144" s="61"/>
      <c r="O144" s="17" t="s">
        <v>51</v>
      </c>
      <c r="P144" s="61">
        <v>100</v>
      </c>
      <c r="Q144" s="72">
        <f t="shared" si="40"/>
        <v>54</v>
      </c>
      <c r="R144" s="72">
        <f t="shared" ref="R144:R146" si="45">Q144/P144*100</f>
        <v>54</v>
      </c>
      <c r="S144" s="72"/>
      <c r="T144" s="70"/>
      <c r="V144" s="71" t="s">
        <v>51</v>
      </c>
      <c r="W144" s="61">
        <v>5</v>
      </c>
      <c r="X144" s="72">
        <v>2.4900000000000002</v>
      </c>
      <c r="Y144" s="72">
        <f t="shared" ref="Y144:Y146" si="46">X144/W144*100</f>
        <v>49.800000000000004</v>
      </c>
      <c r="Z144" s="73"/>
      <c r="AA144" s="70"/>
    </row>
    <row r="145" spans="1:27" x14ac:dyDescent="0.35">
      <c r="A145" s="71" t="s">
        <v>52</v>
      </c>
      <c r="B145" s="61">
        <v>100</v>
      </c>
      <c r="C145" s="72">
        <v>13.6</v>
      </c>
      <c r="D145" s="72">
        <f t="shared" si="43"/>
        <v>13.600000000000001</v>
      </c>
      <c r="E145" s="72"/>
      <c r="F145" s="61"/>
      <c r="H145" s="17" t="s">
        <v>52</v>
      </c>
      <c r="I145" s="61">
        <v>100</v>
      </c>
      <c r="J145" s="72">
        <v>8.93</v>
      </c>
      <c r="K145" s="72">
        <f t="shared" si="44"/>
        <v>8.93</v>
      </c>
      <c r="L145" s="72"/>
      <c r="M145" s="61"/>
      <c r="O145" s="17" t="s">
        <v>52</v>
      </c>
      <c r="P145" s="61">
        <v>100</v>
      </c>
      <c r="Q145" s="72">
        <f t="shared" si="40"/>
        <v>22.53</v>
      </c>
      <c r="R145" s="72">
        <f t="shared" si="45"/>
        <v>22.53</v>
      </c>
      <c r="S145" s="72"/>
      <c r="T145" s="70"/>
      <c r="V145" s="71" t="s">
        <v>52</v>
      </c>
      <c r="W145" s="61">
        <v>5</v>
      </c>
      <c r="X145" s="72">
        <v>3.16</v>
      </c>
      <c r="Y145" s="72">
        <f t="shared" si="46"/>
        <v>63.2</v>
      </c>
      <c r="Z145" s="73"/>
      <c r="AA145" s="70"/>
    </row>
    <row r="146" spans="1:27" x14ac:dyDescent="0.35">
      <c r="A146" s="71" t="s">
        <v>53</v>
      </c>
      <c r="B146" s="61">
        <v>100</v>
      </c>
      <c r="C146" s="72">
        <v>5.5</v>
      </c>
      <c r="D146" s="72">
        <f t="shared" si="43"/>
        <v>5.5</v>
      </c>
      <c r="E146" s="72">
        <f>SUM(C144:C146)</f>
        <v>51.800000000000004</v>
      </c>
      <c r="F146" s="72">
        <f>E146/100*100</f>
        <v>51.800000000000004</v>
      </c>
      <c r="G146" s="73"/>
      <c r="H146" s="17" t="s">
        <v>53</v>
      </c>
      <c r="I146" s="61">
        <v>100</v>
      </c>
      <c r="J146" s="72">
        <v>3.43</v>
      </c>
      <c r="K146" s="72">
        <f t="shared" si="44"/>
        <v>3.4300000000000006</v>
      </c>
      <c r="L146" s="72"/>
      <c r="M146" s="72"/>
      <c r="O146" s="17" t="s">
        <v>53</v>
      </c>
      <c r="P146" s="61">
        <v>100</v>
      </c>
      <c r="Q146" s="72">
        <f t="shared" si="40"/>
        <v>8.93</v>
      </c>
      <c r="R146" s="72">
        <f t="shared" si="45"/>
        <v>8.93</v>
      </c>
      <c r="S146" s="72"/>
      <c r="T146" s="74"/>
      <c r="V146" s="71" t="s">
        <v>53</v>
      </c>
      <c r="W146" s="61">
        <v>5</v>
      </c>
      <c r="X146" s="72">
        <v>2.4700000000000002</v>
      </c>
      <c r="Y146" s="72">
        <f t="shared" si="46"/>
        <v>49.400000000000006</v>
      </c>
      <c r="Z146" s="73"/>
      <c r="AA146" s="74"/>
    </row>
    <row r="147" spans="1:27" x14ac:dyDescent="0.35">
      <c r="A147" s="71"/>
      <c r="B147" s="61"/>
      <c r="C147" s="61"/>
      <c r="D147" s="72"/>
      <c r="E147" s="72"/>
      <c r="F147" s="61"/>
      <c r="H147" s="17"/>
      <c r="I147" s="61"/>
      <c r="J147" s="61"/>
      <c r="K147" s="72"/>
      <c r="L147" s="72">
        <f>SUM(K144:K146)</f>
        <v>33.660000000000004</v>
      </c>
      <c r="M147" s="61">
        <f>L147/100*100</f>
        <v>33.660000000000004</v>
      </c>
      <c r="O147" s="17" t="s">
        <v>66</v>
      </c>
      <c r="P147" s="61"/>
      <c r="Q147" s="72"/>
      <c r="R147" s="72">
        <v>85</v>
      </c>
      <c r="S147" s="72">
        <f>SUM(R144:R146)</f>
        <v>85.460000000000008</v>
      </c>
      <c r="T147" s="70">
        <f>S147/100*100</f>
        <v>85.460000000000008</v>
      </c>
      <c r="V147" s="71"/>
      <c r="W147" s="61"/>
      <c r="X147" s="61"/>
      <c r="Y147" s="72"/>
      <c r="Z147" s="73">
        <f t="shared" ref="Z147:Z151" si="47">AVERAGE(X144:X146)</f>
        <v>2.706666666666667</v>
      </c>
      <c r="AA147" s="72">
        <f>AVERAGE(Y144:Y146)</f>
        <v>54.133333333333333</v>
      </c>
    </row>
    <row r="148" spans="1:27" x14ac:dyDescent="0.35">
      <c r="A148" s="71" t="s">
        <v>54</v>
      </c>
      <c r="B148" s="61">
        <v>100</v>
      </c>
      <c r="C148" s="72">
        <v>30.8</v>
      </c>
      <c r="D148" s="72">
        <f t="shared" ref="D148:D150" si="48">C148/B148*100</f>
        <v>30.8</v>
      </c>
      <c r="E148" s="72"/>
      <c r="F148" s="61"/>
      <c r="H148" s="17" t="s">
        <v>54</v>
      </c>
      <c r="I148" s="61">
        <v>100</v>
      </c>
      <c r="J148" s="72">
        <v>21.2</v>
      </c>
      <c r="K148" s="72">
        <f t="shared" ref="K148:K150" si="49">J148/I148*100</f>
        <v>21.2</v>
      </c>
      <c r="L148" s="72"/>
      <c r="M148" s="61"/>
      <c r="O148" s="17" t="s">
        <v>54</v>
      </c>
      <c r="P148" s="61">
        <v>100</v>
      </c>
      <c r="Q148" s="72">
        <f t="shared" si="40"/>
        <v>52</v>
      </c>
      <c r="R148" s="72">
        <f t="shared" ref="R148:R150" si="50">Q148/P148*100</f>
        <v>52</v>
      </c>
      <c r="S148" s="72"/>
      <c r="T148" s="70"/>
      <c r="V148" s="71" t="s">
        <v>54</v>
      </c>
      <c r="W148" s="61">
        <v>5</v>
      </c>
      <c r="X148" s="72">
        <v>2.66</v>
      </c>
      <c r="Y148" s="72">
        <f t="shared" ref="Y148:Y150" si="51">X148/W148*100</f>
        <v>53.2</v>
      </c>
      <c r="Z148" s="73"/>
      <c r="AA148" s="70"/>
    </row>
    <row r="149" spans="1:27" x14ac:dyDescent="0.35">
      <c r="A149" s="71" t="s">
        <v>55</v>
      </c>
      <c r="B149" s="61">
        <v>100</v>
      </c>
      <c r="C149" s="72">
        <v>14</v>
      </c>
      <c r="D149" s="72">
        <f t="shared" si="48"/>
        <v>14.000000000000002</v>
      </c>
      <c r="E149" s="72"/>
      <c r="F149" s="61"/>
      <c r="H149" s="17" t="s">
        <v>55</v>
      </c>
      <c r="I149" s="61">
        <v>100</v>
      </c>
      <c r="J149" s="72">
        <v>9.3000000000000007</v>
      </c>
      <c r="K149" s="72">
        <f t="shared" si="49"/>
        <v>9.3000000000000007</v>
      </c>
      <c r="L149" s="72"/>
      <c r="M149" s="61"/>
      <c r="O149" s="17" t="s">
        <v>55</v>
      </c>
      <c r="P149" s="61">
        <v>100</v>
      </c>
      <c r="Q149" s="72">
        <f t="shared" si="40"/>
        <v>23.3</v>
      </c>
      <c r="R149" s="72">
        <f t="shared" si="50"/>
        <v>23.3</v>
      </c>
      <c r="S149" s="72"/>
      <c r="T149" s="70"/>
      <c r="V149" s="71" t="s">
        <v>55</v>
      </c>
      <c r="W149" s="61">
        <v>5</v>
      </c>
      <c r="X149" s="72">
        <v>2.48</v>
      </c>
      <c r="Y149" s="72">
        <f t="shared" si="51"/>
        <v>49.6</v>
      </c>
      <c r="Z149" s="73"/>
      <c r="AA149" s="70"/>
    </row>
    <row r="150" spans="1:27" x14ac:dyDescent="0.35">
      <c r="A150" s="71" t="s">
        <v>56</v>
      </c>
      <c r="B150" s="61">
        <v>100</v>
      </c>
      <c r="C150" s="72">
        <v>5.14</v>
      </c>
      <c r="D150" s="72">
        <f t="shared" si="48"/>
        <v>5.14</v>
      </c>
      <c r="E150" s="72">
        <f>SUM(C148:C150)</f>
        <v>49.94</v>
      </c>
      <c r="F150" s="72">
        <f>E150/100*100</f>
        <v>49.94</v>
      </c>
      <c r="G150" s="73"/>
      <c r="H150" s="17" t="s">
        <v>56</v>
      </c>
      <c r="I150" s="61">
        <v>100</v>
      </c>
      <c r="J150" s="72">
        <v>3.3</v>
      </c>
      <c r="K150" s="72">
        <f t="shared" si="49"/>
        <v>3.3000000000000003</v>
      </c>
      <c r="L150" s="72"/>
      <c r="M150" s="72"/>
      <c r="O150" s="17" t="s">
        <v>56</v>
      </c>
      <c r="P150" s="61">
        <v>100</v>
      </c>
      <c r="Q150" s="72">
        <f t="shared" si="40"/>
        <v>8.44</v>
      </c>
      <c r="R150" s="72">
        <f t="shared" si="50"/>
        <v>8.44</v>
      </c>
      <c r="S150" s="72"/>
      <c r="T150" s="74"/>
      <c r="V150" s="71" t="s">
        <v>56</v>
      </c>
      <c r="W150" s="61">
        <v>5</v>
      </c>
      <c r="X150" s="72">
        <v>2.19</v>
      </c>
      <c r="Y150" s="72">
        <f t="shared" si="51"/>
        <v>43.8</v>
      </c>
      <c r="Z150" s="73"/>
      <c r="AA150" s="74"/>
    </row>
    <row r="151" spans="1:27" x14ac:dyDescent="0.35">
      <c r="A151" s="16"/>
      <c r="B151" s="61"/>
      <c r="C151" s="61"/>
      <c r="D151" s="61"/>
      <c r="E151" s="61"/>
      <c r="F151" s="72"/>
      <c r="G151" s="73"/>
      <c r="H151" s="61"/>
      <c r="I151" s="61"/>
      <c r="J151" s="61"/>
      <c r="K151" s="61"/>
      <c r="L151" s="72">
        <f>SUM(K148:K150)</f>
        <v>33.799999999999997</v>
      </c>
      <c r="M151" s="72">
        <f>L151/100*100</f>
        <v>33.799999999999997</v>
      </c>
      <c r="O151" s="17" t="s">
        <v>66</v>
      </c>
      <c r="P151" s="61"/>
      <c r="Q151" s="61"/>
      <c r="R151" s="61">
        <v>84</v>
      </c>
      <c r="S151" s="72">
        <f>SUM(R148:R150)</f>
        <v>83.74</v>
      </c>
      <c r="T151" s="74">
        <f>S151/100*100</f>
        <v>83.74</v>
      </c>
      <c r="V151" s="16"/>
      <c r="W151" s="61"/>
      <c r="X151" s="61"/>
      <c r="Y151" s="61"/>
      <c r="Z151" s="73">
        <f t="shared" si="47"/>
        <v>2.4433333333333334</v>
      </c>
      <c r="AA151" s="72">
        <f>AVERAGE(Y148:Y150)</f>
        <v>48.866666666666674</v>
      </c>
    </row>
    <row r="152" spans="1:27" ht="31.5" x14ac:dyDescent="0.35">
      <c r="A152" s="75" t="s">
        <v>57</v>
      </c>
      <c r="B152" s="61">
        <v>100</v>
      </c>
      <c r="C152" s="72"/>
      <c r="D152" s="72"/>
      <c r="E152" s="72">
        <f>AVERAGE(E143:E150)</f>
        <v>51.176666666666669</v>
      </c>
      <c r="F152" s="72">
        <f>E152/100*100</f>
        <v>51.176666666666669</v>
      </c>
      <c r="G152" s="73"/>
      <c r="H152" s="76" t="s">
        <v>57</v>
      </c>
      <c r="I152" s="61">
        <v>100</v>
      </c>
      <c r="J152" s="72"/>
      <c r="K152" s="72"/>
      <c r="L152" s="72">
        <f>AVERAGE(L143:L151)</f>
        <v>33.813333333333333</v>
      </c>
      <c r="M152" s="72"/>
      <c r="O152" s="76" t="s">
        <v>57</v>
      </c>
      <c r="P152" s="61">
        <v>100</v>
      </c>
      <c r="Q152" s="72"/>
      <c r="R152" s="72"/>
      <c r="S152" s="72">
        <f>AVERAGE(S143:S151)</f>
        <v>84.990000000000009</v>
      </c>
      <c r="T152" s="74">
        <f>S152/100*100</f>
        <v>84.990000000000009</v>
      </c>
      <c r="V152" s="75" t="s">
        <v>57</v>
      </c>
      <c r="W152" s="61">
        <v>5</v>
      </c>
      <c r="X152" s="72"/>
      <c r="Y152" s="72"/>
      <c r="Z152" s="72">
        <f>AVERAGE(Z143:Z151)</f>
        <v>2.67</v>
      </c>
      <c r="AA152" s="74"/>
    </row>
    <row r="153" spans="1:27" x14ac:dyDescent="0.35">
      <c r="A153" s="77" t="s">
        <v>58</v>
      </c>
      <c r="B153" s="61"/>
      <c r="C153" s="78"/>
      <c r="D153" s="61"/>
      <c r="E153" s="72">
        <f>STDEV(E143:E150)</f>
        <v>1.0709964207845599</v>
      </c>
      <c r="F153" s="61"/>
      <c r="H153" s="79" t="s">
        <v>58</v>
      </c>
      <c r="I153" s="61"/>
      <c r="J153" s="78"/>
      <c r="K153" s="61"/>
      <c r="L153" s="61"/>
      <c r="M153" s="61"/>
      <c r="O153" s="79" t="s">
        <v>58</v>
      </c>
      <c r="P153" s="61"/>
      <c r="Q153" s="78"/>
      <c r="R153" s="61"/>
      <c r="S153" s="61"/>
      <c r="T153" s="74">
        <f>STDEV(T143:T151)</f>
        <v>1.0935721283939195</v>
      </c>
      <c r="V153" s="77" t="s">
        <v>58</v>
      </c>
      <c r="W153" s="61"/>
      <c r="X153" s="78"/>
      <c r="Y153" s="61"/>
      <c r="Z153" s="61"/>
      <c r="AA153" s="70"/>
    </row>
    <row r="154" spans="1:27" x14ac:dyDescent="0.35">
      <c r="A154" s="77" t="s">
        <v>13</v>
      </c>
      <c r="B154" s="61"/>
      <c r="C154" s="72"/>
      <c r="D154" s="61"/>
      <c r="E154" s="78">
        <f>E153/E152*100</f>
        <v>2.0927436086456588</v>
      </c>
      <c r="F154" s="61"/>
      <c r="H154" s="79" t="s">
        <v>13</v>
      </c>
      <c r="I154" s="61"/>
      <c r="J154" s="72"/>
      <c r="K154" s="61"/>
      <c r="L154" s="61"/>
      <c r="M154" s="61"/>
      <c r="O154" s="79" t="s">
        <v>13</v>
      </c>
      <c r="P154" s="61"/>
      <c r="Q154" s="72"/>
      <c r="R154" s="61"/>
      <c r="S154" s="61"/>
      <c r="T154" s="80">
        <f>T153/T152*100</f>
        <v>1.2867068224425455</v>
      </c>
      <c r="V154" s="77" t="s">
        <v>13</v>
      </c>
      <c r="W154" s="61"/>
      <c r="X154" s="72"/>
      <c r="Y154" s="61"/>
      <c r="Z154" s="61"/>
      <c r="AA154" s="70"/>
    </row>
    <row r="155" spans="1:27" x14ac:dyDescent="0.35">
      <c r="A155" s="16"/>
      <c r="B155" s="61"/>
      <c r="C155" s="61"/>
      <c r="D155" s="61"/>
      <c r="E155" s="61"/>
      <c r="F155" s="61"/>
      <c r="H155" s="61"/>
      <c r="I155" s="61"/>
      <c r="J155" s="61"/>
      <c r="K155" s="61"/>
      <c r="L155" s="61"/>
      <c r="M155" s="61"/>
      <c r="O155" s="61"/>
      <c r="P155" s="61"/>
      <c r="Q155" s="61"/>
      <c r="R155" s="61"/>
      <c r="S155" s="61"/>
      <c r="T155" s="70"/>
      <c r="V155" s="16"/>
      <c r="W155" s="61"/>
      <c r="X155" s="61"/>
      <c r="Y155" s="61"/>
      <c r="Z155" s="61"/>
      <c r="AA155" s="70"/>
    </row>
    <row r="156" spans="1:27" ht="15" thickBot="1" x14ac:dyDescent="0.4">
      <c r="A156" s="81" t="s">
        <v>14</v>
      </c>
      <c r="B156" s="82">
        <v>100</v>
      </c>
      <c r="C156" s="83">
        <v>61.2</v>
      </c>
      <c r="D156" s="83">
        <f>C156/B156*100</f>
        <v>61.199999999999996</v>
      </c>
      <c r="E156" s="82"/>
      <c r="F156" s="82"/>
      <c r="G156" s="67"/>
      <c r="H156" s="84" t="s">
        <v>14</v>
      </c>
      <c r="I156" s="82">
        <v>100</v>
      </c>
      <c r="J156" s="83">
        <v>40.9</v>
      </c>
      <c r="K156" s="83">
        <f>J156/I156*100</f>
        <v>40.9</v>
      </c>
      <c r="L156" s="83"/>
      <c r="M156" s="82"/>
      <c r="N156" s="67"/>
      <c r="O156" s="84" t="s">
        <v>14</v>
      </c>
      <c r="P156" s="82">
        <v>100</v>
      </c>
      <c r="Q156" s="83">
        <f>J156+C156</f>
        <v>102.1</v>
      </c>
      <c r="R156" s="83">
        <f>Q156/P156*100</f>
        <v>102.1</v>
      </c>
      <c r="S156" s="83"/>
      <c r="T156" s="85"/>
      <c r="V156" s="81" t="s">
        <v>14</v>
      </c>
      <c r="W156" s="82">
        <v>5</v>
      </c>
      <c r="X156" s="83">
        <v>2.5499999999999998</v>
      </c>
      <c r="Y156" s="83">
        <f>X156/W156*100</f>
        <v>51</v>
      </c>
      <c r="Z156" s="83"/>
      <c r="AA156" s="85"/>
    </row>
    <row r="158" spans="1:27" ht="15" thickBot="1" x14ac:dyDescent="0.4"/>
    <row r="159" spans="1:27" ht="18.5" x14ac:dyDescent="0.45">
      <c r="A159" s="64"/>
      <c r="B159" s="59"/>
      <c r="C159" s="59"/>
      <c r="D159" s="59"/>
      <c r="E159" s="59"/>
      <c r="F159" s="59"/>
      <c r="G159" s="59"/>
      <c r="H159" s="59"/>
      <c r="I159" s="65" t="s">
        <v>27</v>
      </c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60"/>
    </row>
    <row r="160" spans="1:27" ht="18.5" x14ac:dyDescent="0.45">
      <c r="A160" s="7"/>
      <c r="I160" s="66" t="s">
        <v>61</v>
      </c>
      <c r="T160" s="6"/>
    </row>
    <row r="161" spans="1:27" x14ac:dyDescent="0.35">
      <c r="A161" s="7"/>
      <c r="I161" s="26" t="s">
        <v>60</v>
      </c>
      <c r="T161" s="6"/>
    </row>
    <row r="162" spans="1:27" ht="15" thickBot="1" x14ac:dyDescent="0.4">
      <c r="A162" s="29"/>
      <c r="B162" s="67"/>
      <c r="C162" s="67"/>
      <c r="D162" s="67"/>
      <c r="E162" s="67"/>
      <c r="F162" s="67"/>
      <c r="G162" s="67"/>
      <c r="H162" s="67"/>
      <c r="I162" s="68" t="s">
        <v>1</v>
      </c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36"/>
    </row>
    <row r="163" spans="1:27" ht="15" thickBot="1" x14ac:dyDescent="0.4">
      <c r="A163" s="7"/>
      <c r="T163" s="6"/>
    </row>
    <row r="164" spans="1:27" x14ac:dyDescent="0.35">
      <c r="A164" s="5" t="s">
        <v>62</v>
      </c>
      <c r="H164" s="26" t="s">
        <v>63</v>
      </c>
      <c r="O164" s="26" t="s">
        <v>64</v>
      </c>
      <c r="T164" s="6"/>
      <c r="V164" s="58" t="s">
        <v>30</v>
      </c>
      <c r="W164" s="59"/>
      <c r="X164" s="59"/>
      <c r="Y164" s="59"/>
      <c r="Z164" s="59"/>
      <c r="AA164" s="60"/>
    </row>
    <row r="165" spans="1:27" ht="43.5" x14ac:dyDescent="0.35">
      <c r="A165" s="16" t="s">
        <v>40</v>
      </c>
      <c r="B165" s="69" t="s">
        <v>41</v>
      </c>
      <c r="C165" s="69" t="s">
        <v>42</v>
      </c>
      <c r="D165" s="17" t="s">
        <v>43</v>
      </c>
      <c r="E165" s="69" t="s">
        <v>44</v>
      </c>
      <c r="F165" s="69" t="s">
        <v>45</v>
      </c>
      <c r="G165" s="42"/>
      <c r="H165" s="61" t="s">
        <v>40</v>
      </c>
      <c r="I165" s="69" t="s">
        <v>41</v>
      </c>
      <c r="J165" s="69" t="s">
        <v>42</v>
      </c>
      <c r="K165" s="17" t="s">
        <v>43</v>
      </c>
      <c r="L165" s="69" t="s">
        <v>44</v>
      </c>
      <c r="M165" s="69" t="s">
        <v>45</v>
      </c>
      <c r="O165" s="61" t="s">
        <v>40</v>
      </c>
      <c r="P165" s="69" t="s">
        <v>41</v>
      </c>
      <c r="Q165" s="69" t="s">
        <v>42</v>
      </c>
      <c r="R165" s="17" t="s">
        <v>43</v>
      </c>
      <c r="S165" s="69" t="s">
        <v>44</v>
      </c>
      <c r="T165" s="90" t="s">
        <v>45</v>
      </c>
      <c r="V165" s="16" t="s">
        <v>40</v>
      </c>
      <c r="W165" s="69" t="s">
        <v>41</v>
      </c>
      <c r="X165" s="69" t="s">
        <v>42</v>
      </c>
      <c r="Y165" s="17" t="s">
        <v>43</v>
      </c>
      <c r="Z165" s="61" t="s">
        <v>65</v>
      </c>
      <c r="AA165" s="61" t="s">
        <v>46</v>
      </c>
    </row>
    <row r="166" spans="1:27" x14ac:dyDescent="0.35">
      <c r="A166" s="71" t="s">
        <v>47</v>
      </c>
      <c r="B166" s="61">
        <v>49.038499999999999</v>
      </c>
      <c r="C166" s="72">
        <v>18.7</v>
      </c>
      <c r="D166" s="72">
        <f>C166/B166*100</f>
        <v>38.13330342486006</v>
      </c>
      <c r="E166" s="61"/>
      <c r="F166" s="61"/>
      <c r="H166" s="17" t="s">
        <v>47</v>
      </c>
      <c r="I166" s="61">
        <v>49.038499999999999</v>
      </c>
      <c r="J166" s="72">
        <v>13</v>
      </c>
      <c r="K166" s="72">
        <f>J166/I166*100</f>
        <v>26.509783129581859</v>
      </c>
      <c r="L166" s="72"/>
      <c r="M166" s="61"/>
      <c r="O166" s="17" t="s">
        <v>47</v>
      </c>
      <c r="P166" s="61">
        <v>49.038499999999999</v>
      </c>
      <c r="Q166" s="72">
        <f>J166+C166</f>
        <v>31.7</v>
      </c>
      <c r="R166" s="72">
        <f>Q166/P166*100</f>
        <v>64.643086554441922</v>
      </c>
      <c r="S166" s="72"/>
      <c r="T166" s="70"/>
      <c r="V166" s="71" t="s">
        <v>47</v>
      </c>
      <c r="W166" s="61">
        <v>10</v>
      </c>
      <c r="X166" s="72">
        <v>10.7</v>
      </c>
      <c r="Y166" s="72">
        <f>X166/W166*100</f>
        <v>106.99999999999999</v>
      </c>
      <c r="Z166" s="72"/>
      <c r="AA166" s="70"/>
    </row>
    <row r="167" spans="1:27" x14ac:dyDescent="0.35">
      <c r="A167" s="71" t="s">
        <v>48</v>
      </c>
      <c r="B167" s="61">
        <v>49.038499999999999</v>
      </c>
      <c r="C167" s="72">
        <v>3.85</v>
      </c>
      <c r="D167" s="72">
        <f t="shared" ref="D167:D168" si="52">C167/B167*100</f>
        <v>7.8509742345300131</v>
      </c>
      <c r="E167" s="61"/>
      <c r="F167" s="61"/>
      <c r="H167" s="17" t="s">
        <v>48</v>
      </c>
      <c r="I167" s="61">
        <v>49.038499999999999</v>
      </c>
      <c r="J167" s="72">
        <v>2.4500000000000002</v>
      </c>
      <c r="K167" s="72">
        <f t="shared" ref="K167:K168" si="53">J167/I167*100</f>
        <v>4.9960745128827355</v>
      </c>
      <c r="L167" s="72"/>
      <c r="M167" s="61"/>
      <c r="O167" s="17" t="s">
        <v>48</v>
      </c>
      <c r="P167" s="61">
        <v>49.038499999999999</v>
      </c>
      <c r="Q167" s="72">
        <f t="shared" ref="Q167:Q168" si="54">J167+C167</f>
        <v>6.3000000000000007</v>
      </c>
      <c r="R167" s="72">
        <f t="shared" ref="R167:R168" si="55">Q167/P167*100</f>
        <v>12.847048747412748</v>
      </c>
      <c r="S167" s="72"/>
      <c r="T167" s="70"/>
      <c r="V167" s="71" t="s">
        <v>48</v>
      </c>
      <c r="W167" s="61">
        <v>10</v>
      </c>
      <c r="X167" s="72">
        <v>10.5</v>
      </c>
      <c r="Y167" s="72">
        <f t="shared" ref="Y167:Y168" si="56">X167/W167*100</f>
        <v>105</v>
      </c>
      <c r="Z167" s="72"/>
      <c r="AA167" s="70"/>
    </row>
    <row r="168" spans="1:27" x14ac:dyDescent="0.35">
      <c r="A168" s="71" t="s">
        <v>49</v>
      </c>
      <c r="B168" s="61">
        <v>49.038499999999999</v>
      </c>
      <c r="C168" s="72">
        <v>2.4900000000000002</v>
      </c>
      <c r="D168" s="72">
        <f t="shared" si="52"/>
        <v>5.0776430763583722</v>
      </c>
      <c r="E168" s="61"/>
      <c r="F168" s="61"/>
      <c r="H168" s="17" t="s">
        <v>49</v>
      </c>
      <c r="I168" s="61">
        <v>49.038499999999999</v>
      </c>
      <c r="J168" s="72">
        <v>1.66</v>
      </c>
      <c r="K168" s="72">
        <f t="shared" si="53"/>
        <v>3.3850953842389142</v>
      </c>
      <c r="L168" s="72"/>
      <c r="M168" s="61"/>
      <c r="O168" s="17" t="s">
        <v>49</v>
      </c>
      <c r="P168" s="61">
        <v>49.038499999999999</v>
      </c>
      <c r="Q168" s="72">
        <f t="shared" si="54"/>
        <v>4.1500000000000004</v>
      </c>
      <c r="R168" s="72">
        <f t="shared" si="55"/>
        <v>8.4627384605972864</v>
      </c>
      <c r="S168" s="72"/>
      <c r="T168" s="70"/>
      <c r="V168" s="71" t="s">
        <v>49</v>
      </c>
      <c r="W168" s="61">
        <v>10</v>
      </c>
      <c r="X168" s="72">
        <v>10.4</v>
      </c>
      <c r="Y168" s="72">
        <f t="shared" si="56"/>
        <v>104</v>
      </c>
      <c r="Z168" s="72"/>
      <c r="AA168" s="70"/>
    </row>
    <row r="169" spans="1:27" x14ac:dyDescent="0.35">
      <c r="A169" s="71"/>
      <c r="B169" s="61"/>
      <c r="C169" s="72"/>
      <c r="D169" s="72"/>
      <c r="E169" s="72">
        <f>SUM(C166:C168)</f>
        <v>25.04</v>
      </c>
      <c r="F169" s="72">
        <f>(E169/B166)*100</f>
        <v>51.061920735748444</v>
      </c>
      <c r="G169" s="73"/>
      <c r="H169" s="17" t="s">
        <v>50</v>
      </c>
      <c r="I169" s="61"/>
      <c r="J169" s="72"/>
      <c r="K169" s="72">
        <v>35</v>
      </c>
      <c r="L169" s="72">
        <f>SUM(J166:J168)</f>
        <v>17.11</v>
      </c>
      <c r="M169" s="72">
        <f>L169/I168*100</f>
        <v>34.890953026703507</v>
      </c>
      <c r="O169" s="17" t="s">
        <v>50</v>
      </c>
      <c r="P169" s="61"/>
      <c r="Q169" s="72"/>
      <c r="R169" s="72">
        <v>86</v>
      </c>
      <c r="S169" s="72">
        <f>SUM(Q166:Q168)</f>
        <v>42.15</v>
      </c>
      <c r="T169" s="74">
        <f>S169/P166*100</f>
        <v>85.952873762451958</v>
      </c>
      <c r="V169" s="71"/>
      <c r="W169" s="61"/>
      <c r="X169" s="72"/>
      <c r="Y169" s="72"/>
      <c r="Z169" s="73">
        <f>AVERAGE(X166:X168)</f>
        <v>10.533333333333333</v>
      </c>
      <c r="AA169" s="72">
        <f>AVERAGE(Y166:Y168)</f>
        <v>105.33333333333333</v>
      </c>
    </row>
    <row r="170" spans="1:27" x14ac:dyDescent="0.35">
      <c r="A170" s="71" t="s">
        <v>51</v>
      </c>
      <c r="B170" s="61">
        <v>49.038499999999999</v>
      </c>
      <c r="C170" s="72">
        <v>19</v>
      </c>
      <c r="D170" s="72">
        <f t="shared" ref="D170:D172" si="57">C170/B170*100</f>
        <v>38.745067650927332</v>
      </c>
      <c r="E170" s="72"/>
      <c r="F170" s="61"/>
      <c r="H170" s="17" t="s">
        <v>51</v>
      </c>
      <c r="I170" s="61">
        <v>49.038499999999999</v>
      </c>
      <c r="J170" s="72">
        <v>14</v>
      </c>
      <c r="K170" s="72">
        <f t="shared" ref="K170:K172" si="58">J170/I170*100</f>
        <v>28.54899721647277</v>
      </c>
      <c r="L170" s="72"/>
      <c r="M170" s="61"/>
      <c r="O170" s="17" t="s">
        <v>51</v>
      </c>
      <c r="P170" s="61">
        <v>49.038499999999999</v>
      </c>
      <c r="Q170" s="72">
        <f t="shared" ref="Q170:Q172" si="59">J170+C170</f>
        <v>33</v>
      </c>
      <c r="R170" s="72">
        <f t="shared" ref="R170:R172" si="60">Q170/P170*100</f>
        <v>67.29406486740011</v>
      </c>
      <c r="S170" s="72"/>
      <c r="T170" s="70"/>
      <c r="V170" s="71" t="s">
        <v>51</v>
      </c>
      <c r="W170" s="61">
        <v>10</v>
      </c>
      <c r="X170" s="72">
        <v>11.5</v>
      </c>
      <c r="Y170" s="72">
        <f t="shared" ref="Y170:Y172" si="61">X170/W170*100</f>
        <v>114.99999999999999</v>
      </c>
      <c r="Z170" s="73"/>
      <c r="AA170" s="70"/>
    </row>
    <row r="171" spans="1:27" x14ac:dyDescent="0.35">
      <c r="A171" s="71" t="s">
        <v>52</v>
      </c>
      <c r="B171" s="61">
        <v>49.038499999999999</v>
      </c>
      <c r="C171" s="72">
        <v>4.66</v>
      </c>
      <c r="D171" s="72">
        <f t="shared" si="57"/>
        <v>9.502737644911651</v>
      </c>
      <c r="E171" s="72"/>
      <c r="F171" s="61"/>
      <c r="H171" s="17" t="s">
        <v>52</v>
      </c>
      <c r="I171" s="61">
        <v>49.038499999999999</v>
      </c>
      <c r="J171" s="72">
        <v>3.08</v>
      </c>
      <c r="K171" s="72">
        <f t="shared" si="58"/>
        <v>6.2807793876240092</v>
      </c>
      <c r="L171" s="72"/>
      <c r="M171" s="61"/>
      <c r="O171" s="17" t="s">
        <v>52</v>
      </c>
      <c r="P171" s="61">
        <v>49.038499999999999</v>
      </c>
      <c r="Q171" s="72">
        <f t="shared" si="59"/>
        <v>7.74</v>
      </c>
      <c r="R171" s="72">
        <f t="shared" si="60"/>
        <v>15.783517032535663</v>
      </c>
      <c r="S171" s="72"/>
      <c r="T171" s="70"/>
      <c r="V171" s="71" t="s">
        <v>52</v>
      </c>
      <c r="W171" s="61">
        <v>10</v>
      </c>
      <c r="X171" s="72">
        <v>9.4</v>
      </c>
      <c r="Y171" s="72">
        <f t="shared" si="61"/>
        <v>94</v>
      </c>
      <c r="Z171" s="73"/>
      <c r="AA171" s="70"/>
    </row>
    <row r="172" spans="1:27" x14ac:dyDescent="0.35">
      <c r="A172" s="71" t="s">
        <v>53</v>
      </c>
      <c r="B172" s="61">
        <v>49.038499999999999</v>
      </c>
      <c r="C172" s="72">
        <v>2.29</v>
      </c>
      <c r="D172" s="72">
        <f t="shared" si="57"/>
        <v>4.6698002589801888</v>
      </c>
      <c r="E172" s="72">
        <f>SUM(C170:C172)</f>
        <v>25.95</v>
      </c>
      <c r="F172" s="72">
        <f>E172/B170*100</f>
        <v>52.917605554819168</v>
      </c>
      <c r="G172" s="73"/>
      <c r="H172" s="17" t="s">
        <v>53</v>
      </c>
      <c r="I172" s="61">
        <v>49.038499999999999</v>
      </c>
      <c r="J172" s="72">
        <v>1.68</v>
      </c>
      <c r="K172" s="72">
        <f t="shared" si="58"/>
        <v>3.4258796659767325</v>
      </c>
      <c r="L172" s="72"/>
      <c r="M172" s="72"/>
      <c r="O172" s="17" t="s">
        <v>53</v>
      </c>
      <c r="P172" s="61">
        <v>49.038499999999999</v>
      </c>
      <c r="Q172" s="72">
        <f t="shared" si="59"/>
        <v>3.9699999999999998</v>
      </c>
      <c r="R172" s="72">
        <f t="shared" si="60"/>
        <v>8.0956799249569205</v>
      </c>
      <c r="S172" s="72"/>
      <c r="T172" s="74"/>
      <c r="V172" s="71" t="s">
        <v>53</v>
      </c>
      <c r="W172" s="61">
        <v>10</v>
      </c>
      <c r="X172" s="72">
        <v>12.2</v>
      </c>
      <c r="Y172" s="72">
        <f t="shared" si="61"/>
        <v>122</v>
      </c>
      <c r="Z172" s="73"/>
      <c r="AA172" s="74"/>
    </row>
    <row r="173" spans="1:27" x14ac:dyDescent="0.35">
      <c r="A173" s="71"/>
      <c r="B173" s="61"/>
      <c r="C173" s="61"/>
      <c r="D173" s="72"/>
      <c r="E173" s="72"/>
      <c r="F173" s="61"/>
      <c r="H173" s="17" t="s">
        <v>50</v>
      </c>
      <c r="I173" s="61"/>
      <c r="J173" s="61"/>
      <c r="K173" s="72">
        <v>38</v>
      </c>
      <c r="L173" s="72">
        <f>SUM(J170:J172)</f>
        <v>18.759999999999998</v>
      </c>
      <c r="M173" s="61">
        <f>L173/I170*100</f>
        <v>38.255656270073516</v>
      </c>
      <c r="O173" s="17" t="s">
        <v>50</v>
      </c>
      <c r="P173" s="61"/>
      <c r="Q173" s="72"/>
      <c r="R173" s="72">
        <v>91</v>
      </c>
      <c r="S173" s="72">
        <f>SUM(Q170:Q172)</f>
        <v>44.71</v>
      </c>
      <c r="T173" s="74">
        <f>S173/P170*100</f>
        <v>91.173261824892691</v>
      </c>
      <c r="V173" s="71"/>
      <c r="W173" s="61"/>
      <c r="X173" s="61"/>
      <c r="Y173" s="72"/>
      <c r="Z173" s="73">
        <f t="shared" ref="Z173:Z177" si="62">AVERAGE(X170:X172)</f>
        <v>11.033333333333331</v>
      </c>
      <c r="AA173" s="72">
        <f>AVERAGE(Y170:Y172)</f>
        <v>110.33333333333333</v>
      </c>
    </row>
    <row r="174" spans="1:27" x14ac:dyDescent="0.35">
      <c r="A174" s="71" t="s">
        <v>54</v>
      </c>
      <c r="B174" s="61">
        <v>49.038499999999999</v>
      </c>
      <c r="C174" s="72">
        <v>18</v>
      </c>
      <c r="D174" s="72">
        <f t="shared" ref="D174:D176" si="63">C174/B174*100</f>
        <v>36.705853564036424</v>
      </c>
      <c r="E174" s="72"/>
      <c r="F174" s="61"/>
      <c r="H174" s="17" t="s">
        <v>54</v>
      </c>
      <c r="I174" s="61">
        <v>49.038499999999999</v>
      </c>
      <c r="J174" s="72">
        <v>12.4</v>
      </c>
      <c r="K174" s="72">
        <f t="shared" ref="K174:K176" si="64">J174/I174*100</f>
        <v>25.28625467744731</v>
      </c>
      <c r="L174" s="72"/>
      <c r="M174" s="61"/>
      <c r="O174" s="17" t="s">
        <v>54</v>
      </c>
      <c r="P174" s="61">
        <v>49.038499999999999</v>
      </c>
      <c r="Q174" s="72">
        <f t="shared" ref="Q174:Q176" si="65">J174+C174</f>
        <v>30.4</v>
      </c>
      <c r="R174" s="72">
        <f t="shared" ref="R174:R176" si="66">Q174/P174*100</f>
        <v>61.992108241483734</v>
      </c>
      <c r="S174" s="72"/>
      <c r="T174" s="70"/>
      <c r="V174" s="71" t="s">
        <v>54</v>
      </c>
      <c r="W174" s="61">
        <v>10</v>
      </c>
      <c r="X174" s="72">
        <v>11.8</v>
      </c>
      <c r="Y174" s="72">
        <f t="shared" ref="Y174:Y175" si="67">X174/W174*100</f>
        <v>118.00000000000001</v>
      </c>
      <c r="Z174" s="73"/>
      <c r="AA174" s="70"/>
    </row>
    <row r="175" spans="1:27" x14ac:dyDescent="0.35">
      <c r="A175" s="71" t="s">
        <v>55</v>
      </c>
      <c r="B175" s="61">
        <v>49.038499999999999</v>
      </c>
      <c r="C175" s="72">
        <v>4.4800000000000004</v>
      </c>
      <c r="D175" s="72">
        <f t="shared" si="63"/>
        <v>9.1356791092712886</v>
      </c>
      <c r="E175" s="72"/>
      <c r="F175" s="61"/>
      <c r="H175" s="17" t="s">
        <v>55</v>
      </c>
      <c r="I175" s="61">
        <v>49.038499999999999</v>
      </c>
      <c r="J175" s="72">
        <v>3.33</v>
      </c>
      <c r="K175" s="72">
        <f t="shared" si="64"/>
        <v>6.7905829093467371</v>
      </c>
      <c r="L175" s="72"/>
      <c r="M175" s="61"/>
      <c r="O175" s="17" t="s">
        <v>55</v>
      </c>
      <c r="P175" s="61">
        <v>49.038499999999999</v>
      </c>
      <c r="Q175" s="72">
        <f t="shared" si="65"/>
        <v>7.8100000000000005</v>
      </c>
      <c r="R175" s="72">
        <f t="shared" si="66"/>
        <v>15.926262018618026</v>
      </c>
      <c r="S175" s="72"/>
      <c r="T175" s="70"/>
      <c r="V175" s="71" t="s">
        <v>55</v>
      </c>
      <c r="W175" s="61">
        <v>10</v>
      </c>
      <c r="X175" s="72">
        <v>12.3</v>
      </c>
      <c r="Y175" s="72">
        <f t="shared" si="67"/>
        <v>123</v>
      </c>
      <c r="Z175" s="73"/>
      <c r="AA175" s="70"/>
    </row>
    <row r="176" spans="1:27" x14ac:dyDescent="0.35">
      <c r="A176" s="71" t="s">
        <v>56</v>
      </c>
      <c r="B176" s="61">
        <v>49.038499999999999</v>
      </c>
      <c r="C176" s="72">
        <v>4.42</v>
      </c>
      <c r="D176" s="72">
        <f t="shared" si="63"/>
        <v>9.0133262640578327</v>
      </c>
      <c r="E176" s="72">
        <f>SUM(C174:C176)</f>
        <v>26.9</v>
      </c>
      <c r="F176" s="72">
        <f>E176/B174*100</f>
        <v>54.854858937365535</v>
      </c>
      <c r="G176" s="73"/>
      <c r="H176" s="17" t="s">
        <v>56</v>
      </c>
      <c r="I176" s="61">
        <v>49.038499999999999</v>
      </c>
      <c r="J176" s="72">
        <v>3.16</v>
      </c>
      <c r="K176" s="72">
        <f t="shared" si="64"/>
        <v>6.4439165145752835</v>
      </c>
      <c r="L176" s="72"/>
      <c r="M176" s="72"/>
      <c r="O176" s="17" t="s">
        <v>56</v>
      </c>
      <c r="P176" s="61">
        <v>49.038499999999999</v>
      </c>
      <c r="Q176" s="72">
        <f t="shared" si="65"/>
        <v>7.58</v>
      </c>
      <c r="R176" s="72">
        <f t="shared" si="66"/>
        <v>15.457242778633114</v>
      </c>
      <c r="S176" s="72"/>
      <c r="T176" s="74"/>
      <c r="V176" s="71" t="s">
        <v>56</v>
      </c>
      <c r="W176" s="61">
        <v>10</v>
      </c>
      <c r="X176" s="72"/>
      <c r="Y176" s="72"/>
      <c r="Z176" s="73"/>
      <c r="AA176" s="74"/>
    </row>
    <row r="177" spans="1:27" x14ac:dyDescent="0.35">
      <c r="A177" s="16"/>
      <c r="B177" s="61"/>
      <c r="C177" s="61"/>
      <c r="D177" s="61"/>
      <c r="E177" s="61"/>
      <c r="F177" s="72"/>
      <c r="G177" s="73"/>
      <c r="H177" s="17" t="s">
        <v>50</v>
      </c>
      <c r="I177" s="61"/>
      <c r="J177" s="61"/>
      <c r="K177" s="61">
        <v>39</v>
      </c>
      <c r="L177" s="72">
        <f>SUM(J174:J176)</f>
        <v>18.89</v>
      </c>
      <c r="M177" s="72">
        <f>L177/I174*100</f>
        <v>38.520754101369334</v>
      </c>
      <c r="O177" s="17" t="s">
        <v>50</v>
      </c>
      <c r="P177" s="61"/>
      <c r="Q177" s="61"/>
      <c r="R177" s="61">
        <v>93</v>
      </c>
      <c r="S177" s="72">
        <f>SUM(Q174:Q176)</f>
        <v>45.79</v>
      </c>
      <c r="T177" s="74">
        <f>S177/P174*100</f>
        <v>93.375613038734869</v>
      </c>
      <c r="V177" s="16"/>
      <c r="W177" s="61"/>
      <c r="X177" s="61">
        <v>21.2</v>
      </c>
      <c r="Y177" s="61"/>
      <c r="Z177" s="73">
        <f t="shared" si="62"/>
        <v>12.05</v>
      </c>
      <c r="AA177" s="72">
        <f>AVERAGE(Y174:Y176)</f>
        <v>120.5</v>
      </c>
    </row>
    <row r="178" spans="1:27" ht="31.5" x14ac:dyDescent="0.35">
      <c r="A178" s="75" t="s">
        <v>57</v>
      </c>
      <c r="B178" s="61">
        <v>49.038499999999999</v>
      </c>
      <c r="C178" s="72"/>
      <c r="D178" s="72"/>
      <c r="E178" s="72">
        <f>AVERAGE(E169:E176)</f>
        <v>25.963333333333328</v>
      </c>
      <c r="F178" s="72">
        <f>E178/B176*100</f>
        <v>52.944795075977702</v>
      </c>
      <c r="G178" s="73"/>
      <c r="H178" s="76" t="s">
        <v>57</v>
      </c>
      <c r="I178" s="61">
        <v>49.038499999999999</v>
      </c>
      <c r="J178" s="72"/>
      <c r="K178" s="72"/>
      <c r="L178" s="72">
        <f>AVERAGE(L169:L177)</f>
        <v>18.253333333333334</v>
      </c>
      <c r="M178" s="72">
        <f>L178/I178*100</f>
        <v>37.222454466048788</v>
      </c>
      <c r="O178" s="76" t="s">
        <v>57</v>
      </c>
      <c r="P178" s="61">
        <v>49.038499999999999</v>
      </c>
      <c r="Q178" s="72"/>
      <c r="R178" s="72"/>
      <c r="S178" s="72">
        <f>AVERAGE(S169:S177)</f>
        <v>44.216666666666669</v>
      </c>
      <c r="T178" s="74">
        <f>S178/P178*100</f>
        <v>90.167249542026511</v>
      </c>
      <c r="V178" s="75" t="s">
        <v>57</v>
      </c>
      <c r="W178" s="61">
        <v>10</v>
      </c>
      <c r="X178" s="72"/>
      <c r="Y178" s="72"/>
      <c r="Z178" s="72">
        <f>AVERAGE(Z169:Z177)</f>
        <v>11.205555555555554</v>
      </c>
      <c r="AA178" s="74"/>
    </row>
    <row r="179" spans="1:27" x14ac:dyDescent="0.35">
      <c r="A179" s="77" t="s">
        <v>58</v>
      </c>
      <c r="B179" s="61"/>
      <c r="C179" s="78"/>
      <c r="D179" s="61"/>
      <c r="E179" s="72">
        <f>STDEV(E169:E176)</f>
        <v>0.93007168182529498</v>
      </c>
      <c r="F179" s="72">
        <f>STDEV(F169:F176)</f>
        <v>1.8966152753964616</v>
      </c>
      <c r="H179" s="79" t="s">
        <v>58</v>
      </c>
      <c r="I179" s="61"/>
      <c r="J179" s="78"/>
      <c r="K179" s="61"/>
      <c r="L179" s="61"/>
      <c r="M179" s="61"/>
      <c r="O179" s="79" t="s">
        <v>58</v>
      </c>
      <c r="P179" s="61"/>
      <c r="Q179" s="78"/>
      <c r="R179" s="61"/>
      <c r="S179" s="72">
        <f>STDEV(S169:S177)</f>
        <v>1.8694740793424593</v>
      </c>
      <c r="T179" s="70"/>
      <c r="V179" s="77" t="s">
        <v>58</v>
      </c>
      <c r="W179" s="61"/>
      <c r="X179" s="78"/>
      <c r="Y179" s="61"/>
      <c r="Z179" s="61"/>
      <c r="AA179" s="70"/>
    </row>
    <row r="180" spans="1:27" x14ac:dyDescent="0.35">
      <c r="A180" s="77" t="s">
        <v>13</v>
      </c>
      <c r="B180" s="61"/>
      <c r="C180" s="72"/>
      <c r="D180" s="61"/>
      <c r="E180" s="78">
        <f>E179/E178*100</f>
        <v>3.5822506682191371</v>
      </c>
      <c r="F180" s="78">
        <f>F179/F178*100</f>
        <v>3.5822506682191326</v>
      </c>
      <c r="H180" s="79" t="s">
        <v>13</v>
      </c>
      <c r="I180" s="61"/>
      <c r="J180" s="72"/>
      <c r="K180" s="61"/>
      <c r="L180" s="61"/>
      <c r="M180" s="61"/>
      <c r="O180" s="79" t="s">
        <v>13</v>
      </c>
      <c r="P180" s="61"/>
      <c r="Q180" s="72"/>
      <c r="R180" s="61"/>
      <c r="S180" s="72">
        <f>S179/S178*100</f>
        <v>4.2279851021691499</v>
      </c>
      <c r="T180" s="70"/>
      <c r="V180" s="77" t="s">
        <v>13</v>
      </c>
      <c r="W180" s="61"/>
      <c r="X180" s="72"/>
      <c r="Y180" s="61"/>
      <c r="Z180" s="61"/>
      <c r="AA180" s="70"/>
    </row>
    <row r="181" spans="1:27" x14ac:dyDescent="0.35">
      <c r="A181" s="16"/>
      <c r="B181" s="61"/>
      <c r="C181" s="61"/>
      <c r="D181" s="61"/>
      <c r="E181" s="61"/>
      <c r="F181" s="61"/>
      <c r="H181" s="61"/>
      <c r="I181" s="61"/>
      <c r="J181" s="61"/>
      <c r="K181" s="61"/>
      <c r="L181" s="61"/>
      <c r="M181" s="61"/>
      <c r="O181" s="61"/>
      <c r="P181" s="61"/>
      <c r="Q181" s="61"/>
      <c r="R181" s="61"/>
      <c r="S181" s="61"/>
      <c r="T181" s="70"/>
      <c r="V181" s="16"/>
      <c r="W181" s="61"/>
      <c r="X181" s="61"/>
      <c r="Y181" s="61"/>
      <c r="Z181" s="61"/>
      <c r="AA181" s="70"/>
    </row>
    <row r="182" spans="1:27" ht="15" thickBot="1" x14ac:dyDescent="0.4">
      <c r="A182" s="81" t="s">
        <v>14</v>
      </c>
      <c r="B182" s="82">
        <v>49.038499999999999</v>
      </c>
      <c r="C182" s="83">
        <v>28.4</v>
      </c>
      <c r="D182" s="83">
        <f>C182/B182*100</f>
        <v>57.913680067701904</v>
      </c>
      <c r="E182" s="82"/>
      <c r="F182" s="82"/>
      <c r="G182" s="67"/>
      <c r="H182" s="84" t="s">
        <v>14</v>
      </c>
      <c r="I182" s="82">
        <v>49.038499999999999</v>
      </c>
      <c r="J182" s="83">
        <v>18.8</v>
      </c>
      <c r="K182" s="83">
        <f>J182/I182*100</f>
        <v>38.337224833549158</v>
      </c>
      <c r="L182" s="83"/>
      <c r="M182" s="82"/>
      <c r="N182" s="67"/>
      <c r="O182" s="84" t="s">
        <v>14</v>
      </c>
      <c r="P182" s="82">
        <v>49.038499999999999</v>
      </c>
      <c r="Q182" s="83">
        <f>J182+C182</f>
        <v>47.2</v>
      </c>
      <c r="R182" s="83">
        <f>Q182/P182*100</f>
        <v>96.250904901251062</v>
      </c>
      <c r="S182" s="83"/>
      <c r="T182" s="85"/>
      <c r="V182" s="81" t="s">
        <v>14</v>
      </c>
      <c r="W182" s="82">
        <v>10</v>
      </c>
      <c r="X182" s="83">
        <v>10.3</v>
      </c>
      <c r="Y182" s="83">
        <f>X182/W182*100</f>
        <v>103</v>
      </c>
      <c r="Z182" s="83"/>
      <c r="AA182" s="85"/>
    </row>
    <row r="184" spans="1:27" ht="15" thickBot="1" x14ac:dyDescent="0.4"/>
    <row r="185" spans="1:27" ht="18.5" x14ac:dyDescent="0.45">
      <c r="A185" s="64"/>
      <c r="B185" s="59"/>
      <c r="C185" s="59"/>
      <c r="D185" s="59"/>
      <c r="E185" s="59"/>
      <c r="F185" s="59"/>
      <c r="G185" s="59"/>
      <c r="H185" s="59"/>
      <c r="I185" s="65" t="s">
        <v>27</v>
      </c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60"/>
    </row>
    <row r="186" spans="1:27" ht="18.5" x14ac:dyDescent="0.45">
      <c r="A186" s="7"/>
      <c r="I186" s="66" t="s">
        <v>67</v>
      </c>
      <c r="T186" s="6"/>
    </row>
    <row r="187" spans="1:27" x14ac:dyDescent="0.35">
      <c r="A187" s="7"/>
      <c r="I187" s="26" t="s">
        <v>60</v>
      </c>
      <c r="T187" s="6"/>
    </row>
    <row r="188" spans="1:27" ht="15" thickBot="1" x14ac:dyDescent="0.4">
      <c r="A188" s="29"/>
      <c r="B188" s="67"/>
      <c r="C188" s="67"/>
      <c r="D188" s="67"/>
      <c r="E188" s="67"/>
      <c r="F188" s="67"/>
      <c r="G188" s="67"/>
      <c r="H188" s="67"/>
      <c r="I188" s="68" t="s">
        <v>1</v>
      </c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36"/>
    </row>
    <row r="189" spans="1:27" ht="15" thickBot="1" x14ac:dyDescent="0.4">
      <c r="A189" s="7"/>
      <c r="T189" s="6"/>
    </row>
    <row r="190" spans="1:27" x14ac:dyDescent="0.35">
      <c r="A190" s="5" t="s">
        <v>62</v>
      </c>
      <c r="H190" s="26" t="s">
        <v>63</v>
      </c>
      <c r="O190" s="26" t="s">
        <v>64</v>
      </c>
      <c r="T190" s="6"/>
      <c r="V190" s="58" t="s">
        <v>30</v>
      </c>
      <c r="W190" s="59"/>
      <c r="X190" s="59"/>
      <c r="Y190" s="59"/>
      <c r="Z190" s="59"/>
      <c r="AA190" s="60"/>
    </row>
    <row r="191" spans="1:27" ht="43.5" x14ac:dyDescent="0.35">
      <c r="A191" s="16" t="s">
        <v>40</v>
      </c>
      <c r="B191" s="69" t="s">
        <v>41</v>
      </c>
      <c r="C191" s="69" t="s">
        <v>42</v>
      </c>
      <c r="D191" s="17" t="s">
        <v>43</v>
      </c>
      <c r="E191" s="69" t="s">
        <v>44</v>
      </c>
      <c r="F191" s="69" t="s">
        <v>45</v>
      </c>
      <c r="G191" s="42"/>
      <c r="H191" s="61" t="s">
        <v>40</v>
      </c>
      <c r="I191" s="69" t="s">
        <v>41</v>
      </c>
      <c r="J191" s="69" t="s">
        <v>42</v>
      </c>
      <c r="K191" s="17" t="s">
        <v>43</v>
      </c>
      <c r="L191" s="69" t="s">
        <v>44</v>
      </c>
      <c r="M191" s="69" t="s">
        <v>45</v>
      </c>
      <c r="O191" s="61" t="s">
        <v>40</v>
      </c>
      <c r="P191" s="69" t="s">
        <v>41</v>
      </c>
      <c r="Q191" s="69" t="s">
        <v>42</v>
      </c>
      <c r="R191" s="17" t="s">
        <v>43</v>
      </c>
      <c r="S191" s="69" t="s">
        <v>44</v>
      </c>
      <c r="T191" s="90" t="s">
        <v>45</v>
      </c>
      <c r="V191" s="16" t="s">
        <v>40</v>
      </c>
      <c r="W191" s="69" t="s">
        <v>41</v>
      </c>
      <c r="X191" s="69" t="s">
        <v>42</v>
      </c>
      <c r="Y191" s="17" t="s">
        <v>43</v>
      </c>
      <c r="Z191" s="61" t="s">
        <v>65</v>
      </c>
      <c r="AA191" s="61" t="s">
        <v>46</v>
      </c>
    </row>
    <row r="192" spans="1:27" x14ac:dyDescent="0.35">
      <c r="A192" s="71" t="s">
        <v>47</v>
      </c>
      <c r="B192" s="61">
        <v>100</v>
      </c>
      <c r="C192" s="72">
        <v>28.1</v>
      </c>
      <c r="D192" s="72">
        <f>C192/B192*100</f>
        <v>28.1</v>
      </c>
      <c r="E192" s="61"/>
      <c r="F192" s="61"/>
      <c r="H192" s="17" t="s">
        <v>47</v>
      </c>
      <c r="I192" s="61">
        <v>100</v>
      </c>
      <c r="J192" s="72">
        <v>18.600000000000001</v>
      </c>
      <c r="K192" s="72">
        <f>J192/I192*100</f>
        <v>18.600000000000001</v>
      </c>
      <c r="L192" s="72"/>
      <c r="M192" s="61"/>
      <c r="O192" s="17" t="s">
        <v>47</v>
      </c>
      <c r="P192" s="61">
        <v>100</v>
      </c>
      <c r="Q192" s="72">
        <f>J192+C192</f>
        <v>46.7</v>
      </c>
      <c r="R192" s="72">
        <f>Q192/P192*100</f>
        <v>46.7</v>
      </c>
      <c r="S192" s="72"/>
      <c r="T192" s="70"/>
      <c r="V192" s="71" t="s">
        <v>47</v>
      </c>
      <c r="W192" s="61">
        <v>5</v>
      </c>
      <c r="X192" s="72">
        <v>2.4900000000000002</v>
      </c>
      <c r="Y192" s="72">
        <f>X192/W192*100</f>
        <v>49.800000000000004</v>
      </c>
      <c r="Z192" s="72"/>
      <c r="AA192" s="70"/>
    </row>
    <row r="193" spans="1:27" x14ac:dyDescent="0.35">
      <c r="A193" s="71" t="s">
        <v>48</v>
      </c>
      <c r="B193" s="61">
        <v>100</v>
      </c>
      <c r="C193" s="72">
        <v>6.25</v>
      </c>
      <c r="D193" s="72">
        <f t="shared" ref="D193:D194" si="68">C193/B193*100</f>
        <v>6.25</v>
      </c>
      <c r="E193" s="61"/>
      <c r="F193" s="61"/>
      <c r="H193" s="17" t="s">
        <v>48</v>
      </c>
      <c r="I193" s="61">
        <v>100</v>
      </c>
      <c r="J193" s="72">
        <v>3.82</v>
      </c>
      <c r="K193" s="72">
        <f t="shared" ref="K193:K194" si="69">J193/I193*100</f>
        <v>3.82</v>
      </c>
      <c r="L193" s="72"/>
      <c r="M193" s="61"/>
      <c r="O193" s="17" t="s">
        <v>48</v>
      </c>
      <c r="P193" s="61">
        <v>100</v>
      </c>
      <c r="Q193" s="72">
        <f t="shared" ref="Q193:Q194" si="70">J193+C193</f>
        <v>10.07</v>
      </c>
      <c r="R193" s="72">
        <f t="shared" ref="R193:R194" si="71">Q193/P193*100</f>
        <v>10.07</v>
      </c>
      <c r="S193" s="72"/>
      <c r="T193" s="70"/>
      <c r="V193" s="71" t="s">
        <v>48</v>
      </c>
      <c r="W193" s="61">
        <v>5</v>
      </c>
      <c r="X193" s="72">
        <v>2.33</v>
      </c>
      <c r="Y193" s="72">
        <f t="shared" ref="Y193:Y194" si="72">X193/W193*100</f>
        <v>46.6</v>
      </c>
      <c r="Z193" s="72"/>
      <c r="AA193" s="70"/>
    </row>
    <row r="194" spans="1:27" x14ac:dyDescent="0.35">
      <c r="A194" s="71" t="s">
        <v>49</v>
      </c>
      <c r="B194" s="61">
        <v>100</v>
      </c>
      <c r="C194" s="72">
        <v>5.78</v>
      </c>
      <c r="D194" s="72">
        <f t="shared" si="68"/>
        <v>5.78</v>
      </c>
      <c r="E194" s="61"/>
      <c r="F194" s="61"/>
      <c r="H194" s="17" t="s">
        <v>49</v>
      </c>
      <c r="I194" s="61">
        <v>100</v>
      </c>
      <c r="J194" s="72">
        <v>3.62</v>
      </c>
      <c r="K194" s="72">
        <f t="shared" si="69"/>
        <v>3.62</v>
      </c>
      <c r="L194" s="72"/>
      <c r="M194" s="61"/>
      <c r="O194" s="17" t="s">
        <v>49</v>
      </c>
      <c r="P194" s="61">
        <v>100</v>
      </c>
      <c r="Q194" s="72">
        <f t="shared" si="70"/>
        <v>9.4</v>
      </c>
      <c r="R194" s="72">
        <f t="shared" si="71"/>
        <v>9.4</v>
      </c>
      <c r="S194" s="72"/>
      <c r="T194" s="70"/>
      <c r="V194" s="71" t="s">
        <v>49</v>
      </c>
      <c r="W194" s="61">
        <v>5</v>
      </c>
      <c r="X194" s="72">
        <v>2.0499999999999998</v>
      </c>
      <c r="Y194" s="72">
        <f t="shared" si="72"/>
        <v>41</v>
      </c>
      <c r="Z194" s="72"/>
      <c r="AA194" s="70"/>
    </row>
    <row r="195" spans="1:27" x14ac:dyDescent="0.35">
      <c r="A195" s="71"/>
      <c r="B195" s="61"/>
      <c r="C195" s="72"/>
      <c r="D195" s="72"/>
      <c r="E195" s="72">
        <f>SUM(C192:C194)</f>
        <v>40.130000000000003</v>
      </c>
      <c r="F195" s="72">
        <f>(E195/100)*100</f>
        <v>40.130000000000003</v>
      </c>
      <c r="G195" s="73"/>
      <c r="H195" s="17"/>
      <c r="I195" s="61"/>
      <c r="J195" s="72"/>
      <c r="K195" s="72"/>
      <c r="L195" s="72">
        <f>SUM(K192:K194)</f>
        <v>26.040000000000003</v>
      </c>
      <c r="M195" s="72">
        <f>L195/100*100</f>
        <v>26.040000000000003</v>
      </c>
      <c r="O195" s="17" t="s">
        <v>66</v>
      </c>
      <c r="P195" s="61"/>
      <c r="Q195" s="72"/>
      <c r="R195" s="72">
        <v>66</v>
      </c>
      <c r="S195" s="72">
        <f>SUM(R192:R194)</f>
        <v>66.17</v>
      </c>
      <c r="T195" s="74">
        <f>S195/100*100</f>
        <v>66.17</v>
      </c>
      <c r="V195" s="71"/>
      <c r="W195" s="61"/>
      <c r="X195" s="72"/>
      <c r="Y195" s="72"/>
      <c r="Z195" s="73">
        <f>AVERAGE(X192:X194)</f>
        <v>2.29</v>
      </c>
      <c r="AA195" s="72">
        <f>AVERAGE(Y192:Y194)</f>
        <v>45.800000000000004</v>
      </c>
    </row>
    <row r="196" spans="1:27" x14ac:dyDescent="0.35">
      <c r="A196" s="71" t="s">
        <v>51</v>
      </c>
      <c r="B196" s="61">
        <v>100</v>
      </c>
      <c r="C196" s="72">
        <v>23.7</v>
      </c>
      <c r="D196" s="72">
        <f t="shared" ref="D196:D198" si="73">C196/B196*100</f>
        <v>23.7</v>
      </c>
      <c r="E196" s="72"/>
      <c r="F196" s="61"/>
      <c r="H196" s="17" t="s">
        <v>51</v>
      </c>
      <c r="I196" s="61">
        <v>100</v>
      </c>
      <c r="J196" s="72">
        <v>15.4</v>
      </c>
      <c r="K196" s="72">
        <f t="shared" ref="K196:K198" si="74">J196/I196*100</f>
        <v>15.4</v>
      </c>
      <c r="L196" s="72"/>
      <c r="M196" s="61"/>
      <c r="O196" s="17" t="s">
        <v>51</v>
      </c>
      <c r="P196" s="61">
        <v>100</v>
      </c>
      <c r="Q196" s="72">
        <f t="shared" ref="Q196:Q198" si="75">J196+C196</f>
        <v>39.1</v>
      </c>
      <c r="R196" s="72">
        <f t="shared" ref="R196:R198" si="76">Q196/P196*100</f>
        <v>39.1</v>
      </c>
      <c r="S196" s="72"/>
      <c r="T196" s="70"/>
      <c r="V196" s="71" t="s">
        <v>51</v>
      </c>
      <c r="W196" s="61">
        <v>5</v>
      </c>
      <c r="X196" s="72">
        <v>2.48</v>
      </c>
      <c r="Y196" s="72">
        <f t="shared" ref="Y196:Y198" si="77">X196/W196*100</f>
        <v>49.6</v>
      </c>
      <c r="Z196" s="73"/>
      <c r="AA196" s="70"/>
    </row>
    <row r="197" spans="1:27" x14ac:dyDescent="0.35">
      <c r="A197" s="71" t="s">
        <v>52</v>
      </c>
      <c r="B197" s="61">
        <v>100</v>
      </c>
      <c r="C197" s="72">
        <v>10.199999999999999</v>
      </c>
      <c r="D197" s="72">
        <f t="shared" si="73"/>
        <v>10.199999999999999</v>
      </c>
      <c r="E197" s="72"/>
      <c r="F197" s="61"/>
      <c r="H197" s="17" t="s">
        <v>52</v>
      </c>
      <c r="I197" s="61">
        <v>100</v>
      </c>
      <c r="J197" s="72">
        <v>6.61</v>
      </c>
      <c r="K197" s="72">
        <f t="shared" si="74"/>
        <v>6.61</v>
      </c>
      <c r="L197" s="72"/>
      <c r="M197" s="61"/>
      <c r="O197" s="17" t="s">
        <v>52</v>
      </c>
      <c r="P197" s="61">
        <v>100</v>
      </c>
      <c r="Q197" s="72">
        <f t="shared" si="75"/>
        <v>16.809999999999999</v>
      </c>
      <c r="R197" s="72">
        <f t="shared" si="76"/>
        <v>16.809999999999999</v>
      </c>
      <c r="S197" s="72"/>
      <c r="T197" s="70"/>
      <c r="V197" s="71" t="s">
        <v>52</v>
      </c>
      <c r="W197" s="61">
        <v>5</v>
      </c>
      <c r="X197" s="72">
        <v>2.2599999999999998</v>
      </c>
      <c r="Y197" s="72">
        <f t="shared" si="77"/>
        <v>45.199999999999996</v>
      </c>
      <c r="Z197" s="73"/>
      <c r="AA197" s="70"/>
    </row>
    <row r="198" spans="1:27" x14ac:dyDescent="0.35">
      <c r="A198" s="71" t="s">
        <v>53</v>
      </c>
      <c r="B198" s="61">
        <v>100</v>
      </c>
      <c r="C198" s="72">
        <v>7.17</v>
      </c>
      <c r="D198" s="72">
        <f t="shared" si="73"/>
        <v>7.17</v>
      </c>
      <c r="E198" s="72">
        <f>SUM(C196:C198)</f>
        <v>41.07</v>
      </c>
      <c r="F198" s="72">
        <f>E198/100*100</f>
        <v>41.07</v>
      </c>
      <c r="G198" s="73"/>
      <c r="H198" s="17" t="s">
        <v>53</v>
      </c>
      <c r="I198" s="61">
        <v>100</v>
      </c>
      <c r="J198" s="72">
        <v>4.51</v>
      </c>
      <c r="K198" s="72">
        <f t="shared" si="74"/>
        <v>4.51</v>
      </c>
      <c r="L198" s="72"/>
      <c r="M198" s="72"/>
      <c r="O198" s="17" t="s">
        <v>53</v>
      </c>
      <c r="P198" s="61">
        <v>100</v>
      </c>
      <c r="Q198" s="72">
        <f t="shared" si="75"/>
        <v>11.68</v>
      </c>
      <c r="R198" s="72">
        <f t="shared" si="76"/>
        <v>11.68</v>
      </c>
      <c r="S198" s="72"/>
      <c r="T198" s="74"/>
      <c r="V198" s="71" t="s">
        <v>53</v>
      </c>
      <c r="W198" s="61">
        <v>5</v>
      </c>
      <c r="X198" s="72">
        <v>2.2200000000000002</v>
      </c>
      <c r="Y198" s="72">
        <f t="shared" si="77"/>
        <v>44.400000000000006</v>
      </c>
      <c r="Z198" s="73"/>
      <c r="AA198" s="74"/>
    </row>
    <row r="199" spans="1:27" x14ac:dyDescent="0.35">
      <c r="A199" s="71"/>
      <c r="B199" s="61"/>
      <c r="C199" s="61"/>
      <c r="D199" s="72"/>
      <c r="E199" s="72"/>
      <c r="F199" s="61"/>
      <c r="H199" s="17"/>
      <c r="I199" s="61"/>
      <c r="J199" s="61"/>
      <c r="K199" s="72"/>
      <c r="L199" s="72">
        <f>SUM(K196:K198)</f>
        <v>26.520000000000003</v>
      </c>
      <c r="M199" s="61">
        <f>L199/100*100</f>
        <v>26.520000000000003</v>
      </c>
      <c r="O199" s="17" t="s">
        <v>66</v>
      </c>
      <c r="P199" s="61"/>
      <c r="Q199" s="72"/>
      <c r="R199" s="72">
        <v>68</v>
      </c>
      <c r="S199" s="72">
        <f>SUM(R196:R198)</f>
        <v>67.59</v>
      </c>
      <c r="T199" s="70">
        <f>S199/100*100</f>
        <v>67.59</v>
      </c>
      <c r="V199" s="71"/>
      <c r="W199" s="61"/>
      <c r="X199" s="61"/>
      <c r="Y199" s="72"/>
      <c r="Z199" s="73">
        <f t="shared" ref="Z199:Z203" si="78">AVERAGE(X196:X198)</f>
        <v>2.3200000000000003</v>
      </c>
      <c r="AA199" s="72">
        <f>AVERAGE(Y196:Y198)</f>
        <v>46.4</v>
      </c>
    </row>
    <row r="200" spans="1:27" x14ac:dyDescent="0.35">
      <c r="A200" s="71" t="s">
        <v>54</v>
      </c>
      <c r="B200" s="61">
        <v>100</v>
      </c>
      <c r="C200" s="72">
        <v>28.3</v>
      </c>
      <c r="D200" s="72">
        <f t="shared" ref="D200:D202" si="79">C200/B200*100</f>
        <v>28.300000000000004</v>
      </c>
      <c r="E200" s="72"/>
      <c r="F200" s="61"/>
      <c r="H200" s="17" t="s">
        <v>54</v>
      </c>
      <c r="I200" s="61">
        <v>100</v>
      </c>
      <c r="J200" s="72">
        <v>19.2</v>
      </c>
      <c r="K200" s="72">
        <f t="shared" ref="K200:K202" si="80">J200/I200*100</f>
        <v>19.2</v>
      </c>
      <c r="L200" s="72"/>
      <c r="M200" s="61"/>
      <c r="O200" s="17" t="s">
        <v>54</v>
      </c>
      <c r="P200" s="61">
        <v>100</v>
      </c>
      <c r="Q200" s="72">
        <f t="shared" ref="Q200:Q202" si="81">J200+C200</f>
        <v>47.5</v>
      </c>
      <c r="R200" s="72">
        <f t="shared" ref="R200:R202" si="82">Q200/P200*100</f>
        <v>47.5</v>
      </c>
      <c r="S200" s="72"/>
      <c r="T200" s="70"/>
      <c r="V200" s="71" t="s">
        <v>54</v>
      </c>
      <c r="W200" s="61">
        <v>5</v>
      </c>
      <c r="X200" s="72">
        <v>2.75</v>
      </c>
      <c r="Y200" s="72">
        <f t="shared" ref="Y200:Y202" si="83">X200/W200*100</f>
        <v>55.000000000000007</v>
      </c>
      <c r="Z200" s="73"/>
      <c r="AA200" s="70"/>
    </row>
    <row r="201" spans="1:27" x14ac:dyDescent="0.35">
      <c r="A201" s="71" t="s">
        <v>55</v>
      </c>
      <c r="B201" s="61">
        <v>100</v>
      </c>
      <c r="C201" s="72">
        <v>10.199999999999999</v>
      </c>
      <c r="D201" s="72">
        <f t="shared" si="79"/>
        <v>10.199999999999999</v>
      </c>
      <c r="E201" s="72"/>
      <c r="F201" s="61"/>
      <c r="H201" s="17" t="s">
        <v>55</v>
      </c>
      <c r="I201" s="61">
        <v>100</v>
      </c>
      <c r="J201" s="72">
        <v>6.62</v>
      </c>
      <c r="K201" s="72">
        <f t="shared" si="80"/>
        <v>6.6199999999999992</v>
      </c>
      <c r="L201" s="72"/>
      <c r="M201" s="61"/>
      <c r="O201" s="17" t="s">
        <v>55</v>
      </c>
      <c r="P201" s="61">
        <v>100</v>
      </c>
      <c r="Q201" s="72">
        <f t="shared" si="81"/>
        <v>16.82</v>
      </c>
      <c r="R201" s="72">
        <f t="shared" si="82"/>
        <v>16.82</v>
      </c>
      <c r="S201" s="72"/>
      <c r="T201" s="70"/>
      <c r="V201" s="71" t="s">
        <v>55</v>
      </c>
      <c r="W201" s="61">
        <v>5</v>
      </c>
      <c r="X201" s="72">
        <v>2.15</v>
      </c>
      <c r="Y201" s="72">
        <f t="shared" si="83"/>
        <v>43</v>
      </c>
      <c r="Z201" s="73"/>
      <c r="AA201" s="70"/>
    </row>
    <row r="202" spans="1:27" x14ac:dyDescent="0.35">
      <c r="A202" s="71" t="s">
        <v>56</v>
      </c>
      <c r="B202" s="61">
        <v>100</v>
      </c>
      <c r="C202" s="72">
        <v>4.1100000000000003</v>
      </c>
      <c r="D202" s="72">
        <f t="shared" si="79"/>
        <v>4.1100000000000003</v>
      </c>
      <c r="E202" s="72">
        <f>SUM(C200:C202)</f>
        <v>42.61</v>
      </c>
      <c r="F202" s="72">
        <f>E202/100*100</f>
        <v>42.61</v>
      </c>
      <c r="G202" s="73"/>
      <c r="H202" s="17" t="s">
        <v>56</v>
      </c>
      <c r="I202" s="61">
        <v>100</v>
      </c>
      <c r="J202" s="72">
        <v>2.5299999999999998</v>
      </c>
      <c r="K202" s="72">
        <f t="shared" si="80"/>
        <v>2.5299999999999998</v>
      </c>
      <c r="L202" s="72"/>
      <c r="M202" s="72"/>
      <c r="O202" s="17" t="s">
        <v>56</v>
      </c>
      <c r="P202" s="61">
        <v>100</v>
      </c>
      <c r="Q202" s="72">
        <f t="shared" si="81"/>
        <v>6.6400000000000006</v>
      </c>
      <c r="R202" s="72">
        <f t="shared" si="82"/>
        <v>6.64</v>
      </c>
      <c r="S202" s="72"/>
      <c r="T202" s="74"/>
      <c r="V202" s="71" t="s">
        <v>56</v>
      </c>
      <c r="W202" s="61">
        <v>5</v>
      </c>
      <c r="X202" s="72">
        <v>2.6</v>
      </c>
      <c r="Y202" s="72">
        <f t="shared" si="83"/>
        <v>52</v>
      </c>
      <c r="Z202" s="73"/>
      <c r="AA202" s="74"/>
    </row>
    <row r="203" spans="1:27" x14ac:dyDescent="0.35">
      <c r="A203" s="16"/>
      <c r="B203" s="61"/>
      <c r="C203" s="61"/>
      <c r="D203" s="61"/>
      <c r="E203" s="61"/>
      <c r="F203" s="72"/>
      <c r="G203" s="73"/>
      <c r="H203" s="61"/>
      <c r="I203" s="61"/>
      <c r="J203" s="61"/>
      <c r="K203" s="61"/>
      <c r="L203" s="72">
        <f>SUM(K200:K202)</f>
        <v>28.35</v>
      </c>
      <c r="M203" s="72">
        <f>L203/100*100</f>
        <v>28.35</v>
      </c>
      <c r="O203" s="17" t="s">
        <v>66</v>
      </c>
      <c r="P203" s="61"/>
      <c r="Q203" s="61"/>
      <c r="R203" s="61">
        <v>71</v>
      </c>
      <c r="S203" s="72">
        <f>SUM(R200:R202)</f>
        <v>70.959999999999994</v>
      </c>
      <c r="T203" s="74">
        <f>S203/100*100</f>
        <v>70.959999999999994</v>
      </c>
      <c r="V203" s="16"/>
      <c r="W203" s="61"/>
      <c r="X203" s="61"/>
      <c r="Y203" s="61"/>
      <c r="Z203" s="73">
        <f t="shared" si="78"/>
        <v>2.5</v>
      </c>
      <c r="AA203" s="72">
        <f>AVERAGE(Y200:Y202)</f>
        <v>50</v>
      </c>
    </row>
    <row r="204" spans="1:27" ht="31.5" x14ac:dyDescent="0.35">
      <c r="A204" s="75" t="s">
        <v>57</v>
      </c>
      <c r="B204" s="61">
        <v>100</v>
      </c>
      <c r="C204" s="72"/>
      <c r="D204" s="72"/>
      <c r="E204" s="72">
        <f>AVERAGE(E195:E202)</f>
        <v>41.27</v>
      </c>
      <c r="F204" s="72">
        <f>E204/100*100</f>
        <v>41.27</v>
      </c>
      <c r="G204" s="73"/>
      <c r="H204" s="76" t="s">
        <v>57</v>
      </c>
      <c r="I204" s="61">
        <v>100</v>
      </c>
      <c r="J204" s="72"/>
      <c r="K204" s="72"/>
      <c r="L204" s="72">
        <f>AVERAGE(L195:L203)</f>
        <v>26.97</v>
      </c>
      <c r="M204" s="72"/>
      <c r="O204" s="76" t="s">
        <v>57</v>
      </c>
      <c r="P204" s="61">
        <v>100</v>
      </c>
      <c r="Q204" s="72"/>
      <c r="R204" s="72"/>
      <c r="S204" s="72">
        <f>AVERAGE(S195:S203)</f>
        <v>68.239999999999995</v>
      </c>
      <c r="T204" s="74">
        <f>S204/100*100</f>
        <v>68.239999999999995</v>
      </c>
      <c r="V204" s="75" t="s">
        <v>57</v>
      </c>
      <c r="W204" s="61">
        <v>5</v>
      </c>
      <c r="X204" s="72"/>
      <c r="Y204" s="72"/>
      <c r="Z204" s="72">
        <f>AVERAGE(Z195:Z203)</f>
        <v>2.37</v>
      </c>
      <c r="AA204" s="74"/>
    </row>
    <row r="205" spans="1:27" x14ac:dyDescent="0.35">
      <c r="A205" s="77" t="s">
        <v>58</v>
      </c>
      <c r="B205" s="61"/>
      <c r="C205" s="78"/>
      <c r="D205" s="61"/>
      <c r="E205" s="72">
        <f>STDEV(E195:E202)</f>
        <v>1.2520383380711615</v>
      </c>
      <c r="F205" s="61"/>
      <c r="H205" s="79" t="s">
        <v>58</v>
      </c>
      <c r="I205" s="61"/>
      <c r="J205" s="78"/>
      <c r="K205" s="61"/>
      <c r="L205" s="61"/>
      <c r="M205" s="61"/>
      <c r="O205" s="79" t="s">
        <v>58</v>
      </c>
      <c r="P205" s="61"/>
      <c r="Q205" s="78"/>
      <c r="R205" s="61"/>
      <c r="S205" s="61"/>
      <c r="T205" s="80">
        <f>STDEV(T195:T203)</f>
        <v>2.4602642134535015</v>
      </c>
      <c r="V205" s="77" t="s">
        <v>58</v>
      </c>
      <c r="W205" s="61"/>
      <c r="X205" s="78"/>
      <c r="Y205" s="61"/>
      <c r="Z205" s="61"/>
      <c r="AA205" s="70"/>
    </row>
    <row r="206" spans="1:27" x14ac:dyDescent="0.35">
      <c r="A206" s="77" t="s">
        <v>13</v>
      </c>
      <c r="B206" s="61"/>
      <c r="C206" s="72"/>
      <c r="D206" s="61"/>
      <c r="E206" s="78">
        <f>E205/E204*100</f>
        <v>3.0337735354280628</v>
      </c>
      <c r="F206" s="61"/>
      <c r="H206" s="79" t="s">
        <v>13</v>
      </c>
      <c r="I206" s="61"/>
      <c r="J206" s="72"/>
      <c r="K206" s="61"/>
      <c r="L206" s="61"/>
      <c r="M206" s="61"/>
      <c r="O206" s="79" t="s">
        <v>13</v>
      </c>
      <c r="P206" s="61"/>
      <c r="Q206" s="72"/>
      <c r="R206" s="61"/>
      <c r="S206" s="61"/>
      <c r="T206" s="70">
        <f>T205/T204*100</f>
        <v>3.605310981027992</v>
      </c>
      <c r="V206" s="77" t="s">
        <v>13</v>
      </c>
      <c r="W206" s="61"/>
      <c r="X206" s="72"/>
      <c r="Y206" s="61"/>
      <c r="Z206" s="61"/>
      <c r="AA206" s="70"/>
    </row>
    <row r="207" spans="1:27" x14ac:dyDescent="0.35">
      <c r="A207" s="16"/>
      <c r="B207" s="61"/>
      <c r="C207" s="61"/>
      <c r="D207" s="61"/>
      <c r="E207" s="61"/>
      <c r="F207" s="61"/>
      <c r="H207" s="61"/>
      <c r="I207" s="61"/>
      <c r="J207" s="61"/>
      <c r="K207" s="61"/>
      <c r="L207" s="61"/>
      <c r="M207" s="61"/>
      <c r="O207" s="61"/>
      <c r="P207" s="61"/>
      <c r="Q207" s="61"/>
      <c r="R207" s="61"/>
      <c r="S207" s="61"/>
      <c r="T207" s="70"/>
      <c r="V207" s="16"/>
      <c r="W207" s="61"/>
      <c r="X207" s="61"/>
      <c r="Y207" s="61"/>
      <c r="Z207" s="61"/>
      <c r="AA207" s="70"/>
    </row>
    <row r="208" spans="1:27" ht="15" thickBot="1" x14ac:dyDescent="0.4">
      <c r="A208" s="81" t="s">
        <v>14</v>
      </c>
      <c r="B208" s="82">
        <v>100</v>
      </c>
      <c r="C208" s="83">
        <v>59.4</v>
      </c>
      <c r="D208" s="83">
        <f>C208/B208*100</f>
        <v>59.4</v>
      </c>
      <c r="E208" s="82"/>
      <c r="F208" s="82"/>
      <c r="G208" s="67"/>
      <c r="H208" s="84" t="s">
        <v>14</v>
      </c>
      <c r="I208" s="82">
        <v>100</v>
      </c>
      <c r="J208" s="83">
        <v>40.1</v>
      </c>
      <c r="K208" s="83">
        <f>J208/I208*100</f>
        <v>40.1</v>
      </c>
      <c r="L208" s="83"/>
      <c r="M208" s="82"/>
      <c r="N208" s="67"/>
      <c r="O208" s="84" t="s">
        <v>14</v>
      </c>
      <c r="P208" s="82">
        <v>100</v>
      </c>
      <c r="Q208" s="83">
        <f>J208+C208</f>
        <v>99.5</v>
      </c>
      <c r="R208" s="83">
        <f>Q208/P208*100</f>
        <v>99.5</v>
      </c>
      <c r="S208" s="83"/>
      <c r="T208" s="85"/>
      <c r="V208" s="81" t="s">
        <v>14</v>
      </c>
      <c r="W208" s="82">
        <v>5</v>
      </c>
      <c r="X208" s="83">
        <v>2.42</v>
      </c>
      <c r="Y208" s="83">
        <f>X208/W208*100</f>
        <v>48.4</v>
      </c>
      <c r="Z208" s="83"/>
      <c r="AA208" s="85"/>
    </row>
    <row r="210" spans="1:13" ht="15" thickBot="1" x14ac:dyDescent="0.4"/>
    <row r="211" spans="1:13" ht="18.5" x14ac:dyDescent="0.45">
      <c r="A211" s="64"/>
      <c r="B211" s="59"/>
      <c r="C211" s="59"/>
      <c r="D211" s="59"/>
      <c r="E211" s="59"/>
      <c r="F211" s="65" t="s">
        <v>3</v>
      </c>
      <c r="G211" s="59"/>
      <c r="H211" s="59"/>
      <c r="I211" s="59"/>
      <c r="J211" s="59"/>
      <c r="K211" s="59"/>
      <c r="L211" s="59"/>
      <c r="M211" s="60"/>
    </row>
    <row r="212" spans="1:13" ht="18.5" x14ac:dyDescent="0.45">
      <c r="A212" s="7"/>
      <c r="F212" s="66" t="s">
        <v>68</v>
      </c>
      <c r="M212" s="6"/>
    </row>
    <row r="213" spans="1:13" x14ac:dyDescent="0.35">
      <c r="A213" s="7"/>
      <c r="F213" s="26" t="s">
        <v>38</v>
      </c>
      <c r="M213" s="6"/>
    </row>
    <row r="214" spans="1:13" ht="15" thickBot="1" x14ac:dyDescent="0.4">
      <c r="A214" s="29"/>
      <c r="B214" s="67"/>
      <c r="C214" s="67"/>
      <c r="D214" s="67"/>
      <c r="E214" s="67"/>
      <c r="F214" s="68" t="s">
        <v>1</v>
      </c>
      <c r="G214" s="67"/>
      <c r="H214" s="67"/>
      <c r="I214" s="67"/>
      <c r="J214" s="67"/>
      <c r="K214" s="67"/>
      <c r="L214" s="67"/>
      <c r="M214" s="36"/>
    </row>
    <row r="215" spans="1:13" x14ac:dyDescent="0.35">
      <c r="A215" s="7"/>
      <c r="H215" t="s">
        <v>39</v>
      </c>
      <c r="M215" s="6"/>
    </row>
    <row r="216" spans="1:13" x14ac:dyDescent="0.35">
      <c r="A216" s="5" t="s">
        <v>3</v>
      </c>
      <c r="H216" s="26" t="s">
        <v>19</v>
      </c>
      <c r="M216" s="6"/>
    </row>
    <row r="217" spans="1:13" ht="43.5" x14ac:dyDescent="0.35">
      <c r="A217" s="16" t="s">
        <v>40</v>
      </c>
      <c r="B217" s="69" t="s">
        <v>41</v>
      </c>
      <c r="C217" s="69" t="s">
        <v>42</v>
      </c>
      <c r="D217" s="17" t="s">
        <v>43</v>
      </c>
      <c r="E217" s="69" t="s">
        <v>44</v>
      </c>
      <c r="F217" s="69" t="s">
        <v>45</v>
      </c>
      <c r="G217" s="42"/>
      <c r="H217" s="61" t="s">
        <v>40</v>
      </c>
      <c r="I217" s="69" t="s">
        <v>41</v>
      </c>
      <c r="J217" s="69" t="s">
        <v>42</v>
      </c>
      <c r="K217" s="17" t="s">
        <v>43</v>
      </c>
      <c r="L217" s="61" t="s">
        <v>46</v>
      </c>
      <c r="M217" s="70"/>
    </row>
    <row r="218" spans="1:13" x14ac:dyDescent="0.35">
      <c r="A218" s="71" t="s">
        <v>47</v>
      </c>
      <c r="B218" s="61">
        <v>86.538499999999999</v>
      </c>
      <c r="C218" s="72">
        <v>30.1</v>
      </c>
      <c r="D218" s="72">
        <f>C218/B218*100</f>
        <v>34.782206763463662</v>
      </c>
      <c r="E218" s="61"/>
      <c r="F218" s="61"/>
      <c r="H218" s="17" t="s">
        <v>47</v>
      </c>
      <c r="I218" s="61">
        <v>22</v>
      </c>
      <c r="J218" s="72">
        <v>20.8</v>
      </c>
      <c r="K218" s="72">
        <f>J218/I218*100</f>
        <v>94.545454545454547</v>
      </c>
      <c r="L218" s="72"/>
      <c r="M218" s="70"/>
    </row>
    <row r="219" spans="1:13" x14ac:dyDescent="0.35">
      <c r="A219" s="71" t="s">
        <v>48</v>
      </c>
      <c r="B219" s="61">
        <v>86.538499999999999</v>
      </c>
      <c r="C219" s="72">
        <v>15.9</v>
      </c>
      <c r="D219" s="72">
        <f t="shared" ref="D219:D228" si="84">C219/B219*100</f>
        <v>18.373325167411036</v>
      </c>
      <c r="E219" s="61"/>
      <c r="F219" s="61"/>
      <c r="H219" s="17" t="s">
        <v>48</v>
      </c>
      <c r="I219" s="61">
        <v>22</v>
      </c>
      <c r="J219" s="72">
        <v>19.600000000000001</v>
      </c>
      <c r="K219" s="72">
        <f t="shared" ref="K219:K220" si="85">J219/I219*100</f>
        <v>89.090909090909093</v>
      </c>
      <c r="L219" s="72"/>
      <c r="M219" s="70"/>
    </row>
    <row r="220" spans="1:13" x14ac:dyDescent="0.35">
      <c r="A220" s="71" t="s">
        <v>49</v>
      </c>
      <c r="B220" s="61">
        <v>86.538499999999999</v>
      </c>
      <c r="C220" s="72">
        <v>11.8</v>
      </c>
      <c r="D220" s="72">
        <f t="shared" si="84"/>
        <v>13.635549495311336</v>
      </c>
      <c r="E220" s="61"/>
      <c r="F220" s="61"/>
      <c r="H220" s="17" t="s">
        <v>49</v>
      </c>
      <c r="I220" s="61">
        <v>22</v>
      </c>
      <c r="J220" s="72">
        <v>20.7</v>
      </c>
      <c r="K220" s="72">
        <f t="shared" si="85"/>
        <v>94.090909090909093</v>
      </c>
      <c r="L220" s="72"/>
      <c r="M220" s="70"/>
    </row>
    <row r="221" spans="1:13" x14ac:dyDescent="0.35">
      <c r="A221" s="71" t="s">
        <v>50</v>
      </c>
      <c r="B221" s="61"/>
      <c r="C221" s="72"/>
      <c r="D221" s="72">
        <v>67</v>
      </c>
      <c r="E221" s="72">
        <f>SUM(C218:C220)</f>
        <v>57.8</v>
      </c>
      <c r="F221" s="72">
        <f>(E221/B218)*100</f>
        <v>66.791081426186025</v>
      </c>
      <c r="G221" s="73"/>
      <c r="H221" s="17"/>
      <c r="I221" s="61"/>
      <c r="J221" s="72"/>
      <c r="K221" s="72"/>
      <c r="L221" s="72">
        <f>AVERAGE(K218:K220)</f>
        <v>92.575757575757578</v>
      </c>
      <c r="M221" s="74"/>
    </row>
    <row r="222" spans="1:13" x14ac:dyDescent="0.35">
      <c r="A222" s="71" t="s">
        <v>51</v>
      </c>
      <c r="B222" s="61">
        <v>86.538499999999999</v>
      </c>
      <c r="C222" s="72">
        <v>43.4</v>
      </c>
      <c r="D222" s="72">
        <f t="shared" si="84"/>
        <v>50.151088821738298</v>
      </c>
      <c r="E222" s="72"/>
      <c r="F222" s="61"/>
      <c r="H222" s="17" t="s">
        <v>51</v>
      </c>
      <c r="I222" s="61">
        <v>22</v>
      </c>
      <c r="J222" s="72">
        <v>19.600000000000001</v>
      </c>
      <c r="K222" s="72">
        <f t="shared" ref="K222:K224" si="86">J222/I222*100</f>
        <v>89.090909090909093</v>
      </c>
      <c r="L222" s="72"/>
      <c r="M222" s="74"/>
    </row>
    <row r="223" spans="1:13" x14ac:dyDescent="0.35">
      <c r="A223" s="71" t="s">
        <v>52</v>
      </c>
      <c r="B223" s="61">
        <v>86.538499999999999</v>
      </c>
      <c r="C223" s="72">
        <v>14.4</v>
      </c>
      <c r="D223" s="72">
        <f t="shared" si="84"/>
        <v>16.63999260444773</v>
      </c>
      <c r="E223" s="72"/>
      <c r="F223" s="61"/>
      <c r="H223" s="17" t="s">
        <v>52</v>
      </c>
      <c r="I223" s="61">
        <v>22</v>
      </c>
      <c r="J223" s="72">
        <v>21</v>
      </c>
      <c r="K223" s="72">
        <f t="shared" si="86"/>
        <v>95.454545454545453</v>
      </c>
      <c r="L223" s="72"/>
      <c r="M223" s="74"/>
    </row>
    <row r="224" spans="1:13" x14ac:dyDescent="0.35">
      <c r="A224" s="71" t="s">
        <v>53</v>
      </c>
      <c r="B224" s="61">
        <v>86.538499999999999</v>
      </c>
      <c r="C224" s="72">
        <v>9.91</v>
      </c>
      <c r="D224" s="72">
        <f t="shared" si="84"/>
        <v>11.45155046597757</v>
      </c>
      <c r="E224" s="72">
        <f>SUM(C222:C224)</f>
        <v>67.709999999999994</v>
      </c>
      <c r="F224" s="72">
        <f>E224/B222*100</f>
        <v>78.242631892163601</v>
      </c>
      <c r="G224" s="73"/>
      <c r="H224" s="17" t="s">
        <v>53</v>
      </c>
      <c r="I224" s="61">
        <v>22</v>
      </c>
      <c r="J224" s="72">
        <v>26.1</v>
      </c>
      <c r="K224" s="72">
        <f t="shared" si="86"/>
        <v>118.63636363636365</v>
      </c>
      <c r="L224" s="72"/>
      <c r="M224" s="74"/>
    </row>
    <row r="225" spans="1:13" x14ac:dyDescent="0.35">
      <c r="A225" s="71" t="s">
        <v>50</v>
      </c>
      <c r="B225" s="61"/>
      <c r="C225" s="61"/>
      <c r="D225" s="72">
        <v>78.2</v>
      </c>
      <c r="E225" s="72"/>
      <c r="F225" s="61"/>
      <c r="H225" s="17"/>
      <c r="I225" s="61"/>
      <c r="J225" s="61"/>
      <c r="K225" s="72"/>
      <c r="L225" s="72">
        <f>AVERAGE(K222:K224)</f>
        <v>101.06060606060608</v>
      </c>
      <c r="M225" s="74"/>
    </row>
    <row r="226" spans="1:13" x14ac:dyDescent="0.35">
      <c r="A226" s="71" t="s">
        <v>54</v>
      </c>
      <c r="B226" s="61">
        <v>86.538499999999999</v>
      </c>
      <c r="C226" s="72">
        <v>39.299999999999997</v>
      </c>
      <c r="D226" s="72">
        <f t="shared" si="84"/>
        <v>45.413313149638597</v>
      </c>
      <c r="E226" s="72"/>
      <c r="F226" s="61"/>
      <c r="H226" s="17" t="s">
        <v>54</v>
      </c>
      <c r="I226" s="61">
        <v>22</v>
      </c>
      <c r="J226" s="72">
        <v>20.7</v>
      </c>
      <c r="K226" s="72">
        <f t="shared" ref="K226:K228" si="87">J226/I226*100</f>
        <v>94.090909090909093</v>
      </c>
      <c r="L226" s="72"/>
      <c r="M226" s="74"/>
    </row>
    <row r="227" spans="1:13" x14ac:dyDescent="0.35">
      <c r="A227" s="71" t="s">
        <v>55</v>
      </c>
      <c r="B227" s="61">
        <v>86.538499999999999</v>
      </c>
      <c r="C227" s="72">
        <v>15.5</v>
      </c>
      <c r="D227" s="72">
        <f t="shared" si="84"/>
        <v>17.911103150620821</v>
      </c>
      <c r="E227" s="72"/>
      <c r="F227" s="61"/>
      <c r="H227" s="17" t="s">
        <v>55</v>
      </c>
      <c r="I227" s="61">
        <v>22</v>
      </c>
      <c r="J227" s="72">
        <v>20.8</v>
      </c>
      <c r="K227" s="72">
        <f t="shared" si="87"/>
        <v>94.545454545454547</v>
      </c>
      <c r="L227" s="72"/>
      <c r="M227" s="74"/>
    </row>
    <row r="228" spans="1:13" x14ac:dyDescent="0.35">
      <c r="A228" s="71" t="s">
        <v>56</v>
      </c>
      <c r="B228" s="61">
        <v>86.538499999999999</v>
      </c>
      <c r="C228" s="72">
        <v>8.6999999999999993</v>
      </c>
      <c r="D228" s="72">
        <f t="shared" si="84"/>
        <v>10.05332886518717</v>
      </c>
      <c r="E228" s="72">
        <f>SUM(C226:C228)</f>
        <v>63.5</v>
      </c>
      <c r="F228" s="72">
        <f>E228/B226*100</f>
        <v>73.377745165446598</v>
      </c>
      <c r="G228" s="73"/>
      <c r="H228" s="17" t="s">
        <v>56</v>
      </c>
      <c r="I228" s="61">
        <v>22</v>
      </c>
      <c r="J228" s="72">
        <v>20.3</v>
      </c>
      <c r="K228" s="72">
        <f t="shared" si="87"/>
        <v>92.272727272727266</v>
      </c>
      <c r="L228" s="72"/>
      <c r="M228" s="74"/>
    </row>
    <row r="229" spans="1:13" x14ac:dyDescent="0.35">
      <c r="A229" s="16" t="s">
        <v>50</v>
      </c>
      <c r="B229" s="61"/>
      <c r="C229" s="61"/>
      <c r="D229" s="61">
        <v>73.400000000000006</v>
      </c>
      <c r="E229" s="61"/>
      <c r="F229" s="72"/>
      <c r="G229" s="73"/>
      <c r="H229" s="61"/>
      <c r="I229" s="61"/>
      <c r="J229" s="61"/>
      <c r="K229" s="61"/>
      <c r="L229" s="72">
        <f>AVERAGE(K226:K228)</f>
        <v>93.636363636363626</v>
      </c>
      <c r="M229" s="74"/>
    </row>
    <row r="230" spans="1:13" ht="31.5" x14ac:dyDescent="0.35">
      <c r="A230" s="75" t="s">
        <v>57</v>
      </c>
      <c r="B230" s="61"/>
      <c r="C230" s="72"/>
      <c r="D230" s="72"/>
      <c r="E230" s="72">
        <f>AVERAGE(E221:E228)</f>
        <v>63.00333333333333</v>
      </c>
      <c r="F230" s="72">
        <f>E230/B228*100</f>
        <v>72.803819494598741</v>
      </c>
      <c r="G230" s="73"/>
      <c r="H230" s="76" t="s">
        <v>57</v>
      </c>
      <c r="I230" s="61"/>
      <c r="J230" s="72"/>
      <c r="K230" s="72"/>
      <c r="L230" s="72">
        <f>AVERAGE(L221:L229)</f>
        <v>95.757575757575751</v>
      </c>
      <c r="M230" s="74"/>
    </row>
    <row r="231" spans="1:13" x14ac:dyDescent="0.35">
      <c r="A231" s="77" t="s">
        <v>58</v>
      </c>
      <c r="B231" s="61"/>
      <c r="C231" s="78"/>
      <c r="D231" s="61"/>
      <c r="E231" s="72">
        <f>STDEV(E221:E228)</f>
        <v>4.9736338157662265</v>
      </c>
      <c r="F231" s="61"/>
      <c r="H231" s="79" t="s">
        <v>58</v>
      </c>
      <c r="I231" s="61"/>
      <c r="J231" s="78"/>
      <c r="K231" s="61"/>
      <c r="L231" s="61"/>
      <c r="M231" s="74"/>
    </row>
    <row r="232" spans="1:13" x14ac:dyDescent="0.35">
      <c r="A232" s="77" t="s">
        <v>13</v>
      </c>
      <c r="B232" s="61"/>
      <c r="C232" s="72"/>
      <c r="D232" s="61"/>
      <c r="E232" s="78">
        <f>E231/E230*100</f>
        <v>7.8942391658106352</v>
      </c>
      <c r="F232" s="61"/>
      <c r="H232" s="79" t="s">
        <v>13</v>
      </c>
      <c r="I232" s="61"/>
      <c r="J232" s="72"/>
      <c r="K232" s="61"/>
      <c r="L232" s="61"/>
      <c r="M232" s="80"/>
    </row>
    <row r="233" spans="1:13" x14ac:dyDescent="0.35">
      <c r="A233" s="16"/>
      <c r="B233" s="61"/>
      <c r="C233" s="61"/>
      <c r="D233" s="61"/>
      <c r="E233" s="61"/>
      <c r="F233" s="61"/>
      <c r="H233" s="61"/>
      <c r="I233" s="61"/>
      <c r="J233" s="61"/>
      <c r="K233" s="61"/>
      <c r="L233" s="61"/>
      <c r="M233" s="70"/>
    </row>
    <row r="234" spans="1:13" ht="15" thickBot="1" x14ac:dyDescent="0.4">
      <c r="A234" s="81" t="s">
        <v>14</v>
      </c>
      <c r="B234" s="82">
        <v>86.538499999999999</v>
      </c>
      <c r="C234" s="83">
        <v>78</v>
      </c>
      <c r="D234" s="83">
        <f>C234/B234*100</f>
        <v>90.133293274091869</v>
      </c>
      <c r="E234" s="82"/>
      <c r="F234" s="82"/>
      <c r="G234" s="67"/>
      <c r="H234" s="84" t="s">
        <v>14</v>
      </c>
      <c r="I234" s="82">
        <v>22</v>
      </c>
      <c r="J234" s="83">
        <v>19.3</v>
      </c>
      <c r="K234" s="83">
        <f>J234/I234*100</f>
        <v>87.727272727272734</v>
      </c>
      <c r="L234" s="83"/>
      <c r="M234" s="85"/>
    </row>
    <row r="236" spans="1:13" ht="15" thickBot="1" x14ac:dyDescent="0.4"/>
    <row r="237" spans="1:13" ht="18.5" x14ac:dyDescent="0.45">
      <c r="A237" s="64"/>
      <c r="B237" s="59"/>
      <c r="C237" s="59"/>
      <c r="D237" s="59"/>
      <c r="E237" s="59"/>
      <c r="F237" s="65" t="s">
        <v>3</v>
      </c>
      <c r="G237" s="59"/>
      <c r="H237" s="59"/>
      <c r="I237" s="59"/>
      <c r="J237" s="59"/>
      <c r="K237" s="59"/>
      <c r="L237" s="59"/>
      <c r="M237" s="60"/>
    </row>
    <row r="238" spans="1:13" ht="18.5" x14ac:dyDescent="0.45">
      <c r="A238" s="7"/>
      <c r="F238" s="66" t="s">
        <v>69</v>
      </c>
      <c r="M238" s="6"/>
    </row>
    <row r="239" spans="1:13" x14ac:dyDescent="0.35">
      <c r="A239" s="7"/>
      <c r="F239" s="26" t="s">
        <v>38</v>
      </c>
      <c r="M239" s="6"/>
    </row>
    <row r="240" spans="1:13" ht="15" thickBot="1" x14ac:dyDescent="0.4">
      <c r="A240" s="29"/>
      <c r="B240" s="67"/>
      <c r="C240" s="67"/>
      <c r="D240" s="67"/>
      <c r="E240" s="67"/>
      <c r="F240" s="68" t="s">
        <v>1</v>
      </c>
      <c r="G240" s="67"/>
      <c r="H240" s="67"/>
      <c r="I240" s="67"/>
      <c r="J240" s="67"/>
      <c r="K240" s="67"/>
      <c r="L240" s="67"/>
      <c r="M240" s="36"/>
    </row>
    <row r="241" spans="1:13" x14ac:dyDescent="0.35">
      <c r="A241" s="7"/>
      <c r="H241" t="s">
        <v>39</v>
      </c>
      <c r="M241" s="6"/>
    </row>
    <row r="242" spans="1:13" x14ac:dyDescent="0.35">
      <c r="A242" s="5" t="s">
        <v>3</v>
      </c>
      <c r="H242" s="26" t="s">
        <v>19</v>
      </c>
      <c r="M242" s="6"/>
    </row>
    <row r="243" spans="1:13" ht="43.5" x14ac:dyDescent="0.35">
      <c r="A243" s="16" t="s">
        <v>40</v>
      </c>
      <c r="B243" s="69" t="s">
        <v>41</v>
      </c>
      <c r="C243" s="69" t="s">
        <v>42</v>
      </c>
      <c r="D243" s="17" t="s">
        <v>43</v>
      </c>
      <c r="E243" s="69" t="s">
        <v>44</v>
      </c>
      <c r="F243" s="69" t="s">
        <v>45</v>
      </c>
      <c r="G243" s="42"/>
      <c r="H243" s="61" t="s">
        <v>40</v>
      </c>
      <c r="I243" s="69" t="s">
        <v>41</v>
      </c>
      <c r="J243" s="69" t="s">
        <v>42</v>
      </c>
      <c r="K243" s="17" t="s">
        <v>43</v>
      </c>
      <c r="L243" s="61" t="s">
        <v>46</v>
      </c>
      <c r="M243" s="70"/>
    </row>
    <row r="244" spans="1:13" x14ac:dyDescent="0.35">
      <c r="A244" s="71" t="s">
        <v>47</v>
      </c>
      <c r="B244" s="61">
        <v>100</v>
      </c>
      <c r="C244" s="72">
        <v>50.4</v>
      </c>
      <c r="D244" s="72">
        <f>C244/B244*100</f>
        <v>50.4</v>
      </c>
      <c r="E244" s="61"/>
      <c r="F244" s="61"/>
      <c r="H244" s="17" t="s">
        <v>47</v>
      </c>
      <c r="I244" s="61">
        <v>50</v>
      </c>
      <c r="J244" s="72">
        <v>49</v>
      </c>
      <c r="K244" s="72">
        <f>J244/I244*100</f>
        <v>98</v>
      </c>
      <c r="L244" s="72"/>
      <c r="M244" s="70"/>
    </row>
    <row r="245" spans="1:13" x14ac:dyDescent="0.35">
      <c r="A245" s="71" t="s">
        <v>48</v>
      </c>
      <c r="B245" s="61">
        <v>100</v>
      </c>
      <c r="C245" s="72">
        <v>23.8</v>
      </c>
      <c r="D245" s="72">
        <f t="shared" ref="D245:D246" si="88">C245/B245*100</f>
        <v>23.8</v>
      </c>
      <c r="E245" s="61"/>
      <c r="F245" s="61"/>
      <c r="H245" s="17" t="s">
        <v>48</v>
      </c>
      <c r="I245" s="61">
        <v>50</v>
      </c>
      <c r="J245" s="72">
        <v>46.6</v>
      </c>
      <c r="K245" s="72">
        <f t="shared" ref="K245:K246" si="89">J245/I245*100</f>
        <v>93.2</v>
      </c>
      <c r="L245" s="72"/>
      <c r="M245" s="70"/>
    </row>
    <row r="246" spans="1:13" x14ac:dyDescent="0.35">
      <c r="A246" s="71" t="s">
        <v>49</v>
      </c>
      <c r="B246" s="61">
        <v>100</v>
      </c>
      <c r="C246" s="72">
        <v>11.5</v>
      </c>
      <c r="D246" s="72">
        <f t="shared" si="88"/>
        <v>11.5</v>
      </c>
      <c r="E246" s="61"/>
      <c r="F246" s="61"/>
      <c r="H246" s="17" t="s">
        <v>49</v>
      </c>
      <c r="I246" s="61">
        <v>50</v>
      </c>
      <c r="J246" s="72">
        <v>46.4</v>
      </c>
      <c r="K246" s="72">
        <f t="shared" si="89"/>
        <v>92.8</v>
      </c>
      <c r="L246" s="72"/>
      <c r="M246" s="70"/>
    </row>
    <row r="247" spans="1:13" x14ac:dyDescent="0.35">
      <c r="A247" s="71" t="s">
        <v>50</v>
      </c>
      <c r="B247" s="61"/>
      <c r="C247" s="72"/>
      <c r="D247" s="72">
        <v>86</v>
      </c>
      <c r="E247" s="72">
        <f>SUM(C244:C246)</f>
        <v>85.7</v>
      </c>
      <c r="F247" s="72">
        <f>(E247/100)*100</f>
        <v>85.7</v>
      </c>
      <c r="G247" s="73"/>
      <c r="H247" s="17"/>
      <c r="I247" s="61"/>
      <c r="J247" s="72"/>
      <c r="K247" s="72"/>
      <c r="L247" s="72">
        <f>AVERAGE(K244:K246)</f>
        <v>94.666666666666671</v>
      </c>
      <c r="M247" s="74"/>
    </row>
    <row r="248" spans="1:13" x14ac:dyDescent="0.35">
      <c r="A248" s="71" t="s">
        <v>51</v>
      </c>
      <c r="B248" s="61">
        <v>100</v>
      </c>
      <c r="C248" s="72">
        <v>52.9</v>
      </c>
      <c r="D248" s="72">
        <f t="shared" ref="D248:D250" si="90">C248/B248*100</f>
        <v>52.900000000000006</v>
      </c>
      <c r="E248" s="72"/>
      <c r="F248" s="61"/>
      <c r="H248" s="17" t="s">
        <v>51</v>
      </c>
      <c r="I248" s="61">
        <v>50</v>
      </c>
      <c r="J248" s="72">
        <v>47.3</v>
      </c>
      <c r="K248" s="72">
        <f t="shared" ref="K248:K250" si="91">J248/I248*100</f>
        <v>94.6</v>
      </c>
      <c r="L248" s="72"/>
      <c r="M248" s="74"/>
    </row>
    <row r="249" spans="1:13" x14ac:dyDescent="0.35">
      <c r="A249" s="71" t="s">
        <v>52</v>
      </c>
      <c r="B249" s="61">
        <v>100</v>
      </c>
      <c r="C249" s="72">
        <v>20.5</v>
      </c>
      <c r="D249" s="72">
        <f t="shared" si="90"/>
        <v>20.5</v>
      </c>
      <c r="E249" s="72"/>
      <c r="F249" s="61"/>
      <c r="H249" s="17" t="s">
        <v>52</v>
      </c>
      <c r="I249" s="61">
        <v>50</v>
      </c>
      <c r="J249" s="72">
        <v>42.4</v>
      </c>
      <c r="K249" s="72">
        <f t="shared" si="91"/>
        <v>84.8</v>
      </c>
      <c r="L249" s="72"/>
      <c r="M249" s="74"/>
    </row>
    <row r="250" spans="1:13" x14ac:dyDescent="0.35">
      <c r="A250" s="71" t="s">
        <v>53</v>
      </c>
      <c r="B250" s="61">
        <v>100</v>
      </c>
      <c r="C250" s="72">
        <v>10.3</v>
      </c>
      <c r="D250" s="72">
        <f t="shared" si="90"/>
        <v>10.3</v>
      </c>
      <c r="E250" s="72">
        <f>SUM(C248:C250)</f>
        <v>83.7</v>
      </c>
      <c r="F250" s="72">
        <f>E250/100*100</f>
        <v>83.7</v>
      </c>
      <c r="G250" s="73"/>
      <c r="H250" s="17" t="s">
        <v>53</v>
      </c>
      <c r="I250" s="61">
        <v>50</v>
      </c>
      <c r="J250" s="72">
        <v>48.9</v>
      </c>
      <c r="K250" s="72">
        <f t="shared" si="91"/>
        <v>97.8</v>
      </c>
      <c r="L250" s="72"/>
      <c r="M250" s="74"/>
    </row>
    <row r="251" spans="1:13" x14ac:dyDescent="0.35">
      <c r="A251" s="71" t="s">
        <v>50</v>
      </c>
      <c r="B251" s="61"/>
      <c r="C251" s="61"/>
      <c r="D251" s="72">
        <v>84</v>
      </c>
      <c r="E251" s="72"/>
      <c r="F251" s="61"/>
      <c r="H251" s="17"/>
      <c r="I251" s="61"/>
      <c r="J251" s="61"/>
      <c r="K251" s="72"/>
      <c r="L251" s="72">
        <f>AVERAGE(K248:K250)</f>
        <v>92.399999999999991</v>
      </c>
      <c r="M251" s="74"/>
    </row>
    <row r="252" spans="1:13" x14ac:dyDescent="0.35">
      <c r="A252" s="71" t="s">
        <v>54</v>
      </c>
      <c r="B252" s="61">
        <v>100</v>
      </c>
      <c r="C252" s="72">
        <v>54.7</v>
      </c>
      <c r="D252" s="72">
        <f t="shared" ref="D252:D254" si="92">C252/B252*100</f>
        <v>54.7</v>
      </c>
      <c r="E252" s="72"/>
      <c r="F252" s="61"/>
      <c r="H252" s="17" t="s">
        <v>54</v>
      </c>
      <c r="I252" s="61">
        <v>50</v>
      </c>
      <c r="J252" s="72">
        <v>47</v>
      </c>
      <c r="K252" s="72">
        <f t="shared" ref="K252:K254" si="93">J252/I252*100</f>
        <v>94</v>
      </c>
      <c r="L252" s="72"/>
      <c r="M252" s="74"/>
    </row>
    <row r="253" spans="1:13" x14ac:dyDescent="0.35">
      <c r="A253" s="71" t="s">
        <v>55</v>
      </c>
      <c r="B253" s="61">
        <v>100</v>
      </c>
      <c r="C253" s="72">
        <v>20.5</v>
      </c>
      <c r="D253" s="72">
        <f t="shared" si="92"/>
        <v>20.5</v>
      </c>
      <c r="E253" s="72"/>
      <c r="F253" s="61"/>
      <c r="H253" s="17" t="s">
        <v>55</v>
      </c>
      <c r="I253" s="61">
        <v>50</v>
      </c>
      <c r="J253" s="72">
        <v>47</v>
      </c>
      <c r="K253" s="72">
        <f t="shared" si="93"/>
        <v>94</v>
      </c>
      <c r="L253" s="72"/>
      <c r="M253" s="74"/>
    </row>
    <row r="254" spans="1:13" x14ac:dyDescent="0.35">
      <c r="A254" s="71" t="s">
        <v>56</v>
      </c>
      <c r="B254" s="61">
        <v>100</v>
      </c>
      <c r="C254" s="72">
        <v>12.3</v>
      </c>
      <c r="D254" s="72">
        <f t="shared" si="92"/>
        <v>12.3</v>
      </c>
      <c r="E254" s="72">
        <f>SUM(C252:C254)</f>
        <v>87.5</v>
      </c>
      <c r="F254" s="72">
        <f>E254/100*100</f>
        <v>87.5</v>
      </c>
      <c r="G254" s="73"/>
      <c r="H254" s="17" t="s">
        <v>56</v>
      </c>
      <c r="I254" s="61">
        <v>50</v>
      </c>
      <c r="J254" s="72">
        <v>46.7</v>
      </c>
      <c r="K254" s="72">
        <f t="shared" si="93"/>
        <v>93.4</v>
      </c>
      <c r="L254" s="72"/>
      <c r="M254" s="74"/>
    </row>
    <row r="255" spans="1:13" x14ac:dyDescent="0.35">
      <c r="A255" s="71" t="s">
        <v>50</v>
      </c>
      <c r="B255" s="61"/>
      <c r="C255" s="61"/>
      <c r="D255" s="61">
        <v>88</v>
      </c>
      <c r="E255" s="61"/>
      <c r="F255" s="72"/>
      <c r="G255" s="73"/>
      <c r="H255" s="61"/>
      <c r="I255" s="61"/>
      <c r="J255" s="61"/>
      <c r="K255" s="61"/>
      <c r="L255" s="72">
        <f>AVERAGE(K252:K254)</f>
        <v>93.8</v>
      </c>
      <c r="M255" s="74"/>
    </row>
    <row r="256" spans="1:13" ht="31.5" x14ac:dyDescent="0.35">
      <c r="A256" s="75" t="s">
        <v>57</v>
      </c>
      <c r="B256" s="61">
        <v>100</v>
      </c>
      <c r="C256" s="72"/>
      <c r="D256" s="72"/>
      <c r="E256" s="72">
        <f>AVERAGE(E247:E254)</f>
        <v>85.633333333333326</v>
      </c>
      <c r="F256" s="72">
        <f>E256/100*100</f>
        <v>85.633333333333326</v>
      </c>
      <c r="G256" s="73"/>
      <c r="H256" s="76" t="s">
        <v>57</v>
      </c>
      <c r="I256" s="61">
        <v>50</v>
      </c>
      <c r="J256" s="72"/>
      <c r="K256" s="72"/>
      <c r="L256" s="72">
        <f>AVERAGE(L247:L255)</f>
        <v>93.62222222222222</v>
      </c>
      <c r="M256" s="74"/>
    </row>
    <row r="257" spans="1:13" x14ac:dyDescent="0.35">
      <c r="A257" s="77" t="s">
        <v>58</v>
      </c>
      <c r="B257" s="61"/>
      <c r="C257" s="78"/>
      <c r="D257" s="61"/>
      <c r="E257" s="72">
        <f>STDEV(E247:E254)</f>
        <v>1.9008769905844323</v>
      </c>
      <c r="F257" s="61"/>
      <c r="H257" s="79" t="s">
        <v>58</v>
      </c>
      <c r="I257" s="61"/>
      <c r="J257" s="78"/>
      <c r="K257" s="61"/>
      <c r="L257" s="61"/>
      <c r="M257" s="74"/>
    </row>
    <row r="258" spans="1:13" x14ac:dyDescent="0.35">
      <c r="A258" s="77" t="s">
        <v>13</v>
      </c>
      <c r="B258" s="61"/>
      <c r="C258" s="72"/>
      <c r="D258" s="61"/>
      <c r="E258" s="78">
        <f>E257/E256*100</f>
        <v>2.2197862871752809</v>
      </c>
      <c r="F258" s="61"/>
      <c r="H258" s="79" t="s">
        <v>13</v>
      </c>
      <c r="I258" s="61"/>
      <c r="J258" s="72"/>
      <c r="K258" s="61"/>
      <c r="L258" s="61"/>
      <c r="M258" s="80"/>
    </row>
    <row r="259" spans="1:13" x14ac:dyDescent="0.35">
      <c r="A259" s="16"/>
      <c r="B259" s="61"/>
      <c r="C259" s="61"/>
      <c r="D259" s="61"/>
      <c r="E259" s="61"/>
      <c r="F259" s="61"/>
      <c r="H259" s="61"/>
      <c r="I259" s="61"/>
      <c r="J259" s="61"/>
      <c r="K259" s="61"/>
      <c r="L259" s="61"/>
      <c r="M259" s="70"/>
    </row>
    <row r="260" spans="1:13" ht="15" thickBot="1" x14ac:dyDescent="0.4">
      <c r="A260" s="81" t="s">
        <v>14</v>
      </c>
      <c r="B260" s="82">
        <v>100</v>
      </c>
      <c r="C260" s="83">
        <v>97.8</v>
      </c>
      <c r="D260" s="83">
        <f>C260/B260*100</f>
        <v>97.8</v>
      </c>
      <c r="E260" s="82"/>
      <c r="F260" s="82"/>
      <c r="G260" s="67"/>
      <c r="H260" s="84" t="s">
        <v>14</v>
      </c>
      <c r="I260" s="82">
        <v>50</v>
      </c>
      <c r="J260" s="83">
        <v>46.7</v>
      </c>
      <c r="K260" s="83">
        <f>J260/I260*100</f>
        <v>93.4</v>
      </c>
      <c r="L260" s="83"/>
      <c r="M260" s="85"/>
    </row>
    <row r="262" spans="1:13" ht="15" thickBot="1" x14ac:dyDescent="0.4"/>
    <row r="263" spans="1:13" ht="18.5" x14ac:dyDescent="0.45">
      <c r="A263" s="64"/>
      <c r="B263" s="59"/>
      <c r="C263" s="59"/>
      <c r="D263" s="59"/>
      <c r="E263" s="59"/>
      <c r="F263" s="65" t="s">
        <v>3</v>
      </c>
      <c r="G263" s="59"/>
      <c r="H263" s="59"/>
      <c r="I263" s="59"/>
      <c r="J263" s="59"/>
      <c r="K263" s="59"/>
      <c r="L263" s="59"/>
      <c r="M263" s="60"/>
    </row>
    <row r="264" spans="1:13" ht="18.5" x14ac:dyDescent="0.45">
      <c r="A264" s="7"/>
      <c r="F264" s="66" t="s">
        <v>68</v>
      </c>
      <c r="M264" s="6"/>
    </row>
    <row r="265" spans="1:13" x14ac:dyDescent="0.35">
      <c r="A265" s="7"/>
      <c r="F265" s="26" t="s">
        <v>60</v>
      </c>
      <c r="M265" s="6"/>
    </row>
    <row r="266" spans="1:13" ht="15" thickBot="1" x14ac:dyDescent="0.4">
      <c r="A266" s="7"/>
      <c r="F266" s="26" t="s">
        <v>1</v>
      </c>
      <c r="M266" s="6"/>
    </row>
    <row r="267" spans="1:13" x14ac:dyDescent="0.35">
      <c r="A267" s="64"/>
      <c r="B267" s="59"/>
      <c r="C267" s="59"/>
      <c r="D267" s="59"/>
      <c r="E267" s="59"/>
      <c r="F267" s="59"/>
      <c r="G267" s="59"/>
      <c r="H267" s="59" t="s">
        <v>39</v>
      </c>
      <c r="I267" s="59"/>
      <c r="J267" s="59"/>
      <c r="K267" s="59"/>
      <c r="L267" s="59"/>
      <c r="M267" s="60"/>
    </row>
    <row r="268" spans="1:13" x14ac:dyDescent="0.35">
      <c r="A268" s="5" t="s">
        <v>3</v>
      </c>
      <c r="H268" s="26" t="s">
        <v>19</v>
      </c>
      <c r="M268" s="6"/>
    </row>
    <row r="269" spans="1:13" ht="43.5" x14ac:dyDescent="0.35">
      <c r="A269" s="16" t="s">
        <v>40</v>
      </c>
      <c r="B269" s="69" t="s">
        <v>41</v>
      </c>
      <c r="C269" s="69" t="s">
        <v>42</v>
      </c>
      <c r="D269" s="17" t="s">
        <v>43</v>
      </c>
      <c r="E269" s="69" t="s">
        <v>44</v>
      </c>
      <c r="F269" s="69" t="s">
        <v>45</v>
      </c>
      <c r="G269" s="42"/>
      <c r="H269" s="61" t="s">
        <v>40</v>
      </c>
      <c r="I269" s="69" t="s">
        <v>41</v>
      </c>
      <c r="J269" s="69" t="s">
        <v>42</v>
      </c>
      <c r="K269" s="17" t="s">
        <v>43</v>
      </c>
      <c r="L269" s="61" t="s">
        <v>46</v>
      </c>
      <c r="M269" s="70"/>
    </row>
    <row r="270" spans="1:13" x14ac:dyDescent="0.35">
      <c r="A270" s="71" t="s">
        <v>47</v>
      </c>
      <c r="B270" s="61">
        <v>86.538499999999999</v>
      </c>
      <c r="C270" s="72">
        <v>47.8</v>
      </c>
      <c r="D270" s="72">
        <f>C270/B270*100</f>
        <v>55.235531006430662</v>
      </c>
      <c r="E270" s="61"/>
      <c r="F270" s="61"/>
      <c r="H270" s="17" t="s">
        <v>47</v>
      </c>
      <c r="I270" s="61">
        <v>22</v>
      </c>
      <c r="J270" s="72">
        <v>22.3</v>
      </c>
      <c r="K270" s="72">
        <f>J270/I270*100</f>
        <v>101.36363636363637</v>
      </c>
      <c r="L270" s="72"/>
      <c r="M270" s="70"/>
    </row>
    <row r="271" spans="1:13" x14ac:dyDescent="0.35">
      <c r="A271" s="71" t="s">
        <v>48</v>
      </c>
      <c r="B271" s="61">
        <v>86.538499999999999</v>
      </c>
      <c r="C271" s="72">
        <v>9.08</v>
      </c>
      <c r="D271" s="72">
        <f t="shared" ref="D271:D272" si="94">C271/B271*100</f>
        <v>10.492439781137875</v>
      </c>
      <c r="E271" s="61"/>
      <c r="F271" s="61"/>
      <c r="H271" s="17" t="s">
        <v>48</v>
      </c>
      <c r="I271" s="61">
        <v>22</v>
      </c>
      <c r="J271" s="72">
        <v>20.8</v>
      </c>
      <c r="K271" s="72">
        <f t="shared" ref="K271:K272" si="95">J271/I271*100</f>
        <v>94.545454545454547</v>
      </c>
      <c r="L271" s="72"/>
      <c r="M271" s="70"/>
    </row>
    <row r="272" spans="1:13" x14ac:dyDescent="0.35">
      <c r="A272" s="71" t="s">
        <v>49</v>
      </c>
      <c r="B272" s="61">
        <v>86.538499999999999</v>
      </c>
      <c r="C272" s="72">
        <v>5.26</v>
      </c>
      <c r="D272" s="72">
        <f t="shared" si="94"/>
        <v>6.0782195207913237</v>
      </c>
      <c r="E272" s="61"/>
      <c r="F272" s="61"/>
      <c r="H272" s="17" t="s">
        <v>49</v>
      </c>
      <c r="I272" s="61">
        <v>22</v>
      </c>
      <c r="J272" s="72">
        <v>19.8</v>
      </c>
      <c r="K272" s="72">
        <f t="shared" si="95"/>
        <v>90</v>
      </c>
      <c r="L272" s="72"/>
      <c r="M272" s="70"/>
    </row>
    <row r="273" spans="1:13" x14ac:dyDescent="0.35">
      <c r="A273" s="71" t="s">
        <v>50</v>
      </c>
      <c r="B273" s="61"/>
      <c r="C273" s="72"/>
      <c r="D273" s="72">
        <v>72</v>
      </c>
      <c r="E273" s="72">
        <f>SUM(C270:C272)</f>
        <v>62.139999999999993</v>
      </c>
      <c r="F273" s="72">
        <f>(E273/B270)*100</f>
        <v>71.806190308359845</v>
      </c>
      <c r="G273" s="73"/>
      <c r="H273" s="17"/>
      <c r="I273" s="61"/>
      <c r="J273" s="72"/>
      <c r="K273" s="72"/>
      <c r="L273" s="72">
        <f>AVERAGE(K270:K272)</f>
        <v>95.303030303030312</v>
      </c>
      <c r="M273" s="74"/>
    </row>
    <row r="274" spans="1:13" x14ac:dyDescent="0.35">
      <c r="A274" s="71" t="s">
        <v>51</v>
      </c>
      <c r="B274" s="61">
        <v>86.538499999999999</v>
      </c>
      <c r="C274" s="72">
        <v>39.200000000000003</v>
      </c>
      <c r="D274" s="72">
        <f t="shared" ref="D274:D276" si="96">C274/B274*100</f>
        <v>45.297757645441052</v>
      </c>
      <c r="E274" s="72"/>
      <c r="F274" s="61"/>
      <c r="H274" s="17" t="s">
        <v>51</v>
      </c>
      <c r="I274" s="61">
        <v>22</v>
      </c>
      <c r="J274" s="72">
        <v>19.8</v>
      </c>
      <c r="K274" s="72">
        <f t="shared" ref="K274:K276" si="97">J274/I274*100</f>
        <v>90</v>
      </c>
      <c r="L274" s="72"/>
      <c r="M274" s="74"/>
    </row>
    <row r="275" spans="1:13" x14ac:dyDescent="0.35">
      <c r="A275" s="71" t="s">
        <v>52</v>
      </c>
      <c r="B275" s="61">
        <v>86.538499999999999</v>
      </c>
      <c r="C275" s="72">
        <v>8.81</v>
      </c>
      <c r="D275" s="72">
        <f t="shared" si="96"/>
        <v>10.180439919804481</v>
      </c>
      <c r="E275" s="72"/>
      <c r="F275" s="61"/>
      <c r="H275" s="17" t="s">
        <v>52</v>
      </c>
      <c r="I275" s="61">
        <v>22</v>
      </c>
      <c r="J275" s="72">
        <v>19.100000000000001</v>
      </c>
      <c r="K275" s="72">
        <f t="shared" si="97"/>
        <v>86.818181818181827</v>
      </c>
      <c r="L275" s="72"/>
      <c r="M275" s="74"/>
    </row>
    <row r="276" spans="1:13" x14ac:dyDescent="0.35">
      <c r="A276" s="71" t="s">
        <v>53</v>
      </c>
      <c r="B276" s="61">
        <v>86.538499999999999</v>
      </c>
      <c r="C276" s="72">
        <v>6.32</v>
      </c>
      <c r="D276" s="72">
        <f t="shared" si="96"/>
        <v>7.3031078652853934</v>
      </c>
      <c r="E276" s="72">
        <f>SUM(C274:C276)</f>
        <v>54.330000000000005</v>
      </c>
      <c r="F276" s="72">
        <f>E276/B274*100</f>
        <v>62.781305430530935</v>
      </c>
      <c r="G276" s="73"/>
      <c r="H276" s="17" t="s">
        <v>53</v>
      </c>
      <c r="I276" s="61">
        <v>22</v>
      </c>
      <c r="J276" s="72">
        <v>19.600000000000001</v>
      </c>
      <c r="K276" s="72">
        <f t="shared" si="97"/>
        <v>89.090909090909093</v>
      </c>
      <c r="L276" s="72"/>
      <c r="M276" s="74"/>
    </row>
    <row r="277" spans="1:13" x14ac:dyDescent="0.35">
      <c r="A277" s="71" t="s">
        <v>50</v>
      </c>
      <c r="B277" s="61"/>
      <c r="C277" s="61"/>
      <c r="D277" s="72">
        <v>63</v>
      </c>
      <c r="E277" s="72"/>
      <c r="F277" s="61"/>
      <c r="H277" s="17"/>
      <c r="I277" s="61"/>
      <c r="J277" s="61"/>
      <c r="K277" s="72"/>
      <c r="L277" s="72">
        <f>AVERAGE(K274:K276)</f>
        <v>88.636363636363626</v>
      </c>
      <c r="M277" s="74"/>
    </row>
    <row r="278" spans="1:13" x14ac:dyDescent="0.35">
      <c r="A278" s="71" t="s">
        <v>54</v>
      </c>
      <c r="B278" s="61">
        <v>86.538499999999999</v>
      </c>
      <c r="C278" s="72">
        <v>42.6</v>
      </c>
      <c r="D278" s="72">
        <f t="shared" ref="D278:D280" si="98">C278/B278*100</f>
        <v>49.226644788157877</v>
      </c>
      <c r="E278" s="72"/>
      <c r="F278" s="61"/>
      <c r="H278" s="17" t="s">
        <v>54</v>
      </c>
      <c r="I278" s="61">
        <v>22</v>
      </c>
      <c r="J278" s="72">
        <v>20.2</v>
      </c>
      <c r="K278" s="72">
        <f t="shared" ref="K278:K280" si="99">J278/I278*100</f>
        <v>91.818181818181813</v>
      </c>
      <c r="L278" s="72"/>
      <c r="M278" s="74"/>
    </row>
    <row r="279" spans="1:13" x14ac:dyDescent="0.35">
      <c r="A279" s="71" t="s">
        <v>55</v>
      </c>
      <c r="B279" s="61">
        <v>86.538499999999999</v>
      </c>
      <c r="C279" s="72">
        <v>9.31</v>
      </c>
      <c r="D279" s="72">
        <f t="shared" si="98"/>
        <v>10.758217440792249</v>
      </c>
      <c r="E279" s="72"/>
      <c r="F279" s="61"/>
      <c r="H279" s="17" t="s">
        <v>55</v>
      </c>
      <c r="I279" s="61">
        <v>22</v>
      </c>
      <c r="J279" s="72">
        <v>20</v>
      </c>
      <c r="K279" s="72">
        <f t="shared" si="99"/>
        <v>90.909090909090907</v>
      </c>
      <c r="L279" s="72"/>
      <c r="M279" s="74"/>
    </row>
    <row r="280" spans="1:13" x14ac:dyDescent="0.35">
      <c r="A280" s="71" t="s">
        <v>56</v>
      </c>
      <c r="B280" s="61">
        <v>86.538499999999999</v>
      </c>
      <c r="C280" s="72">
        <v>5.5</v>
      </c>
      <c r="D280" s="72">
        <f t="shared" si="98"/>
        <v>6.3555527308654529</v>
      </c>
      <c r="E280" s="72">
        <f>SUM(C278:C280)</f>
        <v>57.410000000000004</v>
      </c>
      <c r="F280" s="72">
        <f>E280/B278*100</f>
        <v>66.340414959815575</v>
      </c>
      <c r="G280" s="73"/>
      <c r="H280" s="17" t="s">
        <v>56</v>
      </c>
      <c r="I280" s="61">
        <v>22</v>
      </c>
      <c r="J280" s="72">
        <v>20</v>
      </c>
      <c r="K280" s="72">
        <f t="shared" si="99"/>
        <v>90.909090909090907</v>
      </c>
      <c r="L280" s="72"/>
      <c r="M280" s="74"/>
    </row>
    <row r="281" spans="1:13" x14ac:dyDescent="0.35">
      <c r="A281" s="71" t="s">
        <v>50</v>
      </c>
      <c r="B281" s="61"/>
      <c r="C281" s="61"/>
      <c r="D281" s="61">
        <v>66</v>
      </c>
      <c r="E281" s="61"/>
      <c r="F281" s="72"/>
      <c r="G281" s="73"/>
      <c r="H281" s="61"/>
      <c r="I281" s="61"/>
      <c r="J281" s="61"/>
      <c r="K281" s="61"/>
      <c r="L281" s="72">
        <f>AVERAGE(K278:K280)</f>
        <v>91.212121212121204</v>
      </c>
      <c r="M281" s="74"/>
    </row>
    <row r="282" spans="1:13" ht="31.5" x14ac:dyDescent="0.35">
      <c r="A282" s="75" t="s">
        <v>57</v>
      </c>
      <c r="B282" s="61"/>
      <c r="C282" s="86"/>
      <c r="D282" s="72"/>
      <c r="E282" s="72">
        <f>AVERAGE(E273:E280)</f>
        <v>57.96</v>
      </c>
      <c r="F282" s="72">
        <f>E282/B280*100</f>
        <v>66.975970232902114</v>
      </c>
      <c r="G282" s="73"/>
      <c r="H282" s="76" t="s">
        <v>57</v>
      </c>
      <c r="I282" s="61"/>
      <c r="J282" s="72"/>
      <c r="K282" s="72"/>
      <c r="L282" s="72">
        <f>AVERAGE(L273:L281)</f>
        <v>91.717171717171709</v>
      </c>
      <c r="M282" s="74"/>
    </row>
    <row r="283" spans="1:13" x14ac:dyDescent="0.35">
      <c r="A283" s="77" t="s">
        <v>58</v>
      </c>
      <c r="B283" s="61"/>
      <c r="C283" s="78"/>
      <c r="D283" s="61"/>
      <c r="E283" s="72">
        <f>STDEV(E273:E280)</f>
        <v>3.9339420432944805</v>
      </c>
      <c r="F283" s="61"/>
      <c r="H283" s="79" t="s">
        <v>58</v>
      </c>
      <c r="I283" s="61"/>
      <c r="J283" s="78"/>
      <c r="K283" s="61"/>
      <c r="L283" s="61"/>
      <c r="M283" s="74"/>
    </row>
    <row r="284" spans="1:13" x14ac:dyDescent="0.35">
      <c r="A284" s="77" t="s">
        <v>13</v>
      </c>
      <c r="B284" s="61"/>
      <c r="C284" s="72"/>
      <c r="D284" s="61"/>
      <c r="E284" s="78">
        <f>E283/E282*100</f>
        <v>6.7873396192106288</v>
      </c>
      <c r="F284" s="61"/>
      <c r="H284" s="79" t="s">
        <v>13</v>
      </c>
      <c r="I284" s="61"/>
      <c r="J284" s="72"/>
      <c r="K284" s="61"/>
      <c r="L284" s="61"/>
      <c r="M284" s="80"/>
    </row>
    <row r="285" spans="1:13" x14ac:dyDescent="0.35">
      <c r="A285" s="16"/>
      <c r="B285" s="61"/>
      <c r="C285" s="61"/>
      <c r="D285" s="61"/>
      <c r="E285" s="61"/>
      <c r="F285" s="61"/>
      <c r="H285" s="61"/>
      <c r="I285" s="61"/>
      <c r="J285" s="61"/>
      <c r="K285" s="61"/>
      <c r="L285" s="61"/>
      <c r="M285" s="70"/>
    </row>
    <row r="286" spans="1:13" ht="15" thickBot="1" x14ac:dyDescent="0.4">
      <c r="A286" s="81" t="s">
        <v>14</v>
      </c>
      <c r="B286" s="82">
        <v>86.538499999999999</v>
      </c>
      <c r="C286" s="83">
        <v>93.7</v>
      </c>
      <c r="D286" s="83">
        <f>C286/B286*100</f>
        <v>108.2755074331078</v>
      </c>
      <c r="E286" s="82"/>
      <c r="F286" s="82"/>
      <c r="G286" s="67"/>
      <c r="H286" s="84" t="s">
        <v>14</v>
      </c>
      <c r="I286" s="82">
        <v>22</v>
      </c>
      <c r="J286" s="83">
        <v>23</v>
      </c>
      <c r="K286" s="83">
        <f>J286/I286*100</f>
        <v>104.54545454545455</v>
      </c>
      <c r="L286" s="83"/>
      <c r="M286" s="85"/>
    </row>
    <row r="288" spans="1:13" ht="15" thickBot="1" x14ac:dyDescent="0.4"/>
    <row r="289" spans="1:13" ht="18.5" x14ac:dyDescent="0.45">
      <c r="A289" s="64"/>
      <c r="B289" s="59"/>
      <c r="C289" s="59"/>
      <c r="D289" s="59"/>
      <c r="E289" s="59"/>
      <c r="F289" s="65" t="s">
        <v>3</v>
      </c>
      <c r="G289" s="59"/>
      <c r="H289" s="59"/>
      <c r="I289" s="59"/>
      <c r="J289" s="59"/>
      <c r="K289" s="59"/>
      <c r="L289" s="59"/>
      <c r="M289" s="60"/>
    </row>
    <row r="290" spans="1:13" ht="18.5" x14ac:dyDescent="0.45">
      <c r="A290" s="7"/>
      <c r="F290" s="66" t="s">
        <v>69</v>
      </c>
      <c r="M290" s="6"/>
    </row>
    <row r="291" spans="1:13" x14ac:dyDescent="0.35">
      <c r="A291" s="7"/>
      <c r="F291" s="26" t="s">
        <v>60</v>
      </c>
      <c r="M291" s="6"/>
    </row>
    <row r="292" spans="1:13" ht="15" thickBot="1" x14ac:dyDescent="0.4">
      <c r="A292" s="29"/>
      <c r="B292" s="67"/>
      <c r="C292" s="67"/>
      <c r="D292" s="67"/>
      <c r="E292" s="67"/>
      <c r="F292" s="68" t="s">
        <v>1</v>
      </c>
      <c r="G292" s="67"/>
      <c r="H292" s="67"/>
      <c r="I292" s="67"/>
      <c r="J292" s="67"/>
      <c r="K292" s="67"/>
      <c r="L292" s="67"/>
      <c r="M292" s="36"/>
    </row>
    <row r="293" spans="1:13" x14ac:dyDescent="0.35">
      <c r="A293" s="7"/>
      <c r="H293" t="s">
        <v>39</v>
      </c>
      <c r="M293" s="6"/>
    </row>
    <row r="294" spans="1:13" x14ac:dyDescent="0.35">
      <c r="A294" s="5" t="s">
        <v>3</v>
      </c>
      <c r="H294" s="26" t="s">
        <v>19</v>
      </c>
      <c r="M294" s="6"/>
    </row>
    <row r="295" spans="1:13" ht="43.5" x14ac:dyDescent="0.35">
      <c r="A295" s="16" t="s">
        <v>40</v>
      </c>
      <c r="B295" s="69" t="s">
        <v>41</v>
      </c>
      <c r="C295" s="69" t="s">
        <v>42</v>
      </c>
      <c r="D295" s="17" t="s">
        <v>43</v>
      </c>
      <c r="E295" s="69" t="s">
        <v>44</v>
      </c>
      <c r="F295" s="69" t="s">
        <v>45</v>
      </c>
      <c r="G295" s="42"/>
      <c r="H295" s="61" t="s">
        <v>40</v>
      </c>
      <c r="I295" s="69" t="s">
        <v>41</v>
      </c>
      <c r="J295" s="69" t="s">
        <v>42</v>
      </c>
      <c r="K295" s="17" t="s">
        <v>43</v>
      </c>
      <c r="L295" s="61" t="s">
        <v>46</v>
      </c>
      <c r="M295" s="70"/>
    </row>
    <row r="296" spans="1:13" x14ac:dyDescent="0.35">
      <c r="A296" s="71" t="s">
        <v>47</v>
      </c>
      <c r="B296" s="61">
        <v>100</v>
      </c>
      <c r="C296" s="72">
        <v>29</v>
      </c>
      <c r="D296" s="72">
        <f>C296/B296*100</f>
        <v>28.999999999999996</v>
      </c>
      <c r="E296" s="61"/>
      <c r="F296" s="61"/>
      <c r="H296" s="17" t="s">
        <v>47</v>
      </c>
      <c r="I296" s="61">
        <v>50</v>
      </c>
      <c r="J296" s="72">
        <v>45.3</v>
      </c>
      <c r="K296" s="72">
        <f>J296/I296*100</f>
        <v>90.6</v>
      </c>
      <c r="L296" s="72"/>
      <c r="M296" s="70"/>
    </row>
    <row r="297" spans="1:13" x14ac:dyDescent="0.35">
      <c r="A297" s="71" t="s">
        <v>48</v>
      </c>
      <c r="B297" s="61">
        <v>100</v>
      </c>
      <c r="C297" s="72">
        <v>15.4</v>
      </c>
      <c r="D297" s="72">
        <f t="shared" ref="D297:D298" si="100">C297/B297*100</f>
        <v>15.4</v>
      </c>
      <c r="E297" s="61"/>
      <c r="F297" s="61"/>
      <c r="H297" s="17" t="s">
        <v>48</v>
      </c>
      <c r="I297" s="61">
        <v>50</v>
      </c>
      <c r="J297" s="72">
        <v>44.4</v>
      </c>
      <c r="K297" s="72">
        <f t="shared" ref="K297:K298" si="101">J297/I297*100</f>
        <v>88.8</v>
      </c>
      <c r="L297" s="72"/>
      <c r="M297" s="70"/>
    </row>
    <row r="298" spans="1:13" x14ac:dyDescent="0.35">
      <c r="A298" s="71" t="s">
        <v>49</v>
      </c>
      <c r="B298" s="61">
        <v>100</v>
      </c>
      <c r="C298" s="72">
        <v>10.6</v>
      </c>
      <c r="D298" s="72">
        <f t="shared" si="100"/>
        <v>10.6</v>
      </c>
      <c r="E298" s="61"/>
      <c r="F298" s="61"/>
      <c r="H298" s="17" t="s">
        <v>49</v>
      </c>
      <c r="I298" s="61">
        <v>50</v>
      </c>
      <c r="J298" s="72">
        <v>45.1</v>
      </c>
      <c r="K298" s="72">
        <f t="shared" si="101"/>
        <v>90.2</v>
      </c>
      <c r="L298" s="72"/>
      <c r="M298" s="70"/>
    </row>
    <row r="299" spans="1:13" x14ac:dyDescent="0.35">
      <c r="A299" s="71" t="s">
        <v>50</v>
      </c>
      <c r="B299" s="61"/>
      <c r="C299" s="72"/>
      <c r="D299" s="72">
        <v>55</v>
      </c>
      <c r="E299" s="72">
        <f>SUM(C296:C298)</f>
        <v>55</v>
      </c>
      <c r="F299" s="72">
        <f>(E299/100)*100</f>
        <v>55.000000000000007</v>
      </c>
      <c r="G299" s="73"/>
      <c r="H299" s="17"/>
      <c r="I299" s="61"/>
      <c r="J299" s="72"/>
      <c r="K299" s="72"/>
      <c r="L299" s="72">
        <f>AVERAGE(K296:K298)</f>
        <v>89.86666666666666</v>
      </c>
      <c r="M299" s="74"/>
    </row>
    <row r="300" spans="1:13" x14ac:dyDescent="0.35">
      <c r="A300" s="71" t="s">
        <v>51</v>
      </c>
      <c r="B300" s="61">
        <v>100</v>
      </c>
      <c r="C300" s="72">
        <v>28.3</v>
      </c>
      <c r="D300" s="72">
        <f t="shared" ref="D300:D302" si="102">C300/B300*100</f>
        <v>28.300000000000004</v>
      </c>
      <c r="E300" s="72"/>
      <c r="F300" s="61"/>
      <c r="H300" s="17" t="s">
        <v>51</v>
      </c>
      <c r="I300" s="61">
        <v>50</v>
      </c>
      <c r="J300" s="72">
        <v>43.8</v>
      </c>
      <c r="K300" s="72">
        <f t="shared" ref="K300:K302" si="103">J300/I300*100</f>
        <v>87.6</v>
      </c>
      <c r="L300" s="72"/>
      <c r="M300" s="74"/>
    </row>
    <row r="301" spans="1:13" x14ac:dyDescent="0.35">
      <c r="A301" s="71" t="s">
        <v>52</v>
      </c>
      <c r="B301" s="61">
        <v>100</v>
      </c>
      <c r="C301" s="72">
        <v>20.9</v>
      </c>
      <c r="D301" s="72">
        <f t="shared" si="102"/>
        <v>20.9</v>
      </c>
      <c r="E301" s="72"/>
      <c r="F301" s="61"/>
      <c r="H301" s="17" t="s">
        <v>52</v>
      </c>
      <c r="I301" s="61">
        <v>50</v>
      </c>
      <c r="J301" s="72">
        <v>45.7</v>
      </c>
      <c r="K301" s="72">
        <f t="shared" si="103"/>
        <v>91.4</v>
      </c>
      <c r="L301" s="72"/>
      <c r="M301" s="74"/>
    </row>
    <row r="302" spans="1:13" x14ac:dyDescent="0.35">
      <c r="A302" s="71" t="s">
        <v>53</v>
      </c>
      <c r="B302" s="61">
        <v>100</v>
      </c>
      <c r="C302" s="72">
        <v>14.3</v>
      </c>
      <c r="D302" s="72">
        <f t="shared" si="102"/>
        <v>14.3</v>
      </c>
      <c r="E302" s="72">
        <f>SUM(C300:C302)</f>
        <v>63.5</v>
      </c>
      <c r="F302" s="72">
        <f>E302/100*100</f>
        <v>63.5</v>
      </c>
      <c r="G302" s="73"/>
      <c r="H302" s="17" t="s">
        <v>53</v>
      </c>
      <c r="I302" s="61">
        <v>50</v>
      </c>
      <c r="J302" s="72">
        <v>44.9</v>
      </c>
      <c r="K302" s="72">
        <f t="shared" si="103"/>
        <v>89.8</v>
      </c>
      <c r="L302" s="72"/>
      <c r="M302" s="74"/>
    </row>
    <row r="303" spans="1:13" x14ac:dyDescent="0.35">
      <c r="A303" s="71" t="s">
        <v>50</v>
      </c>
      <c r="B303" s="61"/>
      <c r="C303" s="61"/>
      <c r="D303" s="72">
        <v>64</v>
      </c>
      <c r="E303" s="72"/>
      <c r="F303" s="61"/>
      <c r="H303" s="17"/>
      <c r="I303" s="61"/>
      <c r="J303" s="61"/>
      <c r="K303" s="72"/>
      <c r="L303" s="72">
        <f>AVERAGE(K300:K302)</f>
        <v>89.600000000000009</v>
      </c>
      <c r="M303" s="74"/>
    </row>
    <row r="304" spans="1:13" x14ac:dyDescent="0.35">
      <c r="A304" s="71" t="s">
        <v>54</v>
      </c>
      <c r="B304" s="61">
        <v>100</v>
      </c>
      <c r="C304" s="72">
        <v>39.4</v>
      </c>
      <c r="D304" s="72">
        <f t="shared" ref="D304:D306" si="104">C304/B304*100</f>
        <v>39.4</v>
      </c>
      <c r="E304" s="72"/>
      <c r="F304" s="61"/>
      <c r="H304" s="17" t="s">
        <v>54</v>
      </c>
      <c r="I304" s="61">
        <v>50</v>
      </c>
      <c r="J304" s="72">
        <v>43.1</v>
      </c>
      <c r="K304" s="72">
        <f t="shared" ref="K304:K306" si="105">J304/I304*100</f>
        <v>86.2</v>
      </c>
      <c r="L304" s="72"/>
      <c r="M304" s="74"/>
    </row>
    <row r="305" spans="1:13" x14ac:dyDescent="0.35">
      <c r="A305" s="71" t="s">
        <v>55</v>
      </c>
      <c r="B305" s="61">
        <v>100</v>
      </c>
      <c r="C305" s="72">
        <v>12.8</v>
      </c>
      <c r="D305" s="72">
        <f t="shared" si="104"/>
        <v>12.8</v>
      </c>
      <c r="E305" s="72"/>
      <c r="F305" s="61"/>
      <c r="H305" s="17" t="s">
        <v>55</v>
      </c>
      <c r="I305" s="61">
        <v>50</v>
      </c>
      <c r="J305" s="72">
        <v>42.8</v>
      </c>
      <c r="K305" s="72">
        <f t="shared" si="105"/>
        <v>85.6</v>
      </c>
      <c r="L305" s="72"/>
      <c r="M305" s="74"/>
    </row>
    <row r="306" spans="1:13" x14ac:dyDescent="0.35">
      <c r="A306" s="71" t="s">
        <v>56</v>
      </c>
      <c r="B306" s="61">
        <v>100</v>
      </c>
      <c r="C306" s="72">
        <v>7.97</v>
      </c>
      <c r="D306" s="72">
        <f t="shared" si="104"/>
        <v>7.9699999999999989</v>
      </c>
      <c r="E306" s="72">
        <f>SUM(C304:C306)</f>
        <v>60.17</v>
      </c>
      <c r="F306" s="72">
        <f>E306/100*100</f>
        <v>60.17</v>
      </c>
      <c r="G306" s="73"/>
      <c r="H306" s="17" t="s">
        <v>56</v>
      </c>
      <c r="I306" s="61">
        <v>50</v>
      </c>
      <c r="J306" s="72">
        <v>44.3</v>
      </c>
      <c r="K306" s="72">
        <f t="shared" si="105"/>
        <v>88.6</v>
      </c>
      <c r="L306" s="72"/>
      <c r="M306" s="74"/>
    </row>
    <row r="307" spans="1:13" x14ac:dyDescent="0.35">
      <c r="A307" s="71" t="s">
        <v>50</v>
      </c>
      <c r="B307" s="61"/>
      <c r="C307" s="61"/>
      <c r="D307" s="61">
        <v>60</v>
      </c>
      <c r="E307" s="61"/>
      <c r="F307" s="72"/>
      <c r="G307" s="73"/>
      <c r="H307" s="61"/>
      <c r="I307" s="61"/>
      <c r="J307" s="61"/>
      <c r="K307" s="61"/>
      <c r="L307" s="72">
        <f>AVERAGE(K304:K306)</f>
        <v>86.8</v>
      </c>
      <c r="M307" s="74"/>
    </row>
    <row r="308" spans="1:13" ht="31.5" x14ac:dyDescent="0.35">
      <c r="A308" s="75" t="s">
        <v>57</v>
      </c>
      <c r="B308" s="61">
        <v>100</v>
      </c>
      <c r="C308" s="72"/>
      <c r="D308" s="72"/>
      <c r="E308" s="72">
        <f>AVERAGE(E299:E306)</f>
        <v>59.556666666666672</v>
      </c>
      <c r="F308" s="72">
        <f>E308/100*100</f>
        <v>59.556666666666672</v>
      </c>
      <c r="G308" s="73"/>
      <c r="H308" s="76" t="s">
        <v>57</v>
      </c>
      <c r="I308" s="61">
        <v>50</v>
      </c>
      <c r="J308" s="72"/>
      <c r="K308" s="72"/>
      <c r="L308" s="72">
        <f>AVERAGE(L299:L307)</f>
        <v>88.755555555555546</v>
      </c>
      <c r="M308" s="74"/>
    </row>
    <row r="309" spans="1:13" x14ac:dyDescent="0.35">
      <c r="A309" s="77" t="s">
        <v>58</v>
      </c>
      <c r="B309" s="61"/>
      <c r="C309" s="78"/>
      <c r="D309" s="61"/>
      <c r="E309" s="72">
        <f>STDEV(E299:E306)</f>
        <v>4.2830635453298305</v>
      </c>
      <c r="F309" s="61"/>
      <c r="H309" s="79" t="s">
        <v>58</v>
      </c>
      <c r="I309" s="61"/>
      <c r="J309" s="78"/>
      <c r="K309" s="61"/>
      <c r="L309" s="61"/>
      <c r="M309" s="74"/>
    </row>
    <row r="310" spans="1:13" x14ac:dyDescent="0.35">
      <c r="A310" s="77" t="s">
        <v>13</v>
      </c>
      <c r="B310" s="61"/>
      <c r="C310" s="72"/>
      <c r="D310" s="61"/>
      <c r="E310" s="78">
        <f>E309/E308*100</f>
        <v>7.1915770056469972</v>
      </c>
      <c r="F310" s="61"/>
      <c r="H310" s="79" t="s">
        <v>13</v>
      </c>
      <c r="I310" s="61"/>
      <c r="J310" s="72"/>
      <c r="K310" s="61"/>
      <c r="L310" s="61"/>
      <c r="M310" s="80"/>
    </row>
    <row r="311" spans="1:13" x14ac:dyDescent="0.35">
      <c r="A311" s="16"/>
      <c r="B311" s="61"/>
      <c r="C311" s="61"/>
      <c r="D311" s="61"/>
      <c r="E311" s="61"/>
      <c r="F311" s="61"/>
      <c r="H311" s="61"/>
      <c r="I311" s="61"/>
      <c r="J311" s="61"/>
      <c r="K311" s="61"/>
      <c r="L311" s="61"/>
      <c r="M311" s="70"/>
    </row>
    <row r="312" spans="1:13" ht="15" thickBot="1" x14ac:dyDescent="0.4">
      <c r="A312" s="81" t="s">
        <v>14</v>
      </c>
      <c r="B312" s="82">
        <v>100</v>
      </c>
      <c r="C312" s="83">
        <v>92.8</v>
      </c>
      <c r="D312" s="83">
        <f>C312/B312*100</f>
        <v>92.8</v>
      </c>
      <c r="E312" s="82"/>
      <c r="F312" s="82"/>
      <c r="G312" s="67"/>
      <c r="H312" s="84" t="s">
        <v>14</v>
      </c>
      <c r="I312" s="82">
        <v>50</v>
      </c>
      <c r="J312" s="83">
        <v>44.1</v>
      </c>
      <c r="K312" s="83">
        <f>J312/I312*100</f>
        <v>88.2</v>
      </c>
      <c r="L312" s="83"/>
      <c r="M312" s="8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5720F-E4C9-46E4-8EEA-FC12B0D6054D}">
  <dimension ref="A2:K144"/>
  <sheetViews>
    <sheetView workbookViewId="0">
      <selection activeCell="G133" sqref="G133"/>
    </sheetView>
  </sheetViews>
  <sheetFormatPr defaultRowHeight="14.5" x14ac:dyDescent="0.35"/>
  <cols>
    <col min="1" max="1" width="13.36328125" customWidth="1"/>
    <col min="2" max="2" width="29.54296875" customWidth="1"/>
    <col min="3" max="3" width="13.6328125" customWidth="1"/>
    <col min="4" max="4" width="13.36328125" customWidth="1"/>
    <col min="5" max="5" width="13.6328125" customWidth="1"/>
    <col min="7" max="7" width="13" customWidth="1"/>
    <col min="8" max="8" width="21.81640625" customWidth="1"/>
    <col min="9" max="9" width="12.1796875" customWidth="1"/>
    <col min="10" max="10" width="11.6328125" customWidth="1"/>
  </cols>
  <sheetData>
    <row r="2" spans="1:5" x14ac:dyDescent="0.35">
      <c r="B2" t="s">
        <v>70</v>
      </c>
    </row>
    <row r="3" spans="1:5" x14ac:dyDescent="0.35">
      <c r="B3" t="s">
        <v>71</v>
      </c>
      <c r="C3" t="s">
        <v>72</v>
      </c>
      <c r="E3" s="91"/>
    </row>
    <row r="4" spans="1:5" x14ac:dyDescent="0.35">
      <c r="A4" t="s">
        <v>73</v>
      </c>
      <c r="B4" t="s">
        <v>74</v>
      </c>
      <c r="C4" t="s">
        <v>73</v>
      </c>
    </row>
    <row r="5" spans="1:5" ht="18.5" x14ac:dyDescent="0.45">
      <c r="B5" s="66" t="s">
        <v>75</v>
      </c>
    </row>
    <row r="6" spans="1:5" ht="43.5" x14ac:dyDescent="0.35">
      <c r="A6" s="92" t="s">
        <v>76</v>
      </c>
      <c r="B6" s="61" t="s">
        <v>77</v>
      </c>
      <c r="C6" s="92" t="s">
        <v>41</v>
      </c>
      <c r="D6" s="92" t="s">
        <v>42</v>
      </c>
      <c r="E6" s="61" t="s">
        <v>43</v>
      </c>
    </row>
    <row r="7" spans="1:5" ht="43.5" x14ac:dyDescent="0.35">
      <c r="A7" s="17">
        <v>2</v>
      </c>
      <c r="B7" s="92" t="s">
        <v>78</v>
      </c>
      <c r="C7" s="61">
        <v>75</v>
      </c>
      <c r="D7" s="72">
        <v>34.1</v>
      </c>
      <c r="E7" s="72">
        <f>D7/C7*100</f>
        <v>45.466666666666669</v>
      </c>
    </row>
    <row r="8" spans="1:5" ht="43.5" x14ac:dyDescent="0.35">
      <c r="A8" s="17">
        <v>2</v>
      </c>
      <c r="B8" s="92" t="s">
        <v>79</v>
      </c>
      <c r="C8" s="61">
        <v>75</v>
      </c>
      <c r="D8" s="72">
        <v>36.799999999999997</v>
      </c>
      <c r="E8" s="72">
        <f t="shared" ref="E8:E9" si="0">D8/C8*100</f>
        <v>49.066666666666663</v>
      </c>
    </row>
    <row r="9" spans="1:5" ht="43.5" x14ac:dyDescent="0.35">
      <c r="A9" s="17">
        <v>2</v>
      </c>
      <c r="B9" s="92" t="s">
        <v>80</v>
      </c>
      <c r="C9" s="61">
        <v>75</v>
      </c>
      <c r="D9" s="72">
        <v>36.9</v>
      </c>
      <c r="E9" s="72">
        <f t="shared" si="0"/>
        <v>49.2</v>
      </c>
    </row>
    <row r="10" spans="1:5" ht="43.5" x14ac:dyDescent="0.35">
      <c r="A10" s="17">
        <v>2</v>
      </c>
      <c r="B10" s="92" t="s">
        <v>81</v>
      </c>
      <c r="C10" s="61">
        <v>75</v>
      </c>
      <c r="D10" s="72">
        <v>30.4</v>
      </c>
      <c r="E10" s="72">
        <f>D10/C10*100</f>
        <v>40.533333333333331</v>
      </c>
    </row>
    <row r="11" spans="1:5" x14ac:dyDescent="0.35">
      <c r="A11" s="17">
        <v>2</v>
      </c>
      <c r="B11" s="92" t="s">
        <v>82</v>
      </c>
      <c r="C11" s="61">
        <v>75</v>
      </c>
      <c r="D11" s="72">
        <v>36.5</v>
      </c>
      <c r="E11" s="72">
        <f t="shared" ref="E11" si="1">D11/C11*100</f>
        <v>48.666666666666671</v>
      </c>
    </row>
    <row r="12" spans="1:5" x14ac:dyDescent="0.35">
      <c r="A12" s="61"/>
      <c r="B12" s="61"/>
      <c r="C12" s="61"/>
      <c r="D12" s="61"/>
      <c r="E12" s="72"/>
    </row>
    <row r="13" spans="1:5" x14ac:dyDescent="0.35">
      <c r="A13" s="61"/>
      <c r="B13" s="79" t="s">
        <v>83</v>
      </c>
      <c r="C13" s="61">
        <v>75</v>
      </c>
      <c r="D13" s="72">
        <f>AVERAGE(D7:D11)</f>
        <v>34.940000000000005</v>
      </c>
      <c r="E13" s="72">
        <f>D13/C13*100</f>
        <v>46.586666666666673</v>
      </c>
    </row>
    <row r="14" spans="1:5" x14ac:dyDescent="0.35">
      <c r="A14" s="61"/>
      <c r="B14" s="79" t="s">
        <v>58</v>
      </c>
      <c r="C14" s="61"/>
      <c r="D14" s="78">
        <f>STDEV(D7:D11)</f>
        <v>2.7862160720231297</v>
      </c>
      <c r="E14" s="61"/>
    </row>
    <row r="15" spans="1:5" x14ac:dyDescent="0.35">
      <c r="A15" s="61"/>
      <c r="B15" s="79" t="s">
        <v>13</v>
      </c>
      <c r="C15" s="61"/>
      <c r="D15" s="72">
        <f>D14/D13*100</f>
        <v>7.974287555876157</v>
      </c>
      <c r="E15" s="61"/>
    </row>
    <row r="16" spans="1:5" x14ac:dyDescent="0.35">
      <c r="A16" s="61"/>
      <c r="B16" s="61"/>
      <c r="C16" s="61"/>
      <c r="D16" s="61"/>
      <c r="E16" s="61"/>
    </row>
    <row r="17" spans="1:5" x14ac:dyDescent="0.35">
      <c r="A17" s="61"/>
      <c r="B17" s="92" t="s">
        <v>84</v>
      </c>
      <c r="C17" s="61">
        <v>75</v>
      </c>
      <c r="D17" s="72">
        <v>74</v>
      </c>
      <c r="E17" s="72">
        <f>D17/C17*100</f>
        <v>98.666666666666671</v>
      </c>
    </row>
    <row r="20" spans="1:5" x14ac:dyDescent="0.35">
      <c r="B20" t="s">
        <v>70</v>
      </c>
    </row>
    <row r="21" spans="1:5" x14ac:dyDescent="0.35">
      <c r="B21" t="s">
        <v>71</v>
      </c>
      <c r="C21" t="s">
        <v>72</v>
      </c>
      <c r="E21" s="91"/>
    </row>
    <row r="22" spans="1:5" x14ac:dyDescent="0.35">
      <c r="A22" t="s">
        <v>73</v>
      </c>
      <c r="B22" t="s">
        <v>74</v>
      </c>
      <c r="C22" t="s">
        <v>73</v>
      </c>
    </row>
    <row r="23" spans="1:5" ht="18.5" x14ac:dyDescent="0.45">
      <c r="B23" s="66" t="s">
        <v>85</v>
      </c>
    </row>
    <row r="24" spans="1:5" ht="29" x14ac:dyDescent="0.35">
      <c r="A24" s="92" t="s">
        <v>76</v>
      </c>
      <c r="B24" s="61" t="s">
        <v>77</v>
      </c>
      <c r="C24" s="92" t="s">
        <v>41</v>
      </c>
      <c r="D24" s="92" t="s">
        <v>42</v>
      </c>
      <c r="E24" s="61" t="s">
        <v>43</v>
      </c>
    </row>
    <row r="25" spans="1:5" x14ac:dyDescent="0.35">
      <c r="A25" s="17">
        <v>2</v>
      </c>
      <c r="B25" s="92" t="s">
        <v>86</v>
      </c>
      <c r="C25" s="61">
        <v>75</v>
      </c>
      <c r="D25" s="72">
        <v>0.125</v>
      </c>
      <c r="E25" s="72">
        <f>D25/C25*100</f>
        <v>0.16666666666666669</v>
      </c>
    </row>
    <row r="26" spans="1:5" x14ac:dyDescent="0.35">
      <c r="A26" s="17">
        <v>2</v>
      </c>
      <c r="B26" s="92" t="s">
        <v>87</v>
      </c>
      <c r="C26" s="61">
        <v>75</v>
      </c>
      <c r="D26" s="72">
        <v>0.75</v>
      </c>
      <c r="E26" s="72">
        <f t="shared" ref="E26:E27" si="2">D26/C26*100</f>
        <v>1</v>
      </c>
    </row>
    <row r="27" spans="1:5" x14ac:dyDescent="0.35">
      <c r="A27" s="17">
        <v>2</v>
      </c>
      <c r="B27" s="92" t="s">
        <v>88</v>
      </c>
      <c r="C27" s="61">
        <v>75</v>
      </c>
      <c r="D27" s="72">
        <v>0.77</v>
      </c>
      <c r="E27" s="72">
        <f t="shared" si="2"/>
        <v>1.0266666666666666</v>
      </c>
    </row>
    <row r="28" spans="1:5" x14ac:dyDescent="0.35">
      <c r="A28" s="17">
        <v>2</v>
      </c>
      <c r="B28" s="92" t="s">
        <v>89</v>
      </c>
      <c r="C28" s="61">
        <v>75</v>
      </c>
      <c r="D28" s="72">
        <v>0.33</v>
      </c>
      <c r="E28" s="72">
        <f>D28/C28*100</f>
        <v>0.44</v>
      </c>
    </row>
    <row r="29" spans="1:5" x14ac:dyDescent="0.35">
      <c r="A29" s="17">
        <v>2</v>
      </c>
      <c r="B29" s="92" t="s">
        <v>90</v>
      </c>
      <c r="C29" s="61">
        <v>75</v>
      </c>
      <c r="D29" s="72">
        <v>0.51</v>
      </c>
      <c r="E29" s="72">
        <f t="shared" ref="E29" si="3">D29/C29*100</f>
        <v>0.68</v>
      </c>
    </row>
    <row r="30" spans="1:5" x14ac:dyDescent="0.35">
      <c r="A30" s="61"/>
      <c r="B30" s="61"/>
      <c r="C30" s="61"/>
      <c r="D30" s="61"/>
      <c r="E30" s="72"/>
    </row>
    <row r="31" spans="1:5" x14ac:dyDescent="0.35">
      <c r="A31" s="61"/>
      <c r="B31" s="79" t="s">
        <v>83</v>
      </c>
      <c r="C31" s="61">
        <v>75</v>
      </c>
      <c r="D31" s="72">
        <f>AVERAGE(D25:D29)</f>
        <v>0.49700000000000005</v>
      </c>
      <c r="E31" s="72">
        <f>D31/C31*100</f>
        <v>0.66266666666666674</v>
      </c>
    </row>
    <row r="32" spans="1:5" x14ac:dyDescent="0.35">
      <c r="A32" s="61"/>
      <c r="B32" s="79" t="s">
        <v>58</v>
      </c>
      <c r="C32" s="61"/>
      <c r="D32" s="78">
        <f>STDEV(D25:D29)</f>
        <v>0.27612497170665296</v>
      </c>
      <c r="E32" s="61"/>
    </row>
    <row r="33" spans="1:11" x14ac:dyDescent="0.35">
      <c r="A33" s="61"/>
      <c r="B33" s="79" t="s">
        <v>13</v>
      </c>
      <c r="C33" s="61"/>
      <c r="D33" s="72">
        <f>D32/D31*100</f>
        <v>55.558344407777248</v>
      </c>
      <c r="E33" s="61"/>
    </row>
    <row r="34" spans="1:11" x14ac:dyDescent="0.35">
      <c r="A34" s="61"/>
      <c r="B34" s="61"/>
      <c r="C34" s="61"/>
      <c r="D34" s="61"/>
      <c r="E34" s="61"/>
    </row>
    <row r="35" spans="1:11" x14ac:dyDescent="0.35">
      <c r="A35" s="61"/>
      <c r="B35" s="92" t="s">
        <v>91</v>
      </c>
      <c r="C35" s="61">
        <v>75</v>
      </c>
      <c r="D35" s="72">
        <v>70.3</v>
      </c>
      <c r="E35" s="72">
        <f>D35/C35*100</f>
        <v>93.73333333333332</v>
      </c>
    </row>
    <row r="38" spans="1:11" x14ac:dyDescent="0.35">
      <c r="B38" t="s">
        <v>123</v>
      </c>
      <c r="G38" s="93"/>
    </row>
    <row r="39" spans="1:11" x14ac:dyDescent="0.35">
      <c r="B39" t="s">
        <v>71</v>
      </c>
      <c r="C39" t="s">
        <v>72</v>
      </c>
      <c r="E39" s="91"/>
    </row>
    <row r="40" spans="1:11" x14ac:dyDescent="0.35">
      <c r="B40" t="s">
        <v>74</v>
      </c>
    </row>
    <row r="41" spans="1:11" ht="18.5" x14ac:dyDescent="0.45">
      <c r="A41" t="s">
        <v>73</v>
      </c>
      <c r="B41" s="66" t="s">
        <v>92</v>
      </c>
      <c r="G41" t="s">
        <v>73</v>
      </c>
      <c r="H41" s="66" t="s">
        <v>93</v>
      </c>
    </row>
    <row r="42" spans="1:11" ht="29" x14ac:dyDescent="0.35">
      <c r="A42" s="92" t="s">
        <v>76</v>
      </c>
      <c r="B42" s="61" t="s">
        <v>77</v>
      </c>
      <c r="C42" s="92" t="s">
        <v>41</v>
      </c>
      <c r="D42" s="92" t="s">
        <v>42</v>
      </c>
      <c r="E42" s="61" t="s">
        <v>43</v>
      </c>
      <c r="G42" s="92" t="s">
        <v>76</v>
      </c>
      <c r="H42" s="61" t="s">
        <v>77</v>
      </c>
      <c r="I42" s="92" t="s">
        <v>41</v>
      </c>
      <c r="J42" s="92" t="s">
        <v>42</v>
      </c>
      <c r="K42" s="61" t="s">
        <v>43</v>
      </c>
    </row>
    <row r="43" spans="1:11" ht="29" x14ac:dyDescent="0.35">
      <c r="A43" s="17">
        <v>2</v>
      </c>
      <c r="B43" s="92" t="s">
        <v>94</v>
      </c>
      <c r="C43" s="61">
        <v>75</v>
      </c>
      <c r="D43" s="72">
        <v>51.4</v>
      </c>
      <c r="E43" s="72">
        <f>D43/C43*100</f>
        <v>68.533333333333331</v>
      </c>
      <c r="G43" s="17">
        <v>2</v>
      </c>
      <c r="H43" s="92" t="s">
        <v>94</v>
      </c>
      <c r="I43" s="61">
        <v>75</v>
      </c>
      <c r="J43" s="72">
        <v>44.4</v>
      </c>
      <c r="K43" s="72">
        <f>J43/I43*100</f>
        <v>59.199999999999996</v>
      </c>
    </row>
    <row r="44" spans="1:11" ht="29" x14ac:dyDescent="0.35">
      <c r="A44" s="17">
        <v>2</v>
      </c>
      <c r="B44" s="92" t="s">
        <v>95</v>
      </c>
      <c r="C44" s="61">
        <v>75</v>
      </c>
      <c r="D44" s="72">
        <v>51.6</v>
      </c>
      <c r="E44" s="72">
        <f t="shared" ref="E44:E45" si="4">D44/C44*100</f>
        <v>68.800000000000011</v>
      </c>
      <c r="G44" s="17">
        <v>2</v>
      </c>
      <c r="H44" s="92" t="s">
        <v>95</v>
      </c>
      <c r="I44" s="61">
        <v>75</v>
      </c>
      <c r="J44" s="72">
        <v>54.5</v>
      </c>
      <c r="K44" s="72">
        <f t="shared" ref="K44:K45" si="5">J44/I44*100</f>
        <v>72.666666666666671</v>
      </c>
    </row>
    <row r="45" spans="1:11" ht="29" x14ac:dyDescent="0.35">
      <c r="A45" s="17">
        <v>2</v>
      </c>
      <c r="B45" s="92" t="s">
        <v>96</v>
      </c>
      <c r="C45" s="61">
        <v>75</v>
      </c>
      <c r="D45" s="72">
        <v>47.5</v>
      </c>
      <c r="E45" s="72">
        <f t="shared" si="4"/>
        <v>63.333333333333329</v>
      </c>
      <c r="G45" s="17">
        <v>2</v>
      </c>
      <c r="H45" s="92" t="s">
        <v>96</v>
      </c>
      <c r="I45" s="61">
        <v>75</v>
      </c>
      <c r="J45" s="72">
        <v>56.6</v>
      </c>
      <c r="K45" s="72">
        <f t="shared" si="5"/>
        <v>75.466666666666669</v>
      </c>
    </row>
    <row r="46" spans="1:11" ht="29" x14ac:dyDescent="0.35">
      <c r="A46" s="17">
        <v>2</v>
      </c>
      <c r="B46" s="92" t="s">
        <v>97</v>
      </c>
      <c r="C46" s="61">
        <v>75</v>
      </c>
      <c r="D46" s="72">
        <v>54.2</v>
      </c>
      <c r="E46" s="72">
        <f>D46/C46*100</f>
        <v>72.266666666666666</v>
      </c>
      <c r="G46" s="17">
        <v>2</v>
      </c>
      <c r="H46" s="92" t="s">
        <v>97</v>
      </c>
      <c r="I46" s="61">
        <v>75</v>
      </c>
      <c r="J46" s="72">
        <v>57.3</v>
      </c>
      <c r="K46" s="72">
        <f>J46/I46*100</f>
        <v>76.400000000000006</v>
      </c>
    </row>
    <row r="47" spans="1:11" ht="29" x14ac:dyDescent="0.35">
      <c r="A47" s="17">
        <v>2</v>
      </c>
      <c r="B47" s="92" t="s">
        <v>98</v>
      </c>
      <c r="C47" s="61">
        <v>75</v>
      </c>
      <c r="D47" s="72">
        <v>53.7</v>
      </c>
      <c r="E47" s="72">
        <f t="shared" ref="E47" si="6">D47/C47*100</f>
        <v>71.600000000000009</v>
      </c>
      <c r="G47" s="17">
        <v>2</v>
      </c>
      <c r="H47" s="92" t="s">
        <v>98</v>
      </c>
      <c r="I47" s="61">
        <v>75</v>
      </c>
      <c r="J47" s="72">
        <v>51.1</v>
      </c>
      <c r="K47" s="72">
        <f t="shared" ref="K47" si="7">J47/I47*100</f>
        <v>68.13333333333334</v>
      </c>
    </row>
    <row r="48" spans="1:11" x14ac:dyDescent="0.35">
      <c r="A48" s="61"/>
      <c r="B48" s="61"/>
      <c r="C48" s="61"/>
      <c r="D48" s="61"/>
      <c r="E48" s="61"/>
      <c r="G48" s="61"/>
      <c r="H48" s="61"/>
      <c r="I48" s="61"/>
      <c r="J48" s="61"/>
      <c r="K48" s="61"/>
    </row>
    <row r="49" spans="1:11" x14ac:dyDescent="0.35">
      <c r="A49" s="61"/>
      <c r="B49" s="79" t="s">
        <v>83</v>
      </c>
      <c r="C49" s="61">
        <v>75</v>
      </c>
      <c r="D49" s="72">
        <f>AVERAGE(D43:D47)</f>
        <v>51.679999999999993</v>
      </c>
      <c r="E49" s="72">
        <f>D49/C49*100</f>
        <v>68.906666666666666</v>
      </c>
      <c r="G49" s="61"/>
      <c r="H49" s="79" t="s">
        <v>83</v>
      </c>
      <c r="I49" s="61">
        <v>75</v>
      </c>
      <c r="J49" s="72">
        <f>AVERAGE(J43:J47)</f>
        <v>52.780000000000008</v>
      </c>
      <c r="K49" s="72">
        <f>J49/I49*100</f>
        <v>70.373333333333349</v>
      </c>
    </row>
    <row r="50" spans="1:11" x14ac:dyDescent="0.35">
      <c r="A50" s="61"/>
      <c r="B50" s="79" t="s">
        <v>58</v>
      </c>
      <c r="C50" s="61"/>
      <c r="D50" s="78">
        <f>STDEV(D43:D47)</f>
        <v>2.6451843035977678</v>
      </c>
      <c r="E50" s="61"/>
      <c r="G50" s="61"/>
      <c r="H50" s="79" t="s">
        <v>58</v>
      </c>
      <c r="I50" s="61"/>
      <c r="J50" s="78">
        <f>STDEV(J43:J47)</f>
        <v>5.2684912451289128</v>
      </c>
      <c r="K50" s="61"/>
    </row>
    <row r="51" spans="1:11" x14ac:dyDescent="0.35">
      <c r="A51" s="61"/>
      <c r="B51" s="79" t="s">
        <v>13</v>
      </c>
      <c r="C51" s="61"/>
      <c r="D51" s="72">
        <f>D50/D49*100</f>
        <v>5.1183906803362387</v>
      </c>
      <c r="E51" s="61"/>
      <c r="G51" s="61"/>
      <c r="H51" s="79" t="s">
        <v>13</v>
      </c>
      <c r="I51" s="61"/>
      <c r="J51" s="72">
        <f>J50/J49*100</f>
        <v>9.9819841703844485</v>
      </c>
      <c r="K51" s="61"/>
    </row>
    <row r="52" spans="1:11" x14ac:dyDescent="0.35">
      <c r="A52" s="61"/>
      <c r="B52" s="61"/>
      <c r="C52" s="61"/>
      <c r="D52" s="61"/>
      <c r="E52" s="61"/>
      <c r="G52" s="61"/>
      <c r="H52" s="61"/>
      <c r="I52" s="61"/>
      <c r="J52" s="61"/>
      <c r="K52" s="61"/>
    </row>
    <row r="53" spans="1:11" ht="29" x14ac:dyDescent="0.35">
      <c r="A53" s="61"/>
      <c r="B53" s="92" t="s">
        <v>99</v>
      </c>
      <c r="C53" s="61">
        <v>75</v>
      </c>
      <c r="D53" s="72">
        <v>71.099999999999994</v>
      </c>
      <c r="E53" s="72">
        <f>D53/C53*100</f>
        <v>94.8</v>
      </c>
      <c r="G53" s="61"/>
      <c r="H53" s="92" t="s">
        <v>99</v>
      </c>
      <c r="I53" s="61">
        <v>75</v>
      </c>
      <c r="J53" s="72">
        <v>76.900000000000006</v>
      </c>
      <c r="K53" s="72">
        <f>J53/I53*100</f>
        <v>102.53333333333335</v>
      </c>
    </row>
    <row r="56" spans="1:11" x14ac:dyDescent="0.35">
      <c r="B56" t="s">
        <v>124</v>
      </c>
      <c r="H56" t="s">
        <v>124</v>
      </c>
    </row>
    <row r="57" spans="1:11" x14ac:dyDescent="0.35">
      <c r="B57" t="s">
        <v>71</v>
      </c>
      <c r="E57" s="91"/>
      <c r="H57" t="s">
        <v>71</v>
      </c>
      <c r="K57" s="91"/>
    </row>
    <row r="58" spans="1:11" x14ac:dyDescent="0.35">
      <c r="B58" t="s">
        <v>74</v>
      </c>
      <c r="H58" t="s">
        <v>74</v>
      </c>
    </row>
    <row r="59" spans="1:11" ht="18.5" x14ac:dyDescent="0.45">
      <c r="A59" t="s">
        <v>73</v>
      </c>
      <c r="B59" s="66" t="s">
        <v>100</v>
      </c>
      <c r="G59" t="s">
        <v>73</v>
      </c>
      <c r="H59" s="66" t="s">
        <v>101</v>
      </c>
    </row>
    <row r="60" spans="1:11" ht="29" x14ac:dyDescent="0.35">
      <c r="A60" s="92" t="s">
        <v>76</v>
      </c>
      <c r="B60" s="61" t="s">
        <v>77</v>
      </c>
      <c r="C60" s="92" t="s">
        <v>41</v>
      </c>
      <c r="D60" s="92" t="s">
        <v>42</v>
      </c>
      <c r="E60" s="61" t="s">
        <v>43</v>
      </c>
      <c r="G60" s="92" t="s">
        <v>76</v>
      </c>
      <c r="H60" s="61" t="s">
        <v>77</v>
      </c>
      <c r="I60" s="92" t="s">
        <v>41</v>
      </c>
      <c r="J60" s="92" t="s">
        <v>42</v>
      </c>
      <c r="K60" s="61" t="s">
        <v>43</v>
      </c>
    </row>
    <row r="61" spans="1:11" ht="29" x14ac:dyDescent="0.35">
      <c r="A61" s="17">
        <v>2</v>
      </c>
      <c r="B61" s="92" t="s">
        <v>102</v>
      </c>
      <c r="C61" s="61">
        <v>75</v>
      </c>
      <c r="D61" s="72">
        <v>42.4</v>
      </c>
      <c r="E61" s="72">
        <f>D61/C61*100</f>
        <v>56.533333333333339</v>
      </c>
      <c r="G61" s="17">
        <v>2</v>
      </c>
      <c r="H61" s="92" t="s">
        <v>102</v>
      </c>
      <c r="I61" s="61">
        <v>75</v>
      </c>
      <c r="J61" s="72">
        <v>33.700000000000003</v>
      </c>
      <c r="K61" s="72">
        <f>J61/I61*100</f>
        <v>44.933333333333337</v>
      </c>
    </row>
    <row r="62" spans="1:11" ht="29" x14ac:dyDescent="0.35">
      <c r="A62" s="17">
        <v>2</v>
      </c>
      <c r="B62" s="92" t="s">
        <v>103</v>
      </c>
      <c r="C62" s="61">
        <v>75</v>
      </c>
      <c r="D62" s="72">
        <v>38.799999999999997</v>
      </c>
      <c r="E62" s="72">
        <f t="shared" ref="E62:E63" si="8">D62/C62*100</f>
        <v>51.733333333333334</v>
      </c>
      <c r="G62" s="17">
        <v>2</v>
      </c>
      <c r="H62" s="92" t="s">
        <v>103</v>
      </c>
      <c r="I62" s="61">
        <v>75</v>
      </c>
      <c r="J62" s="72">
        <v>35.299999999999997</v>
      </c>
      <c r="K62" s="72">
        <f t="shared" ref="K62:K63" si="9">J62/I62*100</f>
        <v>47.066666666666663</v>
      </c>
    </row>
    <row r="63" spans="1:11" ht="29" x14ac:dyDescent="0.35">
      <c r="A63" s="17">
        <v>2</v>
      </c>
      <c r="B63" s="92" t="s">
        <v>104</v>
      </c>
      <c r="C63" s="61">
        <v>75</v>
      </c>
      <c r="D63" s="72">
        <v>37.799999999999997</v>
      </c>
      <c r="E63" s="72">
        <f t="shared" si="8"/>
        <v>50.4</v>
      </c>
      <c r="G63" s="17">
        <v>2</v>
      </c>
      <c r="H63" s="92" t="s">
        <v>104</v>
      </c>
      <c r="I63" s="61">
        <v>75</v>
      </c>
      <c r="J63" s="72">
        <v>32</v>
      </c>
      <c r="K63" s="72">
        <f t="shared" si="9"/>
        <v>42.666666666666671</v>
      </c>
    </row>
    <row r="64" spans="1:11" ht="29" x14ac:dyDescent="0.35">
      <c r="A64" s="17">
        <v>2</v>
      </c>
      <c r="B64" s="92" t="s">
        <v>105</v>
      </c>
      <c r="C64" s="61">
        <v>75</v>
      </c>
      <c r="D64" s="72">
        <v>34.200000000000003</v>
      </c>
      <c r="E64" s="72">
        <f>D64/C64*100</f>
        <v>45.6</v>
      </c>
      <c r="G64" s="17">
        <v>2</v>
      </c>
      <c r="H64" s="92" t="s">
        <v>105</v>
      </c>
      <c r="I64" s="61">
        <v>75</v>
      </c>
      <c r="J64" s="72">
        <v>41.3</v>
      </c>
      <c r="K64" s="72">
        <f>J64/I64*100</f>
        <v>55.066666666666663</v>
      </c>
    </row>
    <row r="65" spans="1:11" ht="29" x14ac:dyDescent="0.35">
      <c r="A65" s="17">
        <v>2</v>
      </c>
      <c r="B65" s="92" t="s">
        <v>106</v>
      </c>
      <c r="C65" s="61">
        <v>75</v>
      </c>
      <c r="D65" s="72">
        <v>42.5</v>
      </c>
      <c r="E65" s="72">
        <f t="shared" ref="E65" si="10">D65/C65*100</f>
        <v>56.666666666666664</v>
      </c>
      <c r="G65" s="17">
        <v>2</v>
      </c>
      <c r="H65" s="92" t="s">
        <v>106</v>
      </c>
      <c r="I65" s="61">
        <v>75</v>
      </c>
      <c r="J65" s="72">
        <v>40.299999999999997</v>
      </c>
      <c r="K65" s="72">
        <f t="shared" ref="K65" si="11">J65/I65*100</f>
        <v>53.733333333333334</v>
      </c>
    </row>
    <row r="66" spans="1:11" x14ac:dyDescent="0.35">
      <c r="A66" s="61"/>
      <c r="B66" s="61"/>
      <c r="C66" s="61"/>
      <c r="D66" s="61"/>
      <c r="E66" s="61"/>
      <c r="G66" s="61"/>
      <c r="H66" s="61"/>
      <c r="I66" s="61"/>
      <c r="J66" s="61"/>
      <c r="K66" s="61"/>
    </row>
    <row r="67" spans="1:11" x14ac:dyDescent="0.35">
      <c r="A67" s="61"/>
      <c r="B67" s="79" t="s">
        <v>83</v>
      </c>
      <c r="C67" s="61">
        <v>75</v>
      </c>
      <c r="D67" s="72">
        <f>AVERAGE(D61:D65)</f>
        <v>39.14</v>
      </c>
      <c r="E67" s="72">
        <f>D67/C67*100</f>
        <v>52.186666666666667</v>
      </c>
      <c r="G67" s="61"/>
      <c r="H67" s="79" t="s">
        <v>83</v>
      </c>
      <c r="I67" s="61">
        <v>75</v>
      </c>
      <c r="J67" s="72">
        <f>AVERAGE(J61:J65)</f>
        <v>36.520000000000003</v>
      </c>
      <c r="K67" s="72">
        <f>J67/I67*100</f>
        <v>48.693333333333335</v>
      </c>
    </row>
    <row r="68" spans="1:11" x14ac:dyDescent="0.35">
      <c r="A68" s="61"/>
      <c r="B68" s="79" t="s">
        <v>58</v>
      </c>
      <c r="C68" s="61"/>
      <c r="D68" s="78">
        <f>STDEV(D61:D65)</f>
        <v>3.4724631027557358</v>
      </c>
      <c r="E68" s="61"/>
      <c r="G68" s="61"/>
      <c r="H68" s="79" t="s">
        <v>58</v>
      </c>
      <c r="I68" s="61"/>
      <c r="J68" s="78">
        <f>STDEV(J61:J65)</f>
        <v>4.0929207175316726</v>
      </c>
      <c r="K68" s="61"/>
    </row>
    <row r="69" spans="1:11" x14ac:dyDescent="0.35">
      <c r="A69" s="61"/>
      <c r="B69" s="79" t="s">
        <v>13</v>
      </c>
      <c r="C69" s="61"/>
      <c r="D69" s="72">
        <f>D68/D67*100</f>
        <v>8.871903686141378</v>
      </c>
      <c r="E69" s="61"/>
      <c r="G69" s="61"/>
      <c r="H69" s="79" t="s">
        <v>13</v>
      </c>
      <c r="I69" s="61"/>
      <c r="J69" s="72">
        <f>J68/J67*100</f>
        <v>11.207340409451458</v>
      </c>
      <c r="K69" s="61"/>
    </row>
    <row r="70" spans="1:11" x14ac:dyDescent="0.35">
      <c r="A70" s="61"/>
      <c r="B70" s="61"/>
      <c r="C70" s="61"/>
      <c r="D70" s="61"/>
      <c r="E70" s="61"/>
      <c r="G70" s="61"/>
      <c r="H70" s="61"/>
      <c r="I70" s="61"/>
      <c r="J70" s="61"/>
      <c r="K70" s="61"/>
    </row>
    <row r="71" spans="1:11" ht="29" x14ac:dyDescent="0.35">
      <c r="A71" s="61"/>
      <c r="B71" s="92" t="s">
        <v>99</v>
      </c>
      <c r="C71" s="61">
        <v>75</v>
      </c>
      <c r="D71" s="72">
        <v>71.099999999999994</v>
      </c>
      <c r="E71" s="72">
        <f>D71/C71*100</f>
        <v>94.8</v>
      </c>
      <c r="G71" s="61"/>
      <c r="H71" s="92" t="s">
        <v>99</v>
      </c>
      <c r="I71" s="61">
        <v>75</v>
      </c>
      <c r="J71" s="72">
        <v>76.900000000000006</v>
      </c>
      <c r="K71" s="72">
        <f>J71/I71*100</f>
        <v>102.53333333333335</v>
      </c>
    </row>
    <row r="74" spans="1:11" x14ac:dyDescent="0.3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x14ac:dyDescent="0.35">
      <c r="B75" t="s">
        <v>107</v>
      </c>
      <c r="F75" s="45"/>
      <c r="G75" s="45"/>
      <c r="H75" s="45"/>
      <c r="I75" s="45"/>
      <c r="J75" s="45"/>
      <c r="K75" s="94"/>
    </row>
    <row r="76" spans="1:11" x14ac:dyDescent="0.35">
      <c r="B76" t="s">
        <v>71</v>
      </c>
      <c r="C76" t="s">
        <v>108</v>
      </c>
      <c r="E76" s="91"/>
      <c r="F76" s="45"/>
      <c r="G76" s="45"/>
      <c r="H76" s="45"/>
      <c r="I76" s="45"/>
      <c r="J76" s="45"/>
      <c r="K76" s="45"/>
    </row>
    <row r="77" spans="1:11" ht="18.5" x14ac:dyDescent="0.45">
      <c r="A77" t="s">
        <v>73</v>
      </c>
      <c r="B77" t="s">
        <v>74</v>
      </c>
      <c r="C77" t="s">
        <v>73</v>
      </c>
      <c r="F77" s="45"/>
      <c r="G77" s="45"/>
      <c r="H77" s="95"/>
      <c r="I77" s="45"/>
      <c r="J77" s="45"/>
      <c r="K77" s="45"/>
    </row>
    <row r="78" spans="1:11" ht="18.5" x14ac:dyDescent="0.45">
      <c r="B78" s="66" t="s">
        <v>75</v>
      </c>
      <c r="F78" s="45"/>
      <c r="G78" s="47"/>
      <c r="H78" s="45"/>
      <c r="I78" s="47"/>
      <c r="J78" s="47"/>
      <c r="K78" s="45"/>
    </row>
    <row r="79" spans="1:11" ht="29" x14ac:dyDescent="0.35">
      <c r="A79" s="92" t="s">
        <v>76</v>
      </c>
      <c r="B79" s="61" t="s">
        <v>77</v>
      </c>
      <c r="C79" s="92" t="s">
        <v>41</v>
      </c>
      <c r="D79" s="92" t="s">
        <v>42</v>
      </c>
      <c r="E79" s="61" t="s">
        <v>43</v>
      </c>
      <c r="F79" s="45"/>
      <c r="G79" s="49"/>
      <c r="H79" s="47"/>
      <c r="I79" s="45"/>
      <c r="J79" s="96"/>
      <c r="K79" s="96"/>
    </row>
    <row r="80" spans="1:11" x14ac:dyDescent="0.35">
      <c r="A80" s="17">
        <v>2</v>
      </c>
      <c r="B80" t="s">
        <v>109</v>
      </c>
      <c r="C80" s="61">
        <v>51</v>
      </c>
      <c r="D80" s="72">
        <v>25.19</v>
      </c>
      <c r="E80" s="72">
        <f>D80/C80*100</f>
        <v>49.392156862745104</v>
      </c>
      <c r="F80" s="45"/>
      <c r="G80" s="49"/>
      <c r="H80" s="47"/>
      <c r="I80" s="45"/>
      <c r="J80" s="96"/>
      <c r="K80" s="96"/>
    </row>
    <row r="81" spans="1:11" x14ac:dyDescent="0.35">
      <c r="A81" s="17">
        <v>2</v>
      </c>
      <c r="B81" t="s">
        <v>110</v>
      </c>
      <c r="C81" s="61">
        <v>51</v>
      </c>
      <c r="D81" s="72">
        <v>30</v>
      </c>
      <c r="E81" s="72">
        <f t="shared" ref="E81:E82" si="12">D81/C81*100</f>
        <v>58.82352941176471</v>
      </c>
      <c r="F81" s="45"/>
      <c r="G81" s="49"/>
      <c r="H81" s="47"/>
      <c r="I81" s="45"/>
      <c r="J81" s="96"/>
      <c r="K81" s="96"/>
    </row>
    <row r="82" spans="1:11" x14ac:dyDescent="0.35">
      <c r="A82" s="17">
        <v>2</v>
      </c>
      <c r="B82" t="s">
        <v>111</v>
      </c>
      <c r="C82" s="61">
        <v>51</v>
      </c>
      <c r="D82" s="72">
        <v>25.3</v>
      </c>
      <c r="E82" s="72">
        <f t="shared" si="12"/>
        <v>49.607843137254903</v>
      </c>
      <c r="F82" s="45"/>
      <c r="G82" s="49"/>
      <c r="H82" s="47"/>
      <c r="I82" s="45"/>
      <c r="J82" s="96"/>
      <c r="K82" s="96"/>
    </row>
    <row r="83" spans="1:11" x14ac:dyDescent="0.35">
      <c r="A83" s="17">
        <v>2</v>
      </c>
      <c r="B83" t="s">
        <v>112</v>
      </c>
      <c r="C83" s="61">
        <v>51</v>
      </c>
      <c r="D83" s="72">
        <v>27.4</v>
      </c>
      <c r="E83" s="72">
        <f>D83/C83*100</f>
        <v>53.725490196078432</v>
      </c>
      <c r="F83" s="45"/>
      <c r="G83" s="49"/>
      <c r="H83" s="47"/>
      <c r="I83" s="45"/>
      <c r="J83" s="96"/>
      <c r="K83" s="96"/>
    </row>
    <row r="84" spans="1:11" x14ac:dyDescent="0.35">
      <c r="A84" s="17">
        <v>2</v>
      </c>
      <c r="B84" t="s">
        <v>113</v>
      </c>
      <c r="C84" s="61">
        <v>51</v>
      </c>
      <c r="D84" s="72">
        <v>24.1</v>
      </c>
      <c r="E84" s="72">
        <f t="shared" ref="E84" si="13">D84/C84*100</f>
        <v>47.254901960784316</v>
      </c>
      <c r="F84" s="45"/>
      <c r="G84" s="45"/>
      <c r="H84" s="45"/>
      <c r="I84" s="45"/>
      <c r="J84" s="45"/>
      <c r="K84" s="45"/>
    </row>
    <row r="85" spans="1:11" x14ac:dyDescent="0.35">
      <c r="A85" s="61"/>
      <c r="B85" s="61"/>
      <c r="C85" s="61"/>
      <c r="D85" s="61"/>
      <c r="E85" s="72"/>
      <c r="F85" s="45"/>
      <c r="G85" s="45"/>
      <c r="H85" s="97"/>
      <c r="I85" s="45"/>
      <c r="J85" s="96"/>
      <c r="K85" s="96"/>
    </row>
    <row r="86" spans="1:11" x14ac:dyDescent="0.35">
      <c r="A86" s="61"/>
      <c r="B86" s="79" t="s">
        <v>122</v>
      </c>
      <c r="C86" s="61">
        <v>51</v>
      </c>
      <c r="D86" s="72">
        <v>26.4</v>
      </c>
      <c r="E86" s="72">
        <f>D86/C86*100</f>
        <v>51.764705882352935</v>
      </c>
      <c r="F86" s="45"/>
      <c r="G86" s="45"/>
      <c r="H86" s="97"/>
      <c r="I86" s="45"/>
      <c r="J86" s="98"/>
      <c r="K86" s="45"/>
    </row>
    <row r="87" spans="1:11" x14ac:dyDescent="0.35">
      <c r="A87" s="61"/>
      <c r="B87" s="79" t="s">
        <v>58</v>
      </c>
      <c r="C87" s="61"/>
      <c r="D87" s="78">
        <v>2.2999999999999998</v>
      </c>
      <c r="E87" s="61"/>
      <c r="F87" s="45"/>
      <c r="G87" s="45"/>
      <c r="H87" s="97"/>
      <c r="I87" s="45"/>
      <c r="J87" s="96"/>
      <c r="K87" s="45"/>
    </row>
    <row r="88" spans="1:11" x14ac:dyDescent="0.35">
      <c r="A88" s="61"/>
      <c r="B88" s="79" t="s">
        <v>13</v>
      </c>
      <c r="C88" s="61"/>
      <c r="D88" s="72">
        <v>8.89</v>
      </c>
      <c r="E88" s="61"/>
      <c r="F88" s="45"/>
      <c r="G88" s="45"/>
      <c r="H88" s="45"/>
      <c r="I88" s="45"/>
      <c r="J88" s="45"/>
      <c r="K88" s="45"/>
    </row>
    <row r="89" spans="1:11" x14ac:dyDescent="0.35">
      <c r="A89" s="61"/>
      <c r="B89" s="61"/>
      <c r="C89" s="61"/>
      <c r="D89" s="61"/>
      <c r="E89" s="61"/>
      <c r="F89" s="45"/>
      <c r="G89" s="45"/>
      <c r="H89" s="47"/>
      <c r="I89" s="45"/>
      <c r="J89" s="96"/>
      <c r="K89" s="96"/>
    </row>
    <row r="90" spans="1:11" ht="15" thickBot="1" x14ac:dyDescent="0.4">
      <c r="A90" s="61"/>
      <c r="B90" s="67" t="s">
        <v>115</v>
      </c>
      <c r="C90" s="61">
        <v>51</v>
      </c>
      <c r="D90" s="72">
        <v>53.5</v>
      </c>
      <c r="E90" s="72">
        <f>D90/C90*100</f>
        <v>104.90196078431373</v>
      </c>
    </row>
    <row r="93" spans="1:11" x14ac:dyDescent="0.35">
      <c r="B93" t="s">
        <v>107</v>
      </c>
    </row>
    <row r="94" spans="1:11" x14ac:dyDescent="0.35">
      <c r="B94" t="s">
        <v>71</v>
      </c>
      <c r="C94" t="s">
        <v>108</v>
      </c>
      <c r="E94" s="91"/>
    </row>
    <row r="95" spans="1:11" x14ac:dyDescent="0.35">
      <c r="A95" t="s">
        <v>73</v>
      </c>
      <c r="B95" t="s">
        <v>74</v>
      </c>
      <c r="C95" t="s">
        <v>73</v>
      </c>
    </row>
    <row r="96" spans="1:11" ht="18.5" x14ac:dyDescent="0.45">
      <c r="B96" s="66" t="s">
        <v>85</v>
      </c>
    </row>
    <row r="97" spans="1:5" ht="29" x14ac:dyDescent="0.35">
      <c r="A97" s="92" t="s">
        <v>76</v>
      </c>
      <c r="B97" s="61" t="s">
        <v>77</v>
      </c>
      <c r="C97" s="92" t="s">
        <v>41</v>
      </c>
      <c r="D97" s="92" t="s">
        <v>42</v>
      </c>
      <c r="E97" s="61" t="s">
        <v>43</v>
      </c>
    </row>
    <row r="98" spans="1:5" x14ac:dyDescent="0.35">
      <c r="A98" s="17">
        <v>2</v>
      </c>
      <c r="B98" t="s">
        <v>116</v>
      </c>
      <c r="C98" s="61">
        <v>51</v>
      </c>
      <c r="D98" s="72">
        <v>1.32</v>
      </c>
      <c r="E98" s="72">
        <f>D98/C98*100</f>
        <v>2.5882352941176472</v>
      </c>
    </row>
    <row r="99" spans="1:5" x14ac:dyDescent="0.35">
      <c r="A99" s="17">
        <v>2</v>
      </c>
      <c r="B99" t="s">
        <v>117</v>
      </c>
      <c r="C99" s="61">
        <v>51</v>
      </c>
      <c r="D99" s="72">
        <v>1.25</v>
      </c>
      <c r="E99" s="72">
        <f t="shared" ref="E99:E100" si="14">D99/C99*100</f>
        <v>2.4509803921568629</v>
      </c>
    </row>
    <row r="100" spans="1:5" x14ac:dyDescent="0.35">
      <c r="A100" s="17">
        <v>2</v>
      </c>
      <c r="B100" t="s">
        <v>118</v>
      </c>
      <c r="C100" s="61">
        <v>51</v>
      </c>
      <c r="D100" s="72">
        <v>1.33</v>
      </c>
      <c r="E100" s="72">
        <f t="shared" si="14"/>
        <v>2.607843137254902</v>
      </c>
    </row>
    <row r="101" spans="1:5" x14ac:dyDescent="0.35">
      <c r="A101" s="17">
        <v>2</v>
      </c>
      <c r="B101" t="s">
        <v>119</v>
      </c>
      <c r="C101" s="61">
        <v>51</v>
      </c>
      <c r="D101" s="72">
        <v>1.35</v>
      </c>
      <c r="E101" s="72">
        <f>D101/C101*100</f>
        <v>2.6470588235294121</v>
      </c>
    </row>
    <row r="102" spans="1:5" x14ac:dyDescent="0.35">
      <c r="A102" s="17">
        <v>2</v>
      </c>
      <c r="B102" t="s">
        <v>120</v>
      </c>
      <c r="C102" s="61">
        <v>51</v>
      </c>
      <c r="D102" s="72">
        <v>1.26</v>
      </c>
      <c r="E102" s="72">
        <f t="shared" ref="E102" si="15">D102/C102*100</f>
        <v>2.4705882352941178</v>
      </c>
    </row>
    <row r="103" spans="1:5" x14ac:dyDescent="0.35">
      <c r="A103" s="61"/>
      <c r="B103" s="61"/>
      <c r="C103" s="61"/>
      <c r="D103" s="61"/>
      <c r="E103" s="72"/>
    </row>
    <row r="104" spans="1:5" x14ac:dyDescent="0.35">
      <c r="A104" s="61"/>
      <c r="B104" s="79" t="s">
        <v>122</v>
      </c>
      <c r="C104" s="61">
        <v>51</v>
      </c>
      <c r="D104" s="72">
        <v>1.3</v>
      </c>
      <c r="E104" s="72">
        <f>D104/C104*100</f>
        <v>2.5490196078431371</v>
      </c>
    </row>
    <row r="105" spans="1:5" x14ac:dyDescent="0.35">
      <c r="A105" s="61"/>
      <c r="B105" s="79" t="s">
        <v>58</v>
      </c>
      <c r="C105" s="61"/>
      <c r="D105" s="78"/>
      <c r="E105" s="61"/>
    </row>
    <row r="106" spans="1:5" x14ac:dyDescent="0.35">
      <c r="A106" s="61"/>
      <c r="B106" s="79" t="s">
        <v>13</v>
      </c>
      <c r="C106" s="61"/>
      <c r="D106" s="72">
        <v>3.48</v>
      </c>
      <c r="E106" s="61"/>
    </row>
    <row r="107" spans="1:5" x14ac:dyDescent="0.35">
      <c r="A107" s="61"/>
      <c r="B107" s="61"/>
      <c r="C107" s="61"/>
      <c r="D107" s="61"/>
      <c r="E107" s="61"/>
    </row>
    <row r="108" spans="1:5" ht="15" thickBot="1" x14ac:dyDescent="0.4">
      <c r="A108" s="61"/>
      <c r="B108" s="67" t="s">
        <v>121</v>
      </c>
      <c r="C108" s="61">
        <v>51</v>
      </c>
      <c r="D108" s="72"/>
      <c r="E108" s="72">
        <f>D108/C108*100</f>
        <v>0</v>
      </c>
    </row>
    <row r="111" spans="1:5" x14ac:dyDescent="0.35">
      <c r="B111" t="s">
        <v>125</v>
      </c>
    </row>
    <row r="112" spans="1:5" x14ac:dyDescent="0.35">
      <c r="B112" t="s">
        <v>71</v>
      </c>
      <c r="C112" t="s">
        <v>126</v>
      </c>
      <c r="E112" s="91"/>
    </row>
    <row r="113" spans="1:5" x14ac:dyDescent="0.35">
      <c r="A113" t="s">
        <v>73</v>
      </c>
      <c r="B113" t="s">
        <v>74</v>
      </c>
      <c r="C113" t="s">
        <v>73</v>
      </c>
    </row>
    <row r="114" spans="1:5" ht="18.5" x14ac:dyDescent="0.45">
      <c r="B114" s="66" t="s">
        <v>75</v>
      </c>
    </row>
    <row r="115" spans="1:5" ht="29" x14ac:dyDescent="0.35">
      <c r="A115" s="92" t="s">
        <v>76</v>
      </c>
      <c r="B115" s="61" t="s">
        <v>77</v>
      </c>
      <c r="C115" s="92" t="s">
        <v>41</v>
      </c>
      <c r="D115" s="92" t="s">
        <v>42</v>
      </c>
      <c r="E115" s="61" t="s">
        <v>43</v>
      </c>
    </row>
    <row r="116" spans="1:5" x14ac:dyDescent="0.35">
      <c r="A116" s="17">
        <v>2</v>
      </c>
      <c r="B116" t="s">
        <v>109</v>
      </c>
      <c r="C116" s="61">
        <v>45</v>
      </c>
      <c r="D116" s="72">
        <v>35.9</v>
      </c>
      <c r="E116" s="72">
        <f>D116/C116*100</f>
        <v>79.777777777777771</v>
      </c>
    </row>
    <row r="117" spans="1:5" x14ac:dyDescent="0.35">
      <c r="A117" s="17">
        <v>2</v>
      </c>
      <c r="B117" t="s">
        <v>110</v>
      </c>
      <c r="C117" s="61">
        <v>45</v>
      </c>
      <c r="D117" s="72">
        <v>35.200000000000003</v>
      </c>
      <c r="E117" s="72">
        <f t="shared" ref="E117:E118" si="16">D117/C117*100</f>
        <v>78.222222222222229</v>
      </c>
    </row>
    <row r="118" spans="1:5" x14ac:dyDescent="0.35">
      <c r="A118" s="17">
        <v>2</v>
      </c>
      <c r="B118" t="s">
        <v>111</v>
      </c>
      <c r="C118" s="61">
        <v>45</v>
      </c>
      <c r="D118" s="72">
        <v>35.6</v>
      </c>
      <c r="E118" s="72">
        <f t="shared" si="16"/>
        <v>79.111111111111114</v>
      </c>
    </row>
    <row r="119" spans="1:5" x14ac:dyDescent="0.35">
      <c r="A119" s="17">
        <v>2</v>
      </c>
      <c r="B119" t="s">
        <v>112</v>
      </c>
      <c r="C119" s="61">
        <v>45</v>
      </c>
      <c r="D119" s="72">
        <v>30.2</v>
      </c>
      <c r="E119" s="72">
        <f>D119/C119*100</f>
        <v>67.111111111111114</v>
      </c>
    </row>
    <row r="120" spans="1:5" x14ac:dyDescent="0.35">
      <c r="A120" s="17">
        <v>2</v>
      </c>
      <c r="B120" t="s">
        <v>113</v>
      </c>
      <c r="C120" s="61">
        <v>45</v>
      </c>
      <c r="D120" s="72">
        <v>31.7</v>
      </c>
      <c r="E120" s="72">
        <f t="shared" ref="E120" si="17">D120/C120*100</f>
        <v>70.444444444444443</v>
      </c>
    </row>
    <row r="121" spans="1:5" x14ac:dyDescent="0.35">
      <c r="A121" s="61"/>
      <c r="B121" s="61"/>
      <c r="C121" s="61"/>
      <c r="D121" s="61"/>
      <c r="E121" s="72"/>
    </row>
    <row r="122" spans="1:5" x14ac:dyDescent="0.35">
      <c r="A122" s="61"/>
      <c r="B122" s="79" t="s">
        <v>114</v>
      </c>
      <c r="C122" s="61">
        <v>45</v>
      </c>
      <c r="D122" s="72">
        <f>AVERAGE(D116:D120)</f>
        <v>33.719999999999992</v>
      </c>
      <c r="E122" s="72">
        <f>D122/C122*100</f>
        <v>74.933333333333323</v>
      </c>
    </row>
    <row r="123" spans="1:5" x14ac:dyDescent="0.35">
      <c r="A123" s="61"/>
      <c r="B123" s="79" t="s">
        <v>58</v>
      </c>
      <c r="C123" s="61"/>
      <c r="D123" s="78">
        <f>STDEV(D116:D120)</f>
        <v>2.5955731544304435</v>
      </c>
      <c r="E123" s="61"/>
    </row>
    <row r="124" spans="1:5" x14ac:dyDescent="0.35">
      <c r="A124" s="61"/>
      <c r="B124" s="79" t="s">
        <v>13</v>
      </c>
      <c r="C124" s="61"/>
      <c r="D124" s="72">
        <f>D123/D122*100</f>
        <v>7.6974292836015552</v>
      </c>
      <c r="E124" s="61"/>
    </row>
    <row r="125" spans="1:5" x14ac:dyDescent="0.35">
      <c r="A125" s="61"/>
      <c r="B125" s="61"/>
      <c r="C125" s="61"/>
      <c r="D125" s="61"/>
      <c r="E125" s="61"/>
    </row>
    <row r="126" spans="1:5" ht="15" thickBot="1" x14ac:dyDescent="0.4">
      <c r="A126" s="61"/>
      <c r="B126" s="67" t="s">
        <v>115</v>
      </c>
      <c r="C126" s="61">
        <v>45</v>
      </c>
      <c r="D126" s="72">
        <v>75.7</v>
      </c>
      <c r="E126" s="72">
        <f>D126/C126*100</f>
        <v>168.22222222222223</v>
      </c>
    </row>
    <row r="129" spans="1:5" x14ac:dyDescent="0.35">
      <c r="B129" t="s">
        <v>125</v>
      </c>
    </row>
    <row r="130" spans="1:5" x14ac:dyDescent="0.35">
      <c r="B130" t="s">
        <v>71</v>
      </c>
      <c r="C130" t="s">
        <v>108</v>
      </c>
      <c r="E130" s="91"/>
    </row>
    <row r="131" spans="1:5" x14ac:dyDescent="0.35">
      <c r="A131" t="s">
        <v>73</v>
      </c>
      <c r="B131" t="s">
        <v>74</v>
      </c>
      <c r="C131" t="s">
        <v>73</v>
      </c>
    </row>
    <row r="132" spans="1:5" ht="18.5" x14ac:dyDescent="0.45">
      <c r="B132" s="66" t="s">
        <v>85</v>
      </c>
    </row>
    <row r="133" spans="1:5" ht="29" x14ac:dyDescent="0.35">
      <c r="A133" s="92" t="s">
        <v>76</v>
      </c>
      <c r="B133" s="61" t="s">
        <v>77</v>
      </c>
      <c r="C133" s="92" t="s">
        <v>41</v>
      </c>
      <c r="D133" s="92" t="s">
        <v>42</v>
      </c>
      <c r="E133" s="61" t="s">
        <v>43</v>
      </c>
    </row>
    <row r="134" spans="1:5" x14ac:dyDescent="0.35">
      <c r="A134" s="17">
        <v>2</v>
      </c>
      <c r="B134" t="s">
        <v>116</v>
      </c>
      <c r="C134" s="61">
        <v>45</v>
      </c>
      <c r="D134" s="72">
        <v>3.44</v>
      </c>
      <c r="E134" s="72">
        <f>D134/C134*100</f>
        <v>7.6444444444444439</v>
      </c>
    </row>
    <row r="135" spans="1:5" x14ac:dyDescent="0.35">
      <c r="A135" s="17">
        <v>2</v>
      </c>
      <c r="B135" t="s">
        <v>117</v>
      </c>
      <c r="C135" s="61">
        <v>45</v>
      </c>
      <c r="D135" s="72">
        <v>3.21</v>
      </c>
      <c r="E135" s="72">
        <f t="shared" ref="E135:E136" si="18">D135/C135*100</f>
        <v>7.1333333333333329</v>
      </c>
    </row>
    <row r="136" spans="1:5" x14ac:dyDescent="0.35">
      <c r="A136" s="17">
        <v>2</v>
      </c>
      <c r="B136" t="s">
        <v>118</v>
      </c>
      <c r="C136" s="61">
        <v>45</v>
      </c>
      <c r="D136" s="72">
        <v>3.28</v>
      </c>
      <c r="E136" s="72">
        <f t="shared" si="18"/>
        <v>7.2888888888888879</v>
      </c>
    </row>
    <row r="137" spans="1:5" x14ac:dyDescent="0.35">
      <c r="A137" s="17">
        <v>2</v>
      </c>
      <c r="B137" t="s">
        <v>119</v>
      </c>
      <c r="C137" s="61">
        <v>45</v>
      </c>
      <c r="D137" s="72">
        <v>3.05</v>
      </c>
      <c r="E137" s="72">
        <f>D137/C137*100</f>
        <v>6.7777777777777768</v>
      </c>
    </row>
    <row r="138" spans="1:5" x14ac:dyDescent="0.35">
      <c r="A138" s="17">
        <v>2</v>
      </c>
      <c r="B138" t="s">
        <v>120</v>
      </c>
      <c r="C138" s="61">
        <v>45</v>
      </c>
      <c r="D138" s="72">
        <v>3.1</v>
      </c>
      <c r="E138" s="72">
        <f t="shared" ref="E138" si="19">D138/C138*100</f>
        <v>6.8888888888888893</v>
      </c>
    </row>
    <row r="139" spans="1:5" x14ac:dyDescent="0.35">
      <c r="A139" s="61"/>
      <c r="B139" s="61"/>
      <c r="C139" s="61"/>
      <c r="D139" s="61"/>
      <c r="E139" s="72"/>
    </row>
    <row r="140" spans="1:5" x14ac:dyDescent="0.35">
      <c r="A140" s="61"/>
      <c r="B140" s="79" t="s">
        <v>114</v>
      </c>
      <c r="C140" s="61">
        <v>45</v>
      </c>
      <c r="D140" s="72">
        <f>AVERAGE(D134:D138)</f>
        <v>3.2160000000000002</v>
      </c>
      <c r="E140" s="72">
        <f>D140/C140*100</f>
        <v>7.1466666666666665</v>
      </c>
    </row>
    <row r="141" spans="1:5" x14ac:dyDescent="0.35">
      <c r="A141" s="61"/>
      <c r="B141" s="79" t="s">
        <v>58</v>
      </c>
      <c r="C141" s="61"/>
      <c r="D141" s="78">
        <f>STDEV(D134:D138)</f>
        <v>0.15436968614336169</v>
      </c>
      <c r="E141" s="61"/>
    </row>
    <row r="142" spans="1:5" x14ac:dyDescent="0.35">
      <c r="A142" s="61"/>
      <c r="B142" s="79" t="s">
        <v>13</v>
      </c>
      <c r="C142" s="61"/>
      <c r="D142" s="72">
        <f>D141/D140*100</f>
        <v>4.800052429830898</v>
      </c>
      <c r="E142" s="61"/>
    </row>
    <row r="143" spans="1:5" x14ac:dyDescent="0.35">
      <c r="A143" s="61"/>
      <c r="B143" s="61"/>
      <c r="C143" s="61"/>
      <c r="D143" s="61"/>
      <c r="E143" s="61"/>
    </row>
    <row r="144" spans="1:5" ht="15" thickBot="1" x14ac:dyDescent="0.4">
      <c r="A144" s="61"/>
      <c r="B144" s="67" t="s">
        <v>121</v>
      </c>
      <c r="C144" s="61">
        <v>45</v>
      </c>
      <c r="D144" s="72">
        <v>61.6</v>
      </c>
      <c r="E144" s="72">
        <f>D144/C144*100</f>
        <v>136.88888888888889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dictionary</vt:lpstr>
      <vt:lpstr>Wipe wetting solvent comparison</vt:lpstr>
      <vt:lpstr>Concentration effects</vt:lpstr>
      <vt:lpstr>Formulation and Test Surfaces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Willison, Stuart</dc:creator>
  <cp:lastModifiedBy>Willison, Stuart</cp:lastModifiedBy>
  <dcterms:created xsi:type="dcterms:W3CDTF">2021-08-10T16:26:05Z</dcterms:created>
  <dcterms:modified xsi:type="dcterms:W3CDTF">2021-09-22T13:26:05Z</dcterms:modified>
</cp:coreProperties>
</file>