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\Desktop\"/>
    </mc:Choice>
  </mc:AlternateContent>
  <xr:revisionPtr revIDLastSave="0" documentId="8_{83FA19BD-C01C-48A1-836F-066517E29825}" xr6:coauthVersionLast="47" xr6:coauthVersionMax="47" xr10:uidLastSave="{00000000-0000-0000-0000-000000000000}"/>
  <bookViews>
    <workbookView xWindow="-120" yWindow="-120" windowWidth="29040" windowHeight="15840" tabRatio="720" xr2:uid="{E39A4CAB-2A82-4216-B7A9-C46D1123FFE4}"/>
  </bookViews>
  <sheets>
    <sheet name="Data Dictionary" sheetId="57" r:id="rId1"/>
    <sheet name="All Measurements by Site" sheetId="2" r:id="rId2"/>
    <sheet name="Table 1 - Overall Measurements" sheetId="55" r:id="rId3"/>
    <sheet name="Fig S8_S9_S10_Production Data" sheetId="52" r:id="rId4"/>
    <sheet name="Fig 1 CH4_TOC" sheetId="22" r:id="rId5"/>
    <sheet name="Fig 2 ECD Control" sheetId="36" r:id="rId6"/>
    <sheet name="Fig 3 CH4 EF GHGI" sheetId="53" r:id="rId7"/>
    <sheet name="Fig 4 Tank Comp. CH4" sheetId="10" r:id="rId8"/>
    <sheet name="Fig 5 Tank Comp. WG" sheetId="12" r:id="rId9"/>
    <sheet name="Table 2 - Tank Stats Main" sheetId="56" r:id="rId10"/>
    <sheet name="Fig S3 - Categories" sheetId="7" r:id="rId11"/>
    <sheet name="Fig S4 - All Ord." sheetId="5" r:id="rId12"/>
    <sheet name="Fig S7 - Sites Ord." sheetId="3" r:id="rId13"/>
    <sheet name="Fig S11_12 CH4_Production" sheetId="51" r:id="rId14"/>
    <sheet name="Fig S14-18 Comp Analysis" sheetId="14" r:id="rId15"/>
    <sheet name="Fig S20 CH4 from Permits" sheetId="54" r:id="rId16"/>
    <sheet name="Table S2 Tank Stats" sheetId="49" r:id="rId17"/>
    <sheet name="Table S3 VOC and CH EF" sheetId="48" r:id="rId18"/>
  </sheets>
  <externalReferences>
    <externalReference r:id="rId19"/>
  </externalReferences>
  <definedNames>
    <definedName name="_xlnm._FilterDatabase" localSheetId="14" hidden="1">'Fig S14-18 Comp Analysis'!$A$5:$BT$27</definedName>
    <definedName name="CANISTER" localSheetId="14">'Fig S14-18 Comp Analysis'!$B$6:$BT$27</definedName>
    <definedName name="CANISTER">#REF!</definedName>
    <definedName name="canisterconc" localSheetId="14">'Fig S14-18 Comp Analysis'!$J$2:$BO$27</definedName>
    <definedName name="canisterconc">#REF!</definedName>
    <definedName name="CRITERIAENGINES">'[1]4.2EFs and Emissions - Criteria'!$A$245:$U$381</definedName>
    <definedName name="DENGINESHAPS">'[1]4.3 HAPS - Diesel &gt; 600 HP'!$A$30:$AL$32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wemissions">'[1]3.1.1 LookupLowEmissions'!$A$3:$B$5</definedName>
    <definedName name="NGENGINESHAPS">'[1]4.1 HAPS - Natural Gas Engines'!$A$231:$BX$366</definedName>
    <definedName name="SURR" localSheetId="14">'Fig S14-18 Comp Analysis'!#REF!</definedName>
    <definedName name="SURR">#REF!</definedName>
    <definedName name="SURROGATE" localSheetId="14">'Fig S14-18 Comp Analysis'!#REF!</definedName>
    <definedName name="SURROGATE">#REF!</definedName>
    <definedName name="Z_C64F8754_9EAF_4BB2_A2C2_126152F5DDB5_.wvu.FilterData" localSheetId="14" hidden="1">'Fig S14-18 Comp Analysis'!$A$5:$BT$32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51" l="1"/>
  <c r="G7" i="51"/>
  <c r="G8" i="51"/>
  <c r="G9" i="51"/>
  <c r="G10" i="51"/>
  <c r="G11" i="51"/>
  <c r="G12" i="51"/>
  <c r="G13" i="51"/>
  <c r="G14" i="51"/>
  <c r="G15" i="51"/>
  <c r="G16" i="51"/>
  <c r="G17" i="51"/>
  <c r="G18" i="51"/>
  <c r="G5" i="51"/>
  <c r="G6" i="14"/>
  <c r="I6" i="14" s="1"/>
  <c r="D227" i="5" l="1"/>
  <c r="B21" i="3"/>
  <c r="Q6" i="48" l="1"/>
  <c r="Q7" i="48"/>
  <c r="Q9" i="48"/>
  <c r="Q12" i="48"/>
  <c r="Q15" i="48"/>
  <c r="Q16" i="48"/>
  <c r="Q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4" i="48"/>
  <c r="I6" i="48"/>
  <c r="I7" i="48"/>
  <c r="I9" i="48"/>
  <c r="I12" i="48"/>
  <c r="I13" i="48"/>
  <c r="I15" i="48"/>
  <c r="I16" i="48"/>
  <c r="I4" i="48"/>
  <c r="F4" i="48"/>
  <c r="F5" i="48"/>
  <c r="F6" i="48"/>
  <c r="F7" i="48"/>
  <c r="F8" i="48"/>
  <c r="F9" i="48"/>
  <c r="F10" i="48"/>
  <c r="F11" i="48"/>
  <c r="F12" i="48"/>
  <c r="F13" i="48"/>
  <c r="F14" i="48"/>
  <c r="F15" i="48"/>
  <c r="F16" i="48"/>
  <c r="I17" i="48" l="1"/>
  <c r="Q18" i="48"/>
  <c r="N18" i="48"/>
  <c r="N19" i="48"/>
  <c r="I19" i="48"/>
  <c r="Q19" i="48"/>
  <c r="N17" i="48"/>
  <c r="I18" i="48"/>
  <c r="F18" i="48"/>
  <c r="F19" i="48"/>
  <c r="Q17" i="48"/>
  <c r="F17" i="48"/>
  <c r="O8" i="10" l="1"/>
  <c r="O5" i="10"/>
  <c r="O4" i="10"/>
  <c r="C245" i="2"/>
  <c r="B245" i="2"/>
  <c r="C244" i="2"/>
  <c r="B244" i="2"/>
  <c r="C242" i="2"/>
  <c r="B242" i="2"/>
  <c r="C240" i="2"/>
  <c r="B240" i="2"/>
  <c r="C239" i="2"/>
  <c r="B239" i="2"/>
  <c r="C238" i="2"/>
  <c r="B238" i="2"/>
  <c r="C237" i="2"/>
  <c r="B237" i="2"/>
  <c r="C236" i="2"/>
  <c r="B236" i="2"/>
  <c r="C235" i="2"/>
  <c r="B235" i="2"/>
  <c r="C234" i="2"/>
  <c r="B234" i="2"/>
  <c r="C233" i="2"/>
  <c r="B233" i="2"/>
  <c r="C232" i="2"/>
  <c r="B232" i="2"/>
  <c r="C231" i="2"/>
  <c r="B231" i="2"/>
  <c r="C13" i="3"/>
  <c r="D13" i="3"/>
  <c r="B20" i="3"/>
  <c r="B22" i="3"/>
  <c r="B18" i="3"/>
  <c r="H15" i="22"/>
  <c r="I15" i="22" s="1"/>
  <c r="J15" i="22" s="1"/>
  <c r="K15" i="22" s="1"/>
  <c r="L15" i="22" s="1"/>
  <c r="M15" i="22" s="1"/>
  <c r="N15" i="22" s="1"/>
  <c r="O15" i="22" s="1"/>
  <c r="P15" i="22" s="1"/>
  <c r="Q15" i="22" s="1"/>
  <c r="R15" i="22" s="1"/>
  <c r="G27" i="14"/>
  <c r="I27" i="14" s="1"/>
  <c r="E27" i="14"/>
  <c r="H27" i="14" s="1"/>
  <c r="F27" i="14"/>
  <c r="G26" i="14"/>
  <c r="I26" i="14" s="1"/>
  <c r="E26" i="14"/>
  <c r="H26" i="14"/>
  <c r="F26" i="14"/>
  <c r="G25" i="14"/>
  <c r="I25" i="14"/>
  <c r="E25" i="14"/>
  <c r="H25" i="14"/>
  <c r="F25" i="14"/>
  <c r="G24" i="14"/>
  <c r="I24" i="14"/>
  <c r="E24" i="14"/>
  <c r="H24" i="14" s="1"/>
  <c r="F24" i="14"/>
  <c r="G22" i="14"/>
  <c r="I22" i="14"/>
  <c r="E22" i="14"/>
  <c r="H22" i="14"/>
  <c r="F22" i="14"/>
  <c r="G21" i="14"/>
  <c r="I21" i="14" s="1"/>
  <c r="E21" i="14"/>
  <c r="H21" i="14"/>
  <c r="F21" i="14"/>
  <c r="G20" i="14"/>
  <c r="I20" i="14"/>
  <c r="E20" i="14"/>
  <c r="H20" i="14" s="1"/>
  <c r="F20" i="14"/>
  <c r="G19" i="14"/>
  <c r="I19" i="14"/>
  <c r="E19" i="14"/>
  <c r="H19" i="14" s="1"/>
  <c r="F19" i="14"/>
  <c r="G18" i="14"/>
  <c r="I18" i="14" s="1"/>
  <c r="E18" i="14"/>
  <c r="H18" i="14"/>
  <c r="F18" i="14"/>
  <c r="G17" i="14"/>
  <c r="I17" i="14" s="1"/>
  <c r="E17" i="14"/>
  <c r="H17" i="14"/>
  <c r="F17" i="14"/>
  <c r="G16" i="14"/>
  <c r="I16" i="14"/>
  <c r="E16" i="14"/>
  <c r="H16" i="14"/>
  <c r="F16" i="14"/>
  <c r="G14" i="14"/>
  <c r="I14" i="14"/>
  <c r="E14" i="14"/>
  <c r="H14" i="14" s="1"/>
  <c r="F14" i="14"/>
  <c r="G13" i="14"/>
  <c r="I13" i="14"/>
  <c r="E13" i="14"/>
  <c r="H13" i="14"/>
  <c r="F13" i="14"/>
  <c r="G12" i="14"/>
  <c r="I12" i="14" s="1"/>
  <c r="E12" i="14"/>
  <c r="H12" i="14"/>
  <c r="F12" i="14"/>
  <c r="G11" i="14"/>
  <c r="I11" i="14"/>
  <c r="E11" i="14"/>
  <c r="H11" i="14" s="1"/>
  <c r="F11" i="14"/>
  <c r="G10" i="14"/>
  <c r="I10" i="14"/>
  <c r="E10" i="14"/>
  <c r="H10" i="14" s="1"/>
  <c r="F10" i="14"/>
  <c r="G8" i="14"/>
  <c r="I8" i="14" s="1"/>
  <c r="E8" i="14"/>
  <c r="H8" i="14"/>
  <c r="F8" i="14"/>
  <c r="G7" i="14"/>
  <c r="I7" i="14" s="1"/>
  <c r="E7" i="14"/>
  <c r="H7" i="14"/>
  <c r="F7" i="14"/>
  <c r="E6" i="14"/>
  <c r="H6" i="14"/>
  <c r="F6" i="14"/>
  <c r="L52" i="10"/>
  <c r="O7" i="10"/>
  <c r="O6" i="10"/>
  <c r="C10" i="7"/>
  <c r="B10" i="7"/>
  <c r="E3" i="5"/>
  <c r="F3" i="5"/>
  <c r="E4" i="5"/>
  <c r="F4" i="5"/>
  <c r="E5" i="5"/>
  <c r="F5" i="5"/>
  <c r="E6" i="5"/>
  <c r="F6" i="5"/>
  <c r="E7" i="5"/>
  <c r="F7" i="5"/>
  <c r="E8" i="5"/>
  <c r="F8" i="5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E37" i="5"/>
  <c r="F37" i="5"/>
  <c r="E38" i="5"/>
  <c r="F38" i="5"/>
  <c r="E39" i="5"/>
  <c r="F39" i="5"/>
  <c r="E40" i="5"/>
  <c r="F40" i="5"/>
  <c r="E41" i="5"/>
  <c r="F41" i="5"/>
  <c r="E42" i="5"/>
  <c r="F42" i="5"/>
  <c r="E43" i="5"/>
  <c r="F43" i="5"/>
  <c r="E44" i="5"/>
  <c r="F44" i="5"/>
  <c r="E45" i="5"/>
  <c r="F45" i="5"/>
  <c r="E46" i="5"/>
  <c r="F46" i="5"/>
  <c r="E47" i="5"/>
  <c r="F47" i="5"/>
  <c r="E48" i="5"/>
  <c r="F48" i="5"/>
  <c r="E49" i="5"/>
  <c r="F49" i="5"/>
  <c r="E50" i="5"/>
  <c r="F50" i="5"/>
  <c r="E51" i="5"/>
  <c r="F51" i="5"/>
  <c r="E52" i="5"/>
  <c r="F52" i="5"/>
  <c r="E53" i="5"/>
  <c r="F53" i="5"/>
  <c r="E54" i="5"/>
  <c r="F54" i="5"/>
  <c r="E55" i="5"/>
  <c r="F55" i="5"/>
  <c r="E56" i="5"/>
  <c r="F56" i="5"/>
  <c r="E57" i="5"/>
  <c r="F57" i="5"/>
  <c r="E58" i="5"/>
  <c r="F58" i="5"/>
  <c r="E59" i="5"/>
  <c r="F59" i="5"/>
  <c r="E60" i="5"/>
  <c r="F60" i="5"/>
  <c r="E61" i="5"/>
  <c r="F61" i="5"/>
  <c r="E62" i="5"/>
  <c r="F62" i="5"/>
  <c r="E63" i="5"/>
  <c r="F63" i="5"/>
  <c r="E64" i="5"/>
  <c r="F64" i="5"/>
  <c r="E65" i="5"/>
  <c r="F65" i="5"/>
  <c r="E66" i="5"/>
  <c r="F66" i="5"/>
  <c r="E67" i="5"/>
  <c r="F67" i="5"/>
  <c r="E68" i="5"/>
  <c r="F68" i="5"/>
  <c r="E69" i="5"/>
  <c r="F69" i="5"/>
  <c r="E70" i="5"/>
  <c r="F70" i="5"/>
  <c r="E71" i="5"/>
  <c r="F71" i="5"/>
  <c r="E72" i="5"/>
  <c r="F72" i="5"/>
  <c r="E73" i="5"/>
  <c r="F73" i="5"/>
  <c r="E74" i="5"/>
  <c r="F74" i="5"/>
  <c r="E75" i="5"/>
  <c r="F75" i="5"/>
  <c r="E76" i="5"/>
  <c r="F76" i="5"/>
  <c r="E77" i="5"/>
  <c r="F77" i="5"/>
  <c r="E78" i="5"/>
  <c r="F78" i="5"/>
  <c r="E79" i="5"/>
  <c r="F79" i="5"/>
  <c r="E80" i="5"/>
  <c r="F80" i="5"/>
  <c r="E81" i="5"/>
  <c r="F81" i="5"/>
  <c r="E82" i="5"/>
  <c r="F82" i="5"/>
  <c r="E83" i="5"/>
  <c r="F83" i="5"/>
  <c r="E84" i="5"/>
  <c r="F84" i="5"/>
  <c r="E85" i="5"/>
  <c r="F85" i="5"/>
  <c r="E86" i="5"/>
  <c r="F86" i="5"/>
  <c r="E87" i="5"/>
  <c r="F87" i="5"/>
  <c r="E88" i="5"/>
  <c r="F88" i="5"/>
  <c r="E89" i="5"/>
  <c r="F89" i="5"/>
  <c r="E90" i="5"/>
  <c r="F90" i="5"/>
  <c r="E91" i="5"/>
  <c r="F91" i="5"/>
  <c r="E92" i="5"/>
  <c r="F92" i="5"/>
  <c r="E93" i="5"/>
  <c r="F93" i="5"/>
  <c r="E94" i="5"/>
  <c r="F94" i="5"/>
  <c r="E95" i="5"/>
  <c r="F95" i="5"/>
  <c r="E96" i="5"/>
  <c r="F96" i="5"/>
  <c r="E97" i="5"/>
  <c r="F97" i="5"/>
  <c r="E98" i="5"/>
  <c r="F98" i="5"/>
  <c r="E99" i="5"/>
  <c r="F99" i="5"/>
  <c r="E100" i="5"/>
  <c r="F100" i="5"/>
  <c r="E101" i="5"/>
  <c r="F101" i="5"/>
  <c r="E102" i="5"/>
  <c r="F102" i="5"/>
  <c r="E103" i="5"/>
  <c r="F103" i="5"/>
  <c r="E104" i="5"/>
  <c r="F104" i="5"/>
  <c r="E105" i="5"/>
  <c r="F105" i="5"/>
  <c r="E106" i="5"/>
  <c r="F106" i="5"/>
  <c r="E107" i="5"/>
  <c r="F107" i="5"/>
  <c r="E108" i="5"/>
  <c r="F108" i="5"/>
  <c r="E109" i="5"/>
  <c r="F109" i="5"/>
  <c r="E110" i="5"/>
  <c r="F110" i="5"/>
  <c r="E111" i="5"/>
  <c r="F111" i="5"/>
  <c r="E112" i="5"/>
  <c r="F112" i="5"/>
  <c r="E113" i="5"/>
  <c r="F113" i="5"/>
  <c r="E114" i="5"/>
  <c r="F114" i="5"/>
  <c r="E115" i="5"/>
  <c r="F115" i="5"/>
  <c r="E116" i="5"/>
  <c r="F116" i="5"/>
  <c r="E117" i="5"/>
  <c r="F117" i="5"/>
  <c r="E118" i="5"/>
  <c r="F118" i="5"/>
  <c r="E119" i="5"/>
  <c r="F119" i="5"/>
  <c r="E120" i="5"/>
  <c r="F120" i="5"/>
  <c r="E121" i="5"/>
  <c r="F121" i="5"/>
  <c r="E122" i="5"/>
  <c r="F122" i="5"/>
  <c r="E123" i="5"/>
  <c r="F123" i="5"/>
  <c r="E124" i="5"/>
  <c r="F124" i="5"/>
  <c r="E125" i="5"/>
  <c r="F125" i="5"/>
  <c r="E126" i="5"/>
  <c r="F126" i="5"/>
  <c r="E127" i="5"/>
  <c r="F127" i="5"/>
  <c r="E128" i="5"/>
  <c r="F128" i="5"/>
  <c r="E129" i="5"/>
  <c r="F129" i="5"/>
  <c r="E130" i="5"/>
  <c r="F130" i="5"/>
  <c r="E131" i="5"/>
  <c r="F131" i="5"/>
  <c r="E132" i="5"/>
  <c r="F132" i="5"/>
  <c r="E133" i="5"/>
  <c r="F133" i="5"/>
  <c r="E134" i="5"/>
  <c r="F134" i="5"/>
  <c r="E135" i="5"/>
  <c r="F135" i="5"/>
  <c r="E136" i="5"/>
  <c r="F136" i="5"/>
  <c r="E137" i="5"/>
  <c r="F137" i="5"/>
  <c r="E138" i="5"/>
  <c r="F138" i="5"/>
  <c r="E139" i="5"/>
  <c r="F139" i="5"/>
  <c r="E140" i="5"/>
  <c r="F140" i="5"/>
  <c r="E141" i="5"/>
  <c r="F141" i="5"/>
  <c r="E142" i="5"/>
  <c r="F142" i="5"/>
  <c r="E143" i="5"/>
  <c r="F143" i="5"/>
  <c r="E144" i="5"/>
  <c r="F144" i="5"/>
  <c r="E145" i="5"/>
  <c r="F145" i="5"/>
  <c r="E146" i="5"/>
  <c r="F146" i="5"/>
  <c r="E147" i="5"/>
  <c r="F147" i="5"/>
  <c r="E148" i="5"/>
  <c r="F148" i="5"/>
  <c r="E149" i="5"/>
  <c r="F149" i="5"/>
  <c r="E150" i="5"/>
  <c r="F150" i="5"/>
  <c r="E151" i="5"/>
  <c r="F151" i="5"/>
  <c r="E152" i="5"/>
  <c r="F152" i="5"/>
  <c r="E153" i="5"/>
  <c r="F153" i="5"/>
  <c r="E154" i="5"/>
  <c r="F154" i="5"/>
  <c r="E155" i="5"/>
  <c r="F155" i="5"/>
  <c r="E156" i="5"/>
  <c r="F156" i="5"/>
  <c r="E157" i="5"/>
  <c r="F157" i="5"/>
  <c r="E158" i="5"/>
  <c r="F158" i="5"/>
  <c r="E159" i="5"/>
  <c r="F159" i="5"/>
  <c r="E160" i="5"/>
  <c r="F160" i="5"/>
  <c r="E161" i="5"/>
  <c r="F161" i="5"/>
  <c r="E162" i="5"/>
  <c r="F162" i="5"/>
  <c r="E163" i="5"/>
  <c r="F163" i="5"/>
  <c r="E164" i="5"/>
  <c r="F164" i="5"/>
  <c r="E165" i="5"/>
  <c r="F165" i="5"/>
  <c r="E166" i="5"/>
  <c r="F166" i="5"/>
  <c r="E167" i="5"/>
  <c r="F167" i="5"/>
  <c r="E168" i="5"/>
  <c r="F168" i="5"/>
  <c r="E169" i="5"/>
  <c r="F169" i="5"/>
  <c r="E170" i="5"/>
  <c r="F170" i="5"/>
  <c r="E171" i="5"/>
  <c r="F171" i="5"/>
  <c r="E172" i="5"/>
  <c r="F172" i="5"/>
  <c r="E173" i="5"/>
  <c r="F173" i="5"/>
  <c r="E174" i="5"/>
  <c r="F174" i="5"/>
  <c r="E175" i="5"/>
  <c r="F175" i="5"/>
  <c r="E176" i="5"/>
  <c r="F176" i="5"/>
  <c r="E177" i="5"/>
  <c r="F177" i="5"/>
  <c r="E178" i="5"/>
  <c r="F178" i="5"/>
  <c r="E179" i="5"/>
  <c r="F179" i="5"/>
  <c r="E180" i="5"/>
  <c r="F180" i="5"/>
  <c r="E181" i="5"/>
  <c r="F181" i="5"/>
  <c r="E182" i="5"/>
  <c r="F182" i="5"/>
  <c r="E183" i="5"/>
  <c r="F183" i="5"/>
  <c r="E184" i="5"/>
  <c r="F184" i="5"/>
  <c r="E185" i="5"/>
  <c r="F185" i="5"/>
  <c r="E186" i="5"/>
  <c r="F186" i="5"/>
  <c r="E187" i="5"/>
  <c r="F187" i="5"/>
  <c r="E188" i="5"/>
  <c r="F188" i="5"/>
  <c r="E189" i="5"/>
  <c r="F189" i="5"/>
  <c r="E190" i="5"/>
  <c r="F190" i="5"/>
  <c r="E191" i="5"/>
  <c r="F191" i="5"/>
  <c r="E192" i="5"/>
  <c r="F192" i="5"/>
  <c r="E193" i="5"/>
  <c r="F193" i="5"/>
  <c r="E194" i="5"/>
  <c r="F194" i="5"/>
  <c r="E195" i="5"/>
  <c r="F195" i="5"/>
  <c r="E196" i="5"/>
  <c r="F196" i="5"/>
  <c r="E197" i="5"/>
  <c r="F197" i="5"/>
  <c r="E198" i="5"/>
  <c r="F198" i="5"/>
  <c r="E199" i="5"/>
  <c r="F199" i="5"/>
  <c r="E200" i="5"/>
  <c r="F200" i="5"/>
  <c r="E201" i="5"/>
  <c r="F201" i="5"/>
  <c r="E202" i="5"/>
  <c r="F202" i="5"/>
  <c r="E203" i="5"/>
  <c r="F203" i="5"/>
  <c r="E204" i="5"/>
  <c r="F204" i="5"/>
  <c r="E205" i="5"/>
  <c r="F205" i="5"/>
  <c r="E206" i="5"/>
  <c r="F206" i="5"/>
  <c r="E207" i="5"/>
  <c r="F207" i="5"/>
  <c r="E208" i="5"/>
  <c r="F208" i="5"/>
  <c r="E209" i="5"/>
  <c r="F209" i="5"/>
  <c r="E210" i="5"/>
  <c r="F210" i="5"/>
  <c r="E211" i="5"/>
  <c r="F211" i="5"/>
  <c r="E212" i="5"/>
  <c r="F212" i="5"/>
  <c r="E213" i="5"/>
  <c r="F213" i="5"/>
  <c r="E214" i="5"/>
  <c r="F214" i="5"/>
  <c r="E215" i="5"/>
  <c r="F215" i="5"/>
  <c r="E216" i="5"/>
  <c r="F216" i="5"/>
  <c r="E217" i="5"/>
  <c r="F217" i="5"/>
  <c r="E218" i="5"/>
  <c r="F218" i="5"/>
  <c r="E219" i="5"/>
  <c r="F219" i="5"/>
  <c r="E220" i="5"/>
  <c r="F220" i="5"/>
  <c r="E221" i="5"/>
  <c r="F221" i="5"/>
  <c r="E222" i="5"/>
  <c r="F222" i="5"/>
  <c r="E223" i="5"/>
  <c r="F223" i="5"/>
  <c r="E224" i="5"/>
  <c r="F224" i="5"/>
  <c r="E225" i="5"/>
  <c r="F225" i="5"/>
  <c r="E226" i="5"/>
  <c r="F226" i="5"/>
  <c r="F227" i="5"/>
  <c r="G224" i="5" s="1"/>
  <c r="G219" i="5"/>
  <c r="G211" i="5"/>
  <c r="G203" i="5"/>
  <c r="G195" i="5"/>
  <c r="G187" i="5"/>
  <c r="G179" i="5"/>
  <c r="G171" i="5"/>
  <c r="G163" i="5"/>
  <c r="G155" i="5"/>
  <c r="G147" i="5"/>
  <c r="G139" i="5"/>
  <c r="G131" i="5"/>
  <c r="G130" i="5"/>
  <c r="G123" i="5"/>
  <c r="G122" i="5"/>
  <c r="G115" i="5"/>
  <c r="G114" i="5"/>
  <c r="G107" i="5"/>
  <c r="G106" i="5"/>
  <c r="G99" i="5"/>
  <c r="G98" i="5"/>
  <c r="G91" i="5"/>
  <c r="G90" i="5"/>
  <c r="G83" i="5"/>
  <c r="G82" i="5"/>
  <c r="G75" i="5"/>
  <c r="G74" i="5"/>
  <c r="G67" i="5"/>
  <c r="G66" i="5"/>
  <c r="G59" i="5"/>
  <c r="G58" i="5"/>
  <c r="G51" i="5"/>
  <c r="G50" i="5"/>
  <c r="G43" i="5"/>
  <c r="G42" i="5"/>
  <c r="G35" i="5"/>
  <c r="G34" i="5"/>
  <c r="G27" i="5"/>
  <c r="G26" i="5"/>
  <c r="G24" i="5"/>
  <c r="G19" i="5"/>
  <c r="G18" i="5"/>
  <c r="G16" i="5"/>
  <c r="G11" i="5"/>
  <c r="G10" i="5"/>
  <c r="G8" i="5"/>
  <c r="G3" i="5"/>
  <c r="C17" i="3"/>
  <c r="D17" i="3"/>
  <c r="C16" i="3"/>
  <c r="D16" i="3"/>
  <c r="C15" i="3"/>
  <c r="D15" i="3"/>
  <c r="C14" i="3"/>
  <c r="D14" i="3"/>
  <c r="C12" i="3"/>
  <c r="D12" i="3"/>
  <c r="C11" i="3"/>
  <c r="D11" i="3"/>
  <c r="C10" i="3"/>
  <c r="D10" i="3"/>
  <c r="C9" i="3"/>
  <c r="D9" i="3"/>
  <c r="C8" i="3"/>
  <c r="D8" i="3"/>
  <c r="C7" i="3"/>
  <c r="D7" i="3"/>
  <c r="C6" i="3"/>
  <c r="D6" i="3"/>
  <c r="C5" i="3"/>
  <c r="D5" i="3"/>
  <c r="C4" i="3"/>
  <c r="D4" i="3"/>
  <c r="C3" i="3"/>
  <c r="D3" i="3"/>
  <c r="D227" i="2"/>
  <c r="B227" i="2"/>
  <c r="G40" i="5" l="1"/>
  <c r="G48" i="5"/>
  <c r="G64" i="5"/>
  <c r="G80" i="5"/>
  <c r="G96" i="5"/>
  <c r="G112" i="5"/>
  <c r="G128" i="5"/>
  <c r="G144" i="5"/>
  <c r="G160" i="5"/>
  <c r="G176" i="5"/>
  <c r="G192" i="5"/>
  <c r="G208" i="5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138" i="5"/>
  <c r="G146" i="5"/>
  <c r="G154" i="5"/>
  <c r="G162" i="5"/>
  <c r="G170" i="5"/>
  <c r="G178" i="5"/>
  <c r="G186" i="5"/>
  <c r="G194" i="5"/>
  <c r="G202" i="5"/>
  <c r="G210" i="5"/>
  <c r="G218" i="5"/>
  <c r="G226" i="5"/>
  <c r="G28" i="5"/>
  <c r="G76" i="5"/>
  <c r="G116" i="5"/>
  <c r="G132" i="5"/>
  <c r="G148" i="5"/>
  <c r="G164" i="5"/>
  <c r="G180" i="5"/>
  <c r="G196" i="5"/>
  <c r="G212" i="5"/>
  <c r="G220" i="5"/>
  <c r="G12" i="5"/>
  <c r="G52" i="5"/>
  <c r="G84" i="5"/>
  <c r="G108" i="5"/>
  <c r="G124" i="5"/>
  <c r="G140" i="5"/>
  <c r="G156" i="5"/>
  <c r="G172" i="5"/>
  <c r="G188" i="5"/>
  <c r="G204" i="5"/>
  <c r="G5" i="5"/>
  <c r="G13" i="5"/>
  <c r="G21" i="5"/>
  <c r="G29" i="5"/>
  <c r="G37" i="5"/>
  <c r="G45" i="5"/>
  <c r="G53" i="5"/>
  <c r="G61" i="5"/>
  <c r="G69" i="5"/>
  <c r="G77" i="5"/>
  <c r="G85" i="5"/>
  <c r="G93" i="5"/>
  <c r="G101" i="5"/>
  <c r="G109" i="5"/>
  <c r="G117" i="5"/>
  <c r="G125" i="5"/>
  <c r="G133" i="5"/>
  <c r="G141" i="5"/>
  <c r="G149" i="5"/>
  <c r="G157" i="5"/>
  <c r="G165" i="5"/>
  <c r="G173" i="5"/>
  <c r="G181" i="5"/>
  <c r="G189" i="5"/>
  <c r="G197" i="5"/>
  <c r="G205" i="5"/>
  <c r="G213" i="5"/>
  <c r="G221" i="5"/>
  <c r="G20" i="5"/>
  <c r="G36" i="5"/>
  <c r="G60" i="5"/>
  <c r="G92" i="5"/>
  <c r="G6" i="5"/>
  <c r="G22" i="5"/>
  <c r="G46" i="5"/>
  <c r="G62" i="5"/>
  <c r="G78" i="5"/>
  <c r="G94" i="5"/>
  <c r="G110" i="5"/>
  <c r="G134" i="5"/>
  <c r="G150" i="5"/>
  <c r="G166" i="5"/>
  <c r="G174" i="5"/>
  <c r="G190" i="5"/>
  <c r="G198" i="5"/>
  <c r="G214" i="5"/>
  <c r="G222" i="5"/>
  <c r="G4" i="5"/>
  <c r="G44" i="5"/>
  <c r="G68" i="5"/>
  <c r="G100" i="5"/>
  <c r="G14" i="5"/>
  <c r="G30" i="5"/>
  <c r="G38" i="5"/>
  <c r="G54" i="5"/>
  <c r="G70" i="5"/>
  <c r="G86" i="5"/>
  <c r="G102" i="5"/>
  <c r="G118" i="5"/>
  <c r="G126" i="5"/>
  <c r="G142" i="5"/>
  <c r="G158" i="5"/>
  <c r="G182" i="5"/>
  <c r="G206" i="5"/>
  <c r="G7" i="5"/>
  <c r="G15" i="5"/>
  <c r="G23" i="5"/>
  <c r="G31" i="5"/>
  <c r="G39" i="5"/>
  <c r="G47" i="5"/>
  <c r="G55" i="5"/>
  <c r="G63" i="5"/>
  <c r="G71" i="5"/>
  <c r="G79" i="5"/>
  <c r="G87" i="5"/>
  <c r="G95" i="5"/>
  <c r="G103" i="5"/>
  <c r="G111" i="5"/>
  <c r="G119" i="5"/>
  <c r="G127" i="5"/>
  <c r="G135" i="5"/>
  <c r="G143" i="5"/>
  <c r="G151" i="5"/>
  <c r="G159" i="5"/>
  <c r="G167" i="5"/>
  <c r="G175" i="5"/>
  <c r="G183" i="5"/>
  <c r="G191" i="5"/>
  <c r="G199" i="5"/>
  <c r="G207" i="5"/>
  <c r="G215" i="5"/>
  <c r="G223" i="5"/>
  <c r="G32" i="5"/>
  <c r="G56" i="5"/>
  <c r="G72" i="5"/>
  <c r="G88" i="5"/>
  <c r="G104" i="5"/>
  <c r="G120" i="5"/>
  <c r="G136" i="5"/>
  <c r="G152" i="5"/>
  <c r="G168" i="5"/>
  <c r="G184" i="5"/>
  <c r="G200" i="5"/>
  <c r="G216" i="5"/>
</calcChain>
</file>

<file path=xl/sharedStrings.xml><?xml version="1.0" encoding="utf-8"?>
<sst xmlns="http://schemas.openxmlformats.org/spreadsheetml/2006/main" count="2090" uniqueCount="369">
  <si>
    <t>Site</t>
  </si>
  <si>
    <t>Description</t>
  </si>
  <si>
    <t>GPU, Flange Gasket</t>
  </si>
  <si>
    <t xml:space="preserve"> -- </t>
  </si>
  <si>
    <t>GPU, 2-PC</t>
  </si>
  <si>
    <t>Norriseal 1001A</t>
  </si>
  <si>
    <t>GPU, surrounding 1-PC</t>
  </si>
  <si>
    <t>Wellmark 2001 NB</t>
  </si>
  <si>
    <t>Tanks</t>
  </si>
  <si>
    <t>Wellhead, Fitting</t>
  </si>
  <si>
    <t>GPU, Regulator Stem Leak</t>
  </si>
  <si>
    <t>Kimray Pneumatic device (2200 SMA/T PO)</t>
  </si>
  <si>
    <t>Norriseal Model 1001 XL</t>
  </si>
  <si>
    <t>GPU, Pipe Fitting</t>
  </si>
  <si>
    <t>GPU, 1-Regulator</t>
  </si>
  <si>
    <t>Tank, Condensate</t>
  </si>
  <si>
    <t>Enardo Model 660</t>
  </si>
  <si>
    <t>Tank, Produced Water</t>
  </si>
  <si>
    <t>Enardo Model 2000</t>
  </si>
  <si>
    <t>GPU, Pressure Regulator Leak</t>
  </si>
  <si>
    <t>Fisher, Type FS-67CFR-224</t>
  </si>
  <si>
    <t>Back Pressure Regulator</t>
  </si>
  <si>
    <t>Compressor, Head</t>
  </si>
  <si>
    <t>Blackmer 106120</t>
  </si>
  <si>
    <t>Compressor, 2 Fittings</t>
  </si>
  <si>
    <t>Parker HN4S-8CUD</t>
  </si>
  <si>
    <t>Compressor, Regulator Flange</t>
  </si>
  <si>
    <t>Fisher 627</t>
  </si>
  <si>
    <t>GPU 0.5-PC</t>
  </si>
  <si>
    <t>GPU 1-PC</t>
  </si>
  <si>
    <t>GPU, Regulator diaphram</t>
  </si>
  <si>
    <t>GPU 2-PC</t>
  </si>
  <si>
    <t>Norriseal Model 1001 A</t>
  </si>
  <si>
    <t>Compressor, Flange</t>
  </si>
  <si>
    <t>Compressor, Engine Crankcase</t>
  </si>
  <si>
    <t>Compressor, Fitting</t>
  </si>
  <si>
    <t>Enardo Model 950</t>
  </si>
  <si>
    <t>Stabilizer, Regulator Leak</t>
  </si>
  <si>
    <t>Combustor, Valve</t>
  </si>
  <si>
    <t>Norriseal Model 1001</t>
  </si>
  <si>
    <t>Compressor, Connector</t>
  </si>
  <si>
    <t>Compressor, Valve</t>
  </si>
  <si>
    <t>Well Head, Fitting</t>
  </si>
  <si>
    <t>GPU, Regulator</t>
  </si>
  <si>
    <t>Compressor, Regulator</t>
  </si>
  <si>
    <t>Kimray 4289</t>
  </si>
  <si>
    <t>Sand Trap, Fitting/Connector</t>
  </si>
  <si>
    <t>GPU, Fitting</t>
  </si>
  <si>
    <t>GPU, Regulator Fitting</t>
  </si>
  <si>
    <t>GPU, Valve</t>
  </si>
  <si>
    <t>Compressor, Regulator Fitting</t>
  </si>
  <si>
    <t>Kimray 230 SGT PRB pressure reducing regulator</t>
  </si>
  <si>
    <t>Compressor, Regulator diaphram</t>
  </si>
  <si>
    <t>Murphy DVU Series Dump Valve</t>
  </si>
  <si>
    <t>Well head, fitting</t>
  </si>
  <si>
    <t>Well head, Fitting</t>
  </si>
  <si>
    <t>GPU, 1-PC</t>
  </si>
  <si>
    <t>Norriseal 1001 XL</t>
  </si>
  <si>
    <t>Stabilizer, Fitting/Connector</t>
  </si>
  <si>
    <t>Stabilizer, Regulator</t>
  </si>
  <si>
    <t>Kimray 318-FGT-BP/V</t>
  </si>
  <si>
    <t>Stabilizer, 0.5-PC</t>
  </si>
  <si>
    <t>Norriseal 1001 A</t>
  </si>
  <si>
    <t>Compressor, Fitting/Connector</t>
  </si>
  <si>
    <t>Compressor, Gasket</t>
  </si>
  <si>
    <t>Wellmark or Norriseal</t>
  </si>
  <si>
    <t>GPU, Flange</t>
  </si>
  <si>
    <t>Compressor, Open Ended Line</t>
  </si>
  <si>
    <t>Kimray Pneumatic device (2200/2400 SMA/T PO)</t>
  </si>
  <si>
    <t>GPU, Regulator Diaphram</t>
  </si>
  <si>
    <t>GPU, 4-PC</t>
  </si>
  <si>
    <t>GPU, 2-Regulators</t>
  </si>
  <si>
    <t>GPU, Surrounding 1-PC</t>
  </si>
  <si>
    <t>Heater Treater, Regulator Diaphram</t>
  </si>
  <si>
    <t>Heater Treater, Valve Fitting</t>
  </si>
  <si>
    <t>Heater Treater, Fitting/Connector</t>
  </si>
  <si>
    <t>Jatco</t>
  </si>
  <si>
    <t>GPU, Regulator valve</t>
  </si>
  <si>
    <t>Fisher, Type 67DR-23 Pressure Regulator</t>
  </si>
  <si>
    <t>Stablizer, Regulator</t>
  </si>
  <si>
    <t>Combustor, Fitting</t>
  </si>
  <si>
    <t>Jatco pot Model J-5000 CX</t>
  </si>
  <si>
    <t>Well Head, Valve</t>
  </si>
  <si>
    <t>Well Head, Solenoid</t>
  </si>
  <si>
    <t>Kimray</t>
  </si>
  <si>
    <t>Compressor, Fitting/Flanges</t>
  </si>
  <si>
    <t>Heater Treater, Valve</t>
  </si>
  <si>
    <t>Gas</t>
  </si>
  <si>
    <t>Cond</t>
  </si>
  <si>
    <t>Site Number</t>
  </si>
  <si>
    <t>Total Measured Methane</t>
  </si>
  <si>
    <t>[g/hr]</t>
  </si>
  <si>
    <t>Cumul. Measured</t>
  </si>
  <si>
    <t>Relative Contribution</t>
  </si>
  <si>
    <t>[% of Total Measured]</t>
  </si>
  <si>
    <t>g/hr</t>
  </si>
  <si>
    <t>Engine Crankcase</t>
  </si>
  <si>
    <t>Relative Contribution by Mass</t>
  </si>
  <si>
    <t>Relative Contribution by Count</t>
  </si>
  <si>
    <t>[% of Count]</t>
  </si>
  <si>
    <t>Total</t>
  </si>
  <si>
    <t>Wellheads</t>
  </si>
  <si>
    <t>Other</t>
  </si>
  <si>
    <t>Compressors</t>
  </si>
  <si>
    <t>Pneumatic Devices</t>
  </si>
  <si>
    <t>Component Category</t>
  </si>
  <si>
    <t>Total Count of Measurements</t>
  </si>
  <si>
    <t>Count</t>
  </si>
  <si>
    <t>Minimum</t>
  </si>
  <si>
    <t>Maximum</t>
  </si>
  <si>
    <t>Average</t>
  </si>
  <si>
    <t>Geometric Mean</t>
  </si>
  <si>
    <t>All Tank Measurements</t>
  </si>
  <si>
    <t>Measured Methane Emissions</t>
  </si>
  <si>
    <t>[CFM]</t>
  </si>
  <si>
    <t>Single Tank (Auxillary) Excluded from Tanks Analysis (SITE 8)</t>
  </si>
  <si>
    <t>Emergency Relief Vent (ERV)</t>
  </si>
  <si>
    <t>Thief Hatches (TH)</t>
  </si>
  <si>
    <t>PRVR</t>
  </si>
  <si>
    <t>VOC  (ppbv)</t>
  </si>
  <si>
    <t>HAP (ppbv)</t>
  </si>
  <si>
    <t>TOC (ppbv)</t>
  </si>
  <si>
    <t>Methane</t>
  </si>
  <si>
    <t>Methane/TOC</t>
  </si>
  <si>
    <t>Methane/VOC</t>
  </si>
  <si>
    <t>TK</t>
  </si>
  <si>
    <t>Site 1</t>
  </si>
  <si>
    <t>Site 2</t>
  </si>
  <si>
    <t>Site 3</t>
  </si>
  <si>
    <t>Site 4</t>
  </si>
  <si>
    <t>Site 6</t>
  </si>
  <si>
    <t>Site 7</t>
  </si>
  <si>
    <t>Site 9</t>
  </si>
  <si>
    <t>Site 10</t>
  </si>
  <si>
    <t>Site 12</t>
  </si>
  <si>
    <t>Site 14</t>
  </si>
  <si>
    <t>Site 15</t>
  </si>
  <si>
    <t>Est. Whole Gas (WG) Minimum</t>
  </si>
  <si>
    <t>[SCFH]</t>
  </si>
  <si>
    <t>Est. Whole Gas (WG) Average</t>
  </si>
  <si>
    <t>Est. Whole Gas (WG) Maximum</t>
  </si>
  <si>
    <t>Lower Error</t>
  </si>
  <si>
    <t>Upper Error</t>
  </si>
  <si>
    <t>Counts and Error Bars For Plots - Ordered Small to Large for Each</t>
  </si>
  <si>
    <t>Characterization</t>
  </si>
  <si>
    <t>Speciation (ppbv)</t>
  </si>
  <si>
    <t>Calculation Parameters</t>
  </si>
  <si>
    <t>Sample ID</t>
  </si>
  <si>
    <t>Site ID</t>
  </si>
  <si>
    <t>Emission type</t>
  </si>
  <si>
    <t>1,2,3-Trimethylbenzene</t>
  </si>
  <si>
    <t>1,2,4-Trimethylbenzene</t>
  </si>
  <si>
    <t>1,3,5-Trimethylbenzene</t>
  </si>
  <si>
    <t>1-Butene</t>
  </si>
  <si>
    <t>1-Hexene</t>
  </si>
  <si>
    <t>1-Pentene</t>
  </si>
  <si>
    <t>2,2,4-Trimethylpentane</t>
  </si>
  <si>
    <t>2,2-Dimethylbutane</t>
  </si>
  <si>
    <t>2,3,4-Trimethylpentane</t>
  </si>
  <si>
    <t>2,3-Dimethylbutane</t>
  </si>
  <si>
    <t>2,3-Dimethylpentane</t>
  </si>
  <si>
    <t>2,4-Dimethylpentane</t>
  </si>
  <si>
    <t>2-Ethyltoluene</t>
  </si>
  <si>
    <t>2-Methylheptane</t>
  </si>
  <si>
    <t>2-Methylhexane</t>
  </si>
  <si>
    <t>2-Methylpentane</t>
  </si>
  <si>
    <t>3-Ethyltoluene</t>
  </si>
  <si>
    <t>3-Methylheptane</t>
  </si>
  <si>
    <t>3-Methylhexane</t>
  </si>
  <si>
    <t>3-Methylpentane</t>
  </si>
  <si>
    <t>4-Ethyltoluene</t>
  </si>
  <si>
    <t>Acetylene</t>
  </si>
  <si>
    <t>Benzene</t>
  </si>
  <si>
    <t>Butane</t>
  </si>
  <si>
    <t>cis-2-Butene</t>
  </si>
  <si>
    <t>cis-2-Pentene</t>
  </si>
  <si>
    <t>Cyclohexane</t>
  </si>
  <si>
    <t>Cyclopentane</t>
  </si>
  <si>
    <t>Decane</t>
  </si>
  <si>
    <t>Dodecane</t>
  </si>
  <si>
    <t>Ethane</t>
  </si>
  <si>
    <t>Ethylbenzene</t>
  </si>
  <si>
    <t>Ethylene</t>
  </si>
  <si>
    <t>Heptane</t>
  </si>
  <si>
    <t>Hexane</t>
  </si>
  <si>
    <t>Isobutane</t>
  </si>
  <si>
    <t>Isopentane</t>
  </si>
  <si>
    <t>Isoprene</t>
  </si>
  <si>
    <t>Isopropylbenzene</t>
  </si>
  <si>
    <t>m&amp;p-Xylene</t>
  </si>
  <si>
    <t>m-Diethylbenzene</t>
  </si>
  <si>
    <t>Methylcyclohexane</t>
  </si>
  <si>
    <t>Methylcyclopentane</t>
  </si>
  <si>
    <t>Nonane</t>
  </si>
  <si>
    <t>Non-Methane TVOC as Propane</t>
  </si>
  <si>
    <t>n-Propylbenzene</t>
  </si>
  <si>
    <t>Octane</t>
  </si>
  <si>
    <t>o-Xylene</t>
  </si>
  <si>
    <t>p-Diethylbenzene</t>
  </si>
  <si>
    <t>Pentane</t>
  </si>
  <si>
    <t>Propane</t>
  </si>
  <si>
    <t>Propylene</t>
  </si>
  <si>
    <t>Styrene</t>
  </si>
  <si>
    <t>Toluene</t>
  </si>
  <si>
    <t>trans-2-Butene</t>
  </si>
  <si>
    <t>trans-2-Pentene</t>
  </si>
  <si>
    <t>Undecane</t>
  </si>
  <si>
    <t>Temperature (K)</t>
  </si>
  <si>
    <t>Pressure (atm)</t>
  </si>
  <si>
    <t>Flow Rate (CFM)</t>
  </si>
  <si>
    <t>S-factor</t>
  </si>
  <si>
    <t>HLOOKUPNUMBERING</t>
  </si>
  <si>
    <t>VOC</t>
  </si>
  <si>
    <t>N</t>
  </si>
  <si>
    <t>Y</t>
  </si>
  <si>
    <t>HAP</t>
  </si>
  <si>
    <t>ND</t>
  </si>
  <si>
    <t>Counts</t>
  </si>
  <si>
    <t>Water</t>
  </si>
  <si>
    <t>Tank Methane</t>
  </si>
  <si>
    <t>Total Liquids</t>
  </si>
  <si>
    <t>lb/bbl</t>
  </si>
  <si>
    <t>bbl</t>
  </si>
  <si>
    <t>g/day</t>
  </si>
  <si>
    <t>Tank Leaks</t>
  </si>
  <si>
    <t>kg/bbl</t>
  </si>
  <si>
    <t>Condensate</t>
  </si>
  <si>
    <t>Total Measured Methane Emissions</t>
  </si>
  <si>
    <t>Tank Measured Methane Emissions</t>
  </si>
  <si>
    <t>[kg/day]</t>
  </si>
  <si>
    <t>Site 8</t>
  </si>
  <si>
    <t>Tank Totals</t>
  </si>
  <si>
    <t>SCFH</t>
  </si>
  <si>
    <t>(g/hr)</t>
  </si>
  <si>
    <t>2018 DEP</t>
  </si>
  <si>
    <t>Median</t>
  </si>
  <si>
    <t>(bbl/year)</t>
  </si>
  <si>
    <t>TPY</t>
  </si>
  <si>
    <t>(bbl/day)</t>
  </si>
  <si>
    <t>VOC EF</t>
  </si>
  <si>
    <t>g/bbl</t>
  </si>
  <si>
    <t>Annual Prod.</t>
  </si>
  <si>
    <t>CH4</t>
  </si>
  <si>
    <t>CH4 EF</t>
  </si>
  <si>
    <t>Daily Prod.</t>
  </si>
  <si>
    <t>Condensate Values</t>
  </si>
  <si>
    <t>Produced Water Values</t>
  </si>
  <si>
    <t>Std. Dev.</t>
  </si>
  <si>
    <t>Total [g/hr]</t>
  </si>
  <si>
    <t>Min [g/hr]</t>
  </si>
  <si>
    <t>Max [g/hr]</t>
  </si>
  <si>
    <t>Average [g/hr]</t>
  </si>
  <si>
    <t>Geo Mean [g/hr]</t>
  </si>
  <si>
    <t>Total Emissions [g/hr]</t>
  </si>
  <si>
    <t>Total Count [n]</t>
  </si>
  <si>
    <t>[n]</t>
  </si>
  <si>
    <t>2021 (2018) GHGRP</t>
  </si>
  <si>
    <t>mtCH4/MMbbl</t>
  </si>
  <si>
    <t>kg/MMbbl</t>
  </si>
  <si>
    <t>April 2018 Production</t>
  </si>
  <si>
    <t>All Sites Combined</t>
  </si>
  <si>
    <t>Ordered by Methane</t>
  </si>
  <si>
    <t>Measurement File ID</t>
  </si>
  <si>
    <t>General Leak Information</t>
  </si>
  <si>
    <t>Specific Component Information</t>
  </si>
  <si>
    <t>All Tank Measurements - Ordered</t>
  </si>
  <si>
    <t>Ordered Emissions</t>
  </si>
  <si>
    <t>Measurement ID</t>
  </si>
  <si>
    <t>Min Flash Comp (--)</t>
  </si>
  <si>
    <t>Max Flash Comp (--)</t>
  </si>
  <si>
    <t>Canister Count</t>
  </si>
  <si>
    <t>Site Average CH4/TOC</t>
  </si>
  <si>
    <t>[#]</t>
  </si>
  <si>
    <t>[--]</t>
  </si>
  <si>
    <t>Minimum Est. CH4/TOC</t>
  </si>
  <si>
    <t>Maximum Est. CH4/TOC</t>
  </si>
  <si>
    <t>Lower Whisker</t>
  </si>
  <si>
    <t>Upper Whisker</t>
  </si>
  <si>
    <t>Other CH4/TOC</t>
  </si>
  <si>
    <t>County Produced Gas (--)</t>
  </si>
  <si>
    <t>Canister Average (--)</t>
  </si>
  <si>
    <t>April 2018 Production Data</t>
  </si>
  <si>
    <t>[MCF/day]</t>
  </si>
  <si>
    <t>[bbl/day]</t>
  </si>
  <si>
    <t>Gas Volume Sent to Flare</t>
  </si>
  <si>
    <t>SCF/year</t>
  </si>
  <si>
    <t>Tank Leak Methane Flow Estimates</t>
  </si>
  <si>
    <t>[sec]</t>
  </si>
  <si>
    <t>Time</t>
  </si>
  <si>
    <t>Tank Methane Measurement Statistics</t>
  </si>
  <si>
    <t>Gas Production</t>
  </si>
  <si>
    <t>Prior Month</t>
  </si>
  <si>
    <t>Day of Est.</t>
  </si>
  <si>
    <t>April 2018 DEP</t>
  </si>
  <si>
    <t>Permit Data</t>
  </si>
  <si>
    <t>Measured Tank Emissions</t>
  </si>
  <si>
    <t>[g/day]</t>
  </si>
  <si>
    <t>Tank Methane Estimate - Cond w/ Control EF</t>
  </si>
  <si>
    <t>Tank Methane Estimate - Cond w/out Control EF</t>
  </si>
  <si>
    <t>Tank Methane Estimate - Produced Water EF</t>
  </si>
  <si>
    <t>Cond w/ Control + Produced Water</t>
  </si>
  <si>
    <t>Cond w/out Control + Produced Water</t>
  </si>
  <si>
    <t>Site Specific EF - Total Liquids</t>
  </si>
  <si>
    <t>[g/bbl]</t>
  </si>
  <si>
    <t>2021 (2018) GHGI</t>
  </si>
  <si>
    <t>GHG EF</t>
  </si>
  <si>
    <t>Controlled</t>
  </si>
  <si>
    <t>2021 (2018) GHGI Water</t>
  </si>
  <si>
    <t>Tank Methane from WV DEP Permits</t>
  </si>
  <si>
    <t>Measured TankMethane Emissions</t>
  </si>
  <si>
    <t>Average Measured Methane</t>
  </si>
  <si>
    <t>Methane Emission Sources</t>
  </si>
  <si>
    <r>
      <t> </t>
    </r>
    <r>
      <rPr>
        <b/>
        <sz val="9"/>
        <color rgb="FF000000"/>
        <rFont val="Palatino Linotype"/>
        <family val="1"/>
      </rPr>
      <t>Site</t>
    </r>
  </si>
  <si>
    <t>Well-head</t>
  </si>
  <si>
    <t>Crankcase</t>
  </si>
  <si>
    <t>Compressor</t>
  </si>
  <si>
    <t>PCs</t>
  </si>
  <si>
    <t>(n)</t>
  </si>
  <si>
    <t xml:space="preserve"> (n)</t>
  </si>
  <si>
    <t>8*</t>
  </si>
  <si>
    <t>0.13*</t>
  </si>
  <si>
    <t>1*</t>
  </si>
  <si>
    <t xml:space="preserve">Site </t>
  </si>
  <si>
    <r>
      <t>CH</t>
    </r>
    <r>
      <rPr>
        <b/>
        <vertAlign val="subscript"/>
        <sz val="9"/>
        <color rgb="FF000000"/>
        <rFont val="Palatino Linotype"/>
        <family val="1"/>
      </rPr>
      <t>4</t>
    </r>
    <r>
      <rPr>
        <b/>
        <sz val="9"/>
        <color rgb="FF000000"/>
        <rFont val="Palatino Linotype"/>
        <family val="1"/>
      </rPr>
      <t xml:space="preserve"> EF</t>
    </r>
  </si>
  <si>
    <t>Total Liq.</t>
  </si>
  <si>
    <t>Cond Tanks</t>
  </si>
  <si>
    <t>Leaks/</t>
  </si>
  <si>
    <t>Tank</t>
  </si>
  <si>
    <t xml:space="preserve">Total </t>
  </si>
  <si>
    <t>(n=14)</t>
  </si>
  <si>
    <t>0.294*</t>
  </si>
  <si>
    <t>0.049^</t>
  </si>
  <si>
    <t>Data Sheet</t>
  </si>
  <si>
    <t>All Measurements by Site</t>
  </si>
  <si>
    <t>Table 2 - Tank Stats Main</t>
  </si>
  <si>
    <t>All measurement results for leaks identified with OGI. Separated and ordered by Site from 1-15.</t>
  </si>
  <si>
    <t>Liquid Production WV DEP April 2018</t>
  </si>
  <si>
    <t>Data for Table 1, Overall methane measurements for each site as separated into main categories and totals.</t>
  </si>
  <si>
    <t>Meas. Methane</t>
  </si>
  <si>
    <t>Data for Table 2, Tank counts per sites, leak counts per site, production per site, and calculated methane EFs.</t>
  </si>
  <si>
    <t>Data for Figure S3, Component category methane emissions totals from all sites and counts from all sites.</t>
  </si>
  <si>
    <t>Data for Figure S4, all measurements from all sites ordered, cumulative emissions and counts.</t>
  </si>
  <si>
    <t>Data for Table S3, Data from WV DEP permits on VOC and CH4 emissions where available, their ratios for calculated EFs for based on condensate and water production.</t>
  </si>
  <si>
    <t>Data for Figure S7, measurements total for sites and sites ordered from smallest to largest emissions rate, cumulative emissions and counts.</t>
  </si>
  <si>
    <t>Data for Table S2, Tank methane volumetric flowrate statistics for each quantified source at each site with maximum, minimum, average and standard deviation along with measurement duration in seconds.</t>
  </si>
  <si>
    <t>Data for Figures S8, S9, and S10. Gas, condensate, and water production for sites from various sources identified in Row1/2.</t>
  </si>
  <si>
    <t>Data for Figure 1, Methane to total organic compounds (TOC) ratio.</t>
  </si>
  <si>
    <t>Data for Figure 2, Whole gas volumes sent to control device from FLIGHT data and tank related measurements including whiskers based on CH4/TOC ratios where available.</t>
  </si>
  <si>
    <t>Data for Figure 3, Estimated daily tank emissions of methane from GHGI EF and production data.</t>
  </si>
  <si>
    <t>Data for Figure 4, Tank related leak sources separated by category and ordered by leak rate. Leak rates are of methane only flow rates.</t>
  </si>
  <si>
    <t>Data for Figure 5, Tank related leak sources separated by category and ordered by leak rate. Leak rates are of estimated whole gas flow rates - methane flowrates corrected by canister data.</t>
  </si>
  <si>
    <t>Fig S8_S9_S10_Production Data</t>
  </si>
  <si>
    <t>Fig S11_12 CH4_Production</t>
  </si>
  <si>
    <t>Data for Figure S11 and S12, Total methane emissions and tank only methane emissions along with April 2018 production data.</t>
  </si>
  <si>
    <t>Data for Figures S14-18, Canister compositions by volume for species trend analysis.</t>
  </si>
  <si>
    <t>Data for Figure S20, A subset of sites had estimated methane emissions from tanks included in their WV DEP permits, rates compared with tank related methane emissions.</t>
  </si>
  <si>
    <t>Fig S20 CH4 from Permits</t>
  </si>
  <si>
    <t>Table S3 VOC and CH4 EF</t>
  </si>
  <si>
    <t>Table S2 Tank Stats</t>
  </si>
  <si>
    <t>Fig S14-18 Comp Analysis</t>
  </si>
  <si>
    <t>Fig S7 - Sites Ord.</t>
  </si>
  <si>
    <t>Fig S4 - All Ord.</t>
  </si>
  <si>
    <t>Fig S3 - Categories</t>
  </si>
  <si>
    <t>Table 1 - Overall Measurements</t>
  </si>
  <si>
    <t>Fig 1 CH4_TOC</t>
  </si>
  <si>
    <t>Fig 2 ECD Control</t>
  </si>
  <si>
    <t>Fig 3 CH4 EF GHGI</t>
  </si>
  <si>
    <t>Fig 4 Tank Comp. CH4</t>
  </si>
  <si>
    <t>Fig 5 Tank Comp. 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</si>
</sst>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rgb="FF000000"/>
      <name val="Palatino Linotype"/>
      <family val="1"/>
    </font>
    <font>
      <sz val="9"/>
      <color rgb="FF000000"/>
      <name val="Palatino Linotype"/>
      <family val="1"/>
    </font>
    <font>
      <b/>
      <vertAlign val="subscript"/>
      <sz val="9"/>
      <color rgb="FF000000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E6E6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1" xfId="0" applyBorder="1"/>
    <xf numFmtId="165" fontId="0" fillId="0" borderId="0" xfId="0" applyNumberFormat="1"/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4" borderId="0" xfId="0" applyFill="1"/>
    <xf numFmtId="0" fontId="2" fillId="3" borderId="0" xfId="2" applyBorder="1"/>
    <xf numFmtId="0" fontId="0" fillId="0" borderId="3" xfId="0" applyBorder="1"/>
    <xf numFmtId="0" fontId="0" fillId="0" borderId="3" xfId="0" applyBorder="1" applyAlignment="1">
      <alignment vertical="center"/>
    </xf>
    <xf numFmtId="1" fontId="0" fillId="0" borderId="3" xfId="0" applyNumberFormat="1" applyBorder="1" applyAlignment="1">
      <alignment vertical="center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6" xfId="0" applyBorder="1"/>
    <xf numFmtId="0" fontId="0" fillId="0" borderId="12" xfId="0" applyBorder="1"/>
    <xf numFmtId="1" fontId="0" fillId="0" borderId="15" xfId="0" applyNumberFormat="1" applyBorder="1"/>
    <xf numFmtId="1" fontId="0" fillId="0" borderId="17" xfId="0" applyNumberFormat="1" applyBorder="1"/>
    <xf numFmtId="0" fontId="0" fillId="5" borderId="0" xfId="0" applyFill="1"/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0" borderId="5" xfId="0" applyBorder="1"/>
    <xf numFmtId="0" fontId="0" fillId="0" borderId="4" xfId="0" applyBorder="1"/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9" xfId="0" applyBorder="1" applyAlignment="1">
      <alignment vertical="center"/>
    </xf>
    <xf numFmtId="165" fontId="0" fillId="0" borderId="3" xfId="0" applyNumberFormat="1" applyBorder="1"/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1" fontId="6" fillId="0" borderId="11" xfId="0" applyNumberFormat="1" applyFont="1" applyBorder="1" applyAlignment="1">
      <alignment horizontal="left" vertical="center"/>
    </xf>
    <xf numFmtId="0" fontId="0" fillId="4" borderId="7" xfId="0" applyFill="1" applyBorder="1"/>
    <xf numFmtId="2" fontId="0" fillId="0" borderId="3" xfId="0" applyNumberFormat="1" applyBorder="1"/>
    <xf numFmtId="164" fontId="0" fillId="0" borderId="4" xfId="0" applyNumberFormat="1" applyBorder="1"/>
    <xf numFmtId="164" fontId="0" fillId="0" borderId="4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3" fillId="0" borderId="3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6" xfId="0" applyFont="1" applyBorder="1"/>
    <xf numFmtId="0" fontId="5" fillId="6" borderId="2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6" borderId="11" xfId="0" applyFont="1" applyFill="1" applyBorder="1" applyAlignment="1">
      <alignment horizontal="left" vertical="center" textRotation="90"/>
    </xf>
    <xf numFmtId="0" fontId="6" fillId="0" borderId="0" xfId="0" applyFont="1" applyAlignment="1">
      <alignment horizontal="left" vertical="center" textRotation="90"/>
    </xf>
    <xf numFmtId="0" fontId="5" fillId="6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166" fontId="6" fillId="0" borderId="11" xfId="0" applyNumberFormat="1" applyFont="1" applyBorder="1" applyAlignment="1">
      <alignment horizontal="left" vertical="center"/>
    </xf>
    <xf numFmtId="167" fontId="6" fillId="0" borderId="11" xfId="0" applyNumberFormat="1" applyFont="1" applyBorder="1" applyAlignment="1">
      <alignment horizontal="left" vertical="center"/>
    </xf>
    <xf numFmtId="165" fontId="6" fillId="0" borderId="1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0" borderId="11" xfId="0" applyFont="1" applyBorder="1"/>
    <xf numFmtId="0" fontId="3" fillId="0" borderId="24" xfId="0" applyFont="1" applyBorder="1"/>
    <xf numFmtId="0" fontId="3" fillId="0" borderId="17" xfId="0" applyFont="1" applyBorder="1"/>
    <xf numFmtId="1" fontId="0" fillId="0" borderId="31" xfId="0" applyNumberFormat="1" applyBorder="1"/>
    <xf numFmtId="1" fontId="0" fillId="0" borderId="11" xfId="0" applyNumberFormat="1" applyBorder="1"/>
    <xf numFmtId="1" fontId="0" fillId="0" borderId="3" xfId="0" applyNumberFormat="1" applyBorder="1"/>
    <xf numFmtId="1" fontId="0" fillId="0" borderId="10" xfId="0" applyNumberFormat="1" applyBorder="1"/>
    <xf numFmtId="1" fontId="0" fillId="0" borderId="24" xfId="0" applyNumberFormat="1" applyBorder="1"/>
    <xf numFmtId="0" fontId="0" fillId="0" borderId="24" xfId="0" applyBorder="1"/>
    <xf numFmtId="2" fontId="0" fillId="0" borderId="21" xfId="0" applyNumberFormat="1" applyBorder="1"/>
    <xf numFmtId="2" fontId="0" fillId="0" borderId="22" xfId="0" applyNumberFormat="1" applyBorder="1"/>
    <xf numFmtId="2" fontId="0" fillId="0" borderId="0" xfId="0" applyNumberFormat="1" applyAlignment="1">
      <alignment wrapText="1"/>
    </xf>
    <xf numFmtId="0" fontId="0" fillId="0" borderId="4" xfId="0" applyBorder="1" applyAlignment="1">
      <alignment horizontal="left"/>
    </xf>
    <xf numFmtId="1" fontId="0" fillId="0" borderId="4" xfId="0" applyNumberFormat="1" applyBorder="1"/>
    <xf numFmtId="0" fontId="0" fillId="0" borderId="0" xfId="0" applyAlignment="1">
      <alignment horizontal="left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" fontId="0" fillId="0" borderId="4" xfId="0" applyNumberForma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1" fontId="0" fillId="0" borderId="2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3" fillId="0" borderId="41" xfId="0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Border="1"/>
    <xf numFmtId="2" fontId="0" fillId="0" borderId="11" xfId="0" applyNumberFormat="1" applyBorder="1"/>
    <xf numFmtId="164" fontId="0" fillId="0" borderId="11" xfId="0" applyNumberFormat="1" applyBorder="1"/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165" fontId="0" fillId="0" borderId="24" xfId="0" applyNumberFormat="1" applyBorder="1"/>
    <xf numFmtId="0" fontId="3" fillId="0" borderId="0" xfId="0" applyFont="1"/>
    <xf numFmtId="0" fontId="0" fillId="0" borderId="23" xfId="0" applyBorder="1"/>
    <xf numFmtId="165" fontId="0" fillId="0" borderId="23" xfId="0" applyNumberFormat="1" applyBorder="1"/>
    <xf numFmtId="1" fontId="0" fillId="0" borderId="23" xfId="0" applyNumberFormat="1" applyBorder="1"/>
    <xf numFmtId="165" fontId="0" fillId="0" borderId="13" xfId="0" applyNumberFormat="1" applyBorder="1"/>
    <xf numFmtId="0" fontId="0" fillId="0" borderId="12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0" fontId="3" fillId="0" borderId="48" xfId="0" applyFont="1" applyBorder="1" applyAlignment="1">
      <alignment horizontal="center"/>
    </xf>
    <xf numFmtId="3" fontId="0" fillId="0" borderId="11" xfId="0" applyNumberFormat="1" applyBorder="1"/>
    <xf numFmtId="1" fontId="7" fillId="0" borderId="0" xfId="0" applyNumberFormat="1" applyFont="1"/>
    <xf numFmtId="0" fontId="3" fillId="0" borderId="31" xfId="0" applyFont="1" applyBorder="1"/>
    <xf numFmtId="2" fontId="0" fillId="0" borderId="23" xfId="0" applyNumberFormat="1" applyBorder="1"/>
    <xf numFmtId="2" fontId="0" fillId="0" borderId="13" xfId="0" applyNumberFormat="1" applyBorder="1"/>
    <xf numFmtId="2" fontId="0" fillId="0" borderId="15" xfId="0" applyNumberFormat="1" applyBorder="1"/>
    <xf numFmtId="0" fontId="0" fillId="0" borderId="17" xfId="0" applyBorder="1"/>
    <xf numFmtId="165" fontId="0" fillId="0" borderId="8" xfId="0" applyNumberFormat="1" applyBorder="1"/>
    <xf numFmtId="1" fontId="0" fillId="0" borderId="8" xfId="0" applyNumberFormat="1" applyBorder="1"/>
    <xf numFmtId="164" fontId="0" fillId="0" borderId="8" xfId="0" applyNumberFormat="1" applyBorder="1"/>
    <xf numFmtId="2" fontId="0" fillId="0" borderId="10" xfId="0" applyNumberFormat="1" applyBorder="1"/>
    <xf numFmtId="0" fontId="0" fillId="0" borderId="11" xfId="0" applyBorder="1" applyAlignment="1">
      <alignment horizontal="center" vertical="center"/>
    </xf>
    <xf numFmtId="1" fontId="0" fillId="0" borderId="31" xfId="0" applyNumberForma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165" fontId="0" fillId="0" borderId="33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8" xfId="0" applyBorder="1"/>
    <xf numFmtId="0" fontId="3" fillId="0" borderId="24" xfId="0" applyFont="1" applyBorder="1" applyAlignment="1">
      <alignment wrapText="1"/>
    </xf>
    <xf numFmtId="0" fontId="0" fillId="0" borderId="23" xfId="0" applyBorder="1" applyAlignment="1">
      <alignment horizontal="left"/>
    </xf>
    <xf numFmtId="0" fontId="0" fillId="0" borderId="13" xfId="0" applyBorder="1"/>
    <xf numFmtId="0" fontId="0" fillId="0" borderId="15" xfId="0" applyBorder="1"/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5" borderId="11" xfId="0" applyFill="1" applyBorder="1"/>
    <xf numFmtId="2" fontId="0" fillId="5" borderId="11" xfId="0" applyNumberFormat="1" applyFill="1" applyBorder="1"/>
    <xf numFmtId="0" fontId="3" fillId="0" borderId="15" xfId="0" applyFont="1" applyBorder="1" applyAlignment="1">
      <alignment wrapText="1"/>
    </xf>
    <xf numFmtId="0" fontId="0" fillId="5" borderId="14" xfId="0" applyFill="1" applyBorder="1"/>
    <xf numFmtId="0" fontId="0" fillId="5" borderId="16" xfId="0" applyFill="1" applyBorder="1"/>
    <xf numFmtId="0" fontId="0" fillId="5" borderId="24" xfId="0" applyFill="1" applyBorder="1"/>
    <xf numFmtId="2" fontId="0" fillId="5" borderId="24" xfId="0" applyNumberFormat="1" applyFill="1" applyBorder="1"/>
    <xf numFmtId="0" fontId="0" fillId="5" borderId="30" xfId="0" applyFill="1" applyBorder="1"/>
    <xf numFmtId="0" fontId="0" fillId="5" borderId="31" xfId="0" applyFill="1" applyBorder="1"/>
    <xf numFmtId="2" fontId="0" fillId="5" borderId="31" xfId="0" applyNumberFormat="1" applyFill="1" applyBorder="1"/>
    <xf numFmtId="0" fontId="3" fillId="0" borderId="17" xfId="0" applyFont="1" applyBorder="1" applyAlignment="1">
      <alignment wrapText="1"/>
    </xf>
    <xf numFmtId="165" fontId="0" fillId="5" borderId="11" xfId="0" applyNumberFormat="1" applyFill="1" applyBorder="1"/>
    <xf numFmtId="165" fontId="0" fillId="5" borderId="32" xfId="0" applyNumberFormat="1" applyFill="1" applyBorder="1"/>
    <xf numFmtId="165" fontId="0" fillId="5" borderId="15" xfId="0" applyNumberFormat="1" applyFill="1" applyBorder="1"/>
    <xf numFmtId="165" fontId="0" fillId="5" borderId="17" xfId="0" applyNumberFormat="1" applyFill="1" applyBorder="1"/>
    <xf numFmtId="165" fontId="4" fillId="0" borderId="11" xfId="0" applyNumberFormat="1" applyFont="1" applyBorder="1"/>
    <xf numFmtId="165" fontId="0" fillId="0" borderId="11" xfId="0" applyNumberFormat="1" applyBorder="1" applyAlignment="1">
      <alignment vertical="center"/>
    </xf>
    <xf numFmtId="165" fontId="0" fillId="0" borderId="24" xfId="0" applyNumberFormat="1" applyBorder="1" applyAlignment="1">
      <alignment vertical="center"/>
    </xf>
    <xf numFmtId="165" fontId="0" fillId="5" borderId="24" xfId="0" applyNumberFormat="1" applyFill="1" applyBorder="1"/>
    <xf numFmtId="165" fontId="0" fillId="5" borderId="31" xfId="0" applyNumberFormat="1" applyFill="1" applyBorder="1"/>
    <xf numFmtId="0" fontId="4" fillId="0" borderId="11" xfId="0" applyFont="1" applyBorder="1"/>
    <xf numFmtId="1" fontId="0" fillId="0" borderId="35" xfId="0" applyNumberFormat="1" applyBorder="1"/>
    <xf numFmtId="0" fontId="3" fillId="0" borderId="2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vertical="center"/>
    </xf>
    <xf numFmtId="1" fontId="0" fillId="0" borderId="13" xfId="0" applyNumberFormat="1" applyBorder="1"/>
    <xf numFmtId="165" fontId="4" fillId="0" borderId="24" xfId="0" applyNumberFormat="1" applyFont="1" applyBorder="1"/>
    <xf numFmtId="1" fontId="0" fillId="0" borderId="42" xfId="0" applyNumberFormat="1" applyBorder="1"/>
    <xf numFmtId="1" fontId="0" fillId="0" borderId="41" xfId="0" applyNumberFormat="1" applyBorder="1"/>
    <xf numFmtId="0" fontId="0" fillId="0" borderId="23" xfId="0" applyBorder="1" applyAlignment="1">
      <alignment vertical="center"/>
    </xf>
    <xf numFmtId="165" fontId="0" fillId="0" borderId="23" xfId="0" applyNumberFormat="1" applyBorder="1" applyAlignment="1">
      <alignment vertical="center"/>
    </xf>
    <xf numFmtId="165" fontId="4" fillId="0" borderId="17" xfId="0" applyNumberFormat="1" applyFont="1" applyBorder="1"/>
    <xf numFmtId="0" fontId="7" fillId="0" borderId="0" xfId="0" applyFont="1"/>
    <xf numFmtId="2" fontId="7" fillId="0" borderId="0" xfId="0" applyNumberFormat="1" applyFont="1"/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3" fillId="0" borderId="15" xfId="0" applyFont="1" applyBorder="1"/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1" fontId="0" fillId="0" borderId="48" xfId="0" applyNumberFormat="1" applyBorder="1" applyAlignment="1">
      <alignment horizontal="center"/>
    </xf>
    <xf numFmtId="0" fontId="3" fillId="0" borderId="50" xfId="0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3" fillId="0" borderId="44" xfId="0" applyFont="1" applyBorder="1" applyAlignment="1">
      <alignment horizontal="center"/>
    </xf>
    <xf numFmtId="2" fontId="0" fillId="0" borderId="4" xfId="0" applyNumberFormat="1" applyBorder="1"/>
    <xf numFmtId="0" fontId="1" fillId="2" borderId="0" xfId="1" applyBorder="1"/>
    <xf numFmtId="164" fontId="4" fillId="0" borderId="0" xfId="0" applyNumberFormat="1" applyFont="1"/>
    <xf numFmtId="1" fontId="4" fillId="0" borderId="0" xfId="0" applyNumberFormat="1" applyFont="1"/>
    <xf numFmtId="2" fontId="4" fillId="0" borderId="0" xfId="0" applyNumberFormat="1" applyFont="1"/>
    <xf numFmtId="1" fontId="4" fillId="0" borderId="3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5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8" fillId="7" borderId="53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51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 wrapText="1"/>
    </xf>
    <xf numFmtId="0" fontId="8" fillId="7" borderId="5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6" borderId="11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left" vertical="center"/>
    </xf>
    <xf numFmtId="0" fontId="5" fillId="6" borderId="29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CTS\EPA\Oil%20and%20Gas%20Tool\Fort%20Worth%20Data\Ft%20Worth_Well%20Char%20%20Emission%20Data%202011-07-13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t Notes &amp; Comments"/>
      <sheetName val="Abbreviations"/>
      <sheetName val="Executive PS Site Summary"/>
      <sheetName val="1.0 Well Characterization"/>
      <sheetName val="2.0 Canister Data"/>
      <sheetName val="2.1.1 NTK SBCF"/>
      <sheetName val="2.1.2 TK SBCF"/>
      <sheetName val="2.2 Emission Data"/>
      <sheetName val="3.1.0 Minor Emission"/>
      <sheetName val="3.1.1 LookupLowEmissions"/>
      <sheetName val="3.2 NonDetect Emission"/>
      <sheetName val="4.0 K Calcs"/>
      <sheetName val="4.1 HAPS - Natural Gas Engines"/>
      <sheetName val="4.2EFs and Emissions - Criteria"/>
      <sheetName val="4.3 HAPS - Diesel &gt; 600 H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VALVE</v>
          </cell>
          <cell r="B3">
            <v>6.8999999999999997E-4</v>
          </cell>
        </row>
        <row r="4">
          <cell r="A4" t="str">
            <v>CONNECTOR</v>
          </cell>
          <cell r="B4">
            <v>1E-3</v>
          </cell>
        </row>
        <row r="5">
          <cell r="A5" t="str">
            <v>OTHER</v>
          </cell>
          <cell r="B5">
            <v>1E-3</v>
          </cell>
        </row>
      </sheetData>
      <sheetData sheetId="10" refreshError="1"/>
      <sheetData sheetId="11" refreshError="1"/>
      <sheetData sheetId="12">
        <row r="231">
          <cell r="A231" t="str">
            <v>Well ID</v>
          </cell>
          <cell r="B231" t="str">
            <v>4.0 K Calcs Lookup Reference</v>
          </cell>
          <cell r="C231" t="str">
            <v>Point Source Type</v>
          </cell>
          <cell r="D231" t="str">
            <v># Wells</v>
          </cell>
          <cell r="E231" t="str">
            <v># Tanks</v>
          </cell>
          <cell r="F231" t="str">
            <v>#Comp.</v>
          </cell>
          <cell r="G231" t="str">
            <v>Point Source Address</v>
          </cell>
          <cell r="H231" t="str">
            <v>Compressor Manufacturer</v>
          </cell>
          <cell r="I231" t="str">
            <v xml:space="preserve">Compressor Model </v>
          </cell>
          <cell r="J231" t="str">
            <v>Compressor Horsepower</v>
          </cell>
          <cell r="K231" t="str">
            <v>Fuel Consumption (Btu/bhp-hr)</v>
          </cell>
          <cell r="L231" t="str">
            <v>Compressor Type (Natural Gas, Diesel, Electric, Other)</v>
          </cell>
          <cell r="M231" t="str">
            <v>Stack
Height
(ft)</v>
          </cell>
          <cell r="N231" t="str">
            <v>Stack
Diameter
(in)</v>
          </cell>
          <cell r="O231" t="str">
            <v>Emission Factor Footnotes</v>
          </cell>
          <cell r="P231" t="str">
            <v>COMPRESSOR VOC TOTAL</v>
          </cell>
          <cell r="Q231" t="str">
            <v>1,1,2,2-Tetrachloroethane</v>
          </cell>
          <cell r="R231" t="str">
            <v>1,1,2-Trichloroethane</v>
          </cell>
          <cell r="S231" t="str">
            <v>1,1-Dichloroethane</v>
          </cell>
          <cell r="T231" t="str">
            <v>1,2,3-Trimethylbenzene</v>
          </cell>
          <cell r="U231" t="str">
            <v>1,2,4-Trimethylbenzene</v>
          </cell>
          <cell r="V231" t="str">
            <v>1,3,5-Trimethylbenzene</v>
          </cell>
          <cell r="W231" t="str">
            <v>1,3-Butadiene</v>
          </cell>
          <cell r="X231" t="str">
            <v>1,3-Dichloropropene</v>
          </cell>
          <cell r="Y231" t="str">
            <v>2,2,4-Trimethylpentane</v>
          </cell>
          <cell r="Z231" t="str">
            <v>2-Methyl Naphthalene</v>
          </cell>
          <cell r="AA231" t="str">
            <v>Acenaphthene</v>
          </cell>
          <cell r="AB231" t="str">
            <v>Acenaphthylene</v>
          </cell>
          <cell r="AC231" t="str">
            <v>Acetaldehyde</v>
          </cell>
          <cell r="AD231" t="str">
            <v>Acrolein</v>
          </cell>
          <cell r="AE231" t="str">
            <v>Anthracene</v>
          </cell>
          <cell r="AF231" t="str">
            <v>Benzene</v>
          </cell>
          <cell r="AG231" t="str">
            <v>Benzo (a) anthracene</v>
          </cell>
          <cell r="AH231" t="str">
            <v>Benzo (a) pyrene</v>
          </cell>
          <cell r="AI231" t="str">
            <v>Benzo (b) fluoranthene</v>
          </cell>
          <cell r="AJ231" t="str">
            <v>Benzo (e) pyrene</v>
          </cell>
          <cell r="AK231" t="str">
            <v>Benzo (g,h,i) perylene</v>
          </cell>
          <cell r="AL231" t="str">
            <v>Benzo (k) fluoranthene</v>
          </cell>
          <cell r="AM231" t="str">
            <v>Biphenyl</v>
          </cell>
          <cell r="AN231" t="str">
            <v>Carbon tetrachloride</v>
          </cell>
          <cell r="AO231" t="str">
            <v>Chlorobenzene</v>
          </cell>
          <cell r="AP231" t="str">
            <v>Chloroform</v>
          </cell>
          <cell r="AQ231" t="str">
            <v>Chrysene</v>
          </cell>
          <cell r="AR231" t="str">
            <v>Cyclohexane</v>
          </cell>
          <cell r="AS231" t="str">
            <v>Cyclopentane</v>
          </cell>
          <cell r="AT231" t="str">
            <v>Methylene chloride</v>
          </cell>
          <cell r="AU231" t="str">
            <v>Ethane</v>
          </cell>
          <cell r="AV231" t="str">
            <v>Chloroethane</v>
          </cell>
          <cell r="AW231" t="str">
            <v>Ethylbenzene</v>
          </cell>
          <cell r="AX231" t="str">
            <v>Ethylene dibromide</v>
          </cell>
          <cell r="AY231" t="str">
            <v>Ethylene dichloride</v>
          </cell>
          <cell r="AZ231" t="str">
            <v>Fluoranthene</v>
          </cell>
          <cell r="BA231" t="str">
            <v>Fluorene</v>
          </cell>
          <cell r="BB231" t="str">
            <v>Formaldehyde</v>
          </cell>
          <cell r="BC231" t="str">
            <v>Indeno(1,2,3-cd) pyrene</v>
          </cell>
          <cell r="BD231" t="str">
            <v>Isobutane</v>
          </cell>
          <cell r="BE231" t="str">
            <v>Isobutyraldehyde</v>
          </cell>
          <cell r="BF231" t="str">
            <v>Isomers of xylene</v>
          </cell>
          <cell r="BG231" t="str">
            <v>Methyl alcohol</v>
          </cell>
          <cell r="BH231" t="str">
            <v>Methylcyclohexane</v>
          </cell>
          <cell r="BI231" t="str">
            <v>Naphthalene</v>
          </cell>
          <cell r="BJ231" t="str">
            <v>n-Butane</v>
          </cell>
          <cell r="BK231" t="str">
            <v>Hexane</v>
          </cell>
          <cell r="BL231" t="str">
            <v>N-Nonane</v>
          </cell>
          <cell r="BM231" t="str">
            <v>N-Octane</v>
          </cell>
          <cell r="BN231" t="str">
            <v>N-Pentane</v>
          </cell>
          <cell r="BO231" t="str">
            <v>Perylene</v>
          </cell>
          <cell r="BP231" t="str">
            <v>Phenanthrene</v>
          </cell>
          <cell r="BQ231" t="str">
            <v>Phenol</v>
          </cell>
          <cell r="BR231" t="str">
            <v>Polycyclic Aromatic Hydrocarbons (PAH)</v>
          </cell>
          <cell r="BS231" t="str">
            <v>Propane</v>
          </cell>
          <cell r="BT231" t="str">
            <v>Propylene dichloride</v>
          </cell>
          <cell r="BU231" t="str">
            <v>Pyrene</v>
          </cell>
          <cell r="BV231" t="str">
            <v>Styrene</v>
          </cell>
          <cell r="BW231" t="str">
            <v>Toluene</v>
          </cell>
          <cell r="BX231" t="str">
            <v>Vinyl chloride</v>
          </cell>
        </row>
        <row r="232">
          <cell r="A232">
            <v>23</v>
          </cell>
          <cell r="B232">
            <v>2</v>
          </cell>
          <cell r="C232" t="str">
            <v>WELL PAD</v>
          </cell>
          <cell r="D232">
            <v>6</v>
          </cell>
          <cell r="E232">
            <v>0</v>
          </cell>
          <cell r="F232">
            <v>1</v>
          </cell>
          <cell r="G232" t="str">
            <v>4192 LITSEY RD</v>
          </cell>
          <cell r="P232">
            <v>2302.1397423997091</v>
          </cell>
          <cell r="Q232">
            <v>0.62916473645999993</v>
          </cell>
          <cell r="R232">
            <v>0.50010530333999992</v>
          </cell>
          <cell r="S232">
            <v>0.37104587021999996</v>
          </cell>
          <cell r="T232">
            <v>0.33593411268000001</v>
          </cell>
          <cell r="U232">
            <v>1.0533527262</v>
          </cell>
          <cell r="V232">
            <v>0.32075064995999997</v>
          </cell>
          <cell r="W232">
            <v>7.7815246439999983</v>
          </cell>
          <cell r="X232">
            <v>0.41564729195999994</v>
          </cell>
          <cell r="Y232">
            <v>8.0282559131999989</v>
          </cell>
          <cell r="Z232">
            <v>0.31505685143999995</v>
          </cell>
          <cell r="AA232">
            <v>1.2621253385999998E-2</v>
          </cell>
          <cell r="AB232">
            <v>5.2477843025999997E-2</v>
          </cell>
          <cell r="AC232">
            <v>79.333592711999998</v>
          </cell>
          <cell r="AD232">
            <v>73.829587475999986</v>
          </cell>
          <cell r="AE232">
            <v>6.8135788956000002E-3</v>
          </cell>
          <cell r="AF232">
            <v>18.409948547999999</v>
          </cell>
          <cell r="AG232">
            <v>3.1885271711999995E-3</v>
          </cell>
          <cell r="AH232">
            <v>5.3901292655999997E-5</v>
          </cell>
          <cell r="AI232">
            <v>1.5752842571999999E-3</v>
          </cell>
          <cell r="AJ232">
            <v>3.9382106429999997E-3</v>
          </cell>
          <cell r="AK232">
            <v>3.9287209787999995E-3</v>
          </cell>
          <cell r="AL232">
            <v>4.0425969491999993E-5</v>
          </cell>
          <cell r="AM232">
            <v>2.0118088103999998</v>
          </cell>
          <cell r="AN232">
            <v>0.5760226169399999</v>
          </cell>
          <cell r="AO232">
            <v>0.42134109047999996</v>
          </cell>
          <cell r="AP232">
            <v>0.44696318382</v>
          </cell>
          <cell r="AQ232">
            <v>6.5763372905999987E-3</v>
          </cell>
          <cell r="AR232">
            <v>2.9228165736</v>
          </cell>
          <cell r="AS232">
            <v>2.1541537733999996</v>
          </cell>
          <cell r="AT232">
            <v>1.3949806373999998</v>
          </cell>
          <cell r="AU232">
            <v>996.41474099999982</v>
          </cell>
          <cell r="AV232">
            <v>1.7745672053999999E-2</v>
          </cell>
          <cell r="AW232">
            <v>1.0248837335999998</v>
          </cell>
          <cell r="AX232">
            <v>0.69654135227999991</v>
          </cell>
          <cell r="AY232">
            <v>0.40046382924000001</v>
          </cell>
          <cell r="AZ232">
            <v>1.0533527261999999E-2</v>
          </cell>
          <cell r="BA232">
            <v>5.3806396013999995E-2</v>
          </cell>
          <cell r="BB232">
            <v>523.82946384000002</v>
          </cell>
          <cell r="BC232">
            <v>9.4232365505999993E-5</v>
          </cell>
          <cell r="BD232">
            <v>35.586240749999995</v>
          </cell>
          <cell r="BE232">
            <v>4.1469832553999995</v>
          </cell>
          <cell r="BF232">
            <v>2.5432300055999999</v>
          </cell>
          <cell r="BG232">
            <v>29.038372451999994</v>
          </cell>
          <cell r="BH232">
            <v>11.672286966</v>
          </cell>
          <cell r="BI232">
            <v>0.92144639381999993</v>
          </cell>
          <cell r="BJ232">
            <v>45.075904949999995</v>
          </cell>
          <cell r="BK232">
            <v>10.533527262</v>
          </cell>
          <cell r="BL232">
            <v>1.043863062</v>
          </cell>
          <cell r="BM232">
            <v>3.3308721341999998</v>
          </cell>
          <cell r="BN232">
            <v>24.673126919999994</v>
          </cell>
          <cell r="BO232">
            <v>4.7163631073999998E-5</v>
          </cell>
          <cell r="BP232">
            <v>9.869250768E-2</v>
          </cell>
          <cell r="BQ232">
            <v>0.39951486281999993</v>
          </cell>
          <cell r="BR232">
            <v>1.3380426522</v>
          </cell>
          <cell r="BS232">
            <v>397.61692997999995</v>
          </cell>
          <cell r="BT232">
            <v>0.42323902331999996</v>
          </cell>
          <cell r="BU232">
            <v>1.2905943311999998E-2</v>
          </cell>
          <cell r="BV232">
            <v>0.52003359815999994</v>
          </cell>
          <cell r="BW232">
            <v>9.1385466246</v>
          </cell>
          <cell r="BX232">
            <v>0.23439470573999999</v>
          </cell>
        </row>
        <row r="233">
          <cell r="A233">
            <v>24</v>
          </cell>
          <cell r="B233">
            <v>3</v>
          </cell>
          <cell r="C233" t="str">
            <v>WELL PAD</v>
          </cell>
          <cell r="D233">
            <v>6</v>
          </cell>
          <cell r="E233">
            <v>6</v>
          </cell>
          <cell r="F233">
            <v>1</v>
          </cell>
          <cell r="G233" t="str">
            <v>3596 ELIZABETHTOWN CEMETARY RD</v>
          </cell>
          <cell r="P233">
            <v>2302.1397423997091</v>
          </cell>
          <cell r="Q233">
            <v>0.62916473645999993</v>
          </cell>
          <cell r="R233">
            <v>0.50010530333999992</v>
          </cell>
          <cell r="S233">
            <v>0.37104587021999996</v>
          </cell>
          <cell r="T233">
            <v>0.33593411268000001</v>
          </cell>
          <cell r="U233">
            <v>1.0533527262</v>
          </cell>
          <cell r="V233">
            <v>0.32075064995999997</v>
          </cell>
          <cell r="W233">
            <v>7.7815246439999983</v>
          </cell>
          <cell r="X233">
            <v>0.41564729195999994</v>
          </cell>
          <cell r="Y233">
            <v>8.0282559131999989</v>
          </cell>
          <cell r="Z233">
            <v>0.31505685143999995</v>
          </cell>
          <cell r="AA233">
            <v>1.2621253385999998E-2</v>
          </cell>
          <cell r="AB233">
            <v>5.2477843025999997E-2</v>
          </cell>
          <cell r="AC233">
            <v>79.333592711999998</v>
          </cell>
          <cell r="AD233">
            <v>73.829587475999986</v>
          </cell>
          <cell r="AE233">
            <v>6.8135788956000002E-3</v>
          </cell>
          <cell r="AF233">
            <v>18.409948547999999</v>
          </cell>
          <cell r="AG233">
            <v>3.1885271711999995E-3</v>
          </cell>
          <cell r="AH233">
            <v>5.3901292655999997E-5</v>
          </cell>
          <cell r="AI233">
            <v>1.5752842571999999E-3</v>
          </cell>
          <cell r="AJ233">
            <v>3.9382106429999997E-3</v>
          </cell>
          <cell r="AK233">
            <v>3.9287209787999995E-3</v>
          </cell>
          <cell r="AL233">
            <v>4.0425969491999993E-5</v>
          </cell>
          <cell r="AM233">
            <v>2.0118088103999998</v>
          </cell>
          <cell r="AN233">
            <v>0.5760226169399999</v>
          </cell>
          <cell r="AO233">
            <v>0.42134109047999996</v>
          </cell>
          <cell r="AP233">
            <v>0.44696318382</v>
          </cell>
          <cell r="AQ233">
            <v>6.5763372905999987E-3</v>
          </cell>
          <cell r="AR233">
            <v>2.9228165736</v>
          </cell>
          <cell r="AS233">
            <v>2.1541537733999996</v>
          </cell>
          <cell r="AT233">
            <v>1.3949806373999998</v>
          </cell>
          <cell r="AU233">
            <v>996.41474099999982</v>
          </cell>
          <cell r="AV233">
            <v>1.7745672053999999E-2</v>
          </cell>
          <cell r="AW233">
            <v>1.0248837335999998</v>
          </cell>
          <cell r="AX233">
            <v>0.69654135227999991</v>
          </cell>
          <cell r="AY233">
            <v>0.40046382924000001</v>
          </cell>
          <cell r="AZ233">
            <v>1.0533527261999999E-2</v>
          </cell>
          <cell r="BA233">
            <v>5.3806396013999995E-2</v>
          </cell>
          <cell r="BB233">
            <v>523.82946384000002</v>
          </cell>
          <cell r="BC233">
            <v>9.4232365505999993E-5</v>
          </cell>
          <cell r="BD233">
            <v>35.586240749999995</v>
          </cell>
          <cell r="BE233">
            <v>4.1469832553999995</v>
          </cell>
          <cell r="BF233">
            <v>2.5432300055999999</v>
          </cell>
          <cell r="BG233">
            <v>29.038372451999994</v>
          </cell>
          <cell r="BH233">
            <v>11.672286966</v>
          </cell>
          <cell r="BI233">
            <v>0.92144639381999993</v>
          </cell>
          <cell r="BJ233">
            <v>45.075904949999995</v>
          </cell>
          <cell r="BK233">
            <v>10.533527262</v>
          </cell>
          <cell r="BL233">
            <v>1.043863062</v>
          </cell>
          <cell r="BM233">
            <v>3.3308721341999998</v>
          </cell>
          <cell r="BN233">
            <v>24.673126919999994</v>
          </cell>
          <cell r="BO233">
            <v>4.7163631073999998E-5</v>
          </cell>
          <cell r="BP233">
            <v>9.869250768E-2</v>
          </cell>
          <cell r="BQ233">
            <v>0.39951486281999993</v>
          </cell>
          <cell r="BR233">
            <v>1.3380426522</v>
          </cell>
          <cell r="BS233">
            <v>397.61692997999995</v>
          </cell>
          <cell r="BT233">
            <v>0.42323902331999996</v>
          </cell>
          <cell r="BU233">
            <v>1.2905943311999998E-2</v>
          </cell>
          <cell r="BV233">
            <v>0.52003359815999994</v>
          </cell>
          <cell r="BW233">
            <v>9.1385466246</v>
          </cell>
          <cell r="BX233">
            <v>0.23439470573999999</v>
          </cell>
        </row>
        <row r="234">
          <cell r="A234">
            <v>25</v>
          </cell>
          <cell r="B234">
            <v>4</v>
          </cell>
          <cell r="C234" t="str">
            <v>WELL PAD</v>
          </cell>
          <cell r="D234">
            <v>5</v>
          </cell>
          <cell r="E234">
            <v>4</v>
          </cell>
          <cell r="F234">
            <v>1</v>
          </cell>
          <cell r="G234" t="str">
            <v xml:space="preserve">14797 ELIZABETHTOWN CEMETARY RD </v>
          </cell>
          <cell r="P234">
            <v>2302.1397423997091</v>
          </cell>
          <cell r="Q234">
            <v>0.62916473645999993</v>
          </cell>
          <cell r="R234">
            <v>0.50010530333999992</v>
          </cell>
          <cell r="S234">
            <v>0.37104587021999996</v>
          </cell>
          <cell r="T234">
            <v>0.33593411268000001</v>
          </cell>
          <cell r="U234">
            <v>1.0533527262</v>
          </cell>
          <cell r="V234">
            <v>0.32075064995999997</v>
          </cell>
          <cell r="W234">
            <v>7.7815246439999983</v>
          </cell>
          <cell r="X234">
            <v>0.41564729195999994</v>
          </cell>
          <cell r="Y234">
            <v>8.0282559131999989</v>
          </cell>
          <cell r="Z234">
            <v>0.31505685143999995</v>
          </cell>
          <cell r="AA234">
            <v>1.2621253385999998E-2</v>
          </cell>
          <cell r="AB234">
            <v>5.2477843025999997E-2</v>
          </cell>
          <cell r="AC234">
            <v>79.333592711999998</v>
          </cell>
          <cell r="AD234">
            <v>73.829587475999986</v>
          </cell>
          <cell r="AE234">
            <v>6.8135788956000002E-3</v>
          </cell>
          <cell r="AF234">
            <v>18.409948547999999</v>
          </cell>
          <cell r="AG234">
            <v>3.1885271711999995E-3</v>
          </cell>
          <cell r="AH234">
            <v>5.3901292655999997E-5</v>
          </cell>
          <cell r="AI234">
            <v>1.5752842571999999E-3</v>
          </cell>
          <cell r="AJ234">
            <v>3.9382106429999997E-3</v>
          </cell>
          <cell r="AK234">
            <v>3.9287209787999995E-3</v>
          </cell>
          <cell r="AL234">
            <v>4.0425969491999993E-5</v>
          </cell>
          <cell r="AM234">
            <v>2.0118088103999998</v>
          </cell>
          <cell r="AN234">
            <v>0.5760226169399999</v>
          </cell>
          <cell r="AO234">
            <v>0.42134109047999996</v>
          </cell>
          <cell r="AP234">
            <v>0.44696318382</v>
          </cell>
          <cell r="AQ234">
            <v>6.5763372905999987E-3</v>
          </cell>
          <cell r="AR234">
            <v>2.9228165736</v>
          </cell>
          <cell r="AS234">
            <v>2.1541537733999996</v>
          </cell>
          <cell r="AT234">
            <v>1.3949806373999998</v>
          </cell>
          <cell r="AU234">
            <v>996.41474099999982</v>
          </cell>
          <cell r="AV234">
            <v>1.7745672053999999E-2</v>
          </cell>
          <cell r="AW234">
            <v>1.0248837335999998</v>
          </cell>
          <cell r="AX234">
            <v>0.69654135227999991</v>
          </cell>
          <cell r="AY234">
            <v>0.40046382924000001</v>
          </cell>
          <cell r="AZ234">
            <v>1.0533527261999999E-2</v>
          </cell>
          <cell r="BA234">
            <v>5.3806396013999995E-2</v>
          </cell>
          <cell r="BB234">
            <v>523.82946384000002</v>
          </cell>
          <cell r="BC234">
            <v>9.4232365505999993E-5</v>
          </cell>
          <cell r="BD234">
            <v>35.586240749999995</v>
          </cell>
          <cell r="BE234">
            <v>4.1469832553999995</v>
          </cell>
          <cell r="BF234">
            <v>2.5432300055999999</v>
          </cell>
          <cell r="BG234">
            <v>29.038372451999994</v>
          </cell>
          <cell r="BH234">
            <v>11.672286966</v>
          </cell>
          <cell r="BI234">
            <v>0.92144639381999993</v>
          </cell>
          <cell r="BJ234">
            <v>45.075904949999995</v>
          </cell>
          <cell r="BK234">
            <v>10.533527262</v>
          </cell>
          <cell r="BL234">
            <v>1.043863062</v>
          </cell>
          <cell r="BM234">
            <v>3.3308721341999998</v>
          </cell>
          <cell r="BN234">
            <v>24.673126919999994</v>
          </cell>
          <cell r="BO234">
            <v>4.7163631073999998E-5</v>
          </cell>
          <cell r="BP234">
            <v>9.869250768E-2</v>
          </cell>
          <cell r="BQ234">
            <v>0.39951486281999993</v>
          </cell>
          <cell r="BR234">
            <v>1.3380426522</v>
          </cell>
          <cell r="BS234">
            <v>397.61692997999995</v>
          </cell>
          <cell r="BT234">
            <v>0.42323902331999996</v>
          </cell>
          <cell r="BU234">
            <v>1.2905943311999998E-2</v>
          </cell>
          <cell r="BV234">
            <v>0.52003359815999994</v>
          </cell>
          <cell r="BW234">
            <v>9.1385466246</v>
          </cell>
          <cell r="BX234">
            <v>0.23439470573999999</v>
          </cell>
        </row>
        <row r="235">
          <cell r="A235">
            <v>26</v>
          </cell>
          <cell r="B235">
            <v>5</v>
          </cell>
          <cell r="C235" t="str">
            <v>WELL PAD</v>
          </cell>
          <cell r="D235">
            <v>6</v>
          </cell>
          <cell r="E235">
            <v>6</v>
          </cell>
          <cell r="F235">
            <v>1</v>
          </cell>
          <cell r="G235" t="str">
            <v>14798 ELIZABETHTOWN CEMETERY RD</v>
          </cell>
          <cell r="P235">
            <v>2302.1397423997091</v>
          </cell>
          <cell r="Q235">
            <v>0.62916473645999993</v>
          </cell>
          <cell r="R235">
            <v>0.50010530333999992</v>
          </cell>
          <cell r="S235">
            <v>0.37104587021999996</v>
          </cell>
          <cell r="T235">
            <v>0.33593411268000001</v>
          </cell>
          <cell r="U235">
            <v>1.0533527262</v>
          </cell>
          <cell r="V235">
            <v>0.32075064995999997</v>
          </cell>
          <cell r="W235">
            <v>7.7815246439999983</v>
          </cell>
          <cell r="X235">
            <v>0.41564729195999994</v>
          </cell>
          <cell r="Y235">
            <v>8.0282559131999989</v>
          </cell>
          <cell r="Z235">
            <v>0.31505685143999995</v>
          </cell>
          <cell r="AA235">
            <v>1.2621253385999998E-2</v>
          </cell>
          <cell r="AB235">
            <v>5.2477843025999997E-2</v>
          </cell>
          <cell r="AC235">
            <v>79.333592711999998</v>
          </cell>
          <cell r="AD235">
            <v>73.829587475999986</v>
          </cell>
          <cell r="AE235">
            <v>6.8135788956000002E-3</v>
          </cell>
          <cell r="AF235">
            <v>18.409948547999999</v>
          </cell>
          <cell r="AG235">
            <v>3.1885271711999995E-3</v>
          </cell>
          <cell r="AH235">
            <v>5.3901292655999997E-5</v>
          </cell>
          <cell r="AI235">
            <v>1.5752842571999999E-3</v>
          </cell>
          <cell r="AJ235">
            <v>3.9382106429999997E-3</v>
          </cell>
          <cell r="AK235">
            <v>3.9287209787999995E-3</v>
          </cell>
          <cell r="AL235">
            <v>4.0425969491999993E-5</v>
          </cell>
          <cell r="AM235">
            <v>2.0118088103999998</v>
          </cell>
          <cell r="AN235">
            <v>0.5760226169399999</v>
          </cell>
          <cell r="AO235">
            <v>0.42134109047999996</v>
          </cell>
          <cell r="AP235">
            <v>0.44696318382</v>
          </cell>
          <cell r="AQ235">
            <v>6.5763372905999987E-3</v>
          </cell>
          <cell r="AR235">
            <v>2.9228165736</v>
          </cell>
          <cell r="AS235">
            <v>2.1541537733999996</v>
          </cell>
          <cell r="AT235">
            <v>1.3949806373999998</v>
          </cell>
          <cell r="AU235">
            <v>996.41474099999982</v>
          </cell>
          <cell r="AV235">
            <v>1.7745672053999999E-2</v>
          </cell>
          <cell r="AW235">
            <v>1.0248837335999998</v>
          </cell>
          <cell r="AX235">
            <v>0.69654135227999991</v>
          </cell>
          <cell r="AY235">
            <v>0.40046382924000001</v>
          </cell>
          <cell r="AZ235">
            <v>1.0533527261999999E-2</v>
          </cell>
          <cell r="BA235">
            <v>5.3806396013999995E-2</v>
          </cell>
          <cell r="BB235">
            <v>523.82946384000002</v>
          </cell>
          <cell r="BC235">
            <v>9.4232365505999993E-5</v>
          </cell>
          <cell r="BD235">
            <v>35.586240749999995</v>
          </cell>
          <cell r="BE235">
            <v>4.1469832553999995</v>
          </cell>
          <cell r="BF235">
            <v>2.5432300055999999</v>
          </cell>
          <cell r="BG235">
            <v>29.038372451999994</v>
          </cell>
          <cell r="BH235">
            <v>11.672286966</v>
          </cell>
          <cell r="BI235">
            <v>0.92144639381999993</v>
          </cell>
          <cell r="BJ235">
            <v>45.075904949999995</v>
          </cell>
          <cell r="BK235">
            <v>10.533527262</v>
          </cell>
          <cell r="BL235">
            <v>1.043863062</v>
          </cell>
          <cell r="BM235">
            <v>3.3308721341999998</v>
          </cell>
          <cell r="BN235">
            <v>24.673126919999994</v>
          </cell>
          <cell r="BO235">
            <v>4.7163631073999998E-5</v>
          </cell>
          <cell r="BP235">
            <v>9.869250768E-2</v>
          </cell>
          <cell r="BQ235">
            <v>0.39951486281999993</v>
          </cell>
          <cell r="BR235">
            <v>1.3380426522</v>
          </cell>
          <cell r="BS235">
            <v>397.61692997999995</v>
          </cell>
          <cell r="BT235">
            <v>0.42323902331999996</v>
          </cell>
          <cell r="BU235">
            <v>1.2905943311999998E-2</v>
          </cell>
          <cell r="BV235">
            <v>0.52003359815999994</v>
          </cell>
          <cell r="BW235">
            <v>9.1385466246</v>
          </cell>
          <cell r="BX235">
            <v>0.23439470573999999</v>
          </cell>
        </row>
        <row r="236">
          <cell r="A236">
            <v>27</v>
          </cell>
          <cell r="B236">
            <v>6</v>
          </cell>
          <cell r="C236" t="str">
            <v>WELL PAD</v>
          </cell>
          <cell r="D236">
            <v>1</v>
          </cell>
          <cell r="E236">
            <v>2</v>
          </cell>
          <cell r="F236">
            <v>1</v>
          </cell>
          <cell r="G236" t="str">
            <v>4791 HENRIETTA CREEK RD</v>
          </cell>
          <cell r="P236">
            <v>2302.1397423997091</v>
          </cell>
          <cell r="Q236">
            <v>0.62916473645999993</v>
          </cell>
          <cell r="R236">
            <v>0.50010530333999992</v>
          </cell>
          <cell r="S236">
            <v>0.37104587021999996</v>
          </cell>
          <cell r="T236">
            <v>0.33593411268000001</v>
          </cell>
          <cell r="U236">
            <v>1.0533527262</v>
          </cell>
          <cell r="V236">
            <v>0.32075064995999997</v>
          </cell>
          <cell r="W236">
            <v>7.7815246439999983</v>
          </cell>
          <cell r="X236">
            <v>0.41564729195999994</v>
          </cell>
          <cell r="Y236">
            <v>8.0282559131999989</v>
          </cell>
          <cell r="Z236">
            <v>0.31505685143999995</v>
          </cell>
          <cell r="AA236">
            <v>1.2621253385999998E-2</v>
          </cell>
          <cell r="AB236">
            <v>5.2477843025999997E-2</v>
          </cell>
          <cell r="AC236">
            <v>79.333592711999998</v>
          </cell>
          <cell r="AD236">
            <v>73.829587475999986</v>
          </cell>
          <cell r="AE236">
            <v>6.8135788956000002E-3</v>
          </cell>
          <cell r="AF236">
            <v>18.409948547999999</v>
          </cell>
          <cell r="AG236">
            <v>3.1885271711999995E-3</v>
          </cell>
          <cell r="AH236">
            <v>5.3901292655999997E-5</v>
          </cell>
          <cell r="AI236">
            <v>1.5752842571999999E-3</v>
          </cell>
          <cell r="AJ236">
            <v>3.9382106429999997E-3</v>
          </cell>
          <cell r="AK236">
            <v>3.9287209787999995E-3</v>
          </cell>
          <cell r="AL236">
            <v>4.0425969491999993E-5</v>
          </cell>
          <cell r="AM236">
            <v>2.0118088103999998</v>
          </cell>
          <cell r="AN236">
            <v>0.5760226169399999</v>
          </cell>
          <cell r="AO236">
            <v>0.42134109047999996</v>
          </cell>
          <cell r="AP236">
            <v>0.44696318382</v>
          </cell>
          <cell r="AQ236">
            <v>6.5763372905999987E-3</v>
          </cell>
          <cell r="AR236">
            <v>2.9228165736</v>
          </cell>
          <cell r="AS236">
            <v>2.1541537733999996</v>
          </cell>
          <cell r="AT236">
            <v>1.3949806373999998</v>
          </cell>
          <cell r="AU236">
            <v>996.41474099999982</v>
          </cell>
          <cell r="AV236">
            <v>1.7745672053999999E-2</v>
          </cell>
          <cell r="AW236">
            <v>1.0248837335999998</v>
          </cell>
          <cell r="AX236">
            <v>0.69654135227999991</v>
          </cell>
          <cell r="AY236">
            <v>0.40046382924000001</v>
          </cell>
          <cell r="AZ236">
            <v>1.0533527261999999E-2</v>
          </cell>
          <cell r="BA236">
            <v>5.3806396013999995E-2</v>
          </cell>
          <cell r="BB236">
            <v>523.82946384000002</v>
          </cell>
          <cell r="BC236">
            <v>9.4232365505999993E-5</v>
          </cell>
          <cell r="BD236">
            <v>35.586240749999995</v>
          </cell>
          <cell r="BE236">
            <v>4.1469832553999995</v>
          </cell>
          <cell r="BF236">
            <v>2.5432300055999999</v>
          </cell>
          <cell r="BG236">
            <v>29.038372451999994</v>
          </cell>
          <cell r="BH236">
            <v>11.672286966</v>
          </cell>
          <cell r="BI236">
            <v>0.92144639381999993</v>
          </cell>
          <cell r="BJ236">
            <v>45.075904949999995</v>
          </cell>
          <cell r="BK236">
            <v>10.533527262</v>
          </cell>
          <cell r="BL236">
            <v>1.043863062</v>
          </cell>
          <cell r="BM236">
            <v>3.3308721341999998</v>
          </cell>
          <cell r="BN236">
            <v>24.673126919999994</v>
          </cell>
          <cell r="BO236">
            <v>4.7163631073999998E-5</v>
          </cell>
          <cell r="BP236">
            <v>9.869250768E-2</v>
          </cell>
          <cell r="BQ236">
            <v>0.39951486281999993</v>
          </cell>
          <cell r="BR236">
            <v>1.3380426522</v>
          </cell>
          <cell r="BS236">
            <v>397.61692997999995</v>
          </cell>
          <cell r="BT236">
            <v>0.42323902331999996</v>
          </cell>
          <cell r="BU236">
            <v>1.2905943311999998E-2</v>
          </cell>
          <cell r="BV236">
            <v>0.52003359815999994</v>
          </cell>
          <cell r="BW236">
            <v>9.1385466246</v>
          </cell>
          <cell r="BX236">
            <v>0.23439470573999999</v>
          </cell>
        </row>
        <row r="237">
          <cell r="A237">
            <v>28</v>
          </cell>
          <cell r="B237">
            <v>7</v>
          </cell>
          <cell r="C237" t="str">
            <v>WELL PAD</v>
          </cell>
          <cell r="D237">
            <v>1</v>
          </cell>
          <cell r="E237">
            <v>2</v>
          </cell>
          <cell r="F237">
            <v>1</v>
          </cell>
          <cell r="G237" t="str">
            <v>4794 HENRIETTA CREEK RD</v>
          </cell>
          <cell r="P237">
            <v>2302.1397423997091</v>
          </cell>
          <cell r="Q237">
            <v>0.62916473645999993</v>
          </cell>
          <cell r="R237">
            <v>0.50010530333999992</v>
          </cell>
          <cell r="S237">
            <v>0.37104587021999996</v>
          </cell>
          <cell r="T237">
            <v>0.33593411268000001</v>
          </cell>
          <cell r="U237">
            <v>1.0533527262</v>
          </cell>
          <cell r="V237">
            <v>0.32075064995999997</v>
          </cell>
          <cell r="W237">
            <v>7.7815246439999983</v>
          </cell>
          <cell r="X237">
            <v>0.41564729195999994</v>
          </cell>
          <cell r="Y237">
            <v>8.0282559131999989</v>
          </cell>
          <cell r="Z237">
            <v>0.31505685143999995</v>
          </cell>
          <cell r="AA237">
            <v>1.2621253385999998E-2</v>
          </cell>
          <cell r="AB237">
            <v>5.2477843025999997E-2</v>
          </cell>
          <cell r="AC237">
            <v>79.333592711999998</v>
          </cell>
          <cell r="AD237">
            <v>73.829587475999986</v>
          </cell>
          <cell r="AE237">
            <v>6.8135788956000002E-3</v>
          </cell>
          <cell r="AF237">
            <v>18.409948547999999</v>
          </cell>
          <cell r="AG237">
            <v>3.1885271711999995E-3</v>
          </cell>
          <cell r="AH237">
            <v>5.3901292655999997E-5</v>
          </cell>
          <cell r="AI237">
            <v>1.5752842571999999E-3</v>
          </cell>
          <cell r="AJ237">
            <v>3.9382106429999997E-3</v>
          </cell>
          <cell r="AK237">
            <v>3.9287209787999995E-3</v>
          </cell>
          <cell r="AL237">
            <v>4.0425969491999993E-5</v>
          </cell>
          <cell r="AM237">
            <v>2.0118088103999998</v>
          </cell>
          <cell r="AN237">
            <v>0.5760226169399999</v>
          </cell>
          <cell r="AO237">
            <v>0.42134109047999996</v>
          </cell>
          <cell r="AP237">
            <v>0.44696318382</v>
          </cell>
          <cell r="AQ237">
            <v>6.5763372905999987E-3</v>
          </cell>
          <cell r="AR237">
            <v>2.9228165736</v>
          </cell>
          <cell r="AS237">
            <v>2.1541537733999996</v>
          </cell>
          <cell r="AT237">
            <v>1.3949806373999998</v>
          </cell>
          <cell r="AU237">
            <v>996.41474099999982</v>
          </cell>
          <cell r="AV237">
            <v>1.7745672053999999E-2</v>
          </cell>
          <cell r="AW237">
            <v>1.0248837335999998</v>
          </cell>
          <cell r="AX237">
            <v>0.69654135227999991</v>
          </cell>
          <cell r="AY237">
            <v>0.40046382924000001</v>
          </cell>
          <cell r="AZ237">
            <v>1.0533527261999999E-2</v>
          </cell>
          <cell r="BA237">
            <v>5.3806396013999995E-2</v>
          </cell>
          <cell r="BB237">
            <v>523.82946384000002</v>
          </cell>
          <cell r="BC237">
            <v>9.4232365505999993E-5</v>
          </cell>
          <cell r="BD237">
            <v>35.586240749999995</v>
          </cell>
          <cell r="BE237">
            <v>4.1469832553999995</v>
          </cell>
          <cell r="BF237">
            <v>2.5432300055999999</v>
          </cell>
          <cell r="BG237">
            <v>29.038372451999994</v>
          </cell>
          <cell r="BH237">
            <v>11.672286966</v>
          </cell>
          <cell r="BI237">
            <v>0.92144639381999993</v>
          </cell>
          <cell r="BJ237">
            <v>45.075904949999995</v>
          </cell>
          <cell r="BK237">
            <v>10.533527262</v>
          </cell>
          <cell r="BL237">
            <v>1.043863062</v>
          </cell>
          <cell r="BM237">
            <v>3.3308721341999998</v>
          </cell>
          <cell r="BN237">
            <v>24.673126919999994</v>
          </cell>
          <cell r="BO237">
            <v>4.7163631073999998E-5</v>
          </cell>
          <cell r="BP237">
            <v>9.869250768E-2</v>
          </cell>
          <cell r="BQ237">
            <v>0.39951486281999993</v>
          </cell>
          <cell r="BR237">
            <v>1.3380426522</v>
          </cell>
          <cell r="BS237">
            <v>397.61692997999995</v>
          </cell>
          <cell r="BT237">
            <v>0.42323902331999996</v>
          </cell>
          <cell r="BU237">
            <v>1.2905943311999998E-2</v>
          </cell>
          <cell r="BV237">
            <v>0.52003359815999994</v>
          </cell>
          <cell r="BW237">
            <v>9.1385466246</v>
          </cell>
          <cell r="BX237">
            <v>0.23439470573999999</v>
          </cell>
        </row>
        <row r="238">
          <cell r="A238">
            <v>29</v>
          </cell>
          <cell r="B238">
            <v>8</v>
          </cell>
          <cell r="C238" t="str">
            <v>WELL PAD</v>
          </cell>
          <cell r="D238">
            <v>2</v>
          </cell>
          <cell r="E238">
            <v>4</v>
          </cell>
          <cell r="F238">
            <v>1</v>
          </cell>
          <cell r="G238" t="str">
            <v>14404 CHAPARRAL</v>
          </cell>
          <cell r="P238">
            <v>2302.1397423997091</v>
          </cell>
          <cell r="Q238">
            <v>0.62916473645999993</v>
          </cell>
          <cell r="R238">
            <v>0.50010530333999992</v>
          </cell>
          <cell r="S238">
            <v>0.37104587021999996</v>
          </cell>
          <cell r="T238">
            <v>0.33593411268000001</v>
          </cell>
          <cell r="U238">
            <v>1.0533527262</v>
          </cell>
          <cell r="V238">
            <v>0.32075064995999997</v>
          </cell>
          <cell r="W238">
            <v>7.7815246439999983</v>
          </cell>
          <cell r="X238">
            <v>0.41564729195999994</v>
          </cell>
          <cell r="Y238">
            <v>8.0282559131999989</v>
          </cell>
          <cell r="Z238">
            <v>0.31505685143999995</v>
          </cell>
          <cell r="AA238">
            <v>1.2621253385999998E-2</v>
          </cell>
          <cell r="AB238">
            <v>5.2477843025999997E-2</v>
          </cell>
          <cell r="AC238">
            <v>79.333592711999998</v>
          </cell>
          <cell r="AD238">
            <v>73.829587475999986</v>
          </cell>
          <cell r="AE238">
            <v>6.8135788956000002E-3</v>
          </cell>
          <cell r="AF238">
            <v>18.409948547999999</v>
          </cell>
          <cell r="AG238">
            <v>3.1885271711999995E-3</v>
          </cell>
          <cell r="AH238">
            <v>5.3901292655999997E-5</v>
          </cell>
          <cell r="AI238">
            <v>1.5752842571999999E-3</v>
          </cell>
          <cell r="AJ238">
            <v>3.9382106429999997E-3</v>
          </cell>
          <cell r="AK238">
            <v>3.9287209787999995E-3</v>
          </cell>
          <cell r="AL238">
            <v>4.0425969491999993E-5</v>
          </cell>
          <cell r="AM238">
            <v>2.0118088103999998</v>
          </cell>
          <cell r="AN238">
            <v>0.5760226169399999</v>
          </cell>
          <cell r="AO238">
            <v>0.42134109047999996</v>
          </cell>
          <cell r="AP238">
            <v>0.44696318382</v>
          </cell>
          <cell r="AQ238">
            <v>6.5763372905999987E-3</v>
          </cell>
          <cell r="AR238">
            <v>2.9228165736</v>
          </cell>
          <cell r="AS238">
            <v>2.1541537733999996</v>
          </cell>
          <cell r="AT238">
            <v>1.3949806373999998</v>
          </cell>
          <cell r="AU238">
            <v>996.41474099999982</v>
          </cell>
          <cell r="AV238">
            <v>1.7745672053999999E-2</v>
          </cell>
          <cell r="AW238">
            <v>1.0248837335999998</v>
          </cell>
          <cell r="AX238">
            <v>0.69654135227999991</v>
          </cell>
          <cell r="AY238">
            <v>0.40046382924000001</v>
          </cell>
          <cell r="AZ238">
            <v>1.0533527261999999E-2</v>
          </cell>
          <cell r="BA238">
            <v>5.3806396013999995E-2</v>
          </cell>
          <cell r="BB238">
            <v>523.82946384000002</v>
          </cell>
          <cell r="BC238">
            <v>9.4232365505999993E-5</v>
          </cell>
          <cell r="BD238">
            <v>35.586240749999995</v>
          </cell>
          <cell r="BE238">
            <v>4.1469832553999995</v>
          </cell>
          <cell r="BF238">
            <v>2.5432300055999999</v>
          </cell>
          <cell r="BG238">
            <v>29.038372451999994</v>
          </cell>
          <cell r="BH238">
            <v>11.672286966</v>
          </cell>
          <cell r="BI238">
            <v>0.92144639381999993</v>
          </cell>
          <cell r="BJ238">
            <v>45.075904949999995</v>
          </cell>
          <cell r="BK238">
            <v>10.533527262</v>
          </cell>
          <cell r="BL238">
            <v>1.043863062</v>
          </cell>
          <cell r="BM238">
            <v>3.3308721341999998</v>
          </cell>
          <cell r="BN238">
            <v>24.673126919999994</v>
          </cell>
          <cell r="BO238">
            <v>4.7163631073999998E-5</v>
          </cell>
          <cell r="BP238">
            <v>9.869250768E-2</v>
          </cell>
          <cell r="BQ238">
            <v>0.39951486281999993</v>
          </cell>
          <cell r="BR238">
            <v>1.3380426522</v>
          </cell>
          <cell r="BS238">
            <v>397.61692997999995</v>
          </cell>
          <cell r="BT238">
            <v>0.42323902331999996</v>
          </cell>
          <cell r="BU238">
            <v>1.2905943311999998E-2</v>
          </cell>
          <cell r="BV238">
            <v>0.52003359815999994</v>
          </cell>
          <cell r="BW238">
            <v>9.1385466246</v>
          </cell>
          <cell r="BX238">
            <v>0.23439470573999999</v>
          </cell>
        </row>
        <row r="239">
          <cell r="A239">
            <v>32</v>
          </cell>
          <cell r="B239">
            <v>9</v>
          </cell>
          <cell r="C239" t="str">
            <v>WELL PAD</v>
          </cell>
          <cell r="D239">
            <v>8</v>
          </cell>
          <cell r="E239">
            <v>8</v>
          </cell>
          <cell r="F239">
            <v>1</v>
          </cell>
          <cell r="G239" t="str">
            <v>13794 NORTH FWY</v>
          </cell>
          <cell r="P239">
            <v>2302.1397423997091</v>
          </cell>
          <cell r="Q239">
            <v>0.62916473645999993</v>
          </cell>
          <cell r="R239">
            <v>0.50010530333999992</v>
          </cell>
          <cell r="S239">
            <v>0.37104587021999996</v>
          </cell>
          <cell r="T239">
            <v>0.33593411268000001</v>
          </cell>
          <cell r="U239">
            <v>1.0533527262</v>
          </cell>
          <cell r="V239">
            <v>0.32075064995999997</v>
          </cell>
          <cell r="W239">
            <v>7.7815246439999983</v>
          </cell>
          <cell r="X239">
            <v>0.41564729195999994</v>
          </cell>
          <cell r="Y239">
            <v>8.0282559131999989</v>
          </cell>
          <cell r="Z239">
            <v>0.31505685143999995</v>
          </cell>
          <cell r="AA239">
            <v>1.2621253385999998E-2</v>
          </cell>
          <cell r="AB239">
            <v>5.2477843025999997E-2</v>
          </cell>
          <cell r="AC239">
            <v>79.333592711999998</v>
          </cell>
          <cell r="AD239">
            <v>73.829587475999986</v>
          </cell>
          <cell r="AE239">
            <v>6.8135788956000002E-3</v>
          </cell>
          <cell r="AF239">
            <v>18.409948547999999</v>
          </cell>
          <cell r="AG239">
            <v>3.1885271711999995E-3</v>
          </cell>
          <cell r="AH239">
            <v>5.3901292655999997E-5</v>
          </cell>
          <cell r="AI239">
            <v>1.5752842571999999E-3</v>
          </cell>
          <cell r="AJ239">
            <v>3.9382106429999997E-3</v>
          </cell>
          <cell r="AK239">
            <v>3.9287209787999995E-3</v>
          </cell>
          <cell r="AL239">
            <v>4.0425969491999993E-5</v>
          </cell>
          <cell r="AM239">
            <v>2.0118088103999998</v>
          </cell>
          <cell r="AN239">
            <v>0.5760226169399999</v>
          </cell>
          <cell r="AO239">
            <v>0.42134109047999996</v>
          </cell>
          <cell r="AP239">
            <v>0.44696318382</v>
          </cell>
          <cell r="AQ239">
            <v>6.5763372905999987E-3</v>
          </cell>
          <cell r="AR239">
            <v>2.9228165736</v>
          </cell>
          <cell r="AS239">
            <v>2.1541537733999996</v>
          </cell>
          <cell r="AT239">
            <v>1.3949806373999998</v>
          </cell>
          <cell r="AU239">
            <v>996.41474099999982</v>
          </cell>
          <cell r="AV239">
            <v>1.7745672053999999E-2</v>
          </cell>
          <cell r="AW239">
            <v>1.0248837335999998</v>
          </cell>
          <cell r="AX239">
            <v>0.69654135227999991</v>
          </cell>
          <cell r="AY239">
            <v>0.40046382924000001</v>
          </cell>
          <cell r="AZ239">
            <v>1.0533527261999999E-2</v>
          </cell>
          <cell r="BA239">
            <v>5.3806396013999995E-2</v>
          </cell>
          <cell r="BB239">
            <v>523.82946384000002</v>
          </cell>
          <cell r="BC239">
            <v>9.4232365505999993E-5</v>
          </cell>
          <cell r="BD239">
            <v>35.586240749999995</v>
          </cell>
          <cell r="BE239">
            <v>4.1469832553999995</v>
          </cell>
          <cell r="BF239">
            <v>2.5432300055999999</v>
          </cell>
          <cell r="BG239">
            <v>29.038372451999994</v>
          </cell>
          <cell r="BH239">
            <v>11.672286966</v>
          </cell>
          <cell r="BI239">
            <v>0.92144639381999993</v>
          </cell>
          <cell r="BJ239">
            <v>45.075904949999995</v>
          </cell>
          <cell r="BK239">
            <v>10.533527262</v>
          </cell>
          <cell r="BL239">
            <v>1.043863062</v>
          </cell>
          <cell r="BM239">
            <v>3.3308721341999998</v>
          </cell>
          <cell r="BN239">
            <v>24.673126919999994</v>
          </cell>
          <cell r="BO239">
            <v>4.7163631073999998E-5</v>
          </cell>
          <cell r="BP239">
            <v>9.869250768E-2</v>
          </cell>
          <cell r="BQ239">
            <v>0.39951486281999993</v>
          </cell>
          <cell r="BR239">
            <v>1.3380426522</v>
          </cell>
          <cell r="BS239">
            <v>397.61692997999995</v>
          </cell>
          <cell r="BT239">
            <v>0.42323902331999996</v>
          </cell>
          <cell r="BU239">
            <v>1.2905943311999998E-2</v>
          </cell>
          <cell r="BV239">
            <v>0.52003359815999994</v>
          </cell>
          <cell r="BW239">
            <v>9.1385466246</v>
          </cell>
          <cell r="BX239">
            <v>0.23439470573999999</v>
          </cell>
        </row>
        <row r="240">
          <cell r="A240">
            <v>33</v>
          </cell>
          <cell r="B240">
            <v>10</v>
          </cell>
          <cell r="C240" t="str">
            <v>WELL PAD</v>
          </cell>
          <cell r="D240">
            <v>8</v>
          </cell>
          <cell r="E240">
            <v>6</v>
          </cell>
          <cell r="F240">
            <v>2</v>
          </cell>
          <cell r="G240" t="str">
            <v>13593 NORTH FWY</v>
          </cell>
          <cell r="P240">
            <v>4604.2794847994182</v>
          </cell>
          <cell r="Q240">
            <v>1.2583294729199999</v>
          </cell>
          <cell r="R240">
            <v>1.0002106066799998</v>
          </cell>
          <cell r="S240">
            <v>0.74209174043999993</v>
          </cell>
          <cell r="T240">
            <v>0.67186822536000002</v>
          </cell>
          <cell r="U240">
            <v>2.1067054524</v>
          </cell>
          <cell r="V240">
            <v>0.64150129991999993</v>
          </cell>
          <cell r="W240">
            <v>15.563049287999997</v>
          </cell>
          <cell r="X240">
            <v>0.83129458391999989</v>
          </cell>
          <cell r="Y240">
            <v>16.056511826399998</v>
          </cell>
          <cell r="Z240">
            <v>0.6301137028799999</v>
          </cell>
          <cell r="AA240">
            <v>2.5242506771999997E-2</v>
          </cell>
          <cell r="AB240">
            <v>0.10495568605199999</v>
          </cell>
          <cell r="AC240">
            <v>158.667185424</v>
          </cell>
          <cell r="AD240">
            <v>147.65917495199997</v>
          </cell>
          <cell r="AE240">
            <v>1.36271577912E-2</v>
          </cell>
          <cell r="AF240">
            <v>36.819897095999998</v>
          </cell>
          <cell r="AG240">
            <v>6.377054342399999E-3</v>
          </cell>
          <cell r="AH240">
            <v>1.0780258531199999E-4</v>
          </cell>
          <cell r="AI240">
            <v>3.1505685143999999E-3</v>
          </cell>
          <cell r="AJ240">
            <v>7.8764212859999995E-3</v>
          </cell>
          <cell r="AK240">
            <v>7.857441957599999E-3</v>
          </cell>
          <cell r="AL240">
            <v>8.0851938983999986E-5</v>
          </cell>
          <cell r="AM240">
            <v>4.0236176207999996</v>
          </cell>
          <cell r="AN240">
            <v>1.1520452338799998</v>
          </cell>
          <cell r="AO240">
            <v>0.84268218095999992</v>
          </cell>
          <cell r="AP240">
            <v>0.89392636764</v>
          </cell>
          <cell r="AQ240">
            <v>1.3152674581199997E-2</v>
          </cell>
          <cell r="AR240">
            <v>5.8456331472</v>
          </cell>
          <cell r="AS240">
            <v>4.3083075467999992</v>
          </cell>
          <cell r="AT240">
            <v>2.7899612747999996</v>
          </cell>
          <cell r="AU240">
            <v>1992.8294819999996</v>
          </cell>
          <cell r="AV240">
            <v>3.5491344107999999E-2</v>
          </cell>
          <cell r="AW240">
            <v>2.0497674671999997</v>
          </cell>
          <cell r="AX240">
            <v>1.3930827045599998</v>
          </cell>
          <cell r="AY240">
            <v>0.80092765848000003</v>
          </cell>
          <cell r="AZ240">
            <v>2.1067054523999998E-2</v>
          </cell>
          <cell r="BA240">
            <v>0.10761279202799999</v>
          </cell>
          <cell r="BB240">
            <v>1047.65892768</v>
          </cell>
          <cell r="BC240">
            <v>1.8846473101199999E-4</v>
          </cell>
          <cell r="BD240">
            <v>71.172481499999989</v>
          </cell>
          <cell r="BE240">
            <v>8.2939665107999989</v>
          </cell>
          <cell r="BF240">
            <v>5.0864600111999998</v>
          </cell>
          <cell r="BG240">
            <v>58.076744903999987</v>
          </cell>
          <cell r="BH240">
            <v>23.344573931999999</v>
          </cell>
          <cell r="BI240">
            <v>1.8428927876399999</v>
          </cell>
          <cell r="BJ240">
            <v>90.151809899999989</v>
          </cell>
          <cell r="BK240">
            <v>21.067054524</v>
          </cell>
          <cell r="BL240">
            <v>2.087726124</v>
          </cell>
          <cell r="BM240">
            <v>6.6617442683999997</v>
          </cell>
          <cell r="BN240">
            <v>49.346253839999989</v>
          </cell>
          <cell r="BO240">
            <v>9.4327262147999997E-5</v>
          </cell>
          <cell r="BP240">
            <v>0.19738501536</v>
          </cell>
          <cell r="BQ240">
            <v>0.79902972563999985</v>
          </cell>
          <cell r="BR240">
            <v>2.6760853043999999</v>
          </cell>
          <cell r="BS240">
            <v>795.2338599599999</v>
          </cell>
          <cell r="BT240">
            <v>0.84647804663999993</v>
          </cell>
          <cell r="BU240">
            <v>2.5811886623999997E-2</v>
          </cell>
          <cell r="BV240">
            <v>1.0400671963199999</v>
          </cell>
          <cell r="BW240">
            <v>18.2770932492</v>
          </cell>
          <cell r="BX240">
            <v>0.46878941147999997</v>
          </cell>
        </row>
        <row r="241">
          <cell r="A241">
            <v>36</v>
          </cell>
          <cell r="B241">
            <v>11</v>
          </cell>
          <cell r="C241" t="str">
            <v>WELL PAD</v>
          </cell>
          <cell r="D241">
            <v>8</v>
          </cell>
          <cell r="E241">
            <v>1</v>
          </cell>
          <cell r="F241">
            <v>1</v>
          </cell>
          <cell r="G241" t="str">
            <v xml:space="preserve">3397 ALLIANCE GATEWAY </v>
          </cell>
          <cell r="P241">
            <v>3548.7606483293885</v>
          </cell>
          <cell r="Q241">
            <v>0.96986078513999996</v>
          </cell>
          <cell r="R241">
            <v>0.77091498306000006</v>
          </cell>
          <cell r="S241">
            <v>0.57196918097999994</v>
          </cell>
          <cell r="T241">
            <v>0.51784422011999998</v>
          </cell>
          <cell r="U241">
            <v>1.6237488258000001</v>
          </cell>
          <cell r="V241">
            <v>0.49443883164000002</v>
          </cell>
          <cell r="W241">
            <v>11.995261595999999</v>
          </cell>
          <cell r="X241">
            <v>0.64072250963999999</v>
          </cell>
          <cell r="Y241">
            <v>12.3755991588</v>
          </cell>
          <cell r="Z241">
            <v>0.48566181096</v>
          </cell>
          <cell r="AA241">
            <v>1.9455729174E-2</v>
          </cell>
          <cell r="AB241">
            <v>8.0894873934000008E-2</v>
          </cell>
          <cell r="AC241">
            <v>122.293154808</v>
          </cell>
          <cell r="AD241">
            <v>113.808701484</v>
          </cell>
          <cell r="AE241">
            <v>1.0503168080400001E-2</v>
          </cell>
          <cell r="AF241">
            <v>28.379033532000001</v>
          </cell>
          <cell r="AG241">
            <v>4.9151315807999998E-3</v>
          </cell>
          <cell r="AH241">
            <v>8.3089129103999996E-5</v>
          </cell>
          <cell r="AI241">
            <v>2.4283090548000001E-3</v>
          </cell>
          <cell r="AJ241">
            <v>6.0707726369999999E-3</v>
          </cell>
          <cell r="AK241">
            <v>6.0561442692000002E-3</v>
          </cell>
          <cell r="AL241">
            <v>6.2316846827999994E-5</v>
          </cell>
          <cell r="AM241">
            <v>3.1012139735999997</v>
          </cell>
          <cell r="AN241">
            <v>0.88794192546000006</v>
          </cell>
          <cell r="AO241">
            <v>0.64949953032000007</v>
          </cell>
          <cell r="AP241">
            <v>0.68899612337999994</v>
          </cell>
          <cell r="AQ241">
            <v>1.01374588854E-2</v>
          </cell>
          <cell r="AR241">
            <v>4.5055372823999997</v>
          </cell>
          <cell r="AS241">
            <v>3.3206394905999996</v>
          </cell>
          <cell r="AT241">
            <v>2.1503700665999999</v>
          </cell>
          <cell r="AU241">
            <v>1535.9786189999998</v>
          </cell>
          <cell r="AV241">
            <v>2.7355047786000002E-2</v>
          </cell>
          <cell r="AW241">
            <v>1.5798637224000001</v>
          </cell>
          <cell r="AX241">
            <v>1.0737221965200001</v>
          </cell>
          <cell r="AY241">
            <v>0.61731712116000004</v>
          </cell>
          <cell r="AZ241">
            <v>1.6237488257999998E-2</v>
          </cell>
          <cell r="BA241">
            <v>8.2942845426E-2</v>
          </cell>
          <cell r="BB241">
            <v>807.48590256</v>
          </cell>
          <cell r="BC241">
            <v>1.4525969225400001E-4</v>
          </cell>
          <cell r="BD241">
            <v>54.856379250000003</v>
          </cell>
          <cell r="BE241">
            <v>6.3925967286000001</v>
          </cell>
          <cell r="BF241">
            <v>3.9204025703999998</v>
          </cell>
          <cell r="BG241">
            <v>44.762805467999996</v>
          </cell>
          <cell r="BH241">
            <v>17.992892393999998</v>
          </cell>
          <cell r="BI241">
            <v>1.4204145133800001</v>
          </cell>
          <cell r="BJ241">
            <v>69.484747049999996</v>
          </cell>
          <cell r="BK241">
            <v>16.237488257999999</v>
          </cell>
          <cell r="BL241">
            <v>1.609120458</v>
          </cell>
          <cell r="BM241">
            <v>5.1345570978000001</v>
          </cell>
          <cell r="BN241">
            <v>38.033756279999992</v>
          </cell>
          <cell r="BO241">
            <v>7.2702987966000008E-5</v>
          </cell>
          <cell r="BP241">
            <v>0.15213502512000002</v>
          </cell>
          <cell r="BQ241">
            <v>0.61585428438000001</v>
          </cell>
          <cell r="BR241">
            <v>2.0625998598000002</v>
          </cell>
          <cell r="BS241">
            <v>612.9286108199999</v>
          </cell>
          <cell r="BT241">
            <v>0.65242520388000003</v>
          </cell>
          <cell r="BU241">
            <v>1.9894580207999998E-2</v>
          </cell>
          <cell r="BV241">
            <v>0.80163455543999995</v>
          </cell>
          <cell r="BW241">
            <v>14.087118191399998</v>
          </cell>
          <cell r="BX241">
            <v>0.36132068466</v>
          </cell>
        </row>
        <row r="242">
          <cell r="A242">
            <v>37</v>
          </cell>
          <cell r="B242">
            <v>12</v>
          </cell>
          <cell r="C242" t="str">
            <v>WELL PAD</v>
          </cell>
          <cell r="D242">
            <v>2</v>
          </cell>
          <cell r="E242">
            <v>4</v>
          </cell>
          <cell r="F242">
            <v>1</v>
          </cell>
          <cell r="G242" t="str">
            <v>5198 WESTPORT PKWY</v>
          </cell>
          <cell r="P242">
            <v>3510.6932436006618</v>
          </cell>
          <cell r="Q242">
            <v>0.95945712969599994</v>
          </cell>
          <cell r="R242">
            <v>0.76264541078399994</v>
          </cell>
          <cell r="S242">
            <v>0.56583369187199994</v>
          </cell>
          <cell r="T242">
            <v>0.51228932716799991</v>
          </cell>
          <cell r="U242">
            <v>1.60633094112</v>
          </cell>
          <cell r="V242">
            <v>0.48913500729599996</v>
          </cell>
          <cell r="W242">
            <v>11.866588934399998</v>
          </cell>
          <cell r="X242">
            <v>0.63384950649599991</v>
          </cell>
          <cell r="Y242">
            <v>12.242846632319999</v>
          </cell>
          <cell r="Z242">
            <v>0.48045213734399994</v>
          </cell>
          <cell r="AA242">
            <v>1.9247028393599999E-2</v>
          </cell>
          <cell r="AB242">
            <v>8.0027118057600002E-2</v>
          </cell>
          <cell r="AC242">
            <v>120.98132133119999</v>
          </cell>
          <cell r="AD242">
            <v>112.58788037759999</v>
          </cell>
          <cell r="AE242">
            <v>1.0390501042560001E-2</v>
          </cell>
          <cell r="AF242">
            <v>28.074612844799997</v>
          </cell>
          <cell r="AG242">
            <v>4.8624071731199993E-3</v>
          </cell>
          <cell r="AH242">
            <v>8.2197835545600007E-5</v>
          </cell>
          <cell r="AI242">
            <v>2.4022606867200001E-3</v>
          </cell>
          <cell r="AJ242">
            <v>6.0056517167999994E-3</v>
          </cell>
          <cell r="AK242">
            <v>5.9911802668799995E-3</v>
          </cell>
          <cell r="AL242">
            <v>6.1648376659199995E-5</v>
          </cell>
          <cell r="AM242">
            <v>3.0679473830399999</v>
          </cell>
          <cell r="AN242">
            <v>0.87841701014399998</v>
          </cell>
          <cell r="AO242">
            <v>0.64253237644799999</v>
          </cell>
          <cell r="AP242">
            <v>0.68160529123199998</v>
          </cell>
          <cell r="AQ242">
            <v>1.002871479456E-2</v>
          </cell>
          <cell r="AR242">
            <v>4.4572065753599999</v>
          </cell>
          <cell r="AS242">
            <v>3.2850191318399995</v>
          </cell>
          <cell r="AT242">
            <v>2.1273031382399998</v>
          </cell>
          <cell r="AU242">
            <v>1519.5022415999997</v>
          </cell>
          <cell r="AV242">
            <v>2.7061611350399997E-2</v>
          </cell>
          <cell r="AW242">
            <v>1.5629165913599998</v>
          </cell>
          <cell r="AX242">
            <v>1.0622044241279998</v>
          </cell>
          <cell r="AY242">
            <v>0.61069518662400002</v>
          </cell>
          <cell r="AZ242">
            <v>1.6063309411199999E-2</v>
          </cell>
          <cell r="BA242">
            <v>8.2053121046399988E-2</v>
          </cell>
          <cell r="BB242">
            <v>798.82403558399994</v>
          </cell>
          <cell r="BC242">
            <v>1.437014977056E-4</v>
          </cell>
          <cell r="BD242">
            <v>54.267937199999992</v>
          </cell>
          <cell r="BE242">
            <v>6.3240236150399998</v>
          </cell>
          <cell r="BF242">
            <v>3.8783485785599998</v>
          </cell>
          <cell r="BG242">
            <v>44.282636755199995</v>
          </cell>
          <cell r="BH242">
            <v>17.799883401599999</v>
          </cell>
          <cell r="BI242">
            <v>1.4051777872319999</v>
          </cell>
          <cell r="BJ242">
            <v>68.739387119999989</v>
          </cell>
          <cell r="BK242">
            <v>16.063309411199999</v>
          </cell>
          <cell r="BL242">
            <v>1.5918594912000001</v>
          </cell>
          <cell r="BM242">
            <v>5.0794789219199998</v>
          </cell>
          <cell r="BN242">
            <v>37.625769792</v>
          </cell>
          <cell r="BO242">
            <v>7.1923106102400001E-5</v>
          </cell>
          <cell r="BP242">
            <v>0.15050307916799999</v>
          </cell>
          <cell r="BQ242">
            <v>0.60924804163199997</v>
          </cell>
          <cell r="BR242">
            <v>2.04047443872</v>
          </cell>
          <cell r="BS242">
            <v>606.35375164799996</v>
          </cell>
          <cell r="BT242">
            <v>0.64542666643199997</v>
          </cell>
          <cell r="BU242">
            <v>1.9681171891199997E-2</v>
          </cell>
          <cell r="BV242">
            <v>0.79303545561599997</v>
          </cell>
          <cell r="BW242">
            <v>13.93600627296</v>
          </cell>
          <cell r="BX242">
            <v>0.357444813024</v>
          </cell>
        </row>
        <row r="243">
          <cell r="A243">
            <v>38</v>
          </cell>
          <cell r="B243">
            <v>13</v>
          </cell>
          <cell r="C243" t="str">
            <v>WELL PAD</v>
          </cell>
          <cell r="D243">
            <v>1</v>
          </cell>
          <cell r="E243">
            <v>2</v>
          </cell>
          <cell r="F243">
            <v>1</v>
          </cell>
          <cell r="G243" t="str">
            <v>5290 WESTPORT PKWY</v>
          </cell>
          <cell r="P243">
            <v>1571.8057551556635</v>
          </cell>
          <cell r="Q243">
            <v>0.42956764765200001</v>
          </cell>
          <cell r="R243">
            <v>0.34145120710799998</v>
          </cell>
          <cell r="S243">
            <v>0.253334766564</v>
          </cell>
          <cell r="T243">
            <v>0.22936191141599999</v>
          </cell>
          <cell r="U243">
            <v>0.71918565443999993</v>
          </cell>
          <cell r="V243">
            <v>0.218995271352</v>
          </cell>
          <cell r="W243">
            <v>5.3129030328000004</v>
          </cell>
          <cell r="X243">
            <v>0.28378677175200001</v>
          </cell>
          <cell r="Y243">
            <v>5.4813609338399996</v>
          </cell>
          <cell r="Z243">
            <v>0.21510778132799999</v>
          </cell>
          <cell r="AA243">
            <v>8.6172695532E-3</v>
          </cell>
          <cell r="AB243">
            <v>3.5829699721200002E-2</v>
          </cell>
          <cell r="AC243">
            <v>54.165694334399994</v>
          </cell>
          <cell r="AD243">
            <v>50.407787311199996</v>
          </cell>
          <cell r="AE243">
            <v>4.6520297287199995E-3</v>
          </cell>
          <cell r="AF243">
            <v>12.5695510776</v>
          </cell>
          <cell r="AG243">
            <v>2.1769944134399999E-3</v>
          </cell>
          <cell r="AH243">
            <v>3.68015722272E-5</v>
          </cell>
          <cell r="AI243">
            <v>1.0755389066400001E-3</v>
          </cell>
          <cell r="AJ243">
            <v>2.6888472666000002E-3</v>
          </cell>
          <cell r="AK243">
            <v>2.6823681165599996E-3</v>
          </cell>
          <cell r="AL243">
            <v>2.7601179170399998E-5</v>
          </cell>
          <cell r="AM243">
            <v>1.3735798084799999</v>
          </cell>
          <cell r="AN243">
            <v>0.39328440742799997</v>
          </cell>
          <cell r="AO243">
            <v>0.28767426177599997</v>
          </cell>
          <cell r="AP243">
            <v>0.305167966884</v>
          </cell>
          <cell r="AQ243">
            <v>4.4900509777199994E-3</v>
          </cell>
          <cell r="AR243">
            <v>1.9955782123200001</v>
          </cell>
          <cell r="AS243">
            <v>1.4707670590799997</v>
          </cell>
          <cell r="AT243">
            <v>0.95243505587999999</v>
          </cell>
          <cell r="AU243">
            <v>680.31075420000002</v>
          </cell>
          <cell r="AV243">
            <v>1.2116010574800001E-2</v>
          </cell>
          <cell r="AW243">
            <v>0.69974820432000007</v>
          </cell>
          <cell r="AX243">
            <v>0.47556961293599997</v>
          </cell>
          <cell r="AY243">
            <v>0.273420131688</v>
          </cell>
          <cell r="AZ243">
            <v>7.1918565443999998E-3</v>
          </cell>
          <cell r="BA243">
            <v>3.6736780726799999E-2</v>
          </cell>
          <cell r="BB243">
            <v>357.64908220799998</v>
          </cell>
          <cell r="BC243">
            <v>6.4337959897199992E-5</v>
          </cell>
          <cell r="BD243">
            <v>24.29681265</v>
          </cell>
          <cell r="BE243">
            <v>2.8313885674799999</v>
          </cell>
          <cell r="BF243">
            <v>1.73641221072</v>
          </cell>
          <cell r="BG243">
            <v>19.826199122399998</v>
          </cell>
          <cell r="BH243">
            <v>7.9693545492000002</v>
          </cell>
          <cell r="BI243">
            <v>0.62912546888400001</v>
          </cell>
          <cell r="BJ243">
            <v>30.77596269</v>
          </cell>
          <cell r="BK243">
            <v>7.1918565444000002</v>
          </cell>
          <cell r="BL243">
            <v>0.71270650440000005</v>
          </cell>
          <cell r="BM243">
            <v>2.2741816640400003</v>
          </cell>
          <cell r="BN243">
            <v>16.845790103999999</v>
          </cell>
          <cell r="BO243">
            <v>3.2201375698799997E-5</v>
          </cell>
          <cell r="BP243">
            <v>6.738316041600001E-2</v>
          </cell>
          <cell r="BQ243">
            <v>0.27277221668399998</v>
          </cell>
          <cell r="BR243">
            <v>0.91356015564000015</v>
          </cell>
          <cell r="BS243">
            <v>271.476386676</v>
          </cell>
          <cell r="BT243">
            <v>0.28897009178400002</v>
          </cell>
          <cell r="BU243">
            <v>8.8116440543999988E-3</v>
          </cell>
          <cell r="BV243">
            <v>0.35505742219199998</v>
          </cell>
          <cell r="BW243">
            <v>6.2394214885199997</v>
          </cell>
          <cell r="BX243">
            <v>0.160035005988</v>
          </cell>
        </row>
        <row r="244">
          <cell r="A244">
            <v>39</v>
          </cell>
          <cell r="B244">
            <v>14</v>
          </cell>
          <cell r="C244" t="str">
            <v>WELL PAD</v>
          </cell>
          <cell r="D244">
            <v>3</v>
          </cell>
          <cell r="E244">
            <v>3</v>
          </cell>
          <cell r="F244">
            <v>1</v>
          </cell>
          <cell r="G244" t="str">
            <v>13195 PARK VISTA BLVD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</row>
        <row r="245">
          <cell r="A245">
            <v>41</v>
          </cell>
          <cell r="B245">
            <v>15</v>
          </cell>
          <cell r="C245" t="str">
            <v>WELL PAD</v>
          </cell>
          <cell r="D245">
            <v>12</v>
          </cell>
          <cell r="E245">
            <v>1</v>
          </cell>
          <cell r="F245">
            <v>1</v>
          </cell>
          <cell r="G245" t="str">
            <v xml:space="preserve">3398 ALLIANCE GATEWAY </v>
          </cell>
          <cell r="P245">
            <v>2302.1397423997091</v>
          </cell>
          <cell r="Q245">
            <v>0.62916473645999993</v>
          </cell>
          <cell r="R245">
            <v>0.50010530333999992</v>
          </cell>
          <cell r="S245">
            <v>0.37104587021999996</v>
          </cell>
          <cell r="T245">
            <v>0.33593411268000001</v>
          </cell>
          <cell r="U245">
            <v>1.0533527262</v>
          </cell>
          <cell r="V245">
            <v>0.32075064995999997</v>
          </cell>
          <cell r="W245">
            <v>7.7815246439999983</v>
          </cell>
          <cell r="X245">
            <v>0.41564729195999994</v>
          </cell>
          <cell r="Y245">
            <v>8.0282559131999989</v>
          </cell>
          <cell r="Z245">
            <v>0.31505685143999995</v>
          </cell>
          <cell r="AA245">
            <v>1.2621253385999998E-2</v>
          </cell>
          <cell r="AB245">
            <v>5.2477843025999997E-2</v>
          </cell>
          <cell r="AC245">
            <v>79.333592711999998</v>
          </cell>
          <cell r="AD245">
            <v>73.829587475999986</v>
          </cell>
          <cell r="AE245">
            <v>6.8135788956000002E-3</v>
          </cell>
          <cell r="AF245">
            <v>18.409948547999999</v>
          </cell>
          <cell r="AG245">
            <v>3.1885271711999995E-3</v>
          </cell>
          <cell r="AH245">
            <v>5.3901292655999997E-5</v>
          </cell>
          <cell r="AI245">
            <v>1.5752842571999999E-3</v>
          </cell>
          <cell r="AJ245">
            <v>3.9382106429999997E-3</v>
          </cell>
          <cell r="AK245">
            <v>3.9287209787999995E-3</v>
          </cell>
          <cell r="AL245">
            <v>4.0425969491999993E-5</v>
          </cell>
          <cell r="AM245">
            <v>2.0118088103999998</v>
          </cell>
          <cell r="AN245">
            <v>0.5760226169399999</v>
          </cell>
          <cell r="AO245">
            <v>0.42134109047999996</v>
          </cell>
          <cell r="AP245">
            <v>0.44696318382</v>
          </cell>
          <cell r="AQ245">
            <v>6.5763372905999987E-3</v>
          </cell>
          <cell r="AR245">
            <v>2.9228165736</v>
          </cell>
          <cell r="AS245">
            <v>2.1541537733999996</v>
          </cell>
          <cell r="AT245">
            <v>1.3949806373999998</v>
          </cell>
          <cell r="AU245">
            <v>996.41474099999982</v>
          </cell>
          <cell r="AV245">
            <v>1.7745672053999999E-2</v>
          </cell>
          <cell r="AW245">
            <v>1.0248837335999998</v>
          </cell>
          <cell r="AX245">
            <v>0.69654135227999991</v>
          </cell>
          <cell r="AY245">
            <v>0.40046382924000001</v>
          </cell>
          <cell r="AZ245">
            <v>1.0533527261999999E-2</v>
          </cell>
          <cell r="BA245">
            <v>5.3806396013999995E-2</v>
          </cell>
          <cell r="BB245">
            <v>523.82946384000002</v>
          </cell>
          <cell r="BC245">
            <v>9.4232365505999993E-5</v>
          </cell>
          <cell r="BD245">
            <v>35.586240749999995</v>
          </cell>
          <cell r="BE245">
            <v>4.1469832553999995</v>
          </cell>
          <cell r="BF245">
            <v>2.5432300055999999</v>
          </cell>
          <cell r="BG245">
            <v>29.038372451999994</v>
          </cell>
          <cell r="BH245">
            <v>11.672286966</v>
          </cell>
          <cell r="BI245">
            <v>0.92144639381999993</v>
          </cell>
          <cell r="BJ245">
            <v>45.075904949999995</v>
          </cell>
          <cell r="BK245">
            <v>10.533527262</v>
          </cell>
          <cell r="BL245">
            <v>1.043863062</v>
          </cell>
          <cell r="BM245">
            <v>3.3308721341999998</v>
          </cell>
          <cell r="BN245">
            <v>24.673126919999994</v>
          </cell>
          <cell r="BO245">
            <v>4.7163631073999998E-5</v>
          </cell>
          <cell r="BP245">
            <v>9.869250768E-2</v>
          </cell>
          <cell r="BQ245">
            <v>0.39951486281999993</v>
          </cell>
          <cell r="BR245">
            <v>1.3380426522</v>
          </cell>
          <cell r="BS245">
            <v>397.61692997999995</v>
          </cell>
          <cell r="BT245">
            <v>0.42323902331999996</v>
          </cell>
          <cell r="BU245">
            <v>1.2905943311999998E-2</v>
          </cell>
          <cell r="BV245">
            <v>0.52003359815999994</v>
          </cell>
          <cell r="BW245">
            <v>9.1385466246</v>
          </cell>
          <cell r="BX245">
            <v>0.23439470573999999</v>
          </cell>
        </row>
        <row r="246">
          <cell r="A246">
            <v>55</v>
          </cell>
          <cell r="B246">
            <v>16</v>
          </cell>
          <cell r="C246" t="str">
            <v>WELL PAD</v>
          </cell>
          <cell r="D246">
            <v>2</v>
          </cell>
          <cell r="E246">
            <v>3</v>
          </cell>
          <cell r="F246">
            <v>1</v>
          </cell>
          <cell r="G246" t="str">
            <v>5696 N TARRANT PKWY</v>
          </cell>
          <cell r="P246">
            <v>2302.1397423997091</v>
          </cell>
          <cell r="Q246">
            <v>0.62916473645999993</v>
          </cell>
          <cell r="R246">
            <v>0.50010530333999992</v>
          </cell>
          <cell r="S246">
            <v>0.37104587021999996</v>
          </cell>
          <cell r="T246">
            <v>0.33593411268000001</v>
          </cell>
          <cell r="U246">
            <v>1.0533527262</v>
          </cell>
          <cell r="V246">
            <v>0.32075064995999997</v>
          </cell>
          <cell r="W246">
            <v>7.7815246439999983</v>
          </cell>
          <cell r="X246">
            <v>0.41564729195999994</v>
          </cell>
          <cell r="Y246">
            <v>8.0282559131999989</v>
          </cell>
          <cell r="Z246">
            <v>0.31505685143999995</v>
          </cell>
          <cell r="AA246">
            <v>1.2621253385999998E-2</v>
          </cell>
          <cell r="AB246">
            <v>5.2477843025999997E-2</v>
          </cell>
          <cell r="AC246">
            <v>79.333592711999998</v>
          </cell>
          <cell r="AD246">
            <v>73.829587475999986</v>
          </cell>
          <cell r="AE246">
            <v>6.8135788956000002E-3</v>
          </cell>
          <cell r="AF246">
            <v>18.409948547999999</v>
          </cell>
          <cell r="AG246">
            <v>3.1885271711999995E-3</v>
          </cell>
          <cell r="AH246">
            <v>5.3901292655999997E-5</v>
          </cell>
          <cell r="AI246">
            <v>1.5752842571999999E-3</v>
          </cell>
          <cell r="AJ246">
            <v>3.9382106429999997E-3</v>
          </cell>
          <cell r="AK246">
            <v>3.9287209787999995E-3</v>
          </cell>
          <cell r="AL246">
            <v>4.0425969491999993E-5</v>
          </cell>
          <cell r="AM246">
            <v>2.0118088103999998</v>
          </cell>
          <cell r="AN246">
            <v>0.5760226169399999</v>
          </cell>
          <cell r="AO246">
            <v>0.42134109047999996</v>
          </cell>
          <cell r="AP246">
            <v>0.44696318382</v>
          </cell>
          <cell r="AQ246">
            <v>6.5763372905999987E-3</v>
          </cell>
          <cell r="AR246">
            <v>2.9228165736</v>
          </cell>
          <cell r="AS246">
            <v>2.1541537733999996</v>
          </cell>
          <cell r="AT246">
            <v>1.3949806373999998</v>
          </cell>
          <cell r="AU246">
            <v>996.41474099999982</v>
          </cell>
          <cell r="AV246">
            <v>1.7745672053999999E-2</v>
          </cell>
          <cell r="AW246">
            <v>1.0248837335999998</v>
          </cell>
          <cell r="AX246">
            <v>0.69654135227999991</v>
          </cell>
          <cell r="AY246">
            <v>0.40046382924000001</v>
          </cell>
          <cell r="AZ246">
            <v>1.0533527261999999E-2</v>
          </cell>
          <cell r="BA246">
            <v>5.3806396013999995E-2</v>
          </cell>
          <cell r="BB246">
            <v>523.82946384000002</v>
          </cell>
          <cell r="BC246">
            <v>9.4232365505999993E-5</v>
          </cell>
          <cell r="BD246">
            <v>35.586240749999995</v>
          </cell>
          <cell r="BE246">
            <v>4.1469832553999995</v>
          </cell>
          <cell r="BF246">
            <v>2.5432300055999999</v>
          </cell>
          <cell r="BG246">
            <v>29.038372451999994</v>
          </cell>
          <cell r="BH246">
            <v>11.672286966</v>
          </cell>
          <cell r="BI246">
            <v>0.92144639381999993</v>
          </cell>
          <cell r="BJ246">
            <v>45.075904949999995</v>
          </cell>
          <cell r="BK246">
            <v>10.533527262</v>
          </cell>
          <cell r="BL246">
            <v>1.043863062</v>
          </cell>
          <cell r="BM246">
            <v>3.3308721341999998</v>
          </cell>
          <cell r="BN246">
            <v>24.673126919999994</v>
          </cell>
          <cell r="BO246">
            <v>4.7163631073999998E-5</v>
          </cell>
          <cell r="BP246">
            <v>9.869250768E-2</v>
          </cell>
          <cell r="BQ246">
            <v>0.39951486281999993</v>
          </cell>
          <cell r="BR246">
            <v>1.3380426522</v>
          </cell>
          <cell r="BS246">
            <v>397.61692997999995</v>
          </cell>
          <cell r="BT246">
            <v>0.42323902331999996</v>
          </cell>
          <cell r="BU246">
            <v>1.2905943311999998E-2</v>
          </cell>
          <cell r="BV246">
            <v>0.52003359815999994</v>
          </cell>
          <cell r="BW246">
            <v>9.1385466246</v>
          </cell>
          <cell r="BX246">
            <v>0.23439470573999999</v>
          </cell>
        </row>
        <row r="247">
          <cell r="A247">
            <v>147</v>
          </cell>
          <cell r="B247">
            <v>17</v>
          </cell>
          <cell r="C247" t="str">
            <v>WELL PAD</v>
          </cell>
          <cell r="D247">
            <v>2</v>
          </cell>
          <cell r="E247">
            <v>3</v>
          </cell>
          <cell r="F247">
            <v>1</v>
          </cell>
          <cell r="G247" t="str">
            <v>12890 BLK SAGINAW BLVD</v>
          </cell>
          <cell r="P247">
            <v>2302.1397423997091</v>
          </cell>
          <cell r="Q247">
            <v>0.62916473645999993</v>
          </cell>
          <cell r="R247">
            <v>0.50010530333999992</v>
          </cell>
          <cell r="S247">
            <v>0.37104587021999996</v>
          </cell>
          <cell r="T247">
            <v>0.33593411268000001</v>
          </cell>
          <cell r="U247">
            <v>1.0533527262</v>
          </cell>
          <cell r="V247">
            <v>0.32075064995999997</v>
          </cell>
          <cell r="W247">
            <v>7.7815246439999983</v>
          </cell>
          <cell r="X247">
            <v>0.41564729195999994</v>
          </cell>
          <cell r="Y247">
            <v>8.0282559131999989</v>
          </cell>
          <cell r="Z247">
            <v>0.31505685143999995</v>
          </cell>
          <cell r="AA247">
            <v>1.2621253385999998E-2</v>
          </cell>
          <cell r="AB247">
            <v>5.2477843025999997E-2</v>
          </cell>
          <cell r="AC247">
            <v>79.333592711999998</v>
          </cell>
          <cell r="AD247">
            <v>73.829587475999986</v>
          </cell>
          <cell r="AE247">
            <v>6.8135788956000002E-3</v>
          </cell>
          <cell r="AF247">
            <v>18.409948547999999</v>
          </cell>
          <cell r="AG247">
            <v>3.1885271711999995E-3</v>
          </cell>
          <cell r="AH247">
            <v>5.3901292655999997E-5</v>
          </cell>
          <cell r="AI247">
            <v>1.5752842571999999E-3</v>
          </cell>
          <cell r="AJ247">
            <v>3.9382106429999997E-3</v>
          </cell>
          <cell r="AK247">
            <v>3.9287209787999995E-3</v>
          </cell>
          <cell r="AL247">
            <v>4.0425969491999993E-5</v>
          </cell>
          <cell r="AM247">
            <v>2.0118088103999998</v>
          </cell>
          <cell r="AN247">
            <v>0.5760226169399999</v>
          </cell>
          <cell r="AO247">
            <v>0.42134109047999996</v>
          </cell>
          <cell r="AP247">
            <v>0.44696318382</v>
          </cell>
          <cell r="AQ247">
            <v>6.5763372905999987E-3</v>
          </cell>
          <cell r="AR247">
            <v>2.9228165736</v>
          </cell>
          <cell r="AS247">
            <v>2.1541537733999996</v>
          </cell>
          <cell r="AT247">
            <v>1.3949806373999998</v>
          </cell>
          <cell r="AU247">
            <v>996.41474099999982</v>
          </cell>
          <cell r="AV247">
            <v>1.7745672053999999E-2</v>
          </cell>
          <cell r="AW247">
            <v>1.0248837335999998</v>
          </cell>
          <cell r="AX247">
            <v>0.69654135227999991</v>
          </cell>
          <cell r="AY247">
            <v>0.40046382924000001</v>
          </cell>
          <cell r="AZ247">
            <v>1.0533527261999999E-2</v>
          </cell>
          <cell r="BA247">
            <v>5.3806396013999995E-2</v>
          </cell>
          <cell r="BB247">
            <v>523.82946384000002</v>
          </cell>
          <cell r="BC247">
            <v>9.4232365505999993E-5</v>
          </cell>
          <cell r="BD247">
            <v>35.586240749999995</v>
          </cell>
          <cell r="BE247">
            <v>4.1469832553999995</v>
          </cell>
          <cell r="BF247">
            <v>2.5432300055999999</v>
          </cell>
          <cell r="BG247">
            <v>29.038372451999994</v>
          </cell>
          <cell r="BH247">
            <v>11.672286966</v>
          </cell>
          <cell r="BI247">
            <v>0.92144639381999993</v>
          </cell>
          <cell r="BJ247">
            <v>45.075904949999995</v>
          </cell>
          <cell r="BK247">
            <v>10.533527262</v>
          </cell>
          <cell r="BL247">
            <v>1.043863062</v>
          </cell>
          <cell r="BM247">
            <v>3.3308721341999998</v>
          </cell>
          <cell r="BN247">
            <v>24.673126919999994</v>
          </cell>
          <cell r="BO247">
            <v>4.7163631073999998E-5</v>
          </cell>
          <cell r="BP247">
            <v>9.869250768E-2</v>
          </cell>
          <cell r="BQ247">
            <v>0.39951486281999993</v>
          </cell>
          <cell r="BR247">
            <v>1.3380426522</v>
          </cell>
          <cell r="BS247">
            <v>397.61692997999995</v>
          </cell>
          <cell r="BT247">
            <v>0.42323902331999996</v>
          </cell>
          <cell r="BU247">
            <v>1.2905943311999998E-2</v>
          </cell>
          <cell r="BV247">
            <v>0.52003359815999994</v>
          </cell>
          <cell r="BW247">
            <v>9.1385466246</v>
          </cell>
          <cell r="BX247">
            <v>0.23439470573999999</v>
          </cell>
        </row>
        <row r="248">
          <cell r="A248">
            <v>165</v>
          </cell>
          <cell r="B248">
            <v>18</v>
          </cell>
          <cell r="C248" t="str">
            <v>WELL PAD</v>
          </cell>
          <cell r="D248">
            <v>5</v>
          </cell>
          <cell r="E248">
            <v>2</v>
          </cell>
          <cell r="F248">
            <v>1</v>
          </cell>
          <cell r="G248" t="str">
            <v>452 WEST BONDS RANCH RD</v>
          </cell>
          <cell r="P248">
            <v>2302.1397423997091</v>
          </cell>
          <cell r="Q248">
            <v>0.62916473645999993</v>
          </cell>
          <cell r="R248">
            <v>0.50010530333999992</v>
          </cell>
          <cell r="S248">
            <v>0.37104587021999996</v>
          </cell>
          <cell r="T248">
            <v>0.33593411268000001</v>
          </cell>
          <cell r="U248">
            <v>1.0533527262</v>
          </cell>
          <cell r="V248">
            <v>0.32075064995999997</v>
          </cell>
          <cell r="W248">
            <v>7.7815246439999983</v>
          </cell>
          <cell r="X248">
            <v>0.41564729195999994</v>
          </cell>
          <cell r="Y248">
            <v>8.0282559131999989</v>
          </cell>
          <cell r="Z248">
            <v>0.31505685143999995</v>
          </cell>
          <cell r="AA248">
            <v>1.2621253385999998E-2</v>
          </cell>
          <cell r="AB248">
            <v>5.2477843025999997E-2</v>
          </cell>
          <cell r="AC248">
            <v>79.333592711999998</v>
          </cell>
          <cell r="AD248">
            <v>73.829587475999986</v>
          </cell>
          <cell r="AE248">
            <v>6.8135788956000002E-3</v>
          </cell>
          <cell r="AF248">
            <v>18.409948547999999</v>
          </cell>
          <cell r="AG248">
            <v>3.1885271711999995E-3</v>
          </cell>
          <cell r="AH248">
            <v>5.3901292655999997E-5</v>
          </cell>
          <cell r="AI248">
            <v>1.5752842571999999E-3</v>
          </cell>
          <cell r="AJ248">
            <v>3.9382106429999997E-3</v>
          </cell>
          <cell r="AK248">
            <v>3.9287209787999995E-3</v>
          </cell>
          <cell r="AL248">
            <v>4.0425969491999993E-5</v>
          </cell>
          <cell r="AM248">
            <v>2.0118088103999998</v>
          </cell>
          <cell r="AN248">
            <v>0.5760226169399999</v>
          </cell>
          <cell r="AO248">
            <v>0.42134109047999996</v>
          </cell>
          <cell r="AP248">
            <v>0.44696318382</v>
          </cell>
          <cell r="AQ248">
            <v>6.5763372905999987E-3</v>
          </cell>
          <cell r="AR248">
            <v>2.9228165736</v>
          </cell>
          <cell r="AS248">
            <v>2.1541537733999996</v>
          </cell>
          <cell r="AT248">
            <v>1.3949806373999998</v>
          </cell>
          <cell r="AU248">
            <v>996.41474099999982</v>
          </cell>
          <cell r="AV248">
            <v>1.7745672053999999E-2</v>
          </cell>
          <cell r="AW248">
            <v>1.0248837335999998</v>
          </cell>
          <cell r="AX248">
            <v>0.69654135227999991</v>
          </cell>
          <cell r="AY248">
            <v>0.40046382924000001</v>
          </cell>
          <cell r="AZ248">
            <v>1.0533527261999999E-2</v>
          </cell>
          <cell r="BA248">
            <v>5.3806396013999995E-2</v>
          </cell>
          <cell r="BB248">
            <v>523.82946384000002</v>
          </cell>
          <cell r="BC248">
            <v>9.4232365505999993E-5</v>
          </cell>
          <cell r="BD248">
            <v>35.586240749999995</v>
          </cell>
          <cell r="BE248">
            <v>4.1469832553999995</v>
          </cell>
          <cell r="BF248">
            <v>2.5432300055999999</v>
          </cell>
          <cell r="BG248">
            <v>29.038372451999994</v>
          </cell>
          <cell r="BH248">
            <v>11.672286966</v>
          </cell>
          <cell r="BI248">
            <v>0.92144639381999993</v>
          </cell>
          <cell r="BJ248">
            <v>45.075904949999995</v>
          </cell>
          <cell r="BK248">
            <v>10.533527262</v>
          </cell>
          <cell r="BL248">
            <v>1.043863062</v>
          </cell>
          <cell r="BM248">
            <v>3.3308721341999998</v>
          </cell>
          <cell r="BN248">
            <v>24.673126919999994</v>
          </cell>
          <cell r="BO248">
            <v>4.7163631073999998E-5</v>
          </cell>
          <cell r="BP248">
            <v>9.869250768E-2</v>
          </cell>
          <cell r="BQ248">
            <v>0.39951486281999993</v>
          </cell>
          <cell r="BR248">
            <v>1.3380426522</v>
          </cell>
          <cell r="BS248">
            <v>397.61692997999995</v>
          </cell>
          <cell r="BT248">
            <v>0.42323902331999996</v>
          </cell>
          <cell r="BU248">
            <v>1.2905943311999998E-2</v>
          </cell>
          <cell r="BV248">
            <v>0.52003359815999994</v>
          </cell>
          <cell r="BW248">
            <v>9.1385466246</v>
          </cell>
          <cell r="BX248">
            <v>0.23439470573999999</v>
          </cell>
        </row>
        <row r="249">
          <cell r="A249">
            <v>174</v>
          </cell>
          <cell r="B249">
            <v>19</v>
          </cell>
          <cell r="C249" t="str">
            <v>WELL PAD</v>
          </cell>
          <cell r="D249">
            <v>1</v>
          </cell>
          <cell r="E249">
            <v>1</v>
          </cell>
          <cell r="F249">
            <v>1</v>
          </cell>
          <cell r="G249" t="str">
            <v xml:space="preserve">9698 Boat Club Road </v>
          </cell>
          <cell r="P249">
            <v>699.16687075035372</v>
          </cell>
          <cell r="Q249">
            <v>0.191079252</v>
          </cell>
          <cell r="R249">
            <v>0.151883508</v>
          </cell>
          <cell r="S249">
            <v>0.11268776400000001</v>
          </cell>
          <cell r="T249">
            <v>0.10202421600000001</v>
          </cell>
          <cell r="U249">
            <v>0.31990644000000001</v>
          </cell>
          <cell r="V249">
            <v>9.7412952000000011E-2</v>
          </cell>
          <cell r="W249">
            <v>2.3632728000000003</v>
          </cell>
          <cell r="X249">
            <v>0.12623335200000002</v>
          </cell>
          <cell r="Y249">
            <v>2.4382058399999997</v>
          </cell>
          <cell r="Z249">
            <v>9.5683727999999996E-2</v>
          </cell>
          <cell r="AA249">
            <v>3.8331132E-3</v>
          </cell>
          <cell r="AB249">
            <v>1.5937681200000001E-2</v>
          </cell>
          <cell r="AC249">
            <v>24.093854399999998</v>
          </cell>
          <cell r="AD249">
            <v>22.422271199999997</v>
          </cell>
          <cell r="AE249">
            <v>2.0693047200000003E-3</v>
          </cell>
          <cell r="AF249">
            <v>5.5911576000000007</v>
          </cell>
          <cell r="AG249">
            <v>9.6836543999999998E-4</v>
          </cell>
          <cell r="AH249">
            <v>1.6369987200000002E-5</v>
          </cell>
          <cell r="AI249">
            <v>4.7841864000000003E-4</v>
          </cell>
          <cell r="AJ249">
            <v>1.1960466000000001E-3</v>
          </cell>
          <cell r="AK249">
            <v>1.19316456E-3</v>
          </cell>
          <cell r="AL249">
            <v>1.22774904E-5</v>
          </cell>
          <cell r="AM249">
            <v>0.61099248000000006</v>
          </cell>
          <cell r="AN249">
            <v>0.17493982800000002</v>
          </cell>
          <cell r="AO249">
            <v>0.12796257599999999</v>
          </cell>
          <cell r="AP249">
            <v>0.13574408400000001</v>
          </cell>
          <cell r="AQ249">
            <v>1.9972537200000002E-3</v>
          </cell>
          <cell r="AR249">
            <v>0.88766832000000007</v>
          </cell>
          <cell r="AS249">
            <v>0.65422308000000007</v>
          </cell>
          <cell r="AT249">
            <v>0.42365987999999999</v>
          </cell>
          <cell r="AU249">
            <v>302.61419999999998</v>
          </cell>
          <cell r="AV249">
            <v>5.3894148000000006E-3</v>
          </cell>
          <cell r="AW249">
            <v>0.31126031999999998</v>
          </cell>
          <cell r="AX249">
            <v>0.21154173600000001</v>
          </cell>
          <cell r="AY249">
            <v>0.121622088</v>
          </cell>
          <cell r="AZ249">
            <v>3.1990643999999999E-3</v>
          </cell>
          <cell r="BA249">
            <v>1.6341166800000001E-2</v>
          </cell>
          <cell r="BB249">
            <v>159.08860800000002</v>
          </cell>
          <cell r="BC249">
            <v>2.8618657200000003E-5</v>
          </cell>
          <cell r="BD249">
            <v>10.807650000000001</v>
          </cell>
          <cell r="BE249">
            <v>1.2594514800000001</v>
          </cell>
          <cell r="BF249">
            <v>0.77238672000000008</v>
          </cell>
          <cell r="BG249">
            <v>8.8190423999999989</v>
          </cell>
          <cell r="BH249">
            <v>3.5449091999999998</v>
          </cell>
          <cell r="BI249">
            <v>0.27984608399999999</v>
          </cell>
          <cell r="BJ249">
            <v>13.689690000000001</v>
          </cell>
          <cell r="BK249">
            <v>3.1990644000000006</v>
          </cell>
          <cell r="BL249">
            <v>0.31702440000000004</v>
          </cell>
          <cell r="BM249">
            <v>1.0115960400000001</v>
          </cell>
          <cell r="BN249">
            <v>7.4933040000000002</v>
          </cell>
          <cell r="BO249">
            <v>1.4323738800000002E-5</v>
          </cell>
          <cell r="BP249">
            <v>2.9973216000000004E-2</v>
          </cell>
          <cell r="BQ249">
            <v>0.121333884</v>
          </cell>
          <cell r="BR249">
            <v>0.40636764000000003</v>
          </cell>
          <cell r="BS249">
            <v>120.757476</v>
          </cell>
          <cell r="BT249">
            <v>0.128538984</v>
          </cell>
          <cell r="BU249">
            <v>3.9195743999999996E-3</v>
          </cell>
          <cell r="BV249">
            <v>0.15793579199999999</v>
          </cell>
          <cell r="BW249">
            <v>2.7754045199999999</v>
          </cell>
          <cell r="BX249">
            <v>7.1186388000000003E-2</v>
          </cell>
        </row>
        <row r="250">
          <cell r="A250">
            <v>176</v>
          </cell>
          <cell r="B250">
            <v>20</v>
          </cell>
          <cell r="C250" t="str">
            <v>WELL PAD</v>
          </cell>
          <cell r="D250">
            <v>5</v>
          </cell>
          <cell r="E250">
            <v>3</v>
          </cell>
          <cell r="F250">
            <v>1</v>
          </cell>
          <cell r="G250" t="str">
            <v>11593 SAGINAW BLVD</v>
          </cell>
          <cell r="P250">
            <v>2302.1397423997091</v>
          </cell>
          <cell r="Q250">
            <v>0.62916473645999993</v>
          </cell>
          <cell r="R250">
            <v>0.50010530333999992</v>
          </cell>
          <cell r="S250">
            <v>0.37104587021999996</v>
          </cell>
          <cell r="T250">
            <v>0.33593411268000001</v>
          </cell>
          <cell r="U250">
            <v>1.0533527262</v>
          </cell>
          <cell r="V250">
            <v>0.32075064995999997</v>
          </cell>
          <cell r="W250">
            <v>7.7815246439999983</v>
          </cell>
          <cell r="X250">
            <v>0.41564729195999994</v>
          </cell>
          <cell r="Y250">
            <v>8.0282559131999989</v>
          </cell>
          <cell r="Z250">
            <v>0.31505685143999995</v>
          </cell>
          <cell r="AA250">
            <v>1.2621253385999998E-2</v>
          </cell>
          <cell r="AB250">
            <v>5.2477843025999997E-2</v>
          </cell>
          <cell r="AC250">
            <v>79.333592711999998</v>
          </cell>
          <cell r="AD250">
            <v>73.829587475999986</v>
          </cell>
          <cell r="AE250">
            <v>6.8135788956000002E-3</v>
          </cell>
          <cell r="AF250">
            <v>18.409948547999999</v>
          </cell>
          <cell r="AG250">
            <v>3.1885271711999995E-3</v>
          </cell>
          <cell r="AH250">
            <v>5.3901292655999997E-5</v>
          </cell>
          <cell r="AI250">
            <v>1.5752842571999999E-3</v>
          </cell>
          <cell r="AJ250">
            <v>3.9382106429999997E-3</v>
          </cell>
          <cell r="AK250">
            <v>3.9287209787999995E-3</v>
          </cell>
          <cell r="AL250">
            <v>4.0425969491999993E-5</v>
          </cell>
          <cell r="AM250">
            <v>2.0118088103999998</v>
          </cell>
          <cell r="AN250">
            <v>0.5760226169399999</v>
          </cell>
          <cell r="AO250">
            <v>0.42134109047999996</v>
          </cell>
          <cell r="AP250">
            <v>0.44696318382</v>
          </cell>
          <cell r="AQ250">
            <v>6.5763372905999987E-3</v>
          </cell>
          <cell r="AR250">
            <v>2.9228165736</v>
          </cell>
          <cell r="AS250">
            <v>2.1541537733999996</v>
          </cell>
          <cell r="AT250">
            <v>1.3949806373999998</v>
          </cell>
          <cell r="AU250">
            <v>996.41474099999982</v>
          </cell>
          <cell r="AV250">
            <v>1.7745672053999999E-2</v>
          </cell>
          <cell r="AW250">
            <v>1.0248837335999998</v>
          </cell>
          <cell r="AX250">
            <v>0.69654135227999991</v>
          </cell>
          <cell r="AY250">
            <v>0.40046382924000001</v>
          </cell>
          <cell r="AZ250">
            <v>1.0533527261999999E-2</v>
          </cell>
          <cell r="BA250">
            <v>5.3806396013999995E-2</v>
          </cell>
          <cell r="BB250">
            <v>523.82946384000002</v>
          </cell>
          <cell r="BC250">
            <v>9.4232365505999993E-5</v>
          </cell>
          <cell r="BD250">
            <v>35.586240749999995</v>
          </cell>
          <cell r="BE250">
            <v>4.1469832553999995</v>
          </cell>
          <cell r="BF250">
            <v>2.5432300055999999</v>
          </cell>
          <cell r="BG250">
            <v>29.038372451999994</v>
          </cell>
          <cell r="BH250">
            <v>11.672286966</v>
          </cell>
          <cell r="BI250">
            <v>0.92144639381999993</v>
          </cell>
          <cell r="BJ250">
            <v>45.075904949999995</v>
          </cell>
          <cell r="BK250">
            <v>10.533527262</v>
          </cell>
          <cell r="BL250">
            <v>1.043863062</v>
          </cell>
          <cell r="BM250">
            <v>3.3308721341999998</v>
          </cell>
          <cell r="BN250">
            <v>24.673126919999994</v>
          </cell>
          <cell r="BO250">
            <v>4.7163631073999998E-5</v>
          </cell>
          <cell r="BP250">
            <v>9.869250768E-2</v>
          </cell>
          <cell r="BQ250">
            <v>0.39951486281999993</v>
          </cell>
          <cell r="BR250">
            <v>1.3380426522</v>
          </cell>
          <cell r="BS250">
            <v>397.61692997999995</v>
          </cell>
          <cell r="BT250">
            <v>0.42323902331999996</v>
          </cell>
          <cell r="BU250">
            <v>1.2905943311999998E-2</v>
          </cell>
          <cell r="BV250">
            <v>0.52003359815999994</v>
          </cell>
          <cell r="BW250">
            <v>9.1385466246</v>
          </cell>
          <cell r="BX250">
            <v>0.23439470573999999</v>
          </cell>
        </row>
        <row r="251">
          <cell r="A251">
            <v>194</v>
          </cell>
          <cell r="B251">
            <v>21</v>
          </cell>
          <cell r="C251" t="str">
            <v>WELL PAD</v>
          </cell>
          <cell r="D251">
            <v>1</v>
          </cell>
          <cell r="E251">
            <v>1</v>
          </cell>
          <cell r="F251">
            <v>1</v>
          </cell>
          <cell r="G251" t="str">
            <v>LPA WAGLEY ROBERTSON RD</v>
          </cell>
          <cell r="P251">
            <v>2690.4557473380969</v>
          </cell>
          <cell r="Q251">
            <v>0.73528980454799997</v>
          </cell>
          <cell r="R251">
            <v>0.58446112669200001</v>
          </cell>
          <cell r="S251">
            <v>0.433632448836</v>
          </cell>
          <cell r="T251">
            <v>0.392598176184</v>
          </cell>
          <cell r="U251">
            <v>1.2310281795600002</v>
          </cell>
          <cell r="V251">
            <v>0.37485362584800003</v>
          </cell>
          <cell r="W251">
            <v>9.0940820471999988</v>
          </cell>
          <cell r="X251">
            <v>0.48575706544800001</v>
          </cell>
          <cell r="Y251">
            <v>9.3824309901599996</v>
          </cell>
          <cell r="Z251">
            <v>0.36819941947200002</v>
          </cell>
          <cell r="AA251">
            <v>1.4750157466800001E-2</v>
          </cell>
          <cell r="AB251">
            <v>6.1329602098800007E-2</v>
          </cell>
          <cell r="AC251">
            <v>92.715275505600005</v>
          </cell>
          <cell r="AD251">
            <v>86.282876008800002</v>
          </cell>
          <cell r="AE251">
            <v>7.9628669632800016E-3</v>
          </cell>
          <cell r="AF251">
            <v>21.515267282400004</v>
          </cell>
          <cell r="AG251">
            <v>3.7263555705600005E-3</v>
          </cell>
          <cell r="AH251">
            <v>6.2993153692800008E-5</v>
          </cell>
          <cell r="AI251">
            <v>1.8409970973600001E-3</v>
          </cell>
          <cell r="AJ251">
            <v>4.6024927434000001E-3</v>
          </cell>
          <cell r="AK251">
            <v>4.5914023994399998E-3</v>
          </cell>
          <cell r="AL251">
            <v>4.7244865269599999E-5</v>
          </cell>
          <cell r="AM251">
            <v>2.3511529195200001</v>
          </cell>
          <cell r="AN251">
            <v>0.673183878372</v>
          </cell>
          <cell r="AO251">
            <v>0.49241127182400002</v>
          </cell>
          <cell r="AP251">
            <v>0.52235520051600004</v>
          </cell>
          <cell r="AQ251">
            <v>7.6856083642800003E-3</v>
          </cell>
          <cell r="AR251">
            <v>3.4158259396799999</v>
          </cell>
          <cell r="AS251">
            <v>2.5175080789200002</v>
          </cell>
          <cell r="AT251">
            <v>1.6302805621200001</v>
          </cell>
          <cell r="AU251">
            <v>1164.4861157999999</v>
          </cell>
          <cell r="AV251">
            <v>2.0738943205200002E-2</v>
          </cell>
          <cell r="AW251">
            <v>1.1977571476800002</v>
          </cell>
          <cell r="AX251">
            <v>0.81403124666399995</v>
          </cell>
          <cell r="AY251">
            <v>0.46801251511200004</v>
          </cell>
          <cell r="AZ251">
            <v>1.23102817956E-2</v>
          </cell>
          <cell r="BA251">
            <v>6.2882250253200003E-2</v>
          </cell>
          <cell r="BB251">
            <v>612.18698659199993</v>
          </cell>
          <cell r="BC251">
            <v>1.1012711552280001E-4</v>
          </cell>
          <cell r="BD251">
            <v>41.588789850000005</v>
          </cell>
          <cell r="BE251">
            <v>4.8464803105199996</v>
          </cell>
          <cell r="BF251">
            <v>2.9722121812800002</v>
          </cell>
          <cell r="BG251">
            <v>33.936452517600003</v>
          </cell>
          <cell r="BH251">
            <v>13.641123070800001</v>
          </cell>
          <cell r="BI251">
            <v>1.0768723985160003</v>
          </cell>
          <cell r="BJ251">
            <v>52.679133810000003</v>
          </cell>
          <cell r="BK251">
            <v>12.310281795600002</v>
          </cell>
          <cell r="BL251">
            <v>1.2199378356000001</v>
          </cell>
          <cell r="BM251">
            <v>3.8927107299600006</v>
          </cell>
          <cell r="BN251">
            <v>28.834894295999998</v>
          </cell>
          <cell r="BO251">
            <v>5.5119009481200003E-5</v>
          </cell>
          <cell r="BP251">
            <v>0.11533957718400001</v>
          </cell>
          <cell r="BQ251">
            <v>0.46690348071600002</v>
          </cell>
          <cell r="BR251">
            <v>1.5637384983600002</v>
          </cell>
          <cell r="BS251">
            <v>464.68541192399999</v>
          </cell>
          <cell r="BT251">
            <v>0.494629340616</v>
          </cell>
          <cell r="BU251">
            <v>1.50828677856E-2</v>
          </cell>
          <cell r="BV251">
            <v>0.60775084900799992</v>
          </cell>
          <cell r="BW251">
            <v>10.680001233480001</v>
          </cell>
          <cell r="BX251">
            <v>0.27393149581200005</v>
          </cell>
        </row>
        <row r="252">
          <cell r="A252">
            <v>209</v>
          </cell>
          <cell r="B252">
            <v>22</v>
          </cell>
          <cell r="C252" t="str">
            <v>WELL PAD</v>
          </cell>
          <cell r="D252">
            <v>2</v>
          </cell>
          <cell r="E252">
            <v>2</v>
          </cell>
          <cell r="F252">
            <v>1</v>
          </cell>
          <cell r="G252" t="str">
            <v>9491 SAGINAW BLVD</v>
          </cell>
          <cell r="P252">
            <v>669.41508901629606</v>
          </cell>
          <cell r="Q252">
            <v>0.18294821999999999</v>
          </cell>
          <cell r="R252">
            <v>0.14542038000000002</v>
          </cell>
          <cell r="S252">
            <v>0.10789254000000001</v>
          </cell>
          <cell r="T252">
            <v>9.7682760000000007E-2</v>
          </cell>
          <cell r="U252">
            <v>0.30629339999999999</v>
          </cell>
          <cell r="V252">
            <v>9.3267719999999998E-2</v>
          </cell>
          <cell r="W252">
            <v>2.2627079999999999</v>
          </cell>
          <cell r="X252">
            <v>0.12086172000000001</v>
          </cell>
          <cell r="Y252">
            <v>2.3344524</v>
          </cell>
          <cell r="Z252">
            <v>9.1612079999999999E-2</v>
          </cell>
          <cell r="AA252">
            <v>3.6700019999999999E-3</v>
          </cell>
          <cell r="AB252">
            <v>1.5259482000000001E-2</v>
          </cell>
          <cell r="AC252">
            <v>23.068583999999998</v>
          </cell>
          <cell r="AD252">
            <v>21.468132000000001</v>
          </cell>
          <cell r="AE252">
            <v>1.9812492000000001E-3</v>
          </cell>
          <cell r="AF252">
            <v>5.3532360000000008</v>
          </cell>
          <cell r="AG252">
            <v>9.271584E-4</v>
          </cell>
          <cell r="AH252">
            <v>1.5673392000000003E-5</v>
          </cell>
          <cell r="AI252">
            <v>4.5806040000000002E-4</v>
          </cell>
          <cell r="AJ252">
            <v>1.1451510000000001E-3</v>
          </cell>
          <cell r="AK252">
            <v>1.1423916E-3</v>
          </cell>
          <cell r="AL252">
            <v>1.1755043999999999E-5</v>
          </cell>
          <cell r="AM252">
            <v>0.58499280000000009</v>
          </cell>
          <cell r="AN252">
            <v>0.16749558000000001</v>
          </cell>
          <cell r="AO252">
            <v>0.12251736000000001</v>
          </cell>
          <cell r="AP252">
            <v>0.12996774</v>
          </cell>
          <cell r="AQ252">
            <v>1.9122642E-3</v>
          </cell>
          <cell r="AR252">
            <v>0.84989520000000007</v>
          </cell>
          <cell r="AS252">
            <v>0.62638380000000005</v>
          </cell>
          <cell r="AT252">
            <v>0.40563179999999999</v>
          </cell>
          <cell r="AU252">
            <v>289.73700000000002</v>
          </cell>
          <cell r="AV252">
            <v>5.1600780000000002E-3</v>
          </cell>
          <cell r="AW252">
            <v>0.29801519999999998</v>
          </cell>
          <cell r="AX252">
            <v>0.20253995999999999</v>
          </cell>
          <cell r="AY252">
            <v>0.11644668000000001</v>
          </cell>
          <cell r="AZ252">
            <v>3.0629340000000002E-3</v>
          </cell>
          <cell r="BA252">
            <v>1.5645797999999999E-2</v>
          </cell>
          <cell r="BB252">
            <v>152.31888000000001</v>
          </cell>
          <cell r="BC252">
            <v>2.7400842000000002E-5</v>
          </cell>
          <cell r="BD252">
            <v>10.34775</v>
          </cell>
          <cell r="BE252">
            <v>1.2058578</v>
          </cell>
          <cell r="BF252">
            <v>0.73951920000000004</v>
          </cell>
          <cell r="BG252">
            <v>8.4437639999999998</v>
          </cell>
          <cell r="BH252">
            <v>3.3940619999999999</v>
          </cell>
          <cell r="BI252">
            <v>0.26793774000000004</v>
          </cell>
          <cell r="BJ252">
            <v>13.107149999999999</v>
          </cell>
          <cell r="BK252">
            <v>3.0629340000000003</v>
          </cell>
          <cell r="BL252">
            <v>0.30353400000000003</v>
          </cell>
          <cell r="BM252">
            <v>0.96854940000000012</v>
          </cell>
          <cell r="BN252">
            <v>7.1744399999999997</v>
          </cell>
          <cell r="BO252">
            <v>1.3714218000000001E-5</v>
          </cell>
          <cell r="BP252">
            <v>2.8697759999999999E-2</v>
          </cell>
          <cell r="BQ252">
            <v>0.11617073999999999</v>
          </cell>
          <cell r="BR252">
            <v>0.38907540000000002</v>
          </cell>
          <cell r="BS252">
            <v>115.61886</v>
          </cell>
          <cell r="BT252">
            <v>0.12306924000000001</v>
          </cell>
          <cell r="BU252">
            <v>3.7527839999999995E-3</v>
          </cell>
          <cell r="BV252">
            <v>0.15121511999999998</v>
          </cell>
          <cell r="BW252">
            <v>2.6573022000000002</v>
          </cell>
          <cell r="BX252">
            <v>6.8157179999999998E-2</v>
          </cell>
        </row>
        <row r="253">
          <cell r="A253">
            <v>214</v>
          </cell>
          <cell r="B253">
            <v>23</v>
          </cell>
          <cell r="C253" t="str">
            <v>WELL PAD</v>
          </cell>
          <cell r="D253">
            <v>1</v>
          </cell>
          <cell r="E253">
            <v>2</v>
          </cell>
          <cell r="F253">
            <v>1</v>
          </cell>
          <cell r="G253" t="str">
            <v>9500 BLK PARK DR</v>
          </cell>
          <cell r="P253">
            <v>1527.6796125895225</v>
          </cell>
          <cell r="Q253">
            <v>0.41750816561999993</v>
          </cell>
          <cell r="R253">
            <v>0.33186546497999997</v>
          </cell>
          <cell r="S253">
            <v>0.24622276434000001</v>
          </cell>
          <cell r="T253">
            <v>0.22292291195999997</v>
          </cell>
          <cell r="U253">
            <v>0.69899557140000002</v>
          </cell>
          <cell r="V253">
            <v>0.21284730012</v>
          </cell>
          <cell r="W253">
            <v>5.1637510679999998</v>
          </cell>
          <cell r="X253">
            <v>0.27581987412000003</v>
          </cell>
          <cell r="Y253">
            <v>5.3274797603999993</v>
          </cell>
          <cell r="Z253">
            <v>0.20906894567999998</v>
          </cell>
          <cell r="AA253">
            <v>8.3753523419999986E-3</v>
          </cell>
          <cell r="AB253">
            <v>3.4823833422000003E-2</v>
          </cell>
          <cell r="AC253">
            <v>52.645071863999995</v>
          </cell>
          <cell r="AD253">
            <v>48.992662572</v>
          </cell>
          <cell r="AE253">
            <v>4.5214308132000003E-3</v>
          </cell>
          <cell r="AF253">
            <v>12.216679356</v>
          </cell>
          <cell r="AG253">
            <v>2.1158784863999996E-3</v>
          </cell>
          <cell r="AH253">
            <v>3.5768422031999998E-5</v>
          </cell>
          <cell r="AI253">
            <v>1.0453447284E-3</v>
          </cell>
          <cell r="AJ253">
            <v>2.613361821E-3</v>
          </cell>
          <cell r="AK253">
            <v>2.6070645635999997E-3</v>
          </cell>
          <cell r="AL253">
            <v>2.6826316523999997E-5</v>
          </cell>
          <cell r="AM253">
            <v>1.3350185688</v>
          </cell>
          <cell r="AN253">
            <v>0.38224352417999996</v>
          </cell>
          <cell r="AO253">
            <v>0.27959822856</v>
          </cell>
          <cell r="AP253">
            <v>0.29660082354</v>
          </cell>
          <cell r="AQ253">
            <v>4.3639993781999994E-3</v>
          </cell>
          <cell r="AR253">
            <v>1.9395552791999999</v>
          </cell>
          <cell r="AS253">
            <v>1.4294774297999999</v>
          </cell>
          <cell r="AT253">
            <v>0.92569683779999989</v>
          </cell>
          <cell r="AU253">
            <v>661.21202700000003</v>
          </cell>
          <cell r="AV253">
            <v>1.1775871338000002E-2</v>
          </cell>
          <cell r="AW253">
            <v>0.68010379919999997</v>
          </cell>
          <cell r="AX253">
            <v>0.46221869315999997</v>
          </cell>
          <cell r="AY253">
            <v>0.26574426228000003</v>
          </cell>
          <cell r="AZ253">
            <v>6.9899557139999997E-3</v>
          </cell>
          <cell r="BA253">
            <v>3.5705449457999999E-2</v>
          </cell>
          <cell r="BB253">
            <v>347.60860847999999</v>
          </cell>
          <cell r="BC253">
            <v>6.2531765981999998E-5</v>
          </cell>
          <cell r="BD253">
            <v>23.614715249999996</v>
          </cell>
          <cell r="BE253">
            <v>2.7519014838000002</v>
          </cell>
          <cell r="BF253">
            <v>1.6876649831999999</v>
          </cell>
          <cell r="BG253">
            <v>19.269607643999997</v>
          </cell>
          <cell r="BH253">
            <v>7.7456266019999997</v>
          </cell>
          <cell r="BI253">
            <v>0.61146369353999996</v>
          </cell>
          <cell r="BJ253">
            <v>29.911972649999999</v>
          </cell>
          <cell r="BK253">
            <v>6.9899557140000006</v>
          </cell>
          <cell r="BL253">
            <v>0.69269831399999993</v>
          </cell>
          <cell r="BM253">
            <v>2.2103373473999999</v>
          </cell>
          <cell r="BN253">
            <v>16.37286924</v>
          </cell>
          <cell r="BO253">
            <v>3.1297369277999999E-5</v>
          </cell>
          <cell r="BP253">
            <v>6.5491476960000003E-2</v>
          </cell>
          <cell r="BQ253">
            <v>0.26511453654</v>
          </cell>
          <cell r="BR253">
            <v>0.88791329340000014</v>
          </cell>
          <cell r="BS253">
            <v>263.85508506000002</v>
          </cell>
          <cell r="BT253">
            <v>0.28085768004</v>
          </cell>
          <cell r="BU253">
            <v>8.5642700640000003E-3</v>
          </cell>
          <cell r="BV253">
            <v>0.34508970551999996</v>
          </cell>
          <cell r="BW253">
            <v>6.0642588762000003</v>
          </cell>
          <cell r="BX253">
            <v>0.15554225778</v>
          </cell>
        </row>
        <row r="254">
          <cell r="A254">
            <v>217</v>
          </cell>
          <cell r="B254">
            <v>24</v>
          </cell>
          <cell r="C254" t="str">
            <v>WELL PAD</v>
          </cell>
          <cell r="D254">
            <v>4</v>
          </cell>
          <cell r="E254">
            <v>3</v>
          </cell>
          <cell r="F254">
            <v>1</v>
          </cell>
          <cell r="G254" t="str">
            <v>8793 OLD DECATUR RD</v>
          </cell>
          <cell r="P254">
            <v>2302.1397423997091</v>
          </cell>
          <cell r="Q254">
            <v>0.62916473645999993</v>
          </cell>
          <cell r="R254">
            <v>0.50010530333999992</v>
          </cell>
          <cell r="S254">
            <v>0.37104587021999996</v>
          </cell>
          <cell r="T254">
            <v>0.33593411268000001</v>
          </cell>
          <cell r="U254">
            <v>1.0533527262</v>
          </cell>
          <cell r="V254">
            <v>0.32075064995999997</v>
          </cell>
          <cell r="W254">
            <v>7.7815246439999983</v>
          </cell>
          <cell r="X254">
            <v>0.41564729195999994</v>
          </cell>
          <cell r="Y254">
            <v>8.0282559131999989</v>
          </cell>
          <cell r="Z254">
            <v>0.31505685143999995</v>
          </cell>
          <cell r="AA254">
            <v>1.2621253385999998E-2</v>
          </cell>
          <cell r="AB254">
            <v>5.2477843025999997E-2</v>
          </cell>
          <cell r="AC254">
            <v>79.333592711999998</v>
          </cell>
          <cell r="AD254">
            <v>73.829587475999986</v>
          </cell>
          <cell r="AE254">
            <v>6.8135788956000002E-3</v>
          </cell>
          <cell r="AF254">
            <v>18.409948547999999</v>
          </cell>
          <cell r="AG254">
            <v>3.1885271711999995E-3</v>
          </cell>
          <cell r="AH254">
            <v>5.3901292655999997E-5</v>
          </cell>
          <cell r="AI254">
            <v>1.5752842571999999E-3</v>
          </cell>
          <cell r="AJ254">
            <v>3.9382106429999997E-3</v>
          </cell>
          <cell r="AK254">
            <v>3.9287209787999995E-3</v>
          </cell>
          <cell r="AL254">
            <v>4.0425969491999993E-5</v>
          </cell>
          <cell r="AM254">
            <v>2.0118088103999998</v>
          </cell>
          <cell r="AN254">
            <v>0.5760226169399999</v>
          </cell>
          <cell r="AO254">
            <v>0.42134109047999996</v>
          </cell>
          <cell r="AP254">
            <v>0.44696318382</v>
          </cell>
          <cell r="AQ254">
            <v>6.5763372905999987E-3</v>
          </cell>
          <cell r="AR254">
            <v>2.9228165736</v>
          </cell>
          <cell r="AS254">
            <v>2.1541537733999996</v>
          </cell>
          <cell r="AT254">
            <v>1.3949806373999998</v>
          </cell>
          <cell r="AU254">
            <v>996.41474099999982</v>
          </cell>
          <cell r="AV254">
            <v>1.7745672053999999E-2</v>
          </cell>
          <cell r="AW254">
            <v>1.0248837335999998</v>
          </cell>
          <cell r="AX254">
            <v>0.69654135227999991</v>
          </cell>
          <cell r="AY254">
            <v>0.40046382924000001</v>
          </cell>
          <cell r="AZ254">
            <v>1.0533527261999999E-2</v>
          </cell>
          <cell r="BA254">
            <v>5.3806396013999995E-2</v>
          </cell>
          <cell r="BB254">
            <v>523.82946384000002</v>
          </cell>
          <cell r="BC254">
            <v>9.4232365505999993E-5</v>
          </cell>
          <cell r="BD254">
            <v>35.586240749999995</v>
          </cell>
          <cell r="BE254">
            <v>4.1469832553999995</v>
          </cell>
          <cell r="BF254">
            <v>2.5432300055999999</v>
          </cell>
          <cell r="BG254">
            <v>29.038372451999994</v>
          </cell>
          <cell r="BH254">
            <v>11.672286966</v>
          </cell>
          <cell r="BI254">
            <v>0.92144639381999993</v>
          </cell>
          <cell r="BJ254">
            <v>45.075904949999995</v>
          </cell>
          <cell r="BK254">
            <v>10.533527262</v>
          </cell>
          <cell r="BL254">
            <v>1.043863062</v>
          </cell>
          <cell r="BM254">
            <v>3.3308721341999998</v>
          </cell>
          <cell r="BN254">
            <v>24.673126919999994</v>
          </cell>
          <cell r="BO254">
            <v>4.7163631073999998E-5</v>
          </cell>
          <cell r="BP254">
            <v>9.869250768E-2</v>
          </cell>
          <cell r="BQ254">
            <v>0.39951486281999993</v>
          </cell>
          <cell r="BR254">
            <v>1.3380426522</v>
          </cell>
          <cell r="BS254">
            <v>397.61692997999995</v>
          </cell>
          <cell r="BT254">
            <v>0.42323902331999996</v>
          </cell>
          <cell r="BU254">
            <v>1.2905943311999998E-2</v>
          </cell>
          <cell r="BV254">
            <v>0.52003359815999994</v>
          </cell>
          <cell r="BW254">
            <v>9.1385466246</v>
          </cell>
          <cell r="BX254">
            <v>0.23439470573999999</v>
          </cell>
        </row>
        <row r="255">
          <cell r="A255">
            <v>228</v>
          </cell>
          <cell r="B255">
            <v>25</v>
          </cell>
          <cell r="C255" t="str">
            <v>WELL PAD</v>
          </cell>
          <cell r="D255">
            <v>1</v>
          </cell>
          <cell r="E255">
            <v>2</v>
          </cell>
          <cell r="F255">
            <v>1</v>
          </cell>
          <cell r="G255" t="str">
            <v>5693 CROMWELL MARINE CREEK RD</v>
          </cell>
          <cell r="P255">
            <v>2302.1397423997091</v>
          </cell>
          <cell r="Q255">
            <v>0.62916473645999993</v>
          </cell>
          <cell r="R255">
            <v>0.50010530333999992</v>
          </cell>
          <cell r="S255">
            <v>0.37104587021999996</v>
          </cell>
          <cell r="T255">
            <v>0.33593411268000001</v>
          </cell>
          <cell r="U255">
            <v>1.0533527262</v>
          </cell>
          <cell r="V255">
            <v>0.32075064995999997</v>
          </cell>
          <cell r="W255">
            <v>7.7815246439999983</v>
          </cell>
          <cell r="X255">
            <v>0.41564729195999994</v>
          </cell>
          <cell r="Y255">
            <v>8.0282559131999989</v>
          </cell>
          <cell r="Z255">
            <v>0.31505685143999995</v>
          </cell>
          <cell r="AA255">
            <v>1.2621253385999998E-2</v>
          </cell>
          <cell r="AB255">
            <v>5.2477843025999997E-2</v>
          </cell>
          <cell r="AC255">
            <v>79.333592711999998</v>
          </cell>
          <cell r="AD255">
            <v>73.829587475999986</v>
          </cell>
          <cell r="AE255">
            <v>6.8135788956000002E-3</v>
          </cell>
          <cell r="AF255">
            <v>18.409948547999999</v>
          </cell>
          <cell r="AG255">
            <v>3.1885271711999995E-3</v>
          </cell>
          <cell r="AH255">
            <v>5.3901292655999997E-5</v>
          </cell>
          <cell r="AI255">
            <v>1.5752842571999999E-3</v>
          </cell>
          <cell r="AJ255">
            <v>3.9382106429999997E-3</v>
          </cell>
          <cell r="AK255">
            <v>3.9287209787999995E-3</v>
          </cell>
          <cell r="AL255">
            <v>4.0425969491999993E-5</v>
          </cell>
          <cell r="AM255">
            <v>2.0118088103999998</v>
          </cell>
          <cell r="AN255">
            <v>0.5760226169399999</v>
          </cell>
          <cell r="AO255">
            <v>0.42134109047999996</v>
          </cell>
          <cell r="AP255">
            <v>0.44696318382</v>
          </cell>
          <cell r="AQ255">
            <v>6.5763372905999987E-3</v>
          </cell>
          <cell r="AR255">
            <v>2.9228165736</v>
          </cell>
          <cell r="AS255">
            <v>2.1541537733999996</v>
          </cell>
          <cell r="AT255">
            <v>1.3949806373999998</v>
          </cell>
          <cell r="AU255">
            <v>996.41474099999982</v>
          </cell>
          <cell r="AV255">
            <v>1.7745672053999999E-2</v>
          </cell>
          <cell r="AW255">
            <v>1.0248837335999998</v>
          </cell>
          <cell r="AX255">
            <v>0.69654135227999991</v>
          </cell>
          <cell r="AY255">
            <v>0.40046382924000001</v>
          </cell>
          <cell r="AZ255">
            <v>1.0533527261999999E-2</v>
          </cell>
          <cell r="BA255">
            <v>5.3806396013999995E-2</v>
          </cell>
          <cell r="BB255">
            <v>523.82946384000002</v>
          </cell>
          <cell r="BC255">
            <v>9.4232365505999993E-5</v>
          </cell>
          <cell r="BD255">
            <v>35.586240749999995</v>
          </cell>
          <cell r="BE255">
            <v>4.1469832553999995</v>
          </cell>
          <cell r="BF255">
            <v>2.5432300055999999</v>
          </cell>
          <cell r="BG255">
            <v>29.038372451999994</v>
          </cell>
          <cell r="BH255">
            <v>11.672286966</v>
          </cell>
          <cell r="BI255">
            <v>0.92144639381999993</v>
          </cell>
          <cell r="BJ255">
            <v>45.075904949999995</v>
          </cell>
          <cell r="BK255">
            <v>10.533527262</v>
          </cell>
          <cell r="BL255">
            <v>1.043863062</v>
          </cell>
          <cell r="BM255">
            <v>3.3308721341999998</v>
          </cell>
          <cell r="BN255">
            <v>24.673126919999994</v>
          </cell>
          <cell r="BO255">
            <v>4.7163631073999998E-5</v>
          </cell>
          <cell r="BP255">
            <v>9.869250768E-2</v>
          </cell>
          <cell r="BQ255">
            <v>0.39951486281999993</v>
          </cell>
          <cell r="BR255">
            <v>1.3380426522</v>
          </cell>
          <cell r="BS255">
            <v>397.61692997999995</v>
          </cell>
          <cell r="BT255">
            <v>0.42323902331999996</v>
          </cell>
          <cell r="BU255">
            <v>1.2905943311999998E-2</v>
          </cell>
          <cell r="BV255">
            <v>0.52003359815999994</v>
          </cell>
          <cell r="BW255">
            <v>9.1385466246</v>
          </cell>
          <cell r="BX255">
            <v>0.23439470573999999</v>
          </cell>
        </row>
        <row r="256">
          <cell r="A256">
            <v>230</v>
          </cell>
          <cell r="B256">
            <v>26</v>
          </cell>
          <cell r="C256" t="str">
            <v>WELL PAD</v>
          </cell>
          <cell r="D256">
            <v>2</v>
          </cell>
          <cell r="E256">
            <v>2</v>
          </cell>
          <cell r="F256">
            <v>1</v>
          </cell>
          <cell r="G256" t="str">
            <v>5996 BOWMAN ROBERTS RD</v>
          </cell>
          <cell r="P256">
            <v>3493.4839629947774</v>
          </cell>
          <cell r="Q256">
            <v>0.95475390847200003</v>
          </cell>
          <cell r="R256">
            <v>0.75890695288800003</v>
          </cell>
          <cell r="S256">
            <v>0.56305999730399992</v>
          </cell>
          <cell r="T256">
            <v>0.50977810497599996</v>
          </cell>
          <cell r="U256">
            <v>1.5984567698400001</v>
          </cell>
          <cell r="V256">
            <v>0.486737286672</v>
          </cell>
          <cell r="W256">
            <v>11.808419380799998</v>
          </cell>
          <cell r="X256">
            <v>0.63074240107199997</v>
          </cell>
          <cell r="Y256">
            <v>12.182832678239999</v>
          </cell>
          <cell r="Z256">
            <v>0.47809697980800003</v>
          </cell>
          <cell r="AA256">
            <v>1.9152680215200002E-2</v>
          </cell>
          <cell r="AB256">
            <v>7.9634828263200008E-2</v>
          </cell>
          <cell r="AC256">
            <v>120.38827563839999</v>
          </cell>
          <cell r="AD256">
            <v>112.03597900319998</v>
          </cell>
          <cell r="AE256">
            <v>1.0339567213920001E-2</v>
          </cell>
          <cell r="AF256">
            <v>27.936992193599998</v>
          </cell>
          <cell r="AG256">
            <v>4.8385718438399995E-3</v>
          </cell>
          <cell r="AH256">
            <v>8.17949049792E-5</v>
          </cell>
          <cell r="AI256">
            <v>2.39048489904E-3</v>
          </cell>
          <cell r="AJ256">
            <v>5.9762122475999994E-3</v>
          </cell>
          <cell r="AK256">
            <v>5.9618117361599993E-3</v>
          </cell>
          <cell r="AL256">
            <v>6.1346178734399993E-5</v>
          </cell>
          <cell r="AM256">
            <v>3.0529084252800001</v>
          </cell>
          <cell r="AN256">
            <v>0.87411104440800003</v>
          </cell>
          <cell r="AO256">
            <v>0.63938270793599994</v>
          </cell>
          <cell r="AP256">
            <v>0.67826408882399991</v>
          </cell>
          <cell r="AQ256">
            <v>9.9795544279199996E-3</v>
          </cell>
          <cell r="AR256">
            <v>4.4353575235199996</v>
          </cell>
          <cell r="AS256">
            <v>3.26891609688</v>
          </cell>
          <cell r="AT256">
            <v>2.1168751816799998</v>
          </cell>
          <cell r="AU256">
            <v>1512.0537012</v>
          </cell>
          <cell r="AV256">
            <v>2.6928956392799998E-2</v>
          </cell>
          <cell r="AW256">
            <v>1.55525523552</v>
          </cell>
          <cell r="AX256">
            <v>1.0569975396959999</v>
          </cell>
          <cell r="AY256">
            <v>0.60770158276800001</v>
          </cell>
          <cell r="AZ256">
            <v>1.5984567698399999E-2</v>
          </cell>
          <cell r="BA256">
            <v>8.1650899864800008E-2</v>
          </cell>
          <cell r="BB256">
            <v>794.90823148799996</v>
          </cell>
          <cell r="BC256">
            <v>1.4299707859920002E-4</v>
          </cell>
          <cell r="BD256">
            <v>54.001917899999995</v>
          </cell>
          <cell r="BE256">
            <v>6.2930234992800003</v>
          </cell>
          <cell r="BF256">
            <v>3.8593370659200001</v>
          </cell>
          <cell r="BG256">
            <v>44.0655650064</v>
          </cell>
          <cell r="BH256">
            <v>17.712629071199999</v>
          </cell>
          <cell r="BI256">
            <v>1.3982896608240001</v>
          </cell>
          <cell r="BJ256">
            <v>68.402429339999998</v>
          </cell>
          <cell r="BK256">
            <v>15.984567698400001</v>
          </cell>
          <cell r="BL256">
            <v>1.5840562584</v>
          </cell>
          <cell r="BM256">
            <v>5.0545795154400004</v>
          </cell>
          <cell r="BN256">
            <v>37.441329744000001</v>
          </cell>
          <cell r="BO256">
            <v>7.1570541856799997E-5</v>
          </cell>
          <cell r="BP256">
            <v>0.14976531897599998</v>
          </cell>
          <cell r="BQ256">
            <v>0.60626153162399998</v>
          </cell>
          <cell r="BR256">
            <v>2.0304721130400001</v>
          </cell>
          <cell r="BS256">
            <v>603.381429336</v>
          </cell>
          <cell r="BT256">
            <v>0.642262810224</v>
          </cell>
          <cell r="BU256">
            <v>1.9584695558399999E-2</v>
          </cell>
          <cell r="BV256">
            <v>0.78914802691199992</v>
          </cell>
          <cell r="BW256">
            <v>13.867692516719998</v>
          </cell>
          <cell r="BX256">
            <v>0.35569263256799999</v>
          </cell>
        </row>
        <row r="257">
          <cell r="A257">
            <v>238</v>
          </cell>
          <cell r="B257">
            <v>27</v>
          </cell>
          <cell r="C257" t="str">
            <v>WELL PAD</v>
          </cell>
          <cell r="D257">
            <v>2</v>
          </cell>
          <cell r="E257">
            <v>4</v>
          </cell>
          <cell r="F257">
            <v>2</v>
          </cell>
          <cell r="G257" t="str">
            <v>798 INDUSTRIAL ROAD</v>
          </cell>
          <cell r="P257">
            <v>49802.389372454687</v>
          </cell>
          <cell r="Q257">
            <v>13.61077549182</v>
          </cell>
          <cell r="R257">
            <v>10.818821544780002</v>
          </cell>
          <cell r="S257">
            <v>8.0268675977400008</v>
          </cell>
          <cell r="T257">
            <v>7.2672918915599993</v>
          </cell>
          <cell r="U257">
            <v>22.787271185399998</v>
          </cell>
          <cell r="V257">
            <v>6.9388267213200008</v>
          </cell>
          <cell r="W257">
            <v>168.338399748</v>
          </cell>
          <cell r="X257">
            <v>8.9917340353200004</v>
          </cell>
          <cell r="Y257">
            <v>173.67595876440001</v>
          </cell>
          <cell r="Z257">
            <v>6.8156522824800003</v>
          </cell>
          <cell r="AA257">
            <v>0.273036672762</v>
          </cell>
          <cell r="AB257">
            <v>1.135257744642</v>
          </cell>
          <cell r="AC257">
            <v>1716.230514504</v>
          </cell>
          <cell r="AD257">
            <v>1597.161890292</v>
          </cell>
          <cell r="AE257">
            <v>0.14739874514520002</v>
          </cell>
          <cell r="AF257">
            <v>398.26401891600005</v>
          </cell>
          <cell r="AG257">
            <v>6.8977685750400003E-2</v>
          </cell>
          <cell r="AH257">
            <v>1.166051354352E-3</v>
          </cell>
          <cell r="AI257">
            <v>3.4078261412400002E-2</v>
          </cell>
          <cell r="AJ257">
            <v>8.519565353099999E-2</v>
          </cell>
          <cell r="AK257">
            <v>8.4990362799599983E-2</v>
          </cell>
          <cell r="AL257">
            <v>8.7453851576399988E-4</v>
          </cell>
          <cell r="AM257">
            <v>43.521635056800001</v>
          </cell>
          <cell r="AN257">
            <v>12.461147395979999</v>
          </cell>
          <cell r="AO257">
            <v>9.1149084741600017</v>
          </cell>
          <cell r="AP257">
            <v>9.6691934489399998</v>
          </cell>
          <cell r="AQ257">
            <v>0.14226647686019997</v>
          </cell>
          <cell r="AR257">
            <v>63.229545271199996</v>
          </cell>
          <cell r="AS257">
            <v>46.600996027800001</v>
          </cell>
          <cell r="AT257">
            <v>30.177737515800001</v>
          </cell>
          <cell r="AU257">
            <v>21555.526796999999</v>
          </cell>
          <cell r="AV257">
            <v>0.38389366771799999</v>
          </cell>
          <cell r="AW257">
            <v>22.1713989912</v>
          </cell>
          <cell r="AX257">
            <v>15.068339684759998</v>
          </cell>
          <cell r="AY257">
            <v>8.6632688650800009</v>
          </cell>
          <cell r="AZ257">
            <v>0.22787271185399999</v>
          </cell>
          <cell r="BA257">
            <v>1.163998447038</v>
          </cell>
          <cell r="BB257">
            <v>11332.04837328</v>
          </cell>
          <cell r="BC257">
            <v>2.0385369628020001E-3</v>
          </cell>
          <cell r="BD257">
            <v>769.84024275000002</v>
          </cell>
          <cell r="BE257">
            <v>89.712049621799991</v>
          </cell>
          <cell r="BF257">
            <v>55.017916015200001</v>
          </cell>
          <cell r="BG257">
            <v>628.18963808399997</v>
          </cell>
          <cell r="BH257">
            <v>252.50759962199999</v>
          </cell>
          <cell r="BI257">
            <v>19.93373001894</v>
          </cell>
          <cell r="BJ257">
            <v>975.13097414999993</v>
          </cell>
          <cell r="BK257">
            <v>227.87271185400002</v>
          </cell>
          <cell r="BL257">
            <v>22.581980454</v>
          </cell>
          <cell r="BM257">
            <v>72.057046721399999</v>
          </cell>
          <cell r="BN257">
            <v>533.75590164000005</v>
          </cell>
          <cell r="BO257">
            <v>1.0202949350580001E-3</v>
          </cell>
          <cell r="BP257">
            <v>2.1350236065599999</v>
          </cell>
          <cell r="BQ257">
            <v>8.6427397919399986</v>
          </cell>
          <cell r="BR257">
            <v>28.945993127400005</v>
          </cell>
          <cell r="BS257">
            <v>8601.681645659999</v>
          </cell>
          <cell r="BT257">
            <v>9.1559666204399992</v>
          </cell>
          <cell r="BU257">
            <v>0.27919539470399996</v>
          </cell>
          <cell r="BV257">
            <v>11.249932080719999</v>
          </cell>
          <cell r="BW257">
            <v>197.69497433820001</v>
          </cell>
          <cell r="BX257">
            <v>5.0706810655799996</v>
          </cell>
        </row>
        <row r="258">
          <cell r="A258">
            <v>240</v>
          </cell>
          <cell r="B258">
            <v>28</v>
          </cell>
          <cell r="C258" t="str">
            <v>WELL PAD</v>
          </cell>
          <cell r="D258">
            <v>2</v>
          </cell>
          <cell r="E258">
            <v>2</v>
          </cell>
          <cell r="F258">
            <v>1</v>
          </cell>
          <cell r="G258" t="str">
            <v>1392 CANELL SAMPSON RD</v>
          </cell>
          <cell r="P258">
            <v>2302.1397423997091</v>
          </cell>
          <cell r="Q258">
            <v>0.62916473645999993</v>
          </cell>
          <cell r="R258">
            <v>0.50010530333999992</v>
          </cell>
          <cell r="S258">
            <v>0.37104587021999996</v>
          </cell>
          <cell r="T258">
            <v>0.33593411268000001</v>
          </cell>
          <cell r="U258">
            <v>1.0533527262</v>
          </cell>
          <cell r="V258">
            <v>0.32075064995999997</v>
          </cell>
          <cell r="W258">
            <v>7.7815246439999983</v>
          </cell>
          <cell r="X258">
            <v>0.41564729195999994</v>
          </cell>
          <cell r="Y258">
            <v>8.0282559131999989</v>
          </cell>
          <cell r="Z258">
            <v>0.31505685143999995</v>
          </cell>
          <cell r="AA258">
            <v>1.2621253385999998E-2</v>
          </cell>
          <cell r="AB258">
            <v>5.2477843025999997E-2</v>
          </cell>
          <cell r="AC258">
            <v>79.333592711999998</v>
          </cell>
          <cell r="AD258">
            <v>73.829587475999986</v>
          </cell>
          <cell r="AE258">
            <v>6.8135788956000002E-3</v>
          </cell>
          <cell r="AF258">
            <v>18.409948547999999</v>
          </cell>
          <cell r="AG258">
            <v>3.1885271711999995E-3</v>
          </cell>
          <cell r="AH258">
            <v>5.3901292655999997E-5</v>
          </cell>
          <cell r="AI258">
            <v>1.5752842571999999E-3</v>
          </cell>
          <cell r="AJ258">
            <v>3.9382106429999997E-3</v>
          </cell>
          <cell r="AK258">
            <v>3.9287209787999995E-3</v>
          </cell>
          <cell r="AL258">
            <v>4.0425969491999993E-5</v>
          </cell>
          <cell r="AM258">
            <v>2.0118088103999998</v>
          </cell>
          <cell r="AN258">
            <v>0.5760226169399999</v>
          </cell>
          <cell r="AO258">
            <v>0.42134109047999996</v>
          </cell>
          <cell r="AP258">
            <v>0.44696318382</v>
          </cell>
          <cell r="AQ258">
            <v>6.5763372905999987E-3</v>
          </cell>
          <cell r="AR258">
            <v>2.9228165736</v>
          </cell>
          <cell r="AS258">
            <v>2.1541537733999996</v>
          </cell>
          <cell r="AT258">
            <v>1.3949806373999998</v>
          </cell>
          <cell r="AU258">
            <v>996.41474099999982</v>
          </cell>
          <cell r="AV258">
            <v>1.7745672053999999E-2</v>
          </cell>
          <cell r="AW258">
            <v>1.0248837335999998</v>
          </cell>
          <cell r="AX258">
            <v>0.69654135227999991</v>
          </cell>
          <cell r="AY258">
            <v>0.40046382924000001</v>
          </cell>
          <cell r="AZ258">
            <v>1.0533527261999999E-2</v>
          </cell>
          <cell r="BA258">
            <v>5.3806396013999995E-2</v>
          </cell>
          <cell r="BB258">
            <v>523.82946384000002</v>
          </cell>
          <cell r="BC258">
            <v>9.4232365505999993E-5</v>
          </cell>
          <cell r="BD258">
            <v>35.586240749999995</v>
          </cell>
          <cell r="BE258">
            <v>4.1469832553999995</v>
          </cell>
          <cell r="BF258">
            <v>2.5432300055999999</v>
          </cell>
          <cell r="BG258">
            <v>29.038372451999994</v>
          </cell>
          <cell r="BH258">
            <v>11.672286966</v>
          </cell>
          <cell r="BI258">
            <v>0.92144639381999993</v>
          </cell>
          <cell r="BJ258">
            <v>45.075904949999995</v>
          </cell>
          <cell r="BK258">
            <v>10.533527262</v>
          </cell>
          <cell r="BL258">
            <v>1.043863062</v>
          </cell>
          <cell r="BM258">
            <v>3.3308721341999998</v>
          </cell>
          <cell r="BN258">
            <v>24.673126919999994</v>
          </cell>
          <cell r="BO258">
            <v>4.7163631073999998E-5</v>
          </cell>
          <cell r="BP258">
            <v>9.869250768E-2</v>
          </cell>
          <cell r="BQ258">
            <v>0.39951486281999993</v>
          </cell>
          <cell r="BR258">
            <v>1.3380426522</v>
          </cell>
          <cell r="BS258">
            <v>397.61692997999995</v>
          </cell>
          <cell r="BT258">
            <v>0.42323902331999996</v>
          </cell>
          <cell r="BU258">
            <v>1.2905943311999998E-2</v>
          </cell>
          <cell r="BV258">
            <v>0.52003359815999994</v>
          </cell>
          <cell r="BW258">
            <v>9.1385466246</v>
          </cell>
          <cell r="BX258">
            <v>0.23439470573999999</v>
          </cell>
        </row>
        <row r="259">
          <cell r="A259">
            <v>241</v>
          </cell>
          <cell r="B259">
            <v>29</v>
          </cell>
          <cell r="C259" t="str">
            <v>WELL PAD</v>
          </cell>
          <cell r="D259">
            <v>2</v>
          </cell>
          <cell r="E259">
            <v>2</v>
          </cell>
          <cell r="F259">
            <v>1</v>
          </cell>
          <cell r="G259" t="str">
            <v>1895 NORTHEAST LOOP 820</v>
          </cell>
          <cell r="P259">
            <v>3527.9025242065491</v>
          </cell>
          <cell r="Q259">
            <v>0.96416035092000008</v>
          </cell>
          <cell r="R259">
            <v>0.76638386868000008</v>
          </cell>
          <cell r="S259">
            <v>0.56860738644000008</v>
          </cell>
          <cell r="T259">
            <v>0.51480054936000008</v>
          </cell>
          <cell r="U259">
            <v>1.6142051124000001</v>
          </cell>
          <cell r="V259">
            <v>0.49153272792000008</v>
          </cell>
          <cell r="W259">
            <v>11.924758488</v>
          </cell>
          <cell r="X259">
            <v>0.63695661192000008</v>
          </cell>
          <cell r="Y259">
            <v>12.302860586400001</v>
          </cell>
          <cell r="Z259">
            <v>0.48280729488000002</v>
          </cell>
          <cell r="AA259">
            <v>1.9341376572E-2</v>
          </cell>
          <cell r="AB259">
            <v>8.0419407852000011E-2</v>
          </cell>
          <cell r="AC259">
            <v>121.574367024</v>
          </cell>
          <cell r="AD259">
            <v>113.13978175199999</v>
          </cell>
          <cell r="AE259">
            <v>1.04414348712E-2</v>
          </cell>
          <cell r="AF259">
            <v>28.212233496</v>
          </cell>
          <cell r="AG259">
            <v>4.8862425024000008E-3</v>
          </cell>
          <cell r="AH259">
            <v>8.2600766112000013E-5</v>
          </cell>
          <cell r="AI259">
            <v>2.4140364743999998E-3</v>
          </cell>
          <cell r="AJ259">
            <v>6.0350911860000004E-3</v>
          </cell>
          <cell r="AK259">
            <v>6.0205487975999996E-3</v>
          </cell>
          <cell r="AL259">
            <v>6.1950574583999996E-5</v>
          </cell>
          <cell r="AM259">
            <v>3.0829863408000002</v>
          </cell>
          <cell r="AN259">
            <v>0.88272297588000004</v>
          </cell>
          <cell r="AO259">
            <v>0.64568204496000003</v>
          </cell>
          <cell r="AP259">
            <v>0.68494649364000004</v>
          </cell>
          <cell r="AQ259">
            <v>1.00778751612E-2</v>
          </cell>
          <cell r="AR259">
            <v>4.4790556272000002</v>
          </cell>
          <cell r="AS259">
            <v>3.3011221667999999</v>
          </cell>
          <cell r="AT259">
            <v>2.1377310947999999</v>
          </cell>
          <cell r="AU259">
            <v>1526.9507820000001</v>
          </cell>
          <cell r="AV259">
            <v>2.7194266308000002E-2</v>
          </cell>
          <cell r="AW259">
            <v>1.5705779472000001</v>
          </cell>
          <cell r="AX259">
            <v>1.0674113085599999</v>
          </cell>
          <cell r="AY259">
            <v>0.61368879048000002</v>
          </cell>
          <cell r="AZ259">
            <v>1.6142051123999999E-2</v>
          </cell>
          <cell r="BA259">
            <v>8.2455342228000009E-2</v>
          </cell>
          <cell r="BB259">
            <v>802.73983968000005</v>
          </cell>
          <cell r="BC259">
            <v>1.4440591681200003E-4</v>
          </cell>
          <cell r="BD259">
            <v>54.533956499999995</v>
          </cell>
          <cell r="BE259">
            <v>6.3550237308000002</v>
          </cell>
          <cell r="BF259">
            <v>3.8973600912000004</v>
          </cell>
          <cell r="BG259">
            <v>44.499708503999997</v>
          </cell>
          <cell r="BH259">
            <v>17.887137731999999</v>
          </cell>
          <cell r="BI259">
            <v>1.41206591364</v>
          </cell>
          <cell r="BJ259">
            <v>69.076344899999995</v>
          </cell>
          <cell r="BK259">
            <v>16.142051124000002</v>
          </cell>
          <cell r="BL259">
            <v>1.5996627240000001</v>
          </cell>
          <cell r="BM259">
            <v>5.1043783284000002</v>
          </cell>
          <cell r="BN259">
            <v>37.810209840000006</v>
          </cell>
          <cell r="BO259">
            <v>7.2275670348000005E-5</v>
          </cell>
          <cell r="BP259">
            <v>0.15124083935999999</v>
          </cell>
          <cell r="BQ259">
            <v>0.61223455163999996</v>
          </cell>
          <cell r="BR259">
            <v>2.0504767644000004</v>
          </cell>
          <cell r="BS259">
            <v>609.32607396000003</v>
          </cell>
          <cell r="BT259">
            <v>0.64859052264000006</v>
          </cell>
          <cell r="BU259">
            <v>1.9777648224000001E-2</v>
          </cell>
          <cell r="BV259">
            <v>0.79692288432000002</v>
          </cell>
          <cell r="BW259">
            <v>14.004320029200001</v>
          </cell>
          <cell r="BX259">
            <v>0.35919699348000006</v>
          </cell>
        </row>
        <row r="260">
          <cell r="A260">
            <v>257</v>
          </cell>
          <cell r="B260">
            <v>30</v>
          </cell>
          <cell r="C260" t="str">
            <v>WELL PAD</v>
          </cell>
          <cell r="D260">
            <v>3</v>
          </cell>
          <cell r="E260">
            <v>4</v>
          </cell>
          <cell r="F260">
            <v>2</v>
          </cell>
          <cell r="G260" t="str">
            <v>10999 OLD WEATHERFORD RD</v>
          </cell>
          <cell r="P260">
            <v>3566.1909421710134</v>
          </cell>
          <cell r="Q260">
            <v>0.97462440831599995</v>
          </cell>
          <cell r="R260">
            <v>0.77470145276399993</v>
          </cell>
          <cell r="S260">
            <v>0.57477849721199992</v>
          </cell>
          <cell r="T260">
            <v>0.52038769312800004</v>
          </cell>
          <cell r="U260">
            <v>1.6317241225199999</v>
          </cell>
          <cell r="V260">
            <v>0.49686734541599992</v>
          </cell>
          <cell r="W260">
            <v>12.054178202399999</v>
          </cell>
          <cell r="X260">
            <v>0.64386951861599995</v>
          </cell>
          <cell r="Y260">
            <v>12.436383852719999</v>
          </cell>
          <cell r="Z260">
            <v>0.48804721502399995</v>
          </cell>
          <cell r="AA260">
            <v>1.9551289035599998E-2</v>
          </cell>
          <cell r="AB260">
            <v>8.1292201779600004E-2</v>
          </cell>
          <cell r="AC260">
            <v>122.89381679519998</v>
          </cell>
          <cell r="AD260">
            <v>114.36769074959997</v>
          </cell>
          <cell r="AE260">
            <v>1.0554756035759999E-2</v>
          </cell>
          <cell r="AF260">
            <v>28.518421600799996</v>
          </cell>
          <cell r="AG260">
            <v>4.9392730195200003E-3</v>
          </cell>
          <cell r="AH260">
            <v>8.34972343776E-5</v>
          </cell>
          <cell r="AI260">
            <v>2.4402360751199998E-3</v>
          </cell>
          <cell r="AJ260">
            <v>6.1005901877999999E-3</v>
          </cell>
          <cell r="AK260">
            <v>6.0858899704799999E-3</v>
          </cell>
          <cell r="AL260">
            <v>6.2622925783200004E-5</v>
          </cell>
          <cell r="AM260">
            <v>3.1164460718399996</v>
          </cell>
          <cell r="AN260">
            <v>0.89230319132399993</v>
          </cell>
          <cell r="AO260">
            <v>0.65268964900799997</v>
          </cell>
          <cell r="AP260">
            <v>0.69238023577200003</v>
          </cell>
          <cell r="AQ260">
            <v>1.0187250602759998E-2</v>
          </cell>
          <cell r="AR260">
            <v>4.52766693456</v>
          </cell>
          <cell r="AS260">
            <v>3.3369493316399996</v>
          </cell>
          <cell r="AT260">
            <v>2.1609319460399998</v>
          </cell>
          <cell r="AU260">
            <v>1543.5228185999999</v>
          </cell>
          <cell r="AV260">
            <v>2.7489406388399997E-2</v>
          </cell>
          <cell r="AW260">
            <v>1.5876234705599996</v>
          </cell>
          <cell r="AX260">
            <v>1.0789959512879999</v>
          </cell>
          <cell r="AY260">
            <v>0.62034917090399999</v>
          </cell>
          <cell r="AZ260">
            <v>1.6317241225200001E-2</v>
          </cell>
          <cell r="BA260">
            <v>8.3350232204399993E-2</v>
          </cell>
          <cell r="BB260">
            <v>811.4519960639999</v>
          </cell>
          <cell r="BC260">
            <v>1.4597315798759998E-4</v>
          </cell>
          <cell r="BD260">
            <v>55.125814949999999</v>
          </cell>
          <cell r="BE260">
            <v>6.4239949688399998</v>
          </cell>
          <cell r="BF260">
            <v>3.9396582417600001</v>
          </cell>
          <cell r="BG260">
            <v>44.98266499919999</v>
          </cell>
          <cell r="BH260">
            <v>18.081267303600001</v>
          </cell>
          <cell r="BI260">
            <v>1.427391101772</v>
          </cell>
          <cell r="BJ260">
            <v>69.826032269999999</v>
          </cell>
          <cell r="BK260">
            <v>16.3172412252</v>
          </cell>
          <cell r="BL260">
            <v>1.6170239052000002</v>
          </cell>
          <cell r="BM260">
            <v>5.1597762793199999</v>
          </cell>
          <cell r="BN260">
            <v>38.220565031999996</v>
          </cell>
          <cell r="BO260">
            <v>7.3060080080399989E-5</v>
          </cell>
          <cell r="BP260">
            <v>0.15288226012800002</v>
          </cell>
          <cell r="BQ260">
            <v>0.61887914917199993</v>
          </cell>
          <cell r="BR260">
            <v>2.0727306421199998</v>
          </cell>
          <cell r="BS260">
            <v>615.93910570799994</v>
          </cell>
          <cell r="BT260">
            <v>0.65562969247199998</v>
          </cell>
          <cell r="BU260">
            <v>1.9992295555199997E-2</v>
          </cell>
          <cell r="BV260">
            <v>0.80557190913599985</v>
          </cell>
          <cell r="BW260">
            <v>14.156309279159998</v>
          </cell>
          <cell r="BX260">
            <v>0.36309536780400004</v>
          </cell>
        </row>
        <row r="261">
          <cell r="A261">
            <v>266</v>
          </cell>
          <cell r="B261">
            <v>31</v>
          </cell>
          <cell r="C261" t="str">
            <v>WELL PAD</v>
          </cell>
          <cell r="D261">
            <v>5</v>
          </cell>
          <cell r="E261">
            <v>10</v>
          </cell>
          <cell r="F261">
            <v>1</v>
          </cell>
          <cell r="G261" t="str">
            <v>11392 TIGER TRL</v>
          </cell>
          <cell r="P261">
            <v>2302.1397423997091</v>
          </cell>
          <cell r="Q261">
            <v>0.62916473645999993</v>
          </cell>
          <cell r="R261">
            <v>0.50010530333999992</v>
          </cell>
          <cell r="S261">
            <v>0.37104587021999996</v>
          </cell>
          <cell r="T261">
            <v>0.33593411268000001</v>
          </cell>
          <cell r="U261">
            <v>1.0533527262</v>
          </cell>
          <cell r="V261">
            <v>0.32075064995999997</v>
          </cell>
          <cell r="W261">
            <v>7.7815246439999983</v>
          </cell>
          <cell r="X261">
            <v>0.41564729195999994</v>
          </cell>
          <cell r="Y261">
            <v>8.0282559131999989</v>
          </cell>
          <cell r="Z261">
            <v>0.31505685143999995</v>
          </cell>
          <cell r="AA261">
            <v>1.2621253385999998E-2</v>
          </cell>
          <cell r="AB261">
            <v>5.2477843025999997E-2</v>
          </cell>
          <cell r="AC261">
            <v>79.333592711999998</v>
          </cell>
          <cell r="AD261">
            <v>73.829587475999986</v>
          </cell>
          <cell r="AE261">
            <v>6.8135788956000002E-3</v>
          </cell>
          <cell r="AF261">
            <v>18.409948547999999</v>
          </cell>
          <cell r="AG261">
            <v>3.1885271711999995E-3</v>
          </cell>
          <cell r="AH261">
            <v>5.3901292655999997E-5</v>
          </cell>
          <cell r="AI261">
            <v>1.5752842571999999E-3</v>
          </cell>
          <cell r="AJ261">
            <v>3.9382106429999997E-3</v>
          </cell>
          <cell r="AK261">
            <v>3.9287209787999995E-3</v>
          </cell>
          <cell r="AL261">
            <v>4.0425969491999993E-5</v>
          </cell>
          <cell r="AM261">
            <v>2.0118088103999998</v>
          </cell>
          <cell r="AN261">
            <v>0.5760226169399999</v>
          </cell>
          <cell r="AO261">
            <v>0.42134109047999996</v>
          </cell>
          <cell r="AP261">
            <v>0.44696318382</v>
          </cell>
          <cell r="AQ261">
            <v>6.5763372905999987E-3</v>
          </cell>
          <cell r="AR261">
            <v>2.9228165736</v>
          </cell>
          <cell r="AS261">
            <v>2.1541537733999996</v>
          </cell>
          <cell r="AT261">
            <v>1.3949806373999998</v>
          </cell>
          <cell r="AU261">
            <v>996.41474099999982</v>
          </cell>
          <cell r="AV261">
            <v>1.7745672053999999E-2</v>
          </cell>
          <cell r="AW261">
            <v>1.0248837335999998</v>
          </cell>
          <cell r="AX261">
            <v>0.69654135227999991</v>
          </cell>
          <cell r="AY261">
            <v>0.40046382924000001</v>
          </cell>
          <cell r="AZ261">
            <v>1.0533527261999999E-2</v>
          </cell>
          <cell r="BA261">
            <v>5.3806396013999995E-2</v>
          </cell>
          <cell r="BB261">
            <v>523.82946384000002</v>
          </cell>
          <cell r="BC261">
            <v>9.4232365505999993E-5</v>
          </cell>
          <cell r="BD261">
            <v>35.586240749999995</v>
          </cell>
          <cell r="BE261">
            <v>4.1469832553999995</v>
          </cell>
          <cell r="BF261">
            <v>2.5432300055999999</v>
          </cell>
          <cell r="BG261">
            <v>29.038372451999994</v>
          </cell>
          <cell r="BH261">
            <v>11.672286966</v>
          </cell>
          <cell r="BI261">
            <v>0.92144639381999993</v>
          </cell>
          <cell r="BJ261">
            <v>45.075904949999995</v>
          </cell>
          <cell r="BK261">
            <v>10.533527262</v>
          </cell>
          <cell r="BL261">
            <v>1.043863062</v>
          </cell>
          <cell r="BM261">
            <v>3.3308721341999998</v>
          </cell>
          <cell r="BN261">
            <v>24.673126919999994</v>
          </cell>
          <cell r="BO261">
            <v>4.7163631073999998E-5</v>
          </cell>
          <cell r="BP261">
            <v>9.869250768E-2</v>
          </cell>
          <cell r="BQ261">
            <v>0.39951486281999993</v>
          </cell>
          <cell r="BR261">
            <v>1.3380426522</v>
          </cell>
          <cell r="BS261">
            <v>397.61692997999995</v>
          </cell>
          <cell r="BT261">
            <v>0.42323902331999996</v>
          </cell>
          <cell r="BU261">
            <v>1.2905943311999998E-2</v>
          </cell>
          <cell r="BV261">
            <v>0.52003359815999994</v>
          </cell>
          <cell r="BW261">
            <v>9.1385466246</v>
          </cell>
          <cell r="BX261">
            <v>0.23439470573999999</v>
          </cell>
        </row>
        <row r="262">
          <cell r="A262">
            <v>267</v>
          </cell>
          <cell r="B262">
            <v>32</v>
          </cell>
          <cell r="C262" t="str">
            <v>WELL PAD</v>
          </cell>
          <cell r="D262">
            <v>5</v>
          </cell>
          <cell r="E262">
            <v>20</v>
          </cell>
          <cell r="F262">
            <v>1</v>
          </cell>
          <cell r="G262" t="str">
            <v>11392 TIGER  TRL</v>
          </cell>
          <cell r="P262">
            <v>7066.9003378726338</v>
          </cell>
          <cell r="Q262">
            <v>1.9313529959879998</v>
          </cell>
          <cell r="R262">
            <v>1.535178022452</v>
          </cell>
          <cell r="S262">
            <v>1.1390030489159999</v>
          </cell>
          <cell r="T262">
            <v>1.0312201517039998</v>
          </cell>
          <cell r="U262">
            <v>3.2334869163599995</v>
          </cell>
          <cell r="V262">
            <v>0.98461133128800005</v>
          </cell>
          <cell r="W262">
            <v>23.887020463199999</v>
          </cell>
          <cell r="X262">
            <v>1.2759164588880001</v>
          </cell>
          <cell r="Y262">
            <v>24.644413794959998</v>
          </cell>
          <cell r="Z262">
            <v>0.96713302363200004</v>
          </cell>
          <cell r="AA262">
            <v>3.8743581970799995E-2</v>
          </cell>
          <cell r="AB262">
            <v>0.16109173556280001</v>
          </cell>
          <cell r="AC262">
            <v>243.53108667359996</v>
          </cell>
          <cell r="AD262">
            <v>226.63538927279998</v>
          </cell>
          <cell r="AE262">
            <v>2.0915708161680001E-2</v>
          </cell>
          <cell r="AF262">
            <v>56.513194754399997</v>
          </cell>
          <cell r="AG262">
            <v>9.7878522873599983E-3</v>
          </cell>
          <cell r="AH262">
            <v>1.6546131247680002E-4</v>
          </cell>
          <cell r="AI262">
            <v>4.8356651181600003E-3</v>
          </cell>
          <cell r="AJ262">
            <v>1.20891627954E-2</v>
          </cell>
          <cell r="AK262">
            <v>1.206003228264E-2</v>
          </cell>
          <cell r="AL262">
            <v>1.240959843576E-4</v>
          </cell>
          <cell r="AM262">
            <v>6.1756687051199997</v>
          </cell>
          <cell r="AN262">
            <v>1.7682221245319998</v>
          </cell>
          <cell r="AO262">
            <v>1.293394766544</v>
          </cell>
          <cell r="AP262">
            <v>1.3720471509959999</v>
          </cell>
          <cell r="AQ262">
            <v>2.0187445342680001E-2</v>
          </cell>
          <cell r="AR262">
            <v>8.9721979300800001</v>
          </cell>
          <cell r="AS262">
            <v>6.6126263965199987</v>
          </cell>
          <cell r="AT262">
            <v>4.2821853757199992</v>
          </cell>
          <cell r="AU262">
            <v>3058.7038398</v>
          </cell>
          <cell r="AV262">
            <v>5.4474058861199999E-2</v>
          </cell>
          <cell r="AW262">
            <v>3.1460953780800001</v>
          </cell>
          <cell r="AX262">
            <v>2.1381796365839998</v>
          </cell>
          <cell r="AY262">
            <v>1.2293076384720001</v>
          </cell>
          <cell r="AZ262">
            <v>3.2334869163599997E-2</v>
          </cell>
          <cell r="BA262">
            <v>0.16517000734920001</v>
          </cell>
          <cell r="BB262">
            <v>1608.0043043519997</v>
          </cell>
          <cell r="BC262">
            <v>2.8926599170680004E-4</v>
          </cell>
          <cell r="BD262">
            <v>109.23942284999998</v>
          </cell>
          <cell r="BE262">
            <v>12.730034076119999</v>
          </cell>
          <cell r="BF262">
            <v>7.8069774196799999</v>
          </cell>
          <cell r="BG262">
            <v>89.139369045599992</v>
          </cell>
          <cell r="BH262">
            <v>35.830530694799997</v>
          </cell>
          <cell r="BI262">
            <v>2.828572788996</v>
          </cell>
          <cell r="BJ262">
            <v>138.36993561</v>
          </cell>
          <cell r="BK262">
            <v>32.334869163599997</v>
          </cell>
          <cell r="BL262">
            <v>3.2043564036000003</v>
          </cell>
          <cell r="BM262">
            <v>10.22480997876</v>
          </cell>
          <cell r="BN262">
            <v>75.739333175999988</v>
          </cell>
          <cell r="BO262">
            <v>1.4477864841720001E-4</v>
          </cell>
          <cell r="BP262">
            <v>0.30295733270399999</v>
          </cell>
          <cell r="BQ262">
            <v>1.226394587196</v>
          </cell>
          <cell r="BR262">
            <v>4.1074022991600003</v>
          </cell>
          <cell r="BS262">
            <v>1220.5684846439999</v>
          </cell>
          <cell r="BT262">
            <v>1.2992208690959999</v>
          </cell>
          <cell r="BU262">
            <v>3.9617497353599998E-2</v>
          </cell>
          <cell r="BV262">
            <v>1.5963520992479998</v>
          </cell>
          <cell r="BW262">
            <v>28.052683787879996</v>
          </cell>
          <cell r="BX262">
            <v>0.71952366517199995</v>
          </cell>
        </row>
        <row r="263">
          <cell r="A263">
            <v>268</v>
          </cell>
          <cell r="B263">
            <v>33</v>
          </cell>
          <cell r="C263" t="str">
            <v>WELL PAD</v>
          </cell>
          <cell r="D263">
            <v>5</v>
          </cell>
          <cell r="E263">
            <v>0</v>
          </cell>
          <cell r="F263">
            <v>1</v>
          </cell>
          <cell r="G263" t="str">
            <v>11395 TIGER TRL</v>
          </cell>
          <cell r="P263">
            <v>7066.9003378726338</v>
          </cell>
          <cell r="Q263">
            <v>1.9313529959879998</v>
          </cell>
          <cell r="R263">
            <v>1.535178022452</v>
          </cell>
          <cell r="S263">
            <v>1.1390030489159999</v>
          </cell>
          <cell r="T263">
            <v>1.0312201517039998</v>
          </cell>
          <cell r="U263">
            <v>3.2334869163599995</v>
          </cell>
          <cell r="V263">
            <v>0.98461133128800005</v>
          </cell>
          <cell r="W263">
            <v>23.887020463199999</v>
          </cell>
          <cell r="X263">
            <v>1.2759164588880001</v>
          </cell>
          <cell r="Y263">
            <v>24.644413794959998</v>
          </cell>
          <cell r="Z263">
            <v>0.96713302363200004</v>
          </cell>
          <cell r="AA263">
            <v>3.8743581970799995E-2</v>
          </cell>
          <cell r="AB263">
            <v>0.16109173556280001</v>
          </cell>
          <cell r="AC263">
            <v>243.53108667359996</v>
          </cell>
          <cell r="AD263">
            <v>226.63538927279998</v>
          </cell>
          <cell r="AE263">
            <v>2.0915708161680001E-2</v>
          </cell>
          <cell r="AF263">
            <v>56.513194754399997</v>
          </cell>
          <cell r="AG263">
            <v>9.7878522873599983E-3</v>
          </cell>
          <cell r="AH263">
            <v>1.6546131247680002E-4</v>
          </cell>
          <cell r="AI263">
            <v>4.8356651181600003E-3</v>
          </cell>
          <cell r="AJ263">
            <v>1.20891627954E-2</v>
          </cell>
          <cell r="AK263">
            <v>1.206003228264E-2</v>
          </cell>
          <cell r="AL263">
            <v>1.240959843576E-4</v>
          </cell>
          <cell r="AM263">
            <v>6.1756687051199997</v>
          </cell>
          <cell r="AN263">
            <v>1.7682221245319998</v>
          </cell>
          <cell r="AO263">
            <v>1.293394766544</v>
          </cell>
          <cell r="AP263">
            <v>1.3720471509959999</v>
          </cell>
          <cell r="AQ263">
            <v>2.0187445342680001E-2</v>
          </cell>
          <cell r="AR263">
            <v>8.9721979300800001</v>
          </cell>
          <cell r="AS263">
            <v>6.6126263965199987</v>
          </cell>
          <cell r="AT263">
            <v>4.2821853757199992</v>
          </cell>
          <cell r="AU263">
            <v>3058.7038398</v>
          </cell>
          <cell r="AV263">
            <v>5.4474058861199999E-2</v>
          </cell>
          <cell r="AW263">
            <v>3.1460953780800001</v>
          </cell>
          <cell r="AX263">
            <v>2.1381796365839998</v>
          </cell>
          <cell r="AY263">
            <v>1.2293076384720001</v>
          </cell>
          <cell r="AZ263">
            <v>3.2334869163599997E-2</v>
          </cell>
          <cell r="BA263">
            <v>0.16517000734920001</v>
          </cell>
          <cell r="BB263">
            <v>1608.0043043519997</v>
          </cell>
          <cell r="BC263">
            <v>2.8926599170680004E-4</v>
          </cell>
          <cell r="BD263">
            <v>109.23942284999998</v>
          </cell>
          <cell r="BE263">
            <v>12.730034076119999</v>
          </cell>
          <cell r="BF263">
            <v>7.8069774196799999</v>
          </cell>
          <cell r="BG263">
            <v>89.139369045599992</v>
          </cell>
          <cell r="BH263">
            <v>35.830530694799997</v>
          </cell>
          <cell r="BI263">
            <v>2.828572788996</v>
          </cell>
          <cell r="BJ263">
            <v>138.36993561</v>
          </cell>
          <cell r="BK263">
            <v>32.334869163599997</v>
          </cell>
          <cell r="BL263">
            <v>3.2043564036000003</v>
          </cell>
          <cell r="BM263">
            <v>10.22480997876</v>
          </cell>
          <cell r="BN263">
            <v>75.739333175999988</v>
          </cell>
          <cell r="BO263">
            <v>1.4477864841720001E-4</v>
          </cell>
          <cell r="BP263">
            <v>0.30295733270399999</v>
          </cell>
          <cell r="BQ263">
            <v>1.226394587196</v>
          </cell>
          <cell r="BR263">
            <v>4.1074022991600003</v>
          </cell>
          <cell r="BS263">
            <v>1220.5684846439999</v>
          </cell>
          <cell r="BT263">
            <v>1.2992208690959999</v>
          </cell>
          <cell r="BU263">
            <v>3.9617497353599998E-2</v>
          </cell>
          <cell r="BV263">
            <v>1.5963520992479998</v>
          </cell>
          <cell r="BW263">
            <v>28.052683787879996</v>
          </cell>
          <cell r="BX263">
            <v>0.71952366517199995</v>
          </cell>
        </row>
        <row r="264">
          <cell r="A264">
            <v>282</v>
          </cell>
          <cell r="B264">
            <v>34</v>
          </cell>
          <cell r="C264" t="str">
            <v>WELL PAD</v>
          </cell>
          <cell r="D264">
            <v>6</v>
          </cell>
          <cell r="E264">
            <v>6</v>
          </cell>
          <cell r="F264">
            <v>1</v>
          </cell>
          <cell r="G264" t="str">
            <v>4490 OLD DECATUR RD</v>
          </cell>
          <cell r="P264">
            <v>2302.1397423997091</v>
          </cell>
          <cell r="Q264">
            <v>0.62916473645999993</v>
          </cell>
          <cell r="R264">
            <v>0.50010530333999992</v>
          </cell>
          <cell r="S264">
            <v>0.37104587021999996</v>
          </cell>
          <cell r="T264">
            <v>0.33593411268000001</v>
          </cell>
          <cell r="U264">
            <v>1.0533527262</v>
          </cell>
          <cell r="V264">
            <v>0.32075064995999997</v>
          </cell>
          <cell r="W264">
            <v>7.7815246439999983</v>
          </cell>
          <cell r="X264">
            <v>0.41564729195999994</v>
          </cell>
          <cell r="Y264">
            <v>8.0282559131999989</v>
          </cell>
          <cell r="Z264">
            <v>0.31505685143999995</v>
          </cell>
          <cell r="AA264">
            <v>1.2621253385999998E-2</v>
          </cell>
          <cell r="AB264">
            <v>5.2477843025999997E-2</v>
          </cell>
          <cell r="AC264">
            <v>79.333592711999998</v>
          </cell>
          <cell r="AD264">
            <v>73.829587475999986</v>
          </cell>
          <cell r="AE264">
            <v>6.8135788956000002E-3</v>
          </cell>
          <cell r="AF264">
            <v>18.409948547999999</v>
          </cell>
          <cell r="AG264">
            <v>3.1885271711999995E-3</v>
          </cell>
          <cell r="AH264">
            <v>5.3901292655999997E-5</v>
          </cell>
          <cell r="AI264">
            <v>1.5752842571999999E-3</v>
          </cell>
          <cell r="AJ264">
            <v>3.9382106429999997E-3</v>
          </cell>
          <cell r="AK264">
            <v>3.9287209787999995E-3</v>
          </cell>
          <cell r="AL264">
            <v>4.0425969491999993E-5</v>
          </cell>
          <cell r="AM264">
            <v>2.0118088103999998</v>
          </cell>
          <cell r="AN264">
            <v>0.5760226169399999</v>
          </cell>
          <cell r="AO264">
            <v>0.42134109047999996</v>
          </cell>
          <cell r="AP264">
            <v>0.44696318382</v>
          </cell>
          <cell r="AQ264">
            <v>6.5763372905999987E-3</v>
          </cell>
          <cell r="AR264">
            <v>2.9228165736</v>
          </cell>
          <cell r="AS264">
            <v>2.1541537733999996</v>
          </cell>
          <cell r="AT264">
            <v>1.3949806373999998</v>
          </cell>
          <cell r="AU264">
            <v>996.41474099999982</v>
          </cell>
          <cell r="AV264">
            <v>1.7745672053999999E-2</v>
          </cell>
          <cell r="AW264">
            <v>1.0248837335999998</v>
          </cell>
          <cell r="AX264">
            <v>0.69654135227999991</v>
          </cell>
          <cell r="AY264">
            <v>0.40046382924000001</v>
          </cell>
          <cell r="AZ264">
            <v>1.0533527261999999E-2</v>
          </cell>
          <cell r="BA264">
            <v>5.3806396013999995E-2</v>
          </cell>
          <cell r="BB264">
            <v>523.82946384000002</v>
          </cell>
          <cell r="BC264">
            <v>9.4232365505999993E-5</v>
          </cell>
          <cell r="BD264">
            <v>35.586240749999995</v>
          </cell>
          <cell r="BE264">
            <v>4.1469832553999995</v>
          </cell>
          <cell r="BF264">
            <v>2.5432300055999999</v>
          </cell>
          <cell r="BG264">
            <v>29.038372451999994</v>
          </cell>
          <cell r="BH264">
            <v>11.672286966</v>
          </cell>
          <cell r="BI264">
            <v>0.92144639381999993</v>
          </cell>
          <cell r="BJ264">
            <v>45.075904949999995</v>
          </cell>
          <cell r="BK264">
            <v>10.533527262</v>
          </cell>
          <cell r="BL264">
            <v>1.043863062</v>
          </cell>
          <cell r="BM264">
            <v>3.3308721341999998</v>
          </cell>
          <cell r="BN264">
            <v>24.673126919999994</v>
          </cell>
          <cell r="BO264">
            <v>4.7163631073999998E-5</v>
          </cell>
          <cell r="BP264">
            <v>9.869250768E-2</v>
          </cell>
          <cell r="BQ264">
            <v>0.39951486281999993</v>
          </cell>
          <cell r="BR264">
            <v>1.3380426522</v>
          </cell>
          <cell r="BS264">
            <v>397.61692997999995</v>
          </cell>
          <cell r="BT264">
            <v>0.42323902331999996</v>
          </cell>
          <cell r="BU264">
            <v>1.2905943311999998E-2</v>
          </cell>
          <cell r="BV264">
            <v>0.52003359815999994</v>
          </cell>
          <cell r="BW264">
            <v>9.1385466246</v>
          </cell>
          <cell r="BX264">
            <v>0.23439470573999999</v>
          </cell>
        </row>
        <row r="265">
          <cell r="A265">
            <v>289</v>
          </cell>
          <cell r="B265">
            <v>35</v>
          </cell>
          <cell r="C265" t="str">
            <v>WELL PAD</v>
          </cell>
          <cell r="D265">
            <v>2</v>
          </cell>
          <cell r="E265">
            <v>2</v>
          </cell>
          <cell r="F265">
            <v>1</v>
          </cell>
          <cell r="G265" t="str">
            <v>4999 MARK IV PKWY</v>
          </cell>
          <cell r="P265">
            <v>2302.1397423997091</v>
          </cell>
          <cell r="Q265">
            <v>0.62916473645999993</v>
          </cell>
          <cell r="R265">
            <v>0.50010530333999992</v>
          </cell>
          <cell r="S265">
            <v>0.37104587021999996</v>
          </cell>
          <cell r="T265">
            <v>0.33593411268000001</v>
          </cell>
          <cell r="U265">
            <v>1.0533527262</v>
          </cell>
          <cell r="V265">
            <v>0.32075064995999997</v>
          </cell>
          <cell r="W265">
            <v>7.7815246439999983</v>
          </cell>
          <cell r="X265">
            <v>0.41564729195999994</v>
          </cell>
          <cell r="Y265">
            <v>8.0282559131999989</v>
          </cell>
          <cell r="Z265">
            <v>0.31505685143999995</v>
          </cell>
          <cell r="AA265">
            <v>1.2621253385999998E-2</v>
          </cell>
          <cell r="AB265">
            <v>5.2477843025999997E-2</v>
          </cell>
          <cell r="AC265">
            <v>79.333592711999998</v>
          </cell>
          <cell r="AD265">
            <v>73.829587475999986</v>
          </cell>
          <cell r="AE265">
            <v>6.8135788956000002E-3</v>
          </cell>
          <cell r="AF265">
            <v>18.409948547999999</v>
          </cell>
          <cell r="AG265">
            <v>3.1885271711999995E-3</v>
          </cell>
          <cell r="AH265">
            <v>5.3901292655999997E-5</v>
          </cell>
          <cell r="AI265">
            <v>1.5752842571999999E-3</v>
          </cell>
          <cell r="AJ265">
            <v>3.9382106429999997E-3</v>
          </cell>
          <cell r="AK265">
            <v>3.9287209787999995E-3</v>
          </cell>
          <cell r="AL265">
            <v>4.0425969491999993E-5</v>
          </cell>
          <cell r="AM265">
            <v>2.0118088103999998</v>
          </cell>
          <cell r="AN265">
            <v>0.5760226169399999</v>
          </cell>
          <cell r="AO265">
            <v>0.42134109047999996</v>
          </cell>
          <cell r="AP265">
            <v>0.44696318382</v>
          </cell>
          <cell r="AQ265">
            <v>6.5763372905999987E-3</v>
          </cell>
          <cell r="AR265">
            <v>2.9228165736</v>
          </cell>
          <cell r="AS265">
            <v>2.1541537733999996</v>
          </cell>
          <cell r="AT265">
            <v>1.3949806373999998</v>
          </cell>
          <cell r="AU265">
            <v>996.41474099999982</v>
          </cell>
          <cell r="AV265">
            <v>1.7745672053999999E-2</v>
          </cell>
          <cell r="AW265">
            <v>1.0248837335999998</v>
          </cell>
          <cell r="AX265">
            <v>0.69654135227999991</v>
          </cell>
          <cell r="AY265">
            <v>0.40046382924000001</v>
          </cell>
          <cell r="AZ265">
            <v>1.0533527261999999E-2</v>
          </cell>
          <cell r="BA265">
            <v>5.3806396013999995E-2</v>
          </cell>
          <cell r="BB265">
            <v>523.82946384000002</v>
          </cell>
          <cell r="BC265">
            <v>9.4232365505999993E-5</v>
          </cell>
          <cell r="BD265">
            <v>35.586240749999995</v>
          </cell>
          <cell r="BE265">
            <v>4.1469832553999995</v>
          </cell>
          <cell r="BF265">
            <v>2.5432300055999999</v>
          </cell>
          <cell r="BG265">
            <v>29.038372451999994</v>
          </cell>
          <cell r="BH265">
            <v>11.672286966</v>
          </cell>
          <cell r="BI265">
            <v>0.92144639381999993</v>
          </cell>
          <cell r="BJ265">
            <v>45.075904949999995</v>
          </cell>
          <cell r="BK265">
            <v>10.533527262</v>
          </cell>
          <cell r="BL265">
            <v>1.043863062</v>
          </cell>
          <cell r="BM265">
            <v>3.3308721341999998</v>
          </cell>
          <cell r="BN265">
            <v>24.673126919999994</v>
          </cell>
          <cell r="BO265">
            <v>4.7163631073999998E-5</v>
          </cell>
          <cell r="BP265">
            <v>9.869250768E-2</v>
          </cell>
          <cell r="BQ265">
            <v>0.39951486281999993</v>
          </cell>
          <cell r="BR265">
            <v>1.3380426522</v>
          </cell>
          <cell r="BS265">
            <v>397.61692997999995</v>
          </cell>
          <cell r="BT265">
            <v>0.42323902331999996</v>
          </cell>
          <cell r="BU265">
            <v>1.2905943311999998E-2</v>
          </cell>
          <cell r="BV265">
            <v>0.52003359815999994</v>
          </cell>
          <cell r="BW265">
            <v>9.1385466246</v>
          </cell>
          <cell r="BX265">
            <v>0.23439470573999999</v>
          </cell>
        </row>
        <row r="266">
          <cell r="A266">
            <v>294</v>
          </cell>
          <cell r="B266">
            <v>36</v>
          </cell>
          <cell r="C266" t="str">
            <v>WELL PAD</v>
          </cell>
          <cell r="D266">
            <v>10</v>
          </cell>
          <cell r="E266">
            <v>13</v>
          </cell>
          <cell r="F266">
            <v>2</v>
          </cell>
          <cell r="G266" t="str">
            <v>2299 MERCADO DR</v>
          </cell>
          <cell r="P266">
            <v>7097.5212966587769</v>
          </cell>
          <cell r="Q266">
            <v>1.9397215702799999</v>
          </cell>
          <cell r="R266">
            <v>1.5418299661200001</v>
          </cell>
          <cell r="S266">
            <v>1.1439383619599999</v>
          </cell>
          <cell r="T266">
            <v>1.03568844024</v>
          </cell>
          <cell r="U266">
            <v>3.2474976516000003</v>
          </cell>
          <cell r="V266">
            <v>0.98887766328000004</v>
          </cell>
          <cell r="W266">
            <v>23.990523191999998</v>
          </cell>
          <cell r="X266">
            <v>1.28144501928</v>
          </cell>
          <cell r="Y266">
            <v>24.7511983176</v>
          </cell>
          <cell r="Z266">
            <v>0.97132362191999999</v>
          </cell>
          <cell r="AA266">
            <v>3.8911458348E-2</v>
          </cell>
          <cell r="AB266">
            <v>0.16178974786800002</v>
          </cell>
          <cell r="AC266">
            <v>244.58630961599999</v>
          </cell>
          <cell r="AD266">
            <v>227.61740296799999</v>
          </cell>
          <cell r="AE266">
            <v>2.1006336160800002E-2</v>
          </cell>
          <cell r="AF266">
            <v>56.758067064000002</v>
          </cell>
          <cell r="AG266">
            <v>9.8302631615999995E-3</v>
          </cell>
          <cell r="AH266">
            <v>1.6617825820799999E-4</v>
          </cell>
          <cell r="AI266">
            <v>4.8566181096000001E-3</v>
          </cell>
          <cell r="AJ266">
            <v>1.2141545274E-2</v>
          </cell>
          <cell r="AK266">
            <v>1.21122885384E-2</v>
          </cell>
          <cell r="AL266">
            <v>1.2463369365599999E-4</v>
          </cell>
          <cell r="AM266">
            <v>6.2024279471999995</v>
          </cell>
          <cell r="AN266">
            <v>1.7758838509200001</v>
          </cell>
          <cell r="AO266">
            <v>1.2989990606400001</v>
          </cell>
          <cell r="AP266">
            <v>1.3779922467599999</v>
          </cell>
          <cell r="AQ266">
            <v>2.02749177708E-2</v>
          </cell>
          <cell r="AR266">
            <v>9.0110745647999995</v>
          </cell>
          <cell r="AS266">
            <v>6.6412789811999993</v>
          </cell>
          <cell r="AT266">
            <v>4.3007401331999997</v>
          </cell>
          <cell r="AU266">
            <v>3071.9572379999995</v>
          </cell>
          <cell r="AV266">
            <v>5.4710095572000003E-2</v>
          </cell>
          <cell r="AW266">
            <v>3.1597274448000001</v>
          </cell>
          <cell r="AX266">
            <v>2.1474443930400002</v>
          </cell>
          <cell r="AY266">
            <v>1.2346342423200001</v>
          </cell>
          <cell r="AZ266">
            <v>3.2474976515999995E-2</v>
          </cell>
          <cell r="BA266">
            <v>0.165885690852</v>
          </cell>
          <cell r="BB266">
            <v>1614.97180512</v>
          </cell>
          <cell r="BC266">
            <v>2.9051938450800003E-4</v>
          </cell>
          <cell r="BD266">
            <v>109.71275850000001</v>
          </cell>
          <cell r="BE266">
            <v>12.7851934572</v>
          </cell>
          <cell r="BF266">
            <v>7.8408051407999997</v>
          </cell>
          <cell r="BG266">
            <v>89.525610935999993</v>
          </cell>
          <cell r="BH266">
            <v>35.985784787999997</v>
          </cell>
          <cell r="BI266">
            <v>2.8408290267600003</v>
          </cell>
          <cell r="BJ266">
            <v>138.96949409999999</v>
          </cell>
          <cell r="BK266">
            <v>32.474976515999998</v>
          </cell>
          <cell r="BL266">
            <v>3.2182409160000001</v>
          </cell>
          <cell r="BM266">
            <v>10.2691141956</v>
          </cell>
          <cell r="BN266">
            <v>76.067512559999983</v>
          </cell>
          <cell r="BO266">
            <v>1.4540597593200002E-4</v>
          </cell>
          <cell r="BP266">
            <v>0.30427005024000003</v>
          </cell>
          <cell r="BQ266">
            <v>1.23170856876</v>
          </cell>
          <cell r="BR266">
            <v>4.1251997196000003</v>
          </cell>
          <cell r="BS266">
            <v>1225.8572216399998</v>
          </cell>
          <cell r="BT266">
            <v>1.3048504077600001</v>
          </cell>
          <cell r="BU266">
            <v>3.9789160415999995E-2</v>
          </cell>
          <cell r="BV266">
            <v>1.6032691108799999</v>
          </cell>
          <cell r="BW266">
            <v>28.174236382799997</v>
          </cell>
          <cell r="BX266">
            <v>0.72264136932</v>
          </cell>
        </row>
        <row r="267">
          <cell r="A267">
            <v>295</v>
          </cell>
          <cell r="B267">
            <v>37</v>
          </cell>
          <cell r="C267" t="str">
            <v>WELL PAD</v>
          </cell>
          <cell r="D267">
            <v>9</v>
          </cell>
          <cell r="E267">
            <v>11</v>
          </cell>
          <cell r="F267">
            <v>1</v>
          </cell>
          <cell r="G267" t="str">
            <v>1099 NIXON ST</v>
          </cell>
          <cell r="P267">
            <v>20432.036105864056</v>
          </cell>
          <cell r="Q267">
            <v>5.5839862260000004</v>
          </cell>
          <cell r="R267">
            <v>4.4385531540000001</v>
          </cell>
          <cell r="S267">
            <v>3.2931200820000002</v>
          </cell>
          <cell r="T267">
            <v>2.9814949079999997</v>
          </cell>
          <cell r="U267">
            <v>9.3487552199999993</v>
          </cell>
          <cell r="V267">
            <v>2.8467380759999998</v>
          </cell>
          <cell r="W267">
            <v>69.062876399999993</v>
          </cell>
          <cell r="X267">
            <v>3.6889682759999998</v>
          </cell>
          <cell r="Y267">
            <v>71.25267491999999</v>
          </cell>
          <cell r="Z267">
            <v>2.796204264</v>
          </cell>
          <cell r="AA267">
            <v>0.11201661659999999</v>
          </cell>
          <cell r="AB267">
            <v>0.46575330060000003</v>
          </cell>
          <cell r="AC267">
            <v>704.10444719999987</v>
          </cell>
          <cell r="AD267">
            <v>655.2550956</v>
          </cell>
          <cell r="AE267">
            <v>6.0472128360000002E-2</v>
          </cell>
          <cell r="AF267">
            <v>163.39265879999999</v>
          </cell>
          <cell r="AG267">
            <v>2.8298934719999998E-2</v>
          </cell>
          <cell r="AH267">
            <v>4.7838675359999997E-4</v>
          </cell>
          <cell r="AI267">
            <v>1.398102132E-2</v>
          </cell>
          <cell r="AJ267">
            <v>3.4952553299999994E-2</v>
          </cell>
          <cell r="AK267">
            <v>3.4868330279999998E-2</v>
          </cell>
          <cell r="AL267">
            <v>3.5879006519999997E-4</v>
          </cell>
          <cell r="AM267">
            <v>17.855280239999999</v>
          </cell>
          <cell r="AN267">
            <v>5.1123373139999995</v>
          </cell>
          <cell r="AO267">
            <v>3.7395020879999996</v>
          </cell>
          <cell r="AP267">
            <v>3.9669042419999996</v>
          </cell>
          <cell r="AQ267">
            <v>5.8366552859999997E-2</v>
          </cell>
          <cell r="AR267">
            <v>25.940690159999999</v>
          </cell>
          <cell r="AS267">
            <v>19.118625539999996</v>
          </cell>
          <cell r="AT267">
            <v>12.380783939999999</v>
          </cell>
          <cell r="AU267">
            <v>8843.4170999999988</v>
          </cell>
          <cell r="AV267">
            <v>0.15749704740000001</v>
          </cell>
          <cell r="AW267">
            <v>9.0960861600000005</v>
          </cell>
          <cell r="AX267">
            <v>6.1819696679999989</v>
          </cell>
          <cell r="AY267">
            <v>3.5542114440000003</v>
          </cell>
          <cell r="AZ267">
            <v>9.348755219999999E-2</v>
          </cell>
          <cell r="BA267">
            <v>0.47754452339999998</v>
          </cell>
          <cell r="BB267">
            <v>4649.1107039999997</v>
          </cell>
          <cell r="BC267">
            <v>8.363345886E-4</v>
          </cell>
          <cell r="BD267">
            <v>315.83632499999999</v>
          </cell>
          <cell r="BE267">
            <v>36.805459739999996</v>
          </cell>
          <cell r="BF267">
            <v>22.571769359999998</v>
          </cell>
          <cell r="BG267">
            <v>257.72244119999999</v>
          </cell>
          <cell r="BH267">
            <v>103.5943146</v>
          </cell>
          <cell r="BI267">
            <v>8.1780552419999992</v>
          </cell>
          <cell r="BJ267">
            <v>400.05934500000001</v>
          </cell>
          <cell r="BK267">
            <v>93.48755220000001</v>
          </cell>
          <cell r="BL267">
            <v>9.2645321999999997</v>
          </cell>
          <cell r="BM267">
            <v>29.562280019999999</v>
          </cell>
          <cell r="BN267">
            <v>218.97985199999999</v>
          </cell>
          <cell r="BO267">
            <v>4.1858840939999997E-4</v>
          </cell>
          <cell r="BP267">
            <v>0.87591940800000001</v>
          </cell>
          <cell r="BQ267">
            <v>3.5457891419999998</v>
          </cell>
          <cell r="BR267">
            <v>11.875445819999999</v>
          </cell>
          <cell r="BS267">
            <v>3528.9445380000002</v>
          </cell>
          <cell r="BT267">
            <v>3.7563466919999997</v>
          </cell>
          <cell r="BU267">
            <v>0.11454330719999999</v>
          </cell>
          <cell r="BV267">
            <v>4.6154214959999997</v>
          </cell>
          <cell r="BW267">
            <v>81.106768259999996</v>
          </cell>
          <cell r="BX267">
            <v>2.0803085939999999</v>
          </cell>
        </row>
        <row r="268">
          <cell r="A268">
            <v>302</v>
          </cell>
          <cell r="B268">
            <v>38</v>
          </cell>
          <cell r="C268" t="str">
            <v>WELL PAD</v>
          </cell>
          <cell r="D268">
            <v>2</v>
          </cell>
          <cell r="E268">
            <v>4</v>
          </cell>
          <cell r="F268">
            <v>1</v>
          </cell>
          <cell r="G268" t="str">
            <v>2099 MARTIN LYDON AVE</v>
          </cell>
          <cell r="P268">
            <v>2302.1397423997091</v>
          </cell>
          <cell r="Q268">
            <v>0.62916473645999993</v>
          </cell>
          <cell r="R268">
            <v>0.50010530333999992</v>
          </cell>
          <cell r="S268">
            <v>0.37104587021999996</v>
          </cell>
          <cell r="T268">
            <v>0.33593411268000001</v>
          </cell>
          <cell r="U268">
            <v>1.0533527262</v>
          </cell>
          <cell r="V268">
            <v>0.32075064995999997</v>
          </cell>
          <cell r="W268">
            <v>7.7815246439999983</v>
          </cell>
          <cell r="X268">
            <v>0.41564729195999994</v>
          </cell>
          <cell r="Y268">
            <v>8.0282559131999989</v>
          </cell>
          <cell r="Z268">
            <v>0.31505685143999995</v>
          </cell>
          <cell r="AA268">
            <v>1.2621253385999998E-2</v>
          </cell>
          <cell r="AB268">
            <v>5.2477843025999997E-2</v>
          </cell>
          <cell r="AC268">
            <v>79.333592711999998</v>
          </cell>
          <cell r="AD268">
            <v>73.829587475999986</v>
          </cell>
          <cell r="AE268">
            <v>6.8135788956000002E-3</v>
          </cell>
          <cell r="AF268">
            <v>18.409948547999999</v>
          </cell>
          <cell r="AG268">
            <v>3.1885271711999995E-3</v>
          </cell>
          <cell r="AH268">
            <v>5.3901292655999997E-5</v>
          </cell>
          <cell r="AI268">
            <v>1.5752842571999999E-3</v>
          </cell>
          <cell r="AJ268">
            <v>3.9382106429999997E-3</v>
          </cell>
          <cell r="AK268">
            <v>3.9287209787999995E-3</v>
          </cell>
          <cell r="AL268">
            <v>4.0425969491999993E-5</v>
          </cell>
          <cell r="AM268">
            <v>2.0118088103999998</v>
          </cell>
          <cell r="AN268">
            <v>0.5760226169399999</v>
          </cell>
          <cell r="AO268">
            <v>0.42134109047999996</v>
          </cell>
          <cell r="AP268">
            <v>0.44696318382</v>
          </cell>
          <cell r="AQ268">
            <v>6.5763372905999987E-3</v>
          </cell>
          <cell r="AR268">
            <v>2.9228165736</v>
          </cell>
          <cell r="AS268">
            <v>2.1541537733999996</v>
          </cell>
          <cell r="AT268">
            <v>1.3949806373999998</v>
          </cell>
          <cell r="AU268">
            <v>996.41474099999982</v>
          </cell>
          <cell r="AV268">
            <v>1.7745672053999999E-2</v>
          </cell>
          <cell r="AW268">
            <v>1.0248837335999998</v>
          </cell>
          <cell r="AX268">
            <v>0.69654135227999991</v>
          </cell>
          <cell r="AY268">
            <v>0.40046382924000001</v>
          </cell>
          <cell r="AZ268">
            <v>1.0533527261999999E-2</v>
          </cell>
          <cell r="BA268">
            <v>5.3806396013999995E-2</v>
          </cell>
          <cell r="BB268">
            <v>523.82946384000002</v>
          </cell>
          <cell r="BC268">
            <v>9.4232365505999993E-5</v>
          </cell>
          <cell r="BD268">
            <v>35.586240749999995</v>
          </cell>
          <cell r="BE268">
            <v>4.1469832553999995</v>
          </cell>
          <cell r="BF268">
            <v>2.5432300055999999</v>
          </cell>
          <cell r="BG268">
            <v>29.038372451999994</v>
          </cell>
          <cell r="BH268">
            <v>11.672286966</v>
          </cell>
          <cell r="BI268">
            <v>0.92144639381999993</v>
          </cell>
          <cell r="BJ268">
            <v>45.075904949999995</v>
          </cell>
          <cell r="BK268">
            <v>10.533527262</v>
          </cell>
          <cell r="BL268">
            <v>1.043863062</v>
          </cell>
          <cell r="BM268">
            <v>3.3308721341999998</v>
          </cell>
          <cell r="BN268">
            <v>24.673126919999994</v>
          </cell>
          <cell r="BO268">
            <v>4.7163631073999998E-5</v>
          </cell>
          <cell r="BP268">
            <v>9.869250768E-2</v>
          </cell>
          <cell r="BQ268">
            <v>0.39951486281999993</v>
          </cell>
          <cell r="BR268">
            <v>1.3380426522</v>
          </cell>
          <cell r="BS268">
            <v>397.61692997999995</v>
          </cell>
          <cell r="BT268">
            <v>0.42323902331999996</v>
          </cell>
          <cell r="BU268">
            <v>1.2905943311999998E-2</v>
          </cell>
          <cell r="BV268">
            <v>0.52003359815999994</v>
          </cell>
          <cell r="BW268">
            <v>9.1385466246</v>
          </cell>
          <cell r="BX268">
            <v>0.23439470573999999</v>
          </cell>
        </row>
        <row r="269">
          <cell r="A269">
            <v>303</v>
          </cell>
          <cell r="B269">
            <v>39</v>
          </cell>
          <cell r="C269" t="str">
            <v>WELL PAD</v>
          </cell>
          <cell r="D269">
            <v>4</v>
          </cell>
          <cell r="E269">
            <v>5</v>
          </cell>
          <cell r="F269">
            <v>1</v>
          </cell>
          <cell r="G269" t="str">
            <v>5092 SOUTH FWY</v>
          </cell>
          <cell r="P269">
            <v>2302.1397423997091</v>
          </cell>
          <cell r="Q269">
            <v>0.62916473645999993</v>
          </cell>
          <cell r="R269">
            <v>0.50010530333999992</v>
          </cell>
          <cell r="S269">
            <v>0.37104587021999996</v>
          </cell>
          <cell r="T269">
            <v>0.33593411268000001</v>
          </cell>
          <cell r="U269">
            <v>1.0533527262</v>
          </cell>
          <cell r="V269">
            <v>0.32075064995999997</v>
          </cell>
          <cell r="W269">
            <v>7.7815246439999983</v>
          </cell>
          <cell r="X269">
            <v>0.41564729195999994</v>
          </cell>
          <cell r="Y269">
            <v>8.0282559131999989</v>
          </cell>
          <cell r="Z269">
            <v>0.31505685143999995</v>
          </cell>
          <cell r="AA269">
            <v>1.2621253385999998E-2</v>
          </cell>
          <cell r="AB269">
            <v>5.2477843025999997E-2</v>
          </cell>
          <cell r="AC269">
            <v>79.333592711999998</v>
          </cell>
          <cell r="AD269">
            <v>73.829587475999986</v>
          </cell>
          <cell r="AE269">
            <v>6.8135788956000002E-3</v>
          </cell>
          <cell r="AF269">
            <v>18.409948547999999</v>
          </cell>
          <cell r="AG269">
            <v>3.1885271711999995E-3</v>
          </cell>
          <cell r="AH269">
            <v>5.3901292655999997E-5</v>
          </cell>
          <cell r="AI269">
            <v>1.5752842571999999E-3</v>
          </cell>
          <cell r="AJ269">
            <v>3.9382106429999997E-3</v>
          </cell>
          <cell r="AK269">
            <v>3.9287209787999995E-3</v>
          </cell>
          <cell r="AL269">
            <v>4.0425969491999993E-5</v>
          </cell>
          <cell r="AM269">
            <v>2.0118088103999998</v>
          </cell>
          <cell r="AN269">
            <v>0.5760226169399999</v>
          </cell>
          <cell r="AO269">
            <v>0.42134109047999996</v>
          </cell>
          <cell r="AP269">
            <v>0.44696318382</v>
          </cell>
          <cell r="AQ269">
            <v>6.5763372905999987E-3</v>
          </cell>
          <cell r="AR269">
            <v>2.9228165736</v>
          </cell>
          <cell r="AS269">
            <v>2.1541537733999996</v>
          </cell>
          <cell r="AT269">
            <v>1.3949806373999998</v>
          </cell>
          <cell r="AU269">
            <v>996.41474099999982</v>
          </cell>
          <cell r="AV269">
            <v>1.7745672053999999E-2</v>
          </cell>
          <cell r="AW269">
            <v>1.0248837335999998</v>
          </cell>
          <cell r="AX269">
            <v>0.69654135227999991</v>
          </cell>
          <cell r="AY269">
            <v>0.40046382924000001</v>
          </cell>
          <cell r="AZ269">
            <v>1.0533527261999999E-2</v>
          </cell>
          <cell r="BA269">
            <v>5.3806396013999995E-2</v>
          </cell>
          <cell r="BB269">
            <v>523.82946384000002</v>
          </cell>
          <cell r="BC269">
            <v>9.4232365505999993E-5</v>
          </cell>
          <cell r="BD269">
            <v>35.586240749999995</v>
          </cell>
          <cell r="BE269">
            <v>4.1469832553999995</v>
          </cell>
          <cell r="BF269">
            <v>2.5432300055999999</v>
          </cell>
          <cell r="BG269">
            <v>29.038372451999994</v>
          </cell>
          <cell r="BH269">
            <v>11.672286966</v>
          </cell>
          <cell r="BI269">
            <v>0.92144639381999993</v>
          </cell>
          <cell r="BJ269">
            <v>45.075904949999995</v>
          </cell>
          <cell r="BK269">
            <v>10.533527262</v>
          </cell>
          <cell r="BL269">
            <v>1.043863062</v>
          </cell>
          <cell r="BM269">
            <v>3.3308721341999998</v>
          </cell>
          <cell r="BN269">
            <v>24.673126919999994</v>
          </cell>
          <cell r="BO269">
            <v>4.7163631073999998E-5</v>
          </cell>
          <cell r="BP269">
            <v>9.869250768E-2</v>
          </cell>
          <cell r="BQ269">
            <v>0.39951486281999993</v>
          </cell>
          <cell r="BR269">
            <v>1.3380426522</v>
          </cell>
          <cell r="BS269">
            <v>397.61692997999995</v>
          </cell>
          <cell r="BT269">
            <v>0.42323902331999996</v>
          </cell>
          <cell r="BU269">
            <v>1.2905943311999998E-2</v>
          </cell>
          <cell r="BV269">
            <v>0.52003359815999994</v>
          </cell>
          <cell r="BW269">
            <v>9.1385466246</v>
          </cell>
          <cell r="BX269">
            <v>0.23439470573999999</v>
          </cell>
        </row>
        <row r="270">
          <cell r="A270">
            <v>308</v>
          </cell>
          <cell r="B270">
            <v>40</v>
          </cell>
          <cell r="C270" t="str">
            <v>WELL PAD</v>
          </cell>
          <cell r="D270">
            <v>4</v>
          </cell>
          <cell r="E270">
            <v>4</v>
          </cell>
          <cell r="F270">
            <v>1</v>
          </cell>
          <cell r="G270" t="str">
            <v>5990 Columbus Trail</v>
          </cell>
          <cell r="P270">
            <v>2302.1397423997091</v>
          </cell>
          <cell r="Q270">
            <v>0.62916473645999993</v>
          </cell>
          <cell r="R270">
            <v>0.50010530333999992</v>
          </cell>
          <cell r="S270">
            <v>0.37104587021999996</v>
          </cell>
          <cell r="T270">
            <v>0.33593411268000001</v>
          </cell>
          <cell r="U270">
            <v>1.0533527262</v>
          </cell>
          <cell r="V270">
            <v>0.32075064995999997</v>
          </cell>
          <cell r="W270">
            <v>7.7815246439999983</v>
          </cell>
          <cell r="X270">
            <v>0.41564729195999994</v>
          </cell>
          <cell r="Y270">
            <v>8.0282559131999989</v>
          </cell>
          <cell r="Z270">
            <v>0.31505685143999995</v>
          </cell>
          <cell r="AA270">
            <v>1.2621253385999998E-2</v>
          </cell>
          <cell r="AB270">
            <v>5.2477843025999997E-2</v>
          </cell>
          <cell r="AC270">
            <v>79.333592711999998</v>
          </cell>
          <cell r="AD270">
            <v>73.829587475999986</v>
          </cell>
          <cell r="AE270">
            <v>6.8135788956000002E-3</v>
          </cell>
          <cell r="AF270">
            <v>18.409948547999999</v>
          </cell>
          <cell r="AG270">
            <v>3.1885271711999995E-3</v>
          </cell>
          <cell r="AH270">
            <v>5.3901292655999997E-5</v>
          </cell>
          <cell r="AI270">
            <v>1.5752842571999999E-3</v>
          </cell>
          <cell r="AJ270">
            <v>3.9382106429999997E-3</v>
          </cell>
          <cell r="AK270">
            <v>3.9287209787999995E-3</v>
          </cell>
          <cell r="AL270">
            <v>4.0425969491999993E-5</v>
          </cell>
          <cell r="AM270">
            <v>2.0118088103999998</v>
          </cell>
          <cell r="AN270">
            <v>0.5760226169399999</v>
          </cell>
          <cell r="AO270">
            <v>0.42134109047999996</v>
          </cell>
          <cell r="AP270">
            <v>0.44696318382</v>
          </cell>
          <cell r="AQ270">
            <v>6.5763372905999987E-3</v>
          </cell>
          <cell r="AR270">
            <v>2.9228165736</v>
          </cell>
          <cell r="AS270">
            <v>2.1541537733999996</v>
          </cell>
          <cell r="AT270">
            <v>1.3949806373999998</v>
          </cell>
          <cell r="AU270">
            <v>996.41474099999982</v>
          </cell>
          <cell r="AV270">
            <v>1.7745672053999999E-2</v>
          </cell>
          <cell r="AW270">
            <v>1.0248837335999998</v>
          </cell>
          <cell r="AX270">
            <v>0.69654135227999991</v>
          </cell>
          <cell r="AY270">
            <v>0.40046382924000001</v>
          </cell>
          <cell r="AZ270">
            <v>1.0533527261999999E-2</v>
          </cell>
          <cell r="BA270">
            <v>5.3806396013999995E-2</v>
          </cell>
          <cell r="BB270">
            <v>523.82946384000002</v>
          </cell>
          <cell r="BC270">
            <v>9.4232365505999993E-5</v>
          </cell>
          <cell r="BD270">
            <v>35.586240749999995</v>
          </cell>
          <cell r="BE270">
            <v>4.1469832553999995</v>
          </cell>
          <cell r="BF270">
            <v>2.5432300055999999</v>
          </cell>
          <cell r="BG270">
            <v>29.038372451999994</v>
          </cell>
          <cell r="BH270">
            <v>11.672286966</v>
          </cell>
          <cell r="BI270">
            <v>0.92144639381999993</v>
          </cell>
          <cell r="BJ270">
            <v>45.075904949999995</v>
          </cell>
          <cell r="BK270">
            <v>10.533527262</v>
          </cell>
          <cell r="BL270">
            <v>1.043863062</v>
          </cell>
          <cell r="BM270">
            <v>3.3308721341999998</v>
          </cell>
          <cell r="BN270">
            <v>24.673126919999994</v>
          </cell>
          <cell r="BO270">
            <v>4.7163631073999998E-5</v>
          </cell>
          <cell r="BP270">
            <v>9.869250768E-2</v>
          </cell>
          <cell r="BQ270">
            <v>0.39951486281999993</v>
          </cell>
          <cell r="BR270">
            <v>1.3380426522</v>
          </cell>
          <cell r="BS270">
            <v>397.61692997999995</v>
          </cell>
          <cell r="BT270">
            <v>0.42323902331999996</v>
          </cell>
          <cell r="BU270">
            <v>1.2905943311999998E-2</v>
          </cell>
          <cell r="BV270">
            <v>0.52003359815999994</v>
          </cell>
          <cell r="BW270">
            <v>9.1385466246</v>
          </cell>
          <cell r="BX270">
            <v>0.23439470573999999</v>
          </cell>
        </row>
        <row r="271">
          <cell r="A271">
            <v>315</v>
          </cell>
          <cell r="B271">
            <v>41</v>
          </cell>
          <cell r="C271" t="str">
            <v>WELL PAD</v>
          </cell>
          <cell r="D271">
            <v>1</v>
          </cell>
          <cell r="E271">
            <v>2</v>
          </cell>
          <cell r="F271">
            <v>1</v>
          </cell>
          <cell r="G271" t="str">
            <v>5701 W Risinger Rd</v>
          </cell>
          <cell r="P271">
            <v>2302.1397423997091</v>
          </cell>
          <cell r="Q271">
            <v>0.62916473645999993</v>
          </cell>
          <cell r="R271">
            <v>0.50010530333999992</v>
          </cell>
          <cell r="S271">
            <v>0.37104587021999996</v>
          </cell>
          <cell r="T271">
            <v>0.33593411268000001</v>
          </cell>
          <cell r="U271">
            <v>1.0533527262</v>
          </cell>
          <cell r="V271">
            <v>0.32075064995999997</v>
          </cell>
          <cell r="W271">
            <v>7.7815246439999983</v>
          </cell>
          <cell r="X271">
            <v>0.41564729195999994</v>
          </cell>
          <cell r="Y271">
            <v>8.0282559131999989</v>
          </cell>
          <cell r="Z271">
            <v>0.31505685143999995</v>
          </cell>
          <cell r="AA271">
            <v>1.2621253385999998E-2</v>
          </cell>
          <cell r="AB271">
            <v>5.2477843025999997E-2</v>
          </cell>
          <cell r="AC271">
            <v>79.333592711999998</v>
          </cell>
          <cell r="AD271">
            <v>73.829587475999986</v>
          </cell>
          <cell r="AE271">
            <v>6.8135788956000002E-3</v>
          </cell>
          <cell r="AF271">
            <v>18.409948547999999</v>
          </cell>
          <cell r="AG271">
            <v>3.1885271711999995E-3</v>
          </cell>
          <cell r="AH271">
            <v>5.3901292655999997E-5</v>
          </cell>
          <cell r="AI271">
            <v>1.5752842571999999E-3</v>
          </cell>
          <cell r="AJ271">
            <v>3.9382106429999997E-3</v>
          </cell>
          <cell r="AK271">
            <v>3.9287209787999995E-3</v>
          </cell>
          <cell r="AL271">
            <v>4.0425969491999993E-5</v>
          </cell>
          <cell r="AM271">
            <v>2.0118088103999998</v>
          </cell>
          <cell r="AN271">
            <v>0.5760226169399999</v>
          </cell>
          <cell r="AO271">
            <v>0.42134109047999996</v>
          </cell>
          <cell r="AP271">
            <v>0.44696318382</v>
          </cell>
          <cell r="AQ271">
            <v>6.5763372905999987E-3</v>
          </cell>
          <cell r="AR271">
            <v>2.9228165736</v>
          </cell>
          <cell r="AS271">
            <v>2.1541537733999996</v>
          </cell>
          <cell r="AT271">
            <v>1.3949806373999998</v>
          </cell>
          <cell r="AU271">
            <v>996.41474099999982</v>
          </cell>
          <cell r="AV271">
            <v>1.7745672053999999E-2</v>
          </cell>
          <cell r="AW271">
            <v>1.0248837335999998</v>
          </cell>
          <cell r="AX271">
            <v>0.69654135227999991</v>
          </cell>
          <cell r="AY271">
            <v>0.40046382924000001</v>
          </cell>
          <cell r="AZ271">
            <v>1.0533527261999999E-2</v>
          </cell>
          <cell r="BA271">
            <v>5.3806396013999995E-2</v>
          </cell>
          <cell r="BB271">
            <v>523.82946384000002</v>
          </cell>
          <cell r="BC271">
            <v>9.4232365505999993E-5</v>
          </cell>
          <cell r="BD271">
            <v>35.586240749999995</v>
          </cell>
          <cell r="BE271">
            <v>4.1469832553999995</v>
          </cell>
          <cell r="BF271">
            <v>2.5432300055999999</v>
          </cell>
          <cell r="BG271">
            <v>29.038372451999994</v>
          </cell>
          <cell r="BH271">
            <v>11.672286966</v>
          </cell>
          <cell r="BI271">
            <v>0.92144639381999993</v>
          </cell>
          <cell r="BJ271">
            <v>45.075904949999995</v>
          </cell>
          <cell r="BK271">
            <v>10.533527262</v>
          </cell>
          <cell r="BL271">
            <v>1.043863062</v>
          </cell>
          <cell r="BM271">
            <v>3.3308721341999998</v>
          </cell>
          <cell r="BN271">
            <v>24.673126919999994</v>
          </cell>
          <cell r="BO271">
            <v>4.7163631073999998E-5</v>
          </cell>
          <cell r="BP271">
            <v>9.869250768E-2</v>
          </cell>
          <cell r="BQ271">
            <v>0.39951486281999993</v>
          </cell>
          <cell r="BR271">
            <v>1.3380426522</v>
          </cell>
          <cell r="BS271">
            <v>397.61692997999995</v>
          </cell>
          <cell r="BT271">
            <v>0.42323902331999996</v>
          </cell>
          <cell r="BU271">
            <v>1.2905943311999998E-2</v>
          </cell>
          <cell r="BV271">
            <v>0.52003359815999994</v>
          </cell>
          <cell r="BW271">
            <v>9.1385466246</v>
          </cell>
          <cell r="BX271">
            <v>0.23439470573999999</v>
          </cell>
        </row>
        <row r="272">
          <cell r="A272">
            <v>324</v>
          </cell>
          <cell r="B272">
            <v>42</v>
          </cell>
          <cell r="C272" t="str">
            <v>WELL PAD</v>
          </cell>
          <cell r="D272">
            <v>3</v>
          </cell>
          <cell r="E272">
            <v>4</v>
          </cell>
          <cell r="F272">
            <v>1</v>
          </cell>
          <cell r="G272" t="str">
            <v>10193 OLD CROWLEY CLEBURNE RD</v>
          </cell>
          <cell r="P272">
            <v>2302.1397423997091</v>
          </cell>
          <cell r="Q272">
            <v>0.62916473645999993</v>
          </cell>
          <cell r="R272">
            <v>0.50010530333999992</v>
          </cell>
          <cell r="S272">
            <v>0.37104587021999996</v>
          </cell>
          <cell r="T272">
            <v>0.33593411268000001</v>
          </cell>
          <cell r="U272">
            <v>1.0533527262</v>
          </cell>
          <cell r="V272">
            <v>0.32075064995999997</v>
          </cell>
          <cell r="W272">
            <v>7.7815246439999983</v>
          </cell>
          <cell r="X272">
            <v>0.41564729195999994</v>
          </cell>
          <cell r="Y272">
            <v>8.0282559131999989</v>
          </cell>
          <cell r="Z272">
            <v>0.31505685143999995</v>
          </cell>
          <cell r="AA272">
            <v>1.2621253385999998E-2</v>
          </cell>
          <cell r="AB272">
            <v>5.2477843025999997E-2</v>
          </cell>
          <cell r="AC272">
            <v>79.333592711999998</v>
          </cell>
          <cell r="AD272">
            <v>73.829587475999986</v>
          </cell>
          <cell r="AE272">
            <v>6.8135788956000002E-3</v>
          </cell>
          <cell r="AF272">
            <v>18.409948547999999</v>
          </cell>
          <cell r="AG272">
            <v>3.1885271711999995E-3</v>
          </cell>
          <cell r="AH272">
            <v>5.3901292655999997E-5</v>
          </cell>
          <cell r="AI272">
            <v>1.5752842571999999E-3</v>
          </cell>
          <cell r="AJ272">
            <v>3.9382106429999997E-3</v>
          </cell>
          <cell r="AK272">
            <v>3.9287209787999995E-3</v>
          </cell>
          <cell r="AL272">
            <v>4.0425969491999993E-5</v>
          </cell>
          <cell r="AM272">
            <v>2.0118088103999998</v>
          </cell>
          <cell r="AN272">
            <v>0.5760226169399999</v>
          </cell>
          <cell r="AO272">
            <v>0.42134109047999996</v>
          </cell>
          <cell r="AP272">
            <v>0.44696318382</v>
          </cell>
          <cell r="AQ272">
            <v>6.5763372905999987E-3</v>
          </cell>
          <cell r="AR272">
            <v>2.9228165736</v>
          </cell>
          <cell r="AS272">
            <v>2.1541537733999996</v>
          </cell>
          <cell r="AT272">
            <v>1.3949806373999998</v>
          </cell>
          <cell r="AU272">
            <v>996.41474099999982</v>
          </cell>
          <cell r="AV272">
            <v>1.7745672053999999E-2</v>
          </cell>
          <cell r="AW272">
            <v>1.0248837335999998</v>
          </cell>
          <cell r="AX272">
            <v>0.69654135227999991</v>
          </cell>
          <cell r="AY272">
            <v>0.40046382924000001</v>
          </cell>
          <cell r="AZ272">
            <v>1.0533527261999999E-2</v>
          </cell>
          <cell r="BA272">
            <v>5.3806396013999995E-2</v>
          </cell>
          <cell r="BB272">
            <v>523.82946384000002</v>
          </cell>
          <cell r="BC272">
            <v>9.4232365505999993E-5</v>
          </cell>
          <cell r="BD272">
            <v>35.586240749999995</v>
          </cell>
          <cell r="BE272">
            <v>4.1469832553999995</v>
          </cell>
          <cell r="BF272">
            <v>2.5432300055999999</v>
          </cell>
          <cell r="BG272">
            <v>29.038372451999994</v>
          </cell>
          <cell r="BH272">
            <v>11.672286966</v>
          </cell>
          <cell r="BI272">
            <v>0.92144639381999993</v>
          </cell>
          <cell r="BJ272">
            <v>45.075904949999995</v>
          </cell>
          <cell r="BK272">
            <v>10.533527262</v>
          </cell>
          <cell r="BL272">
            <v>1.043863062</v>
          </cell>
          <cell r="BM272">
            <v>3.3308721341999998</v>
          </cell>
          <cell r="BN272">
            <v>24.673126919999994</v>
          </cell>
          <cell r="BO272">
            <v>4.7163631073999998E-5</v>
          </cell>
          <cell r="BP272">
            <v>9.869250768E-2</v>
          </cell>
          <cell r="BQ272">
            <v>0.39951486281999993</v>
          </cell>
          <cell r="BR272">
            <v>1.3380426522</v>
          </cell>
          <cell r="BS272">
            <v>397.61692997999995</v>
          </cell>
          <cell r="BT272">
            <v>0.42323902331999996</v>
          </cell>
          <cell r="BU272">
            <v>1.2905943311999998E-2</v>
          </cell>
          <cell r="BV272">
            <v>0.52003359815999994</v>
          </cell>
          <cell r="BW272">
            <v>9.1385466246</v>
          </cell>
          <cell r="BX272">
            <v>0.23439470573999999</v>
          </cell>
        </row>
        <row r="273">
          <cell r="A273">
            <v>327</v>
          </cell>
          <cell r="B273">
            <v>43</v>
          </cell>
          <cell r="C273" t="str">
            <v>WELL PAD</v>
          </cell>
          <cell r="D273">
            <v>3</v>
          </cell>
          <cell r="E273">
            <v>4</v>
          </cell>
          <cell r="F273">
            <v>1</v>
          </cell>
          <cell r="G273" t="str">
            <v>2998 N CROWLEY CLEBURNE RD</v>
          </cell>
          <cell r="P273">
            <v>3548.7606483293885</v>
          </cell>
          <cell r="Q273">
            <v>0.96986078513999996</v>
          </cell>
          <cell r="R273">
            <v>0.77091498306000006</v>
          </cell>
          <cell r="S273">
            <v>0.57196918097999994</v>
          </cell>
          <cell r="T273">
            <v>0.51784422011999998</v>
          </cell>
          <cell r="U273">
            <v>1.6237488258000001</v>
          </cell>
          <cell r="V273">
            <v>0.49443883164000002</v>
          </cell>
          <cell r="W273">
            <v>11.995261595999999</v>
          </cell>
          <cell r="X273">
            <v>0.64072250963999999</v>
          </cell>
          <cell r="Y273">
            <v>12.3755991588</v>
          </cell>
          <cell r="Z273">
            <v>0.48566181096</v>
          </cell>
          <cell r="AA273">
            <v>1.9455729174E-2</v>
          </cell>
          <cell r="AB273">
            <v>8.0894873934000008E-2</v>
          </cell>
          <cell r="AC273">
            <v>122.293154808</v>
          </cell>
          <cell r="AD273">
            <v>113.808701484</v>
          </cell>
          <cell r="AE273">
            <v>1.0503168080400001E-2</v>
          </cell>
          <cell r="AF273">
            <v>28.379033532000001</v>
          </cell>
          <cell r="AG273">
            <v>4.9151315807999998E-3</v>
          </cell>
          <cell r="AH273">
            <v>8.3089129103999996E-5</v>
          </cell>
          <cell r="AI273">
            <v>2.4283090548000001E-3</v>
          </cell>
          <cell r="AJ273">
            <v>6.0707726369999999E-3</v>
          </cell>
          <cell r="AK273">
            <v>6.0561442692000002E-3</v>
          </cell>
          <cell r="AL273">
            <v>6.2316846827999994E-5</v>
          </cell>
          <cell r="AM273">
            <v>3.1012139735999997</v>
          </cell>
          <cell r="AN273">
            <v>0.88794192546000006</v>
          </cell>
          <cell r="AO273">
            <v>0.64949953032000007</v>
          </cell>
          <cell r="AP273">
            <v>0.68899612337999994</v>
          </cell>
          <cell r="AQ273">
            <v>1.01374588854E-2</v>
          </cell>
          <cell r="AR273">
            <v>4.5055372823999997</v>
          </cell>
          <cell r="AS273">
            <v>3.3206394905999996</v>
          </cell>
          <cell r="AT273">
            <v>2.1503700665999999</v>
          </cell>
          <cell r="AU273">
            <v>1535.9786189999998</v>
          </cell>
          <cell r="AV273">
            <v>2.7355047786000002E-2</v>
          </cell>
          <cell r="AW273">
            <v>1.5798637224000001</v>
          </cell>
          <cell r="AX273">
            <v>1.0737221965200001</v>
          </cell>
          <cell r="AY273">
            <v>0.61731712116000004</v>
          </cell>
          <cell r="AZ273">
            <v>1.6237488257999998E-2</v>
          </cell>
          <cell r="BA273">
            <v>8.2942845426E-2</v>
          </cell>
          <cell r="BB273">
            <v>807.48590256</v>
          </cell>
          <cell r="BC273">
            <v>1.4525969225400001E-4</v>
          </cell>
          <cell r="BD273">
            <v>54.856379250000003</v>
          </cell>
          <cell r="BE273">
            <v>6.3925967286000001</v>
          </cell>
          <cell r="BF273">
            <v>3.9204025703999998</v>
          </cell>
          <cell r="BG273">
            <v>44.762805467999996</v>
          </cell>
          <cell r="BH273">
            <v>17.992892393999998</v>
          </cell>
          <cell r="BI273">
            <v>1.4204145133800001</v>
          </cell>
          <cell r="BJ273">
            <v>69.484747049999996</v>
          </cell>
          <cell r="BK273">
            <v>16.237488257999999</v>
          </cell>
          <cell r="BL273">
            <v>1.609120458</v>
          </cell>
          <cell r="BM273">
            <v>5.1345570978000001</v>
          </cell>
          <cell r="BN273">
            <v>38.033756279999992</v>
          </cell>
          <cell r="BO273">
            <v>7.2702987966000008E-5</v>
          </cell>
          <cell r="BP273">
            <v>0.15213502512000002</v>
          </cell>
          <cell r="BQ273">
            <v>0.61585428438000001</v>
          </cell>
          <cell r="BR273">
            <v>2.0625998598000002</v>
          </cell>
          <cell r="BS273">
            <v>612.9286108199999</v>
          </cell>
          <cell r="BT273">
            <v>0.65242520388000003</v>
          </cell>
          <cell r="BU273">
            <v>1.9894580207999998E-2</v>
          </cell>
          <cell r="BV273">
            <v>0.80163455543999995</v>
          </cell>
          <cell r="BW273">
            <v>14.087118191399998</v>
          </cell>
          <cell r="BX273">
            <v>0.36132068466</v>
          </cell>
        </row>
        <row r="274">
          <cell r="A274">
            <v>328</v>
          </cell>
          <cell r="B274">
            <v>44</v>
          </cell>
          <cell r="C274" t="str">
            <v>WELL PAD</v>
          </cell>
          <cell r="D274">
            <v>2</v>
          </cell>
          <cell r="E274">
            <v>4</v>
          </cell>
          <cell r="F274">
            <v>1</v>
          </cell>
          <cell r="G274" t="str">
            <v>2592 NORTH CROWLEY CLEBURNE RD</v>
          </cell>
          <cell r="P274">
            <v>2302.1397423997091</v>
          </cell>
          <cell r="Q274">
            <v>0.62916473645999993</v>
          </cell>
          <cell r="R274">
            <v>0.50010530333999992</v>
          </cell>
          <cell r="S274">
            <v>0.37104587021999996</v>
          </cell>
          <cell r="T274">
            <v>0.33593411268000001</v>
          </cell>
          <cell r="U274">
            <v>1.0533527262</v>
          </cell>
          <cell r="V274">
            <v>0.32075064995999997</v>
          </cell>
          <cell r="W274">
            <v>7.7815246439999983</v>
          </cell>
          <cell r="X274">
            <v>0.41564729195999994</v>
          </cell>
          <cell r="Y274">
            <v>8.0282559131999989</v>
          </cell>
          <cell r="Z274">
            <v>0.31505685143999995</v>
          </cell>
          <cell r="AA274">
            <v>1.2621253385999998E-2</v>
          </cell>
          <cell r="AB274">
            <v>5.2477843025999997E-2</v>
          </cell>
          <cell r="AC274">
            <v>79.333592711999998</v>
          </cell>
          <cell r="AD274">
            <v>73.829587475999986</v>
          </cell>
          <cell r="AE274">
            <v>6.8135788956000002E-3</v>
          </cell>
          <cell r="AF274">
            <v>18.409948547999999</v>
          </cell>
          <cell r="AG274">
            <v>3.1885271711999995E-3</v>
          </cell>
          <cell r="AH274">
            <v>5.3901292655999997E-5</v>
          </cell>
          <cell r="AI274">
            <v>1.5752842571999999E-3</v>
          </cell>
          <cell r="AJ274">
            <v>3.9382106429999997E-3</v>
          </cell>
          <cell r="AK274">
            <v>3.9287209787999995E-3</v>
          </cell>
          <cell r="AL274">
            <v>4.0425969491999993E-5</v>
          </cell>
          <cell r="AM274">
            <v>2.0118088103999998</v>
          </cell>
          <cell r="AN274">
            <v>0.5760226169399999</v>
          </cell>
          <cell r="AO274">
            <v>0.42134109047999996</v>
          </cell>
          <cell r="AP274">
            <v>0.44696318382</v>
          </cell>
          <cell r="AQ274">
            <v>6.5763372905999987E-3</v>
          </cell>
          <cell r="AR274">
            <v>2.9228165736</v>
          </cell>
          <cell r="AS274">
            <v>2.1541537733999996</v>
          </cell>
          <cell r="AT274">
            <v>1.3949806373999998</v>
          </cell>
          <cell r="AU274">
            <v>996.41474099999982</v>
          </cell>
          <cell r="AV274">
            <v>1.7745672053999999E-2</v>
          </cell>
          <cell r="AW274">
            <v>1.0248837335999998</v>
          </cell>
          <cell r="AX274">
            <v>0.69654135227999991</v>
          </cell>
          <cell r="AY274">
            <v>0.40046382924000001</v>
          </cell>
          <cell r="AZ274">
            <v>1.0533527261999999E-2</v>
          </cell>
          <cell r="BA274">
            <v>5.3806396013999995E-2</v>
          </cell>
          <cell r="BB274">
            <v>523.82946384000002</v>
          </cell>
          <cell r="BC274">
            <v>9.4232365505999993E-5</v>
          </cell>
          <cell r="BD274">
            <v>35.586240749999995</v>
          </cell>
          <cell r="BE274">
            <v>4.1469832553999995</v>
          </cell>
          <cell r="BF274">
            <v>2.5432300055999999</v>
          </cell>
          <cell r="BG274">
            <v>29.038372451999994</v>
          </cell>
          <cell r="BH274">
            <v>11.672286966</v>
          </cell>
          <cell r="BI274">
            <v>0.92144639381999993</v>
          </cell>
          <cell r="BJ274">
            <v>45.075904949999995</v>
          </cell>
          <cell r="BK274">
            <v>10.533527262</v>
          </cell>
          <cell r="BL274">
            <v>1.043863062</v>
          </cell>
          <cell r="BM274">
            <v>3.3308721341999998</v>
          </cell>
          <cell r="BN274">
            <v>24.673126919999994</v>
          </cell>
          <cell r="BO274">
            <v>4.7163631073999998E-5</v>
          </cell>
          <cell r="BP274">
            <v>9.869250768E-2</v>
          </cell>
          <cell r="BQ274">
            <v>0.39951486281999993</v>
          </cell>
          <cell r="BR274">
            <v>1.3380426522</v>
          </cell>
          <cell r="BS274">
            <v>397.61692997999995</v>
          </cell>
          <cell r="BT274">
            <v>0.42323902331999996</v>
          </cell>
          <cell r="BU274">
            <v>1.2905943311999998E-2</v>
          </cell>
          <cell r="BV274">
            <v>0.52003359815999994</v>
          </cell>
          <cell r="BW274">
            <v>9.1385466246</v>
          </cell>
          <cell r="BX274">
            <v>0.23439470573999999</v>
          </cell>
        </row>
        <row r="275">
          <cell r="A275">
            <v>329</v>
          </cell>
          <cell r="B275">
            <v>45</v>
          </cell>
          <cell r="C275" t="str">
            <v>WELL PAD</v>
          </cell>
          <cell r="D275">
            <v>1</v>
          </cell>
          <cell r="E275">
            <v>1</v>
          </cell>
          <cell r="F275">
            <v>1</v>
          </cell>
          <cell r="G275" t="str">
            <v>2195 CUNNINGHAM</v>
          </cell>
          <cell r="P275">
            <v>2302.1397423997091</v>
          </cell>
          <cell r="Q275">
            <v>0.62916473645999993</v>
          </cell>
          <cell r="R275">
            <v>0.50010530333999992</v>
          </cell>
          <cell r="S275">
            <v>0.37104587021999996</v>
          </cell>
          <cell r="T275">
            <v>0.33593411268000001</v>
          </cell>
          <cell r="U275">
            <v>1.0533527262</v>
          </cell>
          <cell r="V275">
            <v>0.32075064995999997</v>
          </cell>
          <cell r="W275">
            <v>7.7815246439999983</v>
          </cell>
          <cell r="X275">
            <v>0.41564729195999994</v>
          </cell>
          <cell r="Y275">
            <v>8.0282559131999989</v>
          </cell>
          <cell r="Z275">
            <v>0.31505685143999995</v>
          </cell>
          <cell r="AA275">
            <v>1.2621253385999998E-2</v>
          </cell>
          <cell r="AB275">
            <v>5.2477843025999997E-2</v>
          </cell>
          <cell r="AC275">
            <v>79.333592711999998</v>
          </cell>
          <cell r="AD275">
            <v>73.829587475999986</v>
          </cell>
          <cell r="AE275">
            <v>6.8135788956000002E-3</v>
          </cell>
          <cell r="AF275">
            <v>18.409948547999999</v>
          </cell>
          <cell r="AG275">
            <v>3.1885271711999995E-3</v>
          </cell>
          <cell r="AH275">
            <v>5.3901292655999997E-5</v>
          </cell>
          <cell r="AI275">
            <v>1.5752842571999999E-3</v>
          </cell>
          <cell r="AJ275">
            <v>3.9382106429999997E-3</v>
          </cell>
          <cell r="AK275">
            <v>3.9287209787999995E-3</v>
          </cell>
          <cell r="AL275">
            <v>4.0425969491999993E-5</v>
          </cell>
          <cell r="AM275">
            <v>2.0118088103999998</v>
          </cell>
          <cell r="AN275">
            <v>0.5760226169399999</v>
          </cell>
          <cell r="AO275">
            <v>0.42134109047999996</v>
          </cell>
          <cell r="AP275">
            <v>0.44696318382</v>
          </cell>
          <cell r="AQ275">
            <v>6.5763372905999987E-3</v>
          </cell>
          <cell r="AR275">
            <v>2.9228165736</v>
          </cell>
          <cell r="AS275">
            <v>2.1541537733999996</v>
          </cell>
          <cell r="AT275">
            <v>1.3949806373999998</v>
          </cell>
          <cell r="AU275">
            <v>996.41474099999982</v>
          </cell>
          <cell r="AV275">
            <v>1.7745672053999999E-2</v>
          </cell>
          <cell r="AW275">
            <v>1.0248837335999998</v>
          </cell>
          <cell r="AX275">
            <v>0.69654135227999991</v>
          </cell>
          <cell r="AY275">
            <v>0.40046382924000001</v>
          </cell>
          <cell r="AZ275">
            <v>1.0533527261999999E-2</v>
          </cell>
          <cell r="BA275">
            <v>5.3806396013999995E-2</v>
          </cell>
          <cell r="BB275">
            <v>523.82946384000002</v>
          </cell>
          <cell r="BC275">
            <v>9.4232365505999993E-5</v>
          </cell>
          <cell r="BD275">
            <v>35.586240749999995</v>
          </cell>
          <cell r="BE275">
            <v>4.1469832553999995</v>
          </cell>
          <cell r="BF275">
            <v>2.5432300055999999</v>
          </cell>
          <cell r="BG275">
            <v>29.038372451999994</v>
          </cell>
          <cell r="BH275">
            <v>11.672286966</v>
          </cell>
          <cell r="BI275">
            <v>0.92144639381999993</v>
          </cell>
          <cell r="BJ275">
            <v>45.075904949999995</v>
          </cell>
          <cell r="BK275">
            <v>10.533527262</v>
          </cell>
          <cell r="BL275">
            <v>1.043863062</v>
          </cell>
          <cell r="BM275">
            <v>3.3308721341999998</v>
          </cell>
          <cell r="BN275">
            <v>24.673126919999994</v>
          </cell>
          <cell r="BO275">
            <v>4.7163631073999998E-5</v>
          </cell>
          <cell r="BP275">
            <v>9.869250768E-2</v>
          </cell>
          <cell r="BQ275">
            <v>0.39951486281999993</v>
          </cell>
          <cell r="BR275">
            <v>1.3380426522</v>
          </cell>
          <cell r="BS275">
            <v>397.61692997999995</v>
          </cell>
          <cell r="BT275">
            <v>0.42323902331999996</v>
          </cell>
          <cell r="BU275">
            <v>1.2905943311999998E-2</v>
          </cell>
          <cell r="BV275">
            <v>0.52003359815999994</v>
          </cell>
          <cell r="BW275">
            <v>9.1385466246</v>
          </cell>
          <cell r="BX275">
            <v>0.23439470573999999</v>
          </cell>
        </row>
        <row r="276">
          <cell r="A276">
            <v>335</v>
          </cell>
          <cell r="B276">
            <v>46</v>
          </cell>
          <cell r="C276" t="str">
            <v>WELL PAD</v>
          </cell>
          <cell r="D276">
            <v>1</v>
          </cell>
          <cell r="E276">
            <v>1</v>
          </cell>
          <cell r="F276">
            <v>1</v>
          </cell>
          <cell r="G276" t="str">
            <v>7393 CROWLEY RD</v>
          </cell>
          <cell r="P276">
            <v>2302.1397423997091</v>
          </cell>
          <cell r="Q276">
            <v>0.62916473645999993</v>
          </cell>
          <cell r="R276">
            <v>0.50010530333999992</v>
          </cell>
          <cell r="S276">
            <v>0.37104587021999996</v>
          </cell>
          <cell r="T276">
            <v>0.33593411268000001</v>
          </cell>
          <cell r="U276">
            <v>1.0533527262</v>
          </cell>
          <cell r="V276">
            <v>0.32075064995999997</v>
          </cell>
          <cell r="W276">
            <v>7.7815246439999983</v>
          </cell>
          <cell r="X276">
            <v>0.41564729195999994</v>
          </cell>
          <cell r="Y276">
            <v>8.0282559131999989</v>
          </cell>
          <cell r="Z276">
            <v>0.31505685143999995</v>
          </cell>
          <cell r="AA276">
            <v>1.2621253385999998E-2</v>
          </cell>
          <cell r="AB276">
            <v>5.2477843025999997E-2</v>
          </cell>
          <cell r="AC276">
            <v>79.333592711999998</v>
          </cell>
          <cell r="AD276">
            <v>73.829587475999986</v>
          </cell>
          <cell r="AE276">
            <v>6.8135788956000002E-3</v>
          </cell>
          <cell r="AF276">
            <v>18.409948547999999</v>
          </cell>
          <cell r="AG276">
            <v>3.1885271711999995E-3</v>
          </cell>
          <cell r="AH276">
            <v>5.3901292655999997E-5</v>
          </cell>
          <cell r="AI276">
            <v>1.5752842571999999E-3</v>
          </cell>
          <cell r="AJ276">
            <v>3.9382106429999997E-3</v>
          </cell>
          <cell r="AK276">
            <v>3.9287209787999995E-3</v>
          </cell>
          <cell r="AL276">
            <v>4.0425969491999993E-5</v>
          </cell>
          <cell r="AM276">
            <v>2.0118088103999998</v>
          </cell>
          <cell r="AN276">
            <v>0.5760226169399999</v>
          </cell>
          <cell r="AO276">
            <v>0.42134109047999996</v>
          </cell>
          <cell r="AP276">
            <v>0.44696318382</v>
          </cell>
          <cell r="AQ276">
            <v>6.5763372905999987E-3</v>
          </cell>
          <cell r="AR276">
            <v>2.9228165736</v>
          </cell>
          <cell r="AS276">
            <v>2.1541537733999996</v>
          </cell>
          <cell r="AT276">
            <v>1.3949806373999998</v>
          </cell>
          <cell r="AU276">
            <v>996.41474099999982</v>
          </cell>
          <cell r="AV276">
            <v>1.7745672053999999E-2</v>
          </cell>
          <cell r="AW276">
            <v>1.0248837335999998</v>
          </cell>
          <cell r="AX276">
            <v>0.69654135227999991</v>
          </cell>
          <cell r="AY276">
            <v>0.40046382924000001</v>
          </cell>
          <cell r="AZ276">
            <v>1.0533527261999999E-2</v>
          </cell>
          <cell r="BA276">
            <v>5.3806396013999995E-2</v>
          </cell>
          <cell r="BB276">
            <v>523.82946384000002</v>
          </cell>
          <cell r="BC276">
            <v>9.4232365505999993E-5</v>
          </cell>
          <cell r="BD276">
            <v>35.586240749999995</v>
          </cell>
          <cell r="BE276">
            <v>4.1469832553999995</v>
          </cell>
          <cell r="BF276">
            <v>2.5432300055999999</v>
          </cell>
          <cell r="BG276">
            <v>29.038372451999994</v>
          </cell>
          <cell r="BH276">
            <v>11.672286966</v>
          </cell>
          <cell r="BI276">
            <v>0.92144639381999993</v>
          </cell>
          <cell r="BJ276">
            <v>45.075904949999995</v>
          </cell>
          <cell r="BK276">
            <v>10.533527262</v>
          </cell>
          <cell r="BL276">
            <v>1.043863062</v>
          </cell>
          <cell r="BM276">
            <v>3.3308721341999998</v>
          </cell>
          <cell r="BN276">
            <v>24.673126919999994</v>
          </cell>
          <cell r="BO276">
            <v>4.7163631073999998E-5</v>
          </cell>
          <cell r="BP276">
            <v>9.869250768E-2</v>
          </cell>
          <cell r="BQ276">
            <v>0.39951486281999993</v>
          </cell>
          <cell r="BR276">
            <v>1.3380426522</v>
          </cell>
          <cell r="BS276">
            <v>397.61692997999995</v>
          </cell>
          <cell r="BT276">
            <v>0.42323902331999996</v>
          </cell>
          <cell r="BU276">
            <v>1.2905943311999998E-2</v>
          </cell>
          <cell r="BV276">
            <v>0.52003359815999994</v>
          </cell>
          <cell r="BW276">
            <v>9.1385466246</v>
          </cell>
          <cell r="BX276">
            <v>0.23439470573999999</v>
          </cell>
        </row>
        <row r="277">
          <cell r="A277">
            <v>338</v>
          </cell>
          <cell r="B277">
            <v>47</v>
          </cell>
          <cell r="C277" t="str">
            <v>WELL PAD</v>
          </cell>
          <cell r="D277">
            <v>3</v>
          </cell>
          <cell r="E277">
            <v>4</v>
          </cell>
          <cell r="F277">
            <v>2</v>
          </cell>
          <cell r="G277" t="str">
            <v>11790 SOUTH FWY</v>
          </cell>
          <cell r="P277">
            <v>51961.860820930531</v>
          </cell>
          <cell r="Q277">
            <v>14.200949606687999</v>
          </cell>
          <cell r="R277">
            <v>11.287934302751999</v>
          </cell>
          <cell r="S277">
            <v>8.3749189988160015</v>
          </cell>
          <cell r="T277">
            <v>7.5824074823040002</v>
          </cell>
          <cell r="U277">
            <v>23.775345495360003</v>
          </cell>
          <cell r="V277">
            <v>7.2396997994880001</v>
          </cell>
          <cell r="W277">
            <v>175.63768744319998</v>
          </cell>
          <cell r="X277">
            <v>9.3816228170880009</v>
          </cell>
          <cell r="Y277">
            <v>181.20668728896001</v>
          </cell>
          <cell r="Z277">
            <v>7.1111844184319999</v>
          </cell>
          <cell r="AA277">
            <v>0.2848757613408</v>
          </cell>
          <cell r="AB277">
            <v>1.1844834287328001</v>
          </cell>
          <cell r="AC277">
            <v>1790.6476427135999</v>
          </cell>
          <cell r="AD277">
            <v>1666.4161076927999</v>
          </cell>
          <cell r="AE277">
            <v>0.15379007266368003</v>
          </cell>
          <cell r="AF277">
            <v>415.53306541440003</v>
          </cell>
          <cell r="AG277">
            <v>7.1968613391359987E-2</v>
          </cell>
          <cell r="AH277">
            <v>1.2166122739968E-3</v>
          </cell>
          <cell r="AI277">
            <v>3.5555922092159999E-2</v>
          </cell>
          <cell r="AJ277">
            <v>8.8889805230399993E-2</v>
          </cell>
          <cell r="AK277">
            <v>8.8675612928639985E-2</v>
          </cell>
          <cell r="AL277">
            <v>9.1245920549759996E-4</v>
          </cell>
          <cell r="AM277">
            <v>45.40876797312</v>
          </cell>
          <cell r="AN277">
            <v>13.001472716832</v>
          </cell>
          <cell r="AO277">
            <v>9.5101381981440021</v>
          </cell>
          <cell r="AP277">
            <v>10.088457412896</v>
          </cell>
          <cell r="AQ277">
            <v>0.14843526511967997</v>
          </cell>
          <cell r="AR277">
            <v>65.971228942080003</v>
          </cell>
          <cell r="AS277">
            <v>48.621652499519996</v>
          </cell>
          <cell r="AT277">
            <v>31.48626835872</v>
          </cell>
          <cell r="AU277">
            <v>22490.1916848</v>
          </cell>
          <cell r="AV277">
            <v>0.40053960429120006</v>
          </cell>
          <cell r="AW277">
            <v>23.132768590079998</v>
          </cell>
          <cell r="AX277">
            <v>15.721714949183999</v>
          </cell>
          <cell r="AY277">
            <v>9.0389151342720009</v>
          </cell>
          <cell r="AZ277">
            <v>0.23775345495360001</v>
          </cell>
          <cell r="BA277">
            <v>1.2144703509791999</v>
          </cell>
          <cell r="BB277">
            <v>11823.415057152</v>
          </cell>
          <cell r="BC277">
            <v>2.1269295564768E-3</v>
          </cell>
          <cell r="BD277">
            <v>803.22113160000004</v>
          </cell>
          <cell r="BE277">
            <v>93.602035869120002</v>
          </cell>
          <cell r="BF277">
            <v>57.403536871680004</v>
          </cell>
          <cell r="BG277">
            <v>655.42844338559996</v>
          </cell>
          <cell r="BH277">
            <v>263.45653116480003</v>
          </cell>
          <cell r="BI277">
            <v>20.798072500896001</v>
          </cell>
          <cell r="BJ277">
            <v>1017.4134333599999</v>
          </cell>
          <cell r="BK277">
            <v>237.75345495360003</v>
          </cell>
          <cell r="BL277">
            <v>23.561153193599999</v>
          </cell>
          <cell r="BM277">
            <v>75.181497917759998</v>
          </cell>
          <cell r="BN277">
            <v>556.89998457599995</v>
          </cell>
          <cell r="BO277">
            <v>1.0645357397472E-3</v>
          </cell>
          <cell r="BP277">
            <v>2.2275999383039999</v>
          </cell>
          <cell r="BQ277">
            <v>9.0174959040960001</v>
          </cell>
          <cell r="BR277">
            <v>30.201114548160003</v>
          </cell>
          <cell r="BS277">
            <v>8974.6574437439995</v>
          </cell>
          <cell r="BT277">
            <v>9.5529766584960001</v>
          </cell>
          <cell r="BU277">
            <v>0.29130153039360002</v>
          </cell>
          <cell r="BV277">
            <v>11.737738136448</v>
          </cell>
          <cell r="BW277">
            <v>206.26718659487997</v>
          </cell>
          <cell r="BX277">
            <v>5.2905498534720001</v>
          </cell>
        </row>
        <row r="278">
          <cell r="A278">
            <v>348</v>
          </cell>
          <cell r="B278">
            <v>48</v>
          </cell>
          <cell r="C278" t="str">
            <v>WELL PAD</v>
          </cell>
          <cell r="D278">
            <v>8</v>
          </cell>
          <cell r="E278">
            <v>10</v>
          </cell>
          <cell r="F278">
            <v>3</v>
          </cell>
          <cell r="G278" t="str">
            <v>12298 OAK GROVE ROAD SOUTH</v>
          </cell>
          <cell r="P278">
            <v>6131.9590973889408</v>
          </cell>
          <cell r="Q278">
            <v>1.6758376385399998</v>
          </cell>
          <cell r="R278">
            <v>1.3320760716599997</v>
          </cell>
          <cell r="S278">
            <v>0.98831450478000005</v>
          </cell>
          <cell r="T278">
            <v>0.89479113731999993</v>
          </cell>
          <cell r="U278">
            <v>2.8057010238000002</v>
          </cell>
          <cell r="V278">
            <v>0.85434860003999991</v>
          </cell>
          <cell r="W278">
            <v>20.726800355999995</v>
          </cell>
          <cell r="X278">
            <v>1.1071144580400001</v>
          </cell>
          <cell r="Y278">
            <v>21.383991586799997</v>
          </cell>
          <cell r="Z278">
            <v>0.83918264855999991</v>
          </cell>
          <cell r="AA278">
            <v>3.361785911399999E-2</v>
          </cell>
          <cell r="AB278">
            <v>0.13977951947399997</v>
          </cell>
          <cell r="AC278">
            <v>211.31225728799998</v>
          </cell>
          <cell r="AD278">
            <v>196.65183752399997</v>
          </cell>
          <cell r="AE278">
            <v>1.8148588604399999E-2</v>
          </cell>
          <cell r="AF278">
            <v>49.036576451999998</v>
          </cell>
          <cell r="AG278">
            <v>8.492932828799999E-3</v>
          </cell>
          <cell r="AH278">
            <v>1.43571007344E-4</v>
          </cell>
          <cell r="AI278">
            <v>4.1959132427999996E-3</v>
          </cell>
          <cell r="AJ278">
            <v>1.0489783107E-2</v>
          </cell>
          <cell r="AK278">
            <v>1.0464506521199998E-2</v>
          </cell>
          <cell r="AL278">
            <v>1.0767825550799999E-4</v>
          </cell>
          <cell r="AM278">
            <v>5.3586361896000003</v>
          </cell>
          <cell r="AN278">
            <v>1.5342887580599998</v>
          </cell>
          <cell r="AO278">
            <v>1.1222804095199999</v>
          </cell>
          <cell r="AP278">
            <v>1.1905271911799997</v>
          </cell>
          <cell r="AQ278">
            <v>1.7516673959399997E-2</v>
          </cell>
          <cell r="AR278">
            <v>7.7851884263999995</v>
          </cell>
          <cell r="AS278">
            <v>5.7377849765999995</v>
          </cell>
          <cell r="AT278">
            <v>3.7156581125999999</v>
          </cell>
          <cell r="AU278">
            <v>2654.0415089999997</v>
          </cell>
          <cell r="AV278">
            <v>4.7267215445999995E-2</v>
          </cell>
          <cell r="AW278">
            <v>2.7298712663999996</v>
          </cell>
          <cell r="AX278">
            <v>1.8553013977199997</v>
          </cell>
          <cell r="AY278">
            <v>1.0666719207599999</v>
          </cell>
          <cell r="AZ278">
            <v>2.8057010238000002E-2</v>
          </cell>
          <cell r="BA278">
            <v>0.14331824148599998</v>
          </cell>
          <cell r="BB278">
            <v>1395.26753616</v>
          </cell>
          <cell r="BC278">
            <v>2.5099649699400001E-4</v>
          </cell>
          <cell r="BD278">
            <v>94.787196749999993</v>
          </cell>
          <cell r="BE278">
            <v>11.0458679946</v>
          </cell>
          <cell r="BF278">
            <v>6.7741249943999993</v>
          </cell>
          <cell r="BG278">
            <v>77.346352547999984</v>
          </cell>
          <cell r="BH278">
            <v>31.090200534000001</v>
          </cell>
          <cell r="BI278">
            <v>2.45435648118</v>
          </cell>
          <cell r="BJ278">
            <v>120.06378255</v>
          </cell>
          <cell r="BK278">
            <v>28.057010238000004</v>
          </cell>
          <cell r="BL278">
            <v>2.7804244379999998</v>
          </cell>
          <cell r="BM278">
            <v>8.8720816158000009</v>
          </cell>
          <cell r="BN278">
            <v>65.719123079999989</v>
          </cell>
          <cell r="BO278">
            <v>1.2562463142599999E-4</v>
          </cell>
          <cell r="BP278">
            <v>0.26287649231999999</v>
          </cell>
          <cell r="BQ278">
            <v>1.0641442621799999</v>
          </cell>
          <cell r="BR278">
            <v>3.5639985977999995</v>
          </cell>
          <cell r="BS278">
            <v>1059.08894502</v>
          </cell>
          <cell r="BT278">
            <v>1.1273357266799997</v>
          </cell>
          <cell r="BU278">
            <v>3.4376156687999995E-2</v>
          </cell>
          <cell r="BV278">
            <v>1.3851569018399996</v>
          </cell>
          <cell r="BW278">
            <v>24.341352125399997</v>
          </cell>
          <cell r="BX278">
            <v>0.62433166926000006</v>
          </cell>
        </row>
        <row r="279">
          <cell r="A279">
            <v>351</v>
          </cell>
          <cell r="B279">
            <v>49</v>
          </cell>
          <cell r="C279" t="str">
            <v>WELL PAD</v>
          </cell>
          <cell r="D279">
            <v>4</v>
          </cell>
          <cell r="E279">
            <v>4</v>
          </cell>
          <cell r="F279">
            <v>1</v>
          </cell>
          <cell r="G279" t="str">
            <v>1099 E Rendon Crowley Rd</v>
          </cell>
          <cell r="P279">
            <v>2302.1397423997091</v>
          </cell>
          <cell r="Q279">
            <v>0.62916473645999993</v>
          </cell>
          <cell r="R279">
            <v>0.50010530333999992</v>
          </cell>
          <cell r="S279">
            <v>0.37104587021999996</v>
          </cell>
          <cell r="T279">
            <v>0.33593411268000001</v>
          </cell>
          <cell r="U279">
            <v>1.0533527262</v>
          </cell>
          <cell r="V279">
            <v>0.32075064995999997</v>
          </cell>
          <cell r="W279">
            <v>7.7815246439999983</v>
          </cell>
          <cell r="X279">
            <v>0.41564729195999994</v>
          </cell>
          <cell r="Y279">
            <v>8.0282559131999989</v>
          </cell>
          <cell r="Z279">
            <v>0.31505685143999995</v>
          </cell>
          <cell r="AA279">
            <v>1.2621253385999998E-2</v>
          </cell>
          <cell r="AB279">
            <v>5.2477843025999997E-2</v>
          </cell>
          <cell r="AC279">
            <v>79.333592711999998</v>
          </cell>
          <cell r="AD279">
            <v>73.829587475999986</v>
          </cell>
          <cell r="AE279">
            <v>6.8135788956000002E-3</v>
          </cell>
          <cell r="AF279">
            <v>18.409948547999999</v>
          </cell>
          <cell r="AG279">
            <v>3.1885271711999995E-3</v>
          </cell>
          <cell r="AH279">
            <v>5.3901292655999997E-5</v>
          </cell>
          <cell r="AI279">
            <v>1.5752842571999999E-3</v>
          </cell>
          <cell r="AJ279">
            <v>3.9382106429999997E-3</v>
          </cell>
          <cell r="AK279">
            <v>3.9287209787999995E-3</v>
          </cell>
          <cell r="AL279">
            <v>4.0425969491999993E-5</v>
          </cell>
          <cell r="AM279">
            <v>2.0118088103999998</v>
          </cell>
          <cell r="AN279">
            <v>0.5760226169399999</v>
          </cell>
          <cell r="AO279">
            <v>0.42134109047999996</v>
          </cell>
          <cell r="AP279">
            <v>0.44696318382</v>
          </cell>
          <cell r="AQ279">
            <v>6.5763372905999987E-3</v>
          </cell>
          <cell r="AR279">
            <v>2.9228165736</v>
          </cell>
          <cell r="AS279">
            <v>2.1541537733999996</v>
          </cell>
          <cell r="AT279">
            <v>1.3949806373999998</v>
          </cell>
          <cell r="AU279">
            <v>996.41474099999982</v>
          </cell>
          <cell r="AV279">
            <v>1.7745672053999999E-2</v>
          </cell>
          <cell r="AW279">
            <v>1.0248837335999998</v>
          </cell>
          <cell r="AX279">
            <v>0.69654135227999991</v>
          </cell>
          <cell r="AY279">
            <v>0.40046382924000001</v>
          </cell>
          <cell r="AZ279">
            <v>1.0533527261999999E-2</v>
          </cell>
          <cell r="BA279">
            <v>5.3806396013999995E-2</v>
          </cell>
          <cell r="BB279">
            <v>523.82946384000002</v>
          </cell>
          <cell r="BC279">
            <v>9.4232365505999993E-5</v>
          </cell>
          <cell r="BD279">
            <v>35.586240749999995</v>
          </cell>
          <cell r="BE279">
            <v>4.1469832553999995</v>
          </cell>
          <cell r="BF279">
            <v>2.5432300055999999</v>
          </cell>
          <cell r="BG279">
            <v>29.038372451999994</v>
          </cell>
          <cell r="BH279">
            <v>11.672286966</v>
          </cell>
          <cell r="BI279">
            <v>0.92144639381999993</v>
          </cell>
          <cell r="BJ279">
            <v>45.075904949999995</v>
          </cell>
          <cell r="BK279">
            <v>10.533527262</v>
          </cell>
          <cell r="BL279">
            <v>1.043863062</v>
          </cell>
          <cell r="BM279">
            <v>3.3308721341999998</v>
          </cell>
          <cell r="BN279">
            <v>24.673126919999994</v>
          </cell>
          <cell r="BO279">
            <v>4.7163631073999998E-5</v>
          </cell>
          <cell r="BP279">
            <v>9.869250768E-2</v>
          </cell>
          <cell r="BQ279">
            <v>0.39951486281999993</v>
          </cell>
          <cell r="BR279">
            <v>1.3380426522</v>
          </cell>
          <cell r="BS279">
            <v>397.61692997999995</v>
          </cell>
          <cell r="BT279">
            <v>0.42323902331999996</v>
          </cell>
          <cell r="BU279">
            <v>1.2905943311999998E-2</v>
          </cell>
          <cell r="BV279">
            <v>0.52003359815999994</v>
          </cell>
          <cell r="BW279">
            <v>9.1385466246</v>
          </cell>
          <cell r="BX279">
            <v>0.23439470573999999</v>
          </cell>
        </row>
        <row r="280">
          <cell r="A280">
            <v>354</v>
          </cell>
          <cell r="B280">
            <v>50</v>
          </cell>
          <cell r="C280" t="str">
            <v>WELL PAD</v>
          </cell>
          <cell r="D280">
            <v>3</v>
          </cell>
          <cell r="E280">
            <v>3</v>
          </cell>
          <cell r="F280">
            <v>1</v>
          </cell>
          <cell r="G280" t="str">
            <v>492 Garden acres Dr</v>
          </cell>
          <cell r="P280">
            <v>2302.1397423997091</v>
          </cell>
          <cell r="Q280">
            <v>0.62916473645999993</v>
          </cell>
          <cell r="R280">
            <v>0.50010530333999992</v>
          </cell>
          <cell r="S280">
            <v>0.37104587021999996</v>
          </cell>
          <cell r="T280">
            <v>0.33593411268000001</v>
          </cell>
          <cell r="U280">
            <v>1.0533527262</v>
          </cell>
          <cell r="V280">
            <v>0.32075064995999997</v>
          </cell>
          <cell r="W280">
            <v>7.7815246439999983</v>
          </cell>
          <cell r="X280">
            <v>0.41564729195999994</v>
          </cell>
          <cell r="Y280">
            <v>8.0282559131999989</v>
          </cell>
          <cell r="Z280">
            <v>0.31505685143999995</v>
          </cell>
          <cell r="AA280">
            <v>1.2621253385999998E-2</v>
          </cell>
          <cell r="AB280">
            <v>5.2477843025999997E-2</v>
          </cell>
          <cell r="AC280">
            <v>79.333592711999998</v>
          </cell>
          <cell r="AD280">
            <v>73.829587475999986</v>
          </cell>
          <cell r="AE280">
            <v>6.8135788956000002E-3</v>
          </cell>
          <cell r="AF280">
            <v>18.409948547999999</v>
          </cell>
          <cell r="AG280">
            <v>3.1885271711999995E-3</v>
          </cell>
          <cell r="AH280">
            <v>5.3901292655999997E-5</v>
          </cell>
          <cell r="AI280">
            <v>1.5752842571999999E-3</v>
          </cell>
          <cell r="AJ280">
            <v>3.9382106429999997E-3</v>
          </cell>
          <cell r="AK280">
            <v>3.9287209787999995E-3</v>
          </cell>
          <cell r="AL280">
            <v>4.0425969491999993E-5</v>
          </cell>
          <cell r="AM280">
            <v>2.0118088103999998</v>
          </cell>
          <cell r="AN280">
            <v>0.5760226169399999</v>
          </cell>
          <cell r="AO280">
            <v>0.42134109047999996</v>
          </cell>
          <cell r="AP280">
            <v>0.44696318382</v>
          </cell>
          <cell r="AQ280">
            <v>6.5763372905999987E-3</v>
          </cell>
          <cell r="AR280">
            <v>2.9228165736</v>
          </cell>
          <cell r="AS280">
            <v>2.1541537733999996</v>
          </cell>
          <cell r="AT280">
            <v>1.3949806373999998</v>
          </cell>
          <cell r="AU280">
            <v>996.41474099999982</v>
          </cell>
          <cell r="AV280">
            <v>1.7745672053999999E-2</v>
          </cell>
          <cell r="AW280">
            <v>1.0248837335999998</v>
          </cell>
          <cell r="AX280">
            <v>0.69654135227999991</v>
          </cell>
          <cell r="AY280">
            <v>0.40046382924000001</v>
          </cell>
          <cell r="AZ280">
            <v>1.0533527261999999E-2</v>
          </cell>
          <cell r="BA280">
            <v>5.3806396013999995E-2</v>
          </cell>
          <cell r="BB280">
            <v>523.82946384000002</v>
          </cell>
          <cell r="BC280">
            <v>9.4232365505999993E-5</v>
          </cell>
          <cell r="BD280">
            <v>35.586240749999995</v>
          </cell>
          <cell r="BE280">
            <v>4.1469832553999995</v>
          </cell>
          <cell r="BF280">
            <v>2.5432300055999999</v>
          </cell>
          <cell r="BG280">
            <v>29.038372451999994</v>
          </cell>
          <cell r="BH280">
            <v>11.672286966</v>
          </cell>
          <cell r="BI280">
            <v>0.92144639381999993</v>
          </cell>
          <cell r="BJ280">
            <v>45.075904949999995</v>
          </cell>
          <cell r="BK280">
            <v>10.533527262</v>
          </cell>
          <cell r="BL280">
            <v>1.043863062</v>
          </cell>
          <cell r="BM280">
            <v>3.3308721341999998</v>
          </cell>
          <cell r="BN280">
            <v>24.673126919999994</v>
          </cell>
          <cell r="BO280">
            <v>4.7163631073999998E-5</v>
          </cell>
          <cell r="BP280">
            <v>9.869250768E-2</v>
          </cell>
          <cell r="BQ280">
            <v>0.39951486281999993</v>
          </cell>
          <cell r="BR280">
            <v>1.3380426522</v>
          </cell>
          <cell r="BS280">
            <v>397.61692997999995</v>
          </cell>
          <cell r="BT280">
            <v>0.42323902331999996</v>
          </cell>
          <cell r="BU280">
            <v>1.2905943311999998E-2</v>
          </cell>
          <cell r="BV280">
            <v>0.52003359815999994</v>
          </cell>
          <cell r="BW280">
            <v>9.1385466246</v>
          </cell>
          <cell r="BX280">
            <v>0.23439470573999999</v>
          </cell>
        </row>
        <row r="281">
          <cell r="A281">
            <v>356</v>
          </cell>
          <cell r="B281">
            <v>51</v>
          </cell>
          <cell r="C281" t="str">
            <v>WELL PAD</v>
          </cell>
          <cell r="D281">
            <v>3</v>
          </cell>
          <cell r="E281">
            <v>4</v>
          </cell>
          <cell r="F281">
            <v>1</v>
          </cell>
          <cell r="G281" t="str">
            <v>9798 OLD BURLESON RD</v>
          </cell>
          <cell r="P281">
            <v>3548.7606483293885</v>
          </cell>
          <cell r="Q281">
            <v>0.96986078513999996</v>
          </cell>
          <cell r="R281">
            <v>0.77091498306000006</v>
          </cell>
          <cell r="S281">
            <v>0.57196918097999994</v>
          </cell>
          <cell r="T281">
            <v>0.51784422011999998</v>
          </cell>
          <cell r="U281">
            <v>1.6237488258000001</v>
          </cell>
          <cell r="V281">
            <v>0.49443883164000002</v>
          </cell>
          <cell r="W281">
            <v>11.995261595999999</v>
          </cell>
          <cell r="X281">
            <v>0.64072250963999999</v>
          </cell>
          <cell r="Y281">
            <v>12.3755991588</v>
          </cell>
          <cell r="Z281">
            <v>0.48566181096</v>
          </cell>
          <cell r="AA281">
            <v>1.9455729174E-2</v>
          </cell>
          <cell r="AB281">
            <v>8.0894873934000008E-2</v>
          </cell>
          <cell r="AC281">
            <v>122.293154808</v>
          </cell>
          <cell r="AD281">
            <v>113.808701484</v>
          </cell>
          <cell r="AE281">
            <v>1.0503168080400001E-2</v>
          </cell>
          <cell r="AF281">
            <v>28.379033532000001</v>
          </cell>
          <cell r="AG281">
            <v>4.9151315807999998E-3</v>
          </cell>
          <cell r="AH281">
            <v>8.3089129103999996E-5</v>
          </cell>
          <cell r="AI281">
            <v>2.4283090548000001E-3</v>
          </cell>
          <cell r="AJ281">
            <v>6.0707726369999999E-3</v>
          </cell>
          <cell r="AK281">
            <v>6.0561442692000002E-3</v>
          </cell>
          <cell r="AL281">
            <v>6.2316846827999994E-5</v>
          </cell>
          <cell r="AM281">
            <v>3.1012139735999997</v>
          </cell>
          <cell r="AN281">
            <v>0.88794192546000006</v>
          </cell>
          <cell r="AO281">
            <v>0.64949953032000007</v>
          </cell>
          <cell r="AP281">
            <v>0.68899612337999994</v>
          </cell>
          <cell r="AQ281">
            <v>1.01374588854E-2</v>
          </cell>
          <cell r="AR281">
            <v>4.5055372823999997</v>
          </cell>
          <cell r="AS281">
            <v>3.3206394905999996</v>
          </cell>
          <cell r="AT281">
            <v>2.1503700665999999</v>
          </cell>
          <cell r="AU281">
            <v>1535.9786189999998</v>
          </cell>
          <cell r="AV281">
            <v>2.7355047786000002E-2</v>
          </cell>
          <cell r="AW281">
            <v>1.5798637224000001</v>
          </cell>
          <cell r="AX281">
            <v>1.0737221965200001</v>
          </cell>
          <cell r="AY281">
            <v>0.61731712116000004</v>
          </cell>
          <cell r="AZ281">
            <v>1.6237488257999998E-2</v>
          </cell>
          <cell r="BA281">
            <v>8.2942845426E-2</v>
          </cell>
          <cell r="BB281">
            <v>807.48590256</v>
          </cell>
          <cell r="BC281">
            <v>1.4525969225400001E-4</v>
          </cell>
          <cell r="BD281">
            <v>54.856379250000003</v>
          </cell>
          <cell r="BE281">
            <v>6.3925967286000001</v>
          </cell>
          <cell r="BF281">
            <v>3.9204025703999998</v>
          </cell>
          <cell r="BG281">
            <v>44.762805467999996</v>
          </cell>
          <cell r="BH281">
            <v>17.992892393999998</v>
          </cell>
          <cell r="BI281">
            <v>1.4204145133800001</v>
          </cell>
          <cell r="BJ281">
            <v>69.484747049999996</v>
          </cell>
          <cell r="BK281">
            <v>16.237488257999999</v>
          </cell>
          <cell r="BL281">
            <v>1.609120458</v>
          </cell>
          <cell r="BM281">
            <v>5.1345570978000001</v>
          </cell>
          <cell r="BN281">
            <v>38.033756279999992</v>
          </cell>
          <cell r="BO281">
            <v>7.2702987966000008E-5</v>
          </cell>
          <cell r="BP281">
            <v>0.15213502512000002</v>
          </cell>
          <cell r="BQ281">
            <v>0.61585428438000001</v>
          </cell>
          <cell r="BR281">
            <v>2.0625998598000002</v>
          </cell>
          <cell r="BS281">
            <v>612.9286108199999</v>
          </cell>
          <cell r="BT281">
            <v>0.65242520388000003</v>
          </cell>
          <cell r="BU281">
            <v>1.9894580207999998E-2</v>
          </cell>
          <cell r="BV281">
            <v>0.80163455543999995</v>
          </cell>
          <cell r="BW281">
            <v>14.087118191399998</v>
          </cell>
          <cell r="BX281">
            <v>0.36132068466</v>
          </cell>
        </row>
        <row r="282">
          <cell r="A282">
            <v>357</v>
          </cell>
          <cell r="B282">
            <v>52</v>
          </cell>
          <cell r="C282" t="str">
            <v>WELL PAD</v>
          </cell>
          <cell r="D282">
            <v>3</v>
          </cell>
          <cell r="E282">
            <v>3</v>
          </cell>
          <cell r="F282">
            <v>1</v>
          </cell>
          <cell r="G282" t="str">
            <v>10199 OAK GROVE RD</v>
          </cell>
          <cell r="P282">
            <v>2302.1397423997091</v>
          </cell>
          <cell r="Q282">
            <v>0.62916473645999993</v>
          </cell>
          <cell r="R282">
            <v>0.50010530333999992</v>
          </cell>
          <cell r="S282">
            <v>0.37104587021999996</v>
          </cell>
          <cell r="T282">
            <v>0.33593411268000001</v>
          </cell>
          <cell r="U282">
            <v>1.0533527262</v>
          </cell>
          <cell r="V282">
            <v>0.32075064995999997</v>
          </cell>
          <cell r="W282">
            <v>7.7815246439999983</v>
          </cell>
          <cell r="X282">
            <v>0.41564729195999994</v>
          </cell>
          <cell r="Y282">
            <v>8.0282559131999989</v>
          </cell>
          <cell r="Z282">
            <v>0.31505685143999995</v>
          </cell>
          <cell r="AA282">
            <v>1.2621253385999998E-2</v>
          </cell>
          <cell r="AB282">
            <v>5.2477843025999997E-2</v>
          </cell>
          <cell r="AC282">
            <v>79.333592711999998</v>
          </cell>
          <cell r="AD282">
            <v>73.829587475999986</v>
          </cell>
          <cell r="AE282">
            <v>6.8135788956000002E-3</v>
          </cell>
          <cell r="AF282">
            <v>18.409948547999999</v>
          </cell>
          <cell r="AG282">
            <v>3.1885271711999995E-3</v>
          </cell>
          <cell r="AH282">
            <v>5.3901292655999997E-5</v>
          </cell>
          <cell r="AI282">
            <v>1.5752842571999999E-3</v>
          </cell>
          <cell r="AJ282">
            <v>3.9382106429999997E-3</v>
          </cell>
          <cell r="AK282">
            <v>3.9287209787999995E-3</v>
          </cell>
          <cell r="AL282">
            <v>4.0425969491999993E-5</v>
          </cell>
          <cell r="AM282">
            <v>2.0118088103999998</v>
          </cell>
          <cell r="AN282">
            <v>0.5760226169399999</v>
          </cell>
          <cell r="AO282">
            <v>0.42134109047999996</v>
          </cell>
          <cell r="AP282">
            <v>0.44696318382</v>
          </cell>
          <cell r="AQ282">
            <v>6.5763372905999987E-3</v>
          </cell>
          <cell r="AR282">
            <v>2.9228165736</v>
          </cell>
          <cell r="AS282">
            <v>2.1541537733999996</v>
          </cell>
          <cell r="AT282">
            <v>1.3949806373999998</v>
          </cell>
          <cell r="AU282">
            <v>996.41474099999982</v>
          </cell>
          <cell r="AV282">
            <v>1.7745672053999999E-2</v>
          </cell>
          <cell r="AW282">
            <v>1.0248837335999998</v>
          </cell>
          <cell r="AX282">
            <v>0.69654135227999991</v>
          </cell>
          <cell r="AY282">
            <v>0.40046382924000001</v>
          </cell>
          <cell r="AZ282">
            <v>1.0533527261999999E-2</v>
          </cell>
          <cell r="BA282">
            <v>5.3806396013999995E-2</v>
          </cell>
          <cell r="BB282">
            <v>523.82946384000002</v>
          </cell>
          <cell r="BC282">
            <v>9.4232365505999993E-5</v>
          </cell>
          <cell r="BD282">
            <v>35.586240749999995</v>
          </cell>
          <cell r="BE282">
            <v>4.1469832553999995</v>
          </cell>
          <cell r="BF282">
            <v>2.5432300055999999</v>
          </cell>
          <cell r="BG282">
            <v>29.038372451999994</v>
          </cell>
          <cell r="BH282">
            <v>11.672286966</v>
          </cell>
          <cell r="BI282">
            <v>0.92144639381999993</v>
          </cell>
          <cell r="BJ282">
            <v>45.075904949999995</v>
          </cell>
          <cell r="BK282">
            <v>10.533527262</v>
          </cell>
          <cell r="BL282">
            <v>1.043863062</v>
          </cell>
          <cell r="BM282">
            <v>3.3308721341999998</v>
          </cell>
          <cell r="BN282">
            <v>24.673126919999994</v>
          </cell>
          <cell r="BO282">
            <v>4.7163631073999998E-5</v>
          </cell>
          <cell r="BP282">
            <v>9.869250768E-2</v>
          </cell>
          <cell r="BQ282">
            <v>0.39951486281999993</v>
          </cell>
          <cell r="BR282">
            <v>1.3380426522</v>
          </cell>
          <cell r="BS282">
            <v>397.61692997999995</v>
          </cell>
          <cell r="BT282">
            <v>0.42323902331999996</v>
          </cell>
          <cell r="BU282">
            <v>1.2905943311999998E-2</v>
          </cell>
          <cell r="BV282">
            <v>0.52003359815999994</v>
          </cell>
          <cell r="BW282">
            <v>9.1385466246</v>
          </cell>
          <cell r="BX282">
            <v>0.23439470573999999</v>
          </cell>
        </row>
        <row r="283">
          <cell r="A283">
            <v>371</v>
          </cell>
          <cell r="B283">
            <v>53</v>
          </cell>
          <cell r="C283" t="str">
            <v>WELL PAD</v>
          </cell>
          <cell r="D283">
            <v>2</v>
          </cell>
          <cell r="E283">
            <v>3</v>
          </cell>
          <cell r="F283">
            <v>1</v>
          </cell>
          <cell r="G283" t="str">
            <v>7893 WILL ROGERS BLVD</v>
          </cell>
          <cell r="P283">
            <v>3988.9807616301059</v>
          </cell>
          <cell r="Q283">
            <v>1.0901710193399998</v>
          </cell>
          <cell r="R283">
            <v>0.86654619486000006</v>
          </cell>
          <cell r="S283">
            <v>0.64292137037999997</v>
          </cell>
          <cell r="T283">
            <v>0.58208226371999994</v>
          </cell>
          <cell r="U283">
            <v>1.8251731998</v>
          </cell>
          <cell r="V283">
            <v>0.55577346084000001</v>
          </cell>
          <cell r="W283">
            <v>13.483261475999999</v>
          </cell>
          <cell r="X283">
            <v>0.72020347884000002</v>
          </cell>
          <cell r="Y283">
            <v>13.910779522799999</v>
          </cell>
          <cell r="Z283">
            <v>0.54590765976</v>
          </cell>
          <cell r="AA283">
            <v>2.1869192393999998E-2</v>
          </cell>
          <cell r="AB283">
            <v>9.0929799953999996E-2</v>
          </cell>
          <cell r="AC283">
            <v>137.46349504799997</v>
          </cell>
          <cell r="AD283">
            <v>127.92655400399998</v>
          </cell>
          <cell r="AE283">
            <v>1.1806075292399999E-2</v>
          </cell>
          <cell r="AF283">
            <v>31.899423492</v>
          </cell>
          <cell r="AG283">
            <v>5.5248486047999998E-3</v>
          </cell>
          <cell r="AH283">
            <v>9.3396250223999993E-5</v>
          </cell>
          <cell r="AI283">
            <v>2.7295382987999996E-3</v>
          </cell>
          <cell r="AJ283">
            <v>6.8238457470000003E-3</v>
          </cell>
          <cell r="AK283">
            <v>6.8074027451999987E-3</v>
          </cell>
          <cell r="AL283">
            <v>7.0047187667999998E-5</v>
          </cell>
          <cell r="AM283">
            <v>3.4859163816000001</v>
          </cell>
          <cell r="AN283">
            <v>0.99809020925999992</v>
          </cell>
          <cell r="AO283">
            <v>0.73006927991999992</v>
          </cell>
          <cell r="AP283">
            <v>0.77446538477999993</v>
          </cell>
          <cell r="AQ283">
            <v>1.13950002474E-2</v>
          </cell>
          <cell r="AR283">
            <v>5.0644445544000005</v>
          </cell>
          <cell r="AS283">
            <v>3.7325614086000001</v>
          </cell>
          <cell r="AT283">
            <v>2.4171212645999995</v>
          </cell>
          <cell r="AU283">
            <v>1726.515189</v>
          </cell>
          <cell r="AV283">
            <v>3.0748413366E-2</v>
          </cell>
          <cell r="AW283">
            <v>1.7758441943999999</v>
          </cell>
          <cell r="AX283">
            <v>1.2069163321199998</v>
          </cell>
          <cell r="AY283">
            <v>0.69389467595999998</v>
          </cell>
          <cell r="AZ283">
            <v>1.8251731997999999E-2</v>
          </cell>
          <cell r="BA283">
            <v>9.3231820205999988E-2</v>
          </cell>
          <cell r="BB283">
            <v>907.65369935999991</v>
          </cell>
          <cell r="BC283">
            <v>1.6327900787399999E-4</v>
          </cell>
          <cell r="BD283">
            <v>61.66125675</v>
          </cell>
          <cell r="BE283">
            <v>7.185591786599999</v>
          </cell>
          <cell r="BF283">
            <v>4.4067244823999996</v>
          </cell>
          <cell r="BG283">
            <v>50.315585507999991</v>
          </cell>
          <cell r="BH283">
            <v>20.224892213999997</v>
          </cell>
          <cell r="BI283">
            <v>1.5966154747799999</v>
          </cell>
          <cell r="BJ283">
            <v>78.104258549999997</v>
          </cell>
          <cell r="BK283">
            <v>18.251731998000004</v>
          </cell>
          <cell r="BL283">
            <v>1.8087301979999999</v>
          </cell>
          <cell r="BM283">
            <v>5.7714936318000003</v>
          </cell>
          <cell r="BN283">
            <v>42.751804679999999</v>
          </cell>
          <cell r="BO283">
            <v>8.1721718945999995E-5</v>
          </cell>
          <cell r="BP283">
            <v>0.17100721871999999</v>
          </cell>
          <cell r="BQ283">
            <v>0.69225037578000004</v>
          </cell>
          <cell r="BR283">
            <v>2.3184632538000001</v>
          </cell>
          <cell r="BS283">
            <v>688.96177541999998</v>
          </cell>
          <cell r="BT283">
            <v>0.73335788028000004</v>
          </cell>
          <cell r="BU283">
            <v>2.2362482447999998E-2</v>
          </cell>
          <cell r="BV283">
            <v>0.90107649863999995</v>
          </cell>
          <cell r="BW283">
            <v>15.8346107334</v>
          </cell>
          <cell r="BX283">
            <v>0.40614214446000002</v>
          </cell>
        </row>
        <row r="284">
          <cell r="A284">
            <v>374</v>
          </cell>
          <cell r="B284">
            <v>54</v>
          </cell>
          <cell r="C284" t="str">
            <v>WELL PAD</v>
          </cell>
          <cell r="D284">
            <v>2</v>
          </cell>
          <cell r="E284">
            <v>2</v>
          </cell>
          <cell r="F284">
            <v>1</v>
          </cell>
          <cell r="G284" t="str">
            <v>6994 WILL ROGERS BLVD</v>
          </cell>
          <cell r="P284">
            <v>3988.9807616301059</v>
          </cell>
          <cell r="Q284">
            <v>1.0901710193399998</v>
          </cell>
          <cell r="R284">
            <v>0.86654619486000006</v>
          </cell>
          <cell r="S284">
            <v>0.64292137037999997</v>
          </cell>
          <cell r="T284">
            <v>0.58208226371999994</v>
          </cell>
          <cell r="U284">
            <v>1.8251731998</v>
          </cell>
          <cell r="V284">
            <v>0.55577346084000001</v>
          </cell>
          <cell r="W284">
            <v>13.483261475999999</v>
          </cell>
          <cell r="X284">
            <v>0.72020347884000002</v>
          </cell>
          <cell r="Y284">
            <v>13.910779522799999</v>
          </cell>
          <cell r="Z284">
            <v>0.54590765976</v>
          </cell>
          <cell r="AA284">
            <v>2.1869192393999998E-2</v>
          </cell>
          <cell r="AB284">
            <v>9.0929799953999996E-2</v>
          </cell>
          <cell r="AC284">
            <v>137.46349504799997</v>
          </cell>
          <cell r="AD284">
            <v>127.92655400399998</v>
          </cell>
          <cell r="AE284">
            <v>1.1806075292399999E-2</v>
          </cell>
          <cell r="AF284">
            <v>31.899423492</v>
          </cell>
          <cell r="AG284">
            <v>5.5248486047999998E-3</v>
          </cell>
          <cell r="AH284">
            <v>9.3396250223999993E-5</v>
          </cell>
          <cell r="AI284">
            <v>2.7295382987999996E-3</v>
          </cell>
          <cell r="AJ284">
            <v>6.8238457470000003E-3</v>
          </cell>
          <cell r="AK284">
            <v>6.8074027451999987E-3</v>
          </cell>
          <cell r="AL284">
            <v>7.0047187667999998E-5</v>
          </cell>
          <cell r="AM284">
            <v>3.4859163816000001</v>
          </cell>
          <cell r="AN284">
            <v>0.99809020925999992</v>
          </cell>
          <cell r="AO284">
            <v>0.73006927991999992</v>
          </cell>
          <cell r="AP284">
            <v>0.77446538477999993</v>
          </cell>
          <cell r="AQ284">
            <v>1.13950002474E-2</v>
          </cell>
          <cell r="AR284">
            <v>5.0644445544000005</v>
          </cell>
          <cell r="AS284">
            <v>3.7325614086000001</v>
          </cell>
          <cell r="AT284">
            <v>2.4171212645999995</v>
          </cell>
          <cell r="AU284">
            <v>1726.515189</v>
          </cell>
          <cell r="AV284">
            <v>3.0748413366E-2</v>
          </cell>
          <cell r="AW284">
            <v>1.7758441943999999</v>
          </cell>
          <cell r="AX284">
            <v>1.2069163321199998</v>
          </cell>
          <cell r="AY284">
            <v>0.69389467595999998</v>
          </cell>
          <cell r="AZ284">
            <v>1.8251731997999999E-2</v>
          </cell>
          <cell r="BA284">
            <v>9.3231820205999988E-2</v>
          </cell>
          <cell r="BB284">
            <v>907.65369935999991</v>
          </cell>
          <cell r="BC284">
            <v>1.6327900787399999E-4</v>
          </cell>
          <cell r="BD284">
            <v>61.66125675</v>
          </cell>
          <cell r="BE284">
            <v>7.185591786599999</v>
          </cell>
          <cell r="BF284">
            <v>4.4067244823999996</v>
          </cell>
          <cell r="BG284">
            <v>50.315585507999991</v>
          </cell>
          <cell r="BH284">
            <v>20.224892213999997</v>
          </cell>
          <cell r="BI284">
            <v>1.5966154747799999</v>
          </cell>
          <cell r="BJ284">
            <v>78.104258549999997</v>
          </cell>
          <cell r="BK284">
            <v>18.251731998000004</v>
          </cell>
          <cell r="BL284">
            <v>1.8087301979999999</v>
          </cell>
          <cell r="BM284">
            <v>5.7714936318000003</v>
          </cell>
          <cell r="BN284">
            <v>42.751804679999999</v>
          </cell>
          <cell r="BO284">
            <v>8.1721718945999995E-5</v>
          </cell>
          <cell r="BP284">
            <v>0.17100721871999999</v>
          </cell>
          <cell r="BQ284">
            <v>0.69225037578000004</v>
          </cell>
          <cell r="BR284">
            <v>2.3184632538000001</v>
          </cell>
          <cell r="BS284">
            <v>688.96177541999998</v>
          </cell>
          <cell r="BT284">
            <v>0.73335788028000004</v>
          </cell>
          <cell r="BU284">
            <v>2.2362482447999998E-2</v>
          </cell>
          <cell r="BV284">
            <v>0.90107649863999995</v>
          </cell>
          <cell r="BW284">
            <v>15.8346107334</v>
          </cell>
          <cell r="BX284">
            <v>0.40614214446000002</v>
          </cell>
        </row>
        <row r="285">
          <cell r="A285">
            <v>396</v>
          </cell>
          <cell r="B285">
            <v>55</v>
          </cell>
          <cell r="C285" t="str">
            <v>WELL PAD</v>
          </cell>
          <cell r="D285">
            <v>10</v>
          </cell>
          <cell r="E285">
            <v>10</v>
          </cell>
          <cell r="F285">
            <v>1</v>
          </cell>
          <cell r="G285" t="str">
            <v>2295 E SEMINARY DR</v>
          </cell>
          <cell r="P285">
            <v>2302.1397423997091</v>
          </cell>
          <cell r="Q285">
            <v>0.62916473645999993</v>
          </cell>
          <cell r="R285">
            <v>0.50010530333999992</v>
          </cell>
          <cell r="S285">
            <v>0.37104587021999996</v>
          </cell>
          <cell r="T285">
            <v>0.33593411268000001</v>
          </cell>
          <cell r="U285">
            <v>1.0533527262</v>
          </cell>
          <cell r="V285">
            <v>0.32075064995999997</v>
          </cell>
          <cell r="W285">
            <v>7.7815246439999983</v>
          </cell>
          <cell r="X285">
            <v>0.41564729195999994</v>
          </cell>
          <cell r="Y285">
            <v>8.0282559131999989</v>
          </cell>
          <cell r="Z285">
            <v>0.31505685143999995</v>
          </cell>
          <cell r="AA285">
            <v>1.2621253385999998E-2</v>
          </cell>
          <cell r="AB285">
            <v>5.2477843025999997E-2</v>
          </cell>
          <cell r="AC285">
            <v>79.333592711999998</v>
          </cell>
          <cell r="AD285">
            <v>73.829587475999986</v>
          </cell>
          <cell r="AE285">
            <v>6.8135788956000002E-3</v>
          </cell>
          <cell r="AF285">
            <v>18.409948547999999</v>
          </cell>
          <cell r="AG285">
            <v>3.1885271711999995E-3</v>
          </cell>
          <cell r="AH285">
            <v>5.3901292655999997E-5</v>
          </cell>
          <cell r="AI285">
            <v>1.5752842571999999E-3</v>
          </cell>
          <cell r="AJ285">
            <v>3.9382106429999997E-3</v>
          </cell>
          <cell r="AK285">
            <v>3.9287209787999995E-3</v>
          </cell>
          <cell r="AL285">
            <v>4.0425969491999993E-5</v>
          </cell>
          <cell r="AM285">
            <v>2.0118088103999998</v>
          </cell>
          <cell r="AN285">
            <v>0.5760226169399999</v>
          </cell>
          <cell r="AO285">
            <v>0.42134109047999996</v>
          </cell>
          <cell r="AP285">
            <v>0.44696318382</v>
          </cell>
          <cell r="AQ285">
            <v>6.5763372905999987E-3</v>
          </cell>
          <cell r="AR285">
            <v>2.9228165736</v>
          </cell>
          <cell r="AS285">
            <v>2.1541537733999996</v>
          </cell>
          <cell r="AT285">
            <v>1.3949806373999998</v>
          </cell>
          <cell r="AU285">
            <v>996.41474099999982</v>
          </cell>
          <cell r="AV285">
            <v>1.7745672053999999E-2</v>
          </cell>
          <cell r="AW285">
            <v>1.0248837335999998</v>
          </cell>
          <cell r="AX285">
            <v>0.69654135227999991</v>
          </cell>
          <cell r="AY285">
            <v>0.40046382924000001</v>
          </cell>
          <cell r="AZ285">
            <v>1.0533527261999999E-2</v>
          </cell>
          <cell r="BA285">
            <v>5.3806396013999995E-2</v>
          </cell>
          <cell r="BB285">
            <v>523.82946384000002</v>
          </cell>
          <cell r="BC285">
            <v>9.4232365505999993E-5</v>
          </cell>
          <cell r="BD285">
            <v>35.586240749999995</v>
          </cell>
          <cell r="BE285">
            <v>4.1469832553999995</v>
          </cell>
          <cell r="BF285">
            <v>2.5432300055999999</v>
          </cell>
          <cell r="BG285">
            <v>29.038372451999994</v>
          </cell>
          <cell r="BH285">
            <v>11.672286966</v>
          </cell>
          <cell r="BI285">
            <v>0.92144639381999993</v>
          </cell>
          <cell r="BJ285">
            <v>45.075904949999995</v>
          </cell>
          <cell r="BK285">
            <v>10.533527262</v>
          </cell>
          <cell r="BL285">
            <v>1.043863062</v>
          </cell>
          <cell r="BM285">
            <v>3.3308721341999998</v>
          </cell>
          <cell r="BN285">
            <v>24.673126919999994</v>
          </cell>
          <cell r="BO285">
            <v>4.7163631073999998E-5</v>
          </cell>
          <cell r="BP285">
            <v>9.869250768E-2</v>
          </cell>
          <cell r="BQ285">
            <v>0.39951486281999993</v>
          </cell>
          <cell r="BR285">
            <v>1.3380426522</v>
          </cell>
          <cell r="BS285">
            <v>397.61692997999995</v>
          </cell>
          <cell r="BT285">
            <v>0.42323902331999996</v>
          </cell>
          <cell r="BU285">
            <v>1.2905943311999998E-2</v>
          </cell>
          <cell r="BV285">
            <v>0.52003359815999994</v>
          </cell>
          <cell r="BW285">
            <v>9.1385466246</v>
          </cell>
          <cell r="BX285">
            <v>0.23439470573999999</v>
          </cell>
        </row>
        <row r="286">
          <cell r="A286">
            <v>397</v>
          </cell>
          <cell r="B286">
            <v>56</v>
          </cell>
          <cell r="C286" t="str">
            <v>WELL PAD</v>
          </cell>
          <cell r="D286">
            <v>2</v>
          </cell>
          <cell r="E286">
            <v>5</v>
          </cell>
          <cell r="F286">
            <v>3</v>
          </cell>
          <cell r="G286" t="str">
            <v>1294 E BERRY ST</v>
          </cell>
          <cell r="P286">
            <v>43166.211954127852</v>
          </cell>
          <cell r="Q286">
            <v>11.797137188459999</v>
          </cell>
          <cell r="R286">
            <v>9.3772116113399999</v>
          </cell>
          <cell r="S286">
            <v>6.9572860342199991</v>
          </cell>
          <cell r="T286">
            <v>6.2989239286799998</v>
          </cell>
          <cell r="U286">
            <v>19.750863166200002</v>
          </cell>
          <cell r="V286">
            <v>6.0142268019599996</v>
          </cell>
          <cell r="W286">
            <v>145.90727744399999</v>
          </cell>
          <cell r="X286">
            <v>7.7935838439599996</v>
          </cell>
          <cell r="Y286">
            <v>150.53360575319999</v>
          </cell>
          <cell r="Z286">
            <v>5.9074653794399996</v>
          </cell>
          <cell r="AA286">
            <v>0.236654486586</v>
          </cell>
          <cell r="AB286">
            <v>0.98398444422599995</v>
          </cell>
          <cell r="AC286">
            <v>1487.5424871119997</v>
          </cell>
          <cell r="AD286">
            <v>1384.3397786759999</v>
          </cell>
          <cell r="AE286">
            <v>0.1277578356156</v>
          </cell>
          <cell r="AF286">
            <v>345.19526614800003</v>
          </cell>
          <cell r="AG286">
            <v>5.9786396611199999E-2</v>
          </cell>
          <cell r="AH286">
            <v>1.0106747998559998E-3</v>
          </cell>
          <cell r="AI286">
            <v>2.9537326897199997E-2</v>
          </cell>
          <cell r="AJ286">
            <v>7.3843317242999987E-2</v>
          </cell>
          <cell r="AK286">
            <v>7.3665381538799993E-2</v>
          </cell>
          <cell r="AL286">
            <v>7.5800609989199992E-4</v>
          </cell>
          <cell r="AM286">
            <v>37.722369290399996</v>
          </cell>
          <cell r="AN286">
            <v>10.800697244939998</v>
          </cell>
          <cell r="AO286">
            <v>7.9003452664799996</v>
          </cell>
          <cell r="AP286">
            <v>8.3807716678199995</v>
          </cell>
          <cell r="AQ286">
            <v>0.12330944301059998</v>
          </cell>
          <cell r="AR286">
            <v>54.804196893599993</v>
          </cell>
          <cell r="AS286">
            <v>40.391404853399997</v>
          </cell>
          <cell r="AT286">
            <v>26.156548517399997</v>
          </cell>
          <cell r="AU286">
            <v>18683.248940999998</v>
          </cell>
          <cell r="AV286">
            <v>0.33273976685399997</v>
          </cell>
          <cell r="AW286">
            <v>19.2170560536</v>
          </cell>
          <cell r="AX286">
            <v>13.060480688279998</v>
          </cell>
          <cell r="AY286">
            <v>7.5088867172400002</v>
          </cell>
          <cell r="AZ286">
            <v>0.19750863166199997</v>
          </cell>
          <cell r="BA286">
            <v>1.008895442814</v>
          </cell>
          <cell r="BB286">
            <v>9822.0508718399997</v>
          </cell>
          <cell r="BC286">
            <v>1.7669015427059999E-3</v>
          </cell>
          <cell r="BD286">
            <v>667.25889074999998</v>
          </cell>
          <cell r="BE286">
            <v>77.757902735399995</v>
          </cell>
          <cell r="BF286">
            <v>47.686768725599997</v>
          </cell>
          <cell r="BG286">
            <v>544.48325485199996</v>
          </cell>
          <cell r="BH286">
            <v>218.86091616599998</v>
          </cell>
          <cell r="BI286">
            <v>17.277556877819997</v>
          </cell>
          <cell r="BJ286">
            <v>845.1945949499999</v>
          </cell>
          <cell r="BK286">
            <v>197.50863166200003</v>
          </cell>
          <cell r="BL286">
            <v>19.572927462000003</v>
          </cell>
          <cell r="BM286">
            <v>62.455432174199998</v>
          </cell>
          <cell r="BN286">
            <v>462.63283091999995</v>
          </cell>
          <cell r="BO286">
            <v>8.8434044987399998E-4</v>
          </cell>
          <cell r="BP286">
            <v>1.8505313236799998</v>
          </cell>
          <cell r="BQ286">
            <v>7.4910931468199999</v>
          </cell>
          <cell r="BR286">
            <v>25.088934292200001</v>
          </cell>
          <cell r="BS286">
            <v>7455.5060059800007</v>
          </cell>
          <cell r="BT286">
            <v>7.9359324073199993</v>
          </cell>
          <cell r="BU286">
            <v>0.24199255771199998</v>
          </cell>
          <cell r="BV286">
            <v>9.750876590159999</v>
          </cell>
          <cell r="BW286">
            <v>171.35208314459999</v>
          </cell>
          <cell r="BX286">
            <v>4.3950118937400005</v>
          </cell>
        </row>
        <row r="287">
          <cell r="A287">
            <v>399</v>
          </cell>
          <cell r="B287">
            <v>57</v>
          </cell>
          <cell r="C287" t="str">
            <v>WELL PAD</v>
          </cell>
          <cell r="D287">
            <v>5</v>
          </cell>
          <cell r="E287">
            <v>6</v>
          </cell>
          <cell r="F287">
            <v>1</v>
          </cell>
          <cell r="G287" t="str">
            <v>4296 MITCHELL BLVD</v>
          </cell>
          <cell r="P287">
            <v>2302.1397423997091</v>
          </cell>
          <cell r="Q287">
            <v>0.62916473645999993</v>
          </cell>
          <cell r="R287">
            <v>0.50010530333999992</v>
          </cell>
          <cell r="S287">
            <v>0.37104587021999996</v>
          </cell>
          <cell r="T287">
            <v>0.33593411268000001</v>
          </cell>
          <cell r="U287">
            <v>1.0533527262</v>
          </cell>
          <cell r="V287">
            <v>0.32075064995999997</v>
          </cell>
          <cell r="W287">
            <v>7.7815246439999983</v>
          </cell>
          <cell r="X287">
            <v>0.41564729195999994</v>
          </cell>
          <cell r="Y287">
            <v>8.0282559131999989</v>
          </cell>
          <cell r="Z287">
            <v>0.31505685143999995</v>
          </cell>
          <cell r="AA287">
            <v>1.2621253385999998E-2</v>
          </cell>
          <cell r="AB287">
            <v>5.2477843025999997E-2</v>
          </cell>
          <cell r="AC287">
            <v>79.333592711999998</v>
          </cell>
          <cell r="AD287">
            <v>73.829587475999986</v>
          </cell>
          <cell r="AE287">
            <v>6.8135788956000002E-3</v>
          </cell>
          <cell r="AF287">
            <v>18.409948547999999</v>
          </cell>
          <cell r="AG287">
            <v>3.1885271711999995E-3</v>
          </cell>
          <cell r="AH287">
            <v>5.3901292655999997E-5</v>
          </cell>
          <cell r="AI287">
            <v>1.5752842571999999E-3</v>
          </cell>
          <cell r="AJ287">
            <v>3.9382106429999997E-3</v>
          </cell>
          <cell r="AK287">
            <v>3.9287209787999995E-3</v>
          </cell>
          <cell r="AL287">
            <v>4.0425969491999993E-5</v>
          </cell>
          <cell r="AM287">
            <v>2.0118088103999998</v>
          </cell>
          <cell r="AN287">
            <v>0.5760226169399999</v>
          </cell>
          <cell r="AO287">
            <v>0.42134109047999996</v>
          </cell>
          <cell r="AP287">
            <v>0.44696318382</v>
          </cell>
          <cell r="AQ287">
            <v>6.5763372905999987E-3</v>
          </cell>
          <cell r="AR287">
            <v>2.9228165736</v>
          </cell>
          <cell r="AS287">
            <v>2.1541537733999996</v>
          </cell>
          <cell r="AT287">
            <v>1.3949806373999998</v>
          </cell>
          <cell r="AU287">
            <v>996.41474099999982</v>
          </cell>
          <cell r="AV287">
            <v>1.7745672053999999E-2</v>
          </cell>
          <cell r="AW287">
            <v>1.0248837335999998</v>
          </cell>
          <cell r="AX287">
            <v>0.69654135227999991</v>
          </cell>
          <cell r="AY287">
            <v>0.40046382924000001</v>
          </cell>
          <cell r="AZ287">
            <v>1.0533527261999999E-2</v>
          </cell>
          <cell r="BA287">
            <v>5.3806396013999995E-2</v>
          </cell>
          <cell r="BB287">
            <v>523.82946384000002</v>
          </cell>
          <cell r="BC287">
            <v>9.4232365505999993E-5</v>
          </cell>
          <cell r="BD287">
            <v>35.586240749999995</v>
          </cell>
          <cell r="BE287">
            <v>4.1469832553999995</v>
          </cell>
          <cell r="BF287">
            <v>2.5432300055999999</v>
          </cell>
          <cell r="BG287">
            <v>29.038372451999994</v>
          </cell>
          <cell r="BH287">
            <v>11.672286966</v>
          </cell>
          <cell r="BI287">
            <v>0.92144639381999993</v>
          </cell>
          <cell r="BJ287">
            <v>45.075904949999995</v>
          </cell>
          <cell r="BK287">
            <v>10.533527262</v>
          </cell>
          <cell r="BL287">
            <v>1.043863062</v>
          </cell>
          <cell r="BM287">
            <v>3.3308721341999998</v>
          </cell>
          <cell r="BN287">
            <v>24.673126919999994</v>
          </cell>
          <cell r="BO287">
            <v>4.7163631073999998E-5</v>
          </cell>
          <cell r="BP287">
            <v>9.869250768E-2</v>
          </cell>
          <cell r="BQ287">
            <v>0.39951486281999993</v>
          </cell>
          <cell r="BR287">
            <v>1.3380426522</v>
          </cell>
          <cell r="BS287">
            <v>397.61692997999995</v>
          </cell>
          <cell r="BT287">
            <v>0.42323902331999996</v>
          </cell>
          <cell r="BU287">
            <v>1.2905943311999998E-2</v>
          </cell>
          <cell r="BV287">
            <v>0.52003359815999994</v>
          </cell>
          <cell r="BW287">
            <v>9.1385466246</v>
          </cell>
          <cell r="BX287">
            <v>0.23439470573999999</v>
          </cell>
        </row>
        <row r="288">
          <cell r="A288">
            <v>400</v>
          </cell>
          <cell r="B288">
            <v>58</v>
          </cell>
          <cell r="C288" t="str">
            <v>WELL PAD</v>
          </cell>
          <cell r="D288">
            <v>6</v>
          </cell>
          <cell r="E288">
            <v>8</v>
          </cell>
          <cell r="F288">
            <v>1</v>
          </cell>
          <cell r="G288" t="str">
            <v>3997 MITCHELL BLVD</v>
          </cell>
          <cell r="P288">
            <v>3548.7606483293885</v>
          </cell>
          <cell r="Q288">
            <v>0.96986078513999996</v>
          </cell>
          <cell r="R288">
            <v>0.77091498306000006</v>
          </cell>
          <cell r="S288">
            <v>0.57196918097999994</v>
          </cell>
          <cell r="T288">
            <v>0.51784422011999998</v>
          </cell>
          <cell r="U288">
            <v>1.6237488258000001</v>
          </cell>
          <cell r="V288">
            <v>0.49443883164000002</v>
          </cell>
          <cell r="W288">
            <v>11.995261595999999</v>
          </cell>
          <cell r="X288">
            <v>0.64072250963999999</v>
          </cell>
          <cell r="Y288">
            <v>12.3755991588</v>
          </cell>
          <cell r="Z288">
            <v>0.48566181096</v>
          </cell>
          <cell r="AA288">
            <v>1.9455729174E-2</v>
          </cell>
          <cell r="AB288">
            <v>8.0894873934000008E-2</v>
          </cell>
          <cell r="AC288">
            <v>122.293154808</v>
          </cell>
          <cell r="AD288">
            <v>113.808701484</v>
          </cell>
          <cell r="AE288">
            <v>1.0503168080400001E-2</v>
          </cell>
          <cell r="AF288">
            <v>28.379033532000001</v>
          </cell>
          <cell r="AG288">
            <v>4.9151315807999998E-3</v>
          </cell>
          <cell r="AH288">
            <v>8.3089129103999996E-5</v>
          </cell>
          <cell r="AI288">
            <v>2.4283090548000001E-3</v>
          </cell>
          <cell r="AJ288">
            <v>6.0707726369999999E-3</v>
          </cell>
          <cell r="AK288">
            <v>6.0561442692000002E-3</v>
          </cell>
          <cell r="AL288">
            <v>6.2316846827999994E-5</v>
          </cell>
          <cell r="AM288">
            <v>3.1012139735999997</v>
          </cell>
          <cell r="AN288">
            <v>0.88794192546000006</v>
          </cell>
          <cell r="AO288">
            <v>0.64949953032000007</v>
          </cell>
          <cell r="AP288">
            <v>0.68899612337999994</v>
          </cell>
          <cell r="AQ288">
            <v>1.01374588854E-2</v>
          </cell>
          <cell r="AR288">
            <v>4.5055372823999997</v>
          </cell>
          <cell r="AS288">
            <v>3.3206394905999996</v>
          </cell>
          <cell r="AT288">
            <v>2.1503700665999999</v>
          </cell>
          <cell r="AU288">
            <v>1535.9786189999998</v>
          </cell>
          <cell r="AV288">
            <v>2.7355047786000002E-2</v>
          </cell>
          <cell r="AW288">
            <v>1.5798637224000001</v>
          </cell>
          <cell r="AX288">
            <v>1.0737221965200001</v>
          </cell>
          <cell r="AY288">
            <v>0.61731712116000004</v>
          </cell>
          <cell r="AZ288">
            <v>1.6237488257999998E-2</v>
          </cell>
          <cell r="BA288">
            <v>8.2942845426E-2</v>
          </cell>
          <cell r="BB288">
            <v>807.48590256</v>
          </cell>
          <cell r="BC288">
            <v>1.4525969225400001E-4</v>
          </cell>
          <cell r="BD288">
            <v>54.856379250000003</v>
          </cell>
          <cell r="BE288">
            <v>6.3925967286000001</v>
          </cell>
          <cell r="BF288">
            <v>3.9204025703999998</v>
          </cell>
          <cell r="BG288">
            <v>44.762805467999996</v>
          </cell>
          <cell r="BH288">
            <v>17.992892393999998</v>
          </cell>
          <cell r="BI288">
            <v>1.4204145133800001</v>
          </cell>
          <cell r="BJ288">
            <v>69.484747049999996</v>
          </cell>
          <cell r="BK288">
            <v>16.237488257999999</v>
          </cell>
          <cell r="BL288">
            <v>1.609120458</v>
          </cell>
          <cell r="BM288">
            <v>5.1345570978000001</v>
          </cell>
          <cell r="BN288">
            <v>38.033756279999992</v>
          </cell>
          <cell r="BO288">
            <v>7.2702987966000008E-5</v>
          </cell>
          <cell r="BP288">
            <v>0.15213502512000002</v>
          </cell>
          <cell r="BQ288">
            <v>0.61585428438000001</v>
          </cell>
          <cell r="BR288">
            <v>2.0625998598000002</v>
          </cell>
          <cell r="BS288">
            <v>612.9286108199999</v>
          </cell>
          <cell r="BT288">
            <v>0.65242520388000003</v>
          </cell>
          <cell r="BU288">
            <v>1.9894580207999998E-2</v>
          </cell>
          <cell r="BV288">
            <v>0.80163455543999995</v>
          </cell>
          <cell r="BW288">
            <v>14.087118191399998</v>
          </cell>
          <cell r="BX288">
            <v>0.36132068466</v>
          </cell>
        </row>
        <row r="289">
          <cell r="A289">
            <v>403</v>
          </cell>
          <cell r="B289">
            <v>59</v>
          </cell>
          <cell r="C289" t="str">
            <v>WELL PAD</v>
          </cell>
          <cell r="D289">
            <v>4</v>
          </cell>
          <cell r="E289">
            <v>4</v>
          </cell>
          <cell r="F289">
            <v>1</v>
          </cell>
          <cell r="G289" t="str">
            <v>1999 BOMAR AVE</v>
          </cell>
          <cell r="P289">
            <v>2302.1397423997091</v>
          </cell>
          <cell r="Q289">
            <v>0.62916473645999993</v>
          </cell>
          <cell r="R289">
            <v>0.50010530333999992</v>
          </cell>
          <cell r="S289">
            <v>0.37104587021999996</v>
          </cell>
          <cell r="T289">
            <v>0.33593411268000001</v>
          </cell>
          <cell r="U289">
            <v>1.0533527262</v>
          </cell>
          <cell r="V289">
            <v>0.32075064995999997</v>
          </cell>
          <cell r="W289">
            <v>7.7815246439999983</v>
          </cell>
          <cell r="X289">
            <v>0.41564729195999994</v>
          </cell>
          <cell r="Y289">
            <v>8.0282559131999989</v>
          </cell>
          <cell r="Z289">
            <v>0.31505685143999995</v>
          </cell>
          <cell r="AA289">
            <v>1.2621253385999998E-2</v>
          </cell>
          <cell r="AB289">
            <v>5.2477843025999997E-2</v>
          </cell>
          <cell r="AC289">
            <v>79.333592711999998</v>
          </cell>
          <cell r="AD289">
            <v>73.829587475999986</v>
          </cell>
          <cell r="AE289">
            <v>6.8135788956000002E-3</v>
          </cell>
          <cell r="AF289">
            <v>18.409948547999999</v>
          </cell>
          <cell r="AG289">
            <v>3.1885271711999995E-3</v>
          </cell>
          <cell r="AH289">
            <v>5.3901292655999997E-5</v>
          </cell>
          <cell r="AI289">
            <v>1.5752842571999999E-3</v>
          </cell>
          <cell r="AJ289">
            <v>3.9382106429999997E-3</v>
          </cell>
          <cell r="AK289">
            <v>3.9287209787999995E-3</v>
          </cell>
          <cell r="AL289">
            <v>4.0425969491999993E-5</v>
          </cell>
          <cell r="AM289">
            <v>2.0118088103999998</v>
          </cell>
          <cell r="AN289">
            <v>0.5760226169399999</v>
          </cell>
          <cell r="AO289">
            <v>0.42134109047999996</v>
          </cell>
          <cell r="AP289">
            <v>0.44696318382</v>
          </cell>
          <cell r="AQ289">
            <v>6.5763372905999987E-3</v>
          </cell>
          <cell r="AR289">
            <v>2.9228165736</v>
          </cell>
          <cell r="AS289">
            <v>2.1541537733999996</v>
          </cell>
          <cell r="AT289">
            <v>1.3949806373999998</v>
          </cell>
          <cell r="AU289">
            <v>996.41474099999982</v>
          </cell>
          <cell r="AV289">
            <v>1.7745672053999999E-2</v>
          </cell>
          <cell r="AW289">
            <v>1.0248837335999998</v>
          </cell>
          <cell r="AX289">
            <v>0.69654135227999991</v>
          </cell>
          <cell r="AY289">
            <v>0.40046382924000001</v>
          </cell>
          <cell r="AZ289">
            <v>1.0533527261999999E-2</v>
          </cell>
          <cell r="BA289">
            <v>5.3806396013999995E-2</v>
          </cell>
          <cell r="BB289">
            <v>523.82946384000002</v>
          </cell>
          <cell r="BC289">
            <v>9.4232365505999993E-5</v>
          </cell>
          <cell r="BD289">
            <v>35.586240749999995</v>
          </cell>
          <cell r="BE289">
            <v>4.1469832553999995</v>
          </cell>
          <cell r="BF289">
            <v>2.5432300055999999</v>
          </cell>
          <cell r="BG289">
            <v>29.038372451999994</v>
          </cell>
          <cell r="BH289">
            <v>11.672286966</v>
          </cell>
          <cell r="BI289">
            <v>0.92144639381999993</v>
          </cell>
          <cell r="BJ289">
            <v>45.075904949999995</v>
          </cell>
          <cell r="BK289">
            <v>10.533527262</v>
          </cell>
          <cell r="BL289">
            <v>1.043863062</v>
          </cell>
          <cell r="BM289">
            <v>3.3308721341999998</v>
          </cell>
          <cell r="BN289">
            <v>24.673126919999994</v>
          </cell>
          <cell r="BO289">
            <v>4.7163631073999998E-5</v>
          </cell>
          <cell r="BP289">
            <v>9.869250768E-2</v>
          </cell>
          <cell r="BQ289">
            <v>0.39951486281999993</v>
          </cell>
          <cell r="BR289">
            <v>1.3380426522</v>
          </cell>
          <cell r="BS289">
            <v>397.61692997999995</v>
          </cell>
          <cell r="BT289">
            <v>0.42323902331999996</v>
          </cell>
          <cell r="BU289">
            <v>1.2905943311999998E-2</v>
          </cell>
          <cell r="BV289">
            <v>0.52003359815999994</v>
          </cell>
          <cell r="BW289">
            <v>9.1385466246</v>
          </cell>
          <cell r="BX289">
            <v>0.23439470573999999</v>
          </cell>
        </row>
        <row r="290">
          <cell r="A290">
            <v>405</v>
          </cell>
          <cell r="B290">
            <v>60</v>
          </cell>
          <cell r="C290" t="str">
            <v>WELL PAD</v>
          </cell>
          <cell r="D290">
            <v>5</v>
          </cell>
          <cell r="E290">
            <v>0</v>
          </cell>
          <cell r="F290">
            <v>1</v>
          </cell>
          <cell r="G290" t="str">
            <v>892 BEACH ST</v>
          </cell>
          <cell r="P290">
            <v>2302.1397423997091</v>
          </cell>
          <cell r="Q290">
            <v>0.62916473645999993</v>
          </cell>
          <cell r="R290">
            <v>0.50010530333999992</v>
          </cell>
          <cell r="S290">
            <v>0.37104587021999996</v>
          </cell>
          <cell r="T290">
            <v>0.33593411268000001</v>
          </cell>
          <cell r="U290">
            <v>1.0533527262</v>
          </cell>
          <cell r="V290">
            <v>0.32075064995999997</v>
          </cell>
          <cell r="W290">
            <v>7.7815246439999983</v>
          </cell>
          <cell r="X290">
            <v>0.41564729195999994</v>
          </cell>
          <cell r="Y290">
            <v>8.0282559131999989</v>
          </cell>
          <cell r="Z290">
            <v>0.31505685143999995</v>
          </cell>
          <cell r="AA290">
            <v>1.2621253385999998E-2</v>
          </cell>
          <cell r="AB290">
            <v>5.2477843025999997E-2</v>
          </cell>
          <cell r="AC290">
            <v>79.333592711999998</v>
          </cell>
          <cell r="AD290">
            <v>73.829587475999986</v>
          </cell>
          <cell r="AE290">
            <v>6.8135788956000002E-3</v>
          </cell>
          <cell r="AF290">
            <v>18.409948547999999</v>
          </cell>
          <cell r="AG290">
            <v>3.1885271711999995E-3</v>
          </cell>
          <cell r="AH290">
            <v>5.3901292655999997E-5</v>
          </cell>
          <cell r="AI290">
            <v>1.5752842571999999E-3</v>
          </cell>
          <cell r="AJ290">
            <v>3.9382106429999997E-3</v>
          </cell>
          <cell r="AK290">
            <v>3.9287209787999995E-3</v>
          </cell>
          <cell r="AL290">
            <v>4.0425969491999993E-5</v>
          </cell>
          <cell r="AM290">
            <v>2.0118088103999998</v>
          </cell>
          <cell r="AN290">
            <v>0.5760226169399999</v>
          </cell>
          <cell r="AO290">
            <v>0.42134109047999996</v>
          </cell>
          <cell r="AP290">
            <v>0.44696318382</v>
          </cell>
          <cell r="AQ290">
            <v>6.5763372905999987E-3</v>
          </cell>
          <cell r="AR290">
            <v>2.9228165736</v>
          </cell>
          <cell r="AS290">
            <v>2.1541537733999996</v>
          </cell>
          <cell r="AT290">
            <v>1.3949806373999998</v>
          </cell>
          <cell r="AU290">
            <v>996.41474099999982</v>
          </cell>
          <cell r="AV290">
            <v>1.7745672053999999E-2</v>
          </cell>
          <cell r="AW290">
            <v>1.0248837335999998</v>
          </cell>
          <cell r="AX290">
            <v>0.69654135227999991</v>
          </cell>
          <cell r="AY290">
            <v>0.40046382924000001</v>
          </cell>
          <cell r="AZ290">
            <v>1.0533527261999999E-2</v>
          </cell>
          <cell r="BA290">
            <v>5.3806396013999995E-2</v>
          </cell>
          <cell r="BB290">
            <v>523.82946384000002</v>
          </cell>
          <cell r="BC290">
            <v>9.4232365505999993E-5</v>
          </cell>
          <cell r="BD290">
            <v>35.586240749999995</v>
          </cell>
          <cell r="BE290">
            <v>4.1469832553999995</v>
          </cell>
          <cell r="BF290">
            <v>2.5432300055999999</v>
          </cell>
          <cell r="BG290">
            <v>29.038372451999994</v>
          </cell>
          <cell r="BH290">
            <v>11.672286966</v>
          </cell>
          <cell r="BI290">
            <v>0.92144639381999993</v>
          </cell>
          <cell r="BJ290">
            <v>45.075904949999995</v>
          </cell>
          <cell r="BK290">
            <v>10.533527262</v>
          </cell>
          <cell r="BL290">
            <v>1.043863062</v>
          </cell>
          <cell r="BM290">
            <v>3.3308721341999998</v>
          </cell>
          <cell r="BN290">
            <v>24.673126919999994</v>
          </cell>
          <cell r="BO290">
            <v>4.7163631073999998E-5</v>
          </cell>
          <cell r="BP290">
            <v>9.869250768E-2</v>
          </cell>
          <cell r="BQ290">
            <v>0.39951486281999993</v>
          </cell>
          <cell r="BR290">
            <v>1.3380426522</v>
          </cell>
          <cell r="BS290">
            <v>397.61692997999995</v>
          </cell>
          <cell r="BT290">
            <v>0.42323902331999996</v>
          </cell>
          <cell r="BU290">
            <v>1.2905943311999998E-2</v>
          </cell>
          <cell r="BV290">
            <v>0.52003359815999994</v>
          </cell>
          <cell r="BW290">
            <v>9.1385466246</v>
          </cell>
          <cell r="BX290">
            <v>0.23439470573999999</v>
          </cell>
        </row>
        <row r="291">
          <cell r="A291">
            <v>411</v>
          </cell>
          <cell r="B291">
            <v>61</v>
          </cell>
          <cell r="C291" t="str">
            <v>WELL PAD</v>
          </cell>
          <cell r="D291">
            <v>9</v>
          </cell>
          <cell r="E291">
            <v>9</v>
          </cell>
          <cell r="F291">
            <v>1</v>
          </cell>
          <cell r="G291" t="str">
            <v>5391 EAST FIRST ST</v>
          </cell>
          <cell r="P291">
            <v>3548.7606483293885</v>
          </cell>
          <cell r="Q291">
            <v>0.96986078513999996</v>
          </cell>
          <cell r="R291">
            <v>0.77091498306000006</v>
          </cell>
          <cell r="S291">
            <v>0.57196918097999994</v>
          </cell>
          <cell r="T291">
            <v>0.51784422011999998</v>
          </cell>
          <cell r="U291">
            <v>1.6237488258000001</v>
          </cell>
          <cell r="V291">
            <v>0.49443883164000002</v>
          </cell>
          <cell r="W291">
            <v>11.995261595999999</v>
          </cell>
          <cell r="X291">
            <v>0.64072250963999999</v>
          </cell>
          <cell r="Y291">
            <v>12.3755991588</v>
          </cell>
          <cell r="Z291">
            <v>0.48566181096</v>
          </cell>
          <cell r="AA291">
            <v>1.9455729174E-2</v>
          </cell>
          <cell r="AB291">
            <v>8.0894873934000008E-2</v>
          </cell>
          <cell r="AC291">
            <v>122.293154808</v>
          </cell>
          <cell r="AD291">
            <v>113.808701484</v>
          </cell>
          <cell r="AE291">
            <v>1.0503168080400001E-2</v>
          </cell>
          <cell r="AF291">
            <v>28.379033532000001</v>
          </cell>
          <cell r="AG291">
            <v>4.9151315807999998E-3</v>
          </cell>
          <cell r="AH291">
            <v>8.3089129103999996E-5</v>
          </cell>
          <cell r="AI291">
            <v>2.4283090548000001E-3</v>
          </cell>
          <cell r="AJ291">
            <v>6.0707726369999999E-3</v>
          </cell>
          <cell r="AK291">
            <v>6.0561442692000002E-3</v>
          </cell>
          <cell r="AL291">
            <v>6.2316846827999994E-5</v>
          </cell>
          <cell r="AM291">
            <v>3.1012139735999997</v>
          </cell>
          <cell r="AN291">
            <v>0.88794192546000006</v>
          </cell>
          <cell r="AO291">
            <v>0.64949953032000007</v>
          </cell>
          <cell r="AP291">
            <v>0.68899612337999994</v>
          </cell>
          <cell r="AQ291">
            <v>1.01374588854E-2</v>
          </cell>
          <cell r="AR291">
            <v>4.5055372823999997</v>
          </cell>
          <cell r="AS291">
            <v>3.3206394905999996</v>
          </cell>
          <cell r="AT291">
            <v>2.1503700665999999</v>
          </cell>
          <cell r="AU291">
            <v>1535.9786189999998</v>
          </cell>
          <cell r="AV291">
            <v>2.7355047786000002E-2</v>
          </cell>
          <cell r="AW291">
            <v>1.5798637224000001</v>
          </cell>
          <cell r="AX291">
            <v>1.0737221965200001</v>
          </cell>
          <cell r="AY291">
            <v>0.61731712116000004</v>
          </cell>
          <cell r="AZ291">
            <v>1.6237488257999998E-2</v>
          </cell>
          <cell r="BA291">
            <v>8.2942845426E-2</v>
          </cell>
          <cell r="BB291">
            <v>807.48590256</v>
          </cell>
          <cell r="BC291">
            <v>1.4525969225400001E-4</v>
          </cell>
          <cell r="BD291">
            <v>54.856379250000003</v>
          </cell>
          <cell r="BE291">
            <v>6.3925967286000001</v>
          </cell>
          <cell r="BF291">
            <v>3.9204025703999998</v>
          </cell>
          <cell r="BG291">
            <v>44.762805467999996</v>
          </cell>
          <cell r="BH291">
            <v>17.992892393999998</v>
          </cell>
          <cell r="BI291">
            <v>1.4204145133800001</v>
          </cell>
          <cell r="BJ291">
            <v>69.484747049999996</v>
          </cell>
          <cell r="BK291">
            <v>16.237488257999999</v>
          </cell>
          <cell r="BL291">
            <v>1.609120458</v>
          </cell>
          <cell r="BM291">
            <v>5.1345570978000001</v>
          </cell>
          <cell r="BN291">
            <v>38.033756279999992</v>
          </cell>
          <cell r="BO291">
            <v>7.2702987966000008E-5</v>
          </cell>
          <cell r="BP291">
            <v>0.15213502512000002</v>
          </cell>
          <cell r="BQ291">
            <v>0.61585428438000001</v>
          </cell>
          <cell r="BR291">
            <v>2.0625998598000002</v>
          </cell>
          <cell r="BS291">
            <v>612.9286108199999</v>
          </cell>
          <cell r="BT291">
            <v>0.65242520388000003</v>
          </cell>
          <cell r="BU291">
            <v>1.9894580207999998E-2</v>
          </cell>
          <cell r="BV291">
            <v>0.80163455543999995</v>
          </cell>
          <cell r="BW291">
            <v>14.087118191399998</v>
          </cell>
          <cell r="BX291">
            <v>0.36132068466</v>
          </cell>
        </row>
        <row r="292">
          <cell r="A292">
            <v>415</v>
          </cell>
          <cell r="B292">
            <v>62</v>
          </cell>
          <cell r="C292" t="str">
            <v>WELL PAD</v>
          </cell>
          <cell r="D292">
            <v>1</v>
          </cell>
          <cell r="E292">
            <v>1</v>
          </cell>
          <cell r="F292">
            <v>1</v>
          </cell>
          <cell r="G292" t="str">
            <v>7092 ENTERPRISE AVE</v>
          </cell>
          <cell r="P292">
            <v>1527.6796125895225</v>
          </cell>
          <cell r="Q292">
            <v>0.41750816561999993</v>
          </cell>
          <cell r="R292">
            <v>0.33186546497999997</v>
          </cell>
          <cell r="S292">
            <v>0.24622276434000001</v>
          </cell>
          <cell r="T292">
            <v>0.22292291195999997</v>
          </cell>
          <cell r="U292">
            <v>0.69899557140000002</v>
          </cell>
          <cell r="V292">
            <v>0.21284730012</v>
          </cell>
          <cell r="W292">
            <v>5.1637510679999998</v>
          </cell>
          <cell r="X292">
            <v>0.27581987412000003</v>
          </cell>
          <cell r="Y292">
            <v>5.3274797603999993</v>
          </cell>
          <cell r="Z292">
            <v>0.20906894567999998</v>
          </cell>
          <cell r="AA292">
            <v>8.3753523419999986E-3</v>
          </cell>
          <cell r="AB292">
            <v>3.4823833422000003E-2</v>
          </cell>
          <cell r="AC292">
            <v>52.645071863999995</v>
          </cell>
          <cell r="AD292">
            <v>48.992662572</v>
          </cell>
          <cell r="AE292">
            <v>4.5214308132000003E-3</v>
          </cell>
          <cell r="AF292">
            <v>12.216679356</v>
          </cell>
          <cell r="AG292">
            <v>2.1158784863999996E-3</v>
          </cell>
          <cell r="AH292">
            <v>3.5768422031999998E-5</v>
          </cell>
          <cell r="AI292">
            <v>1.0453447284E-3</v>
          </cell>
          <cell r="AJ292">
            <v>2.613361821E-3</v>
          </cell>
          <cell r="AK292">
            <v>2.6070645635999997E-3</v>
          </cell>
          <cell r="AL292">
            <v>2.6826316523999997E-5</v>
          </cell>
          <cell r="AM292">
            <v>1.3350185688</v>
          </cell>
          <cell r="AN292">
            <v>0.38224352417999996</v>
          </cell>
          <cell r="AO292">
            <v>0.27959822856</v>
          </cell>
          <cell r="AP292">
            <v>0.29660082354</v>
          </cell>
          <cell r="AQ292">
            <v>4.3639993781999994E-3</v>
          </cell>
          <cell r="AR292">
            <v>1.9395552791999999</v>
          </cell>
          <cell r="AS292">
            <v>1.4294774297999999</v>
          </cell>
          <cell r="AT292">
            <v>0.92569683779999989</v>
          </cell>
          <cell r="AU292">
            <v>661.21202700000003</v>
          </cell>
          <cell r="AV292">
            <v>1.1775871338000002E-2</v>
          </cell>
          <cell r="AW292">
            <v>0.68010379919999997</v>
          </cell>
          <cell r="AX292">
            <v>0.46221869315999997</v>
          </cell>
          <cell r="AY292">
            <v>0.26574426228000003</v>
          </cell>
          <cell r="AZ292">
            <v>6.9899557139999997E-3</v>
          </cell>
          <cell r="BA292">
            <v>3.5705449457999999E-2</v>
          </cell>
          <cell r="BB292">
            <v>347.60860847999999</v>
          </cell>
          <cell r="BC292">
            <v>6.2531765981999998E-5</v>
          </cell>
          <cell r="BD292">
            <v>23.614715249999996</v>
          </cell>
          <cell r="BE292">
            <v>2.7519014838000002</v>
          </cell>
          <cell r="BF292">
            <v>1.6876649831999999</v>
          </cell>
          <cell r="BG292">
            <v>19.269607643999997</v>
          </cell>
          <cell r="BH292">
            <v>7.7456266019999997</v>
          </cell>
          <cell r="BI292">
            <v>0.61146369353999996</v>
          </cell>
          <cell r="BJ292">
            <v>29.911972649999999</v>
          </cell>
          <cell r="BK292">
            <v>6.9899557140000006</v>
          </cell>
          <cell r="BL292">
            <v>0.69269831399999993</v>
          </cell>
          <cell r="BM292">
            <v>2.2103373473999999</v>
          </cell>
          <cell r="BN292">
            <v>16.37286924</v>
          </cell>
          <cell r="BO292">
            <v>3.1297369277999999E-5</v>
          </cell>
          <cell r="BP292">
            <v>6.5491476960000003E-2</v>
          </cell>
          <cell r="BQ292">
            <v>0.26511453654</v>
          </cell>
          <cell r="BR292">
            <v>0.88791329340000014</v>
          </cell>
          <cell r="BS292">
            <v>263.85508506000002</v>
          </cell>
          <cell r="BT292">
            <v>0.28085768004</v>
          </cell>
          <cell r="BU292">
            <v>8.5642700640000003E-3</v>
          </cell>
          <cell r="BV292">
            <v>0.34508970551999996</v>
          </cell>
          <cell r="BW292">
            <v>6.0642588762000003</v>
          </cell>
          <cell r="BX292">
            <v>0.15554225778</v>
          </cell>
        </row>
        <row r="293">
          <cell r="A293">
            <v>419</v>
          </cell>
          <cell r="B293">
            <v>63</v>
          </cell>
          <cell r="C293" t="str">
            <v>WELL PAD</v>
          </cell>
          <cell r="D293">
            <v>9</v>
          </cell>
          <cell r="E293">
            <v>12</v>
          </cell>
          <cell r="F293">
            <v>2</v>
          </cell>
          <cell r="G293" t="str">
            <v>7090 ENTERPRISE AVE</v>
          </cell>
          <cell r="P293">
            <v>7097.5212966587769</v>
          </cell>
          <cell r="Q293">
            <v>1.9397215702799999</v>
          </cell>
          <cell r="R293">
            <v>1.5418299661200001</v>
          </cell>
          <cell r="S293">
            <v>1.1439383619599999</v>
          </cell>
          <cell r="T293">
            <v>1.03568844024</v>
          </cell>
          <cell r="U293">
            <v>3.2474976516000003</v>
          </cell>
          <cell r="V293">
            <v>0.98887766328000004</v>
          </cell>
          <cell r="W293">
            <v>23.990523191999998</v>
          </cell>
          <cell r="X293">
            <v>1.28144501928</v>
          </cell>
          <cell r="Y293">
            <v>24.7511983176</v>
          </cell>
          <cell r="Z293">
            <v>0.97132362191999999</v>
          </cell>
          <cell r="AA293">
            <v>3.8911458348E-2</v>
          </cell>
          <cell r="AB293">
            <v>0.16178974786800002</v>
          </cell>
          <cell r="AC293">
            <v>244.58630961599999</v>
          </cell>
          <cell r="AD293">
            <v>227.61740296799999</v>
          </cell>
          <cell r="AE293">
            <v>2.1006336160800002E-2</v>
          </cell>
          <cell r="AF293">
            <v>56.758067064000002</v>
          </cell>
          <cell r="AG293">
            <v>9.8302631615999995E-3</v>
          </cell>
          <cell r="AH293">
            <v>1.6617825820799999E-4</v>
          </cell>
          <cell r="AI293">
            <v>4.8566181096000001E-3</v>
          </cell>
          <cell r="AJ293">
            <v>1.2141545274E-2</v>
          </cell>
          <cell r="AK293">
            <v>1.21122885384E-2</v>
          </cell>
          <cell r="AL293">
            <v>1.2463369365599999E-4</v>
          </cell>
          <cell r="AM293">
            <v>6.2024279471999995</v>
          </cell>
          <cell r="AN293">
            <v>1.7758838509200001</v>
          </cell>
          <cell r="AO293">
            <v>1.2989990606400001</v>
          </cell>
          <cell r="AP293">
            <v>1.3779922467599999</v>
          </cell>
          <cell r="AQ293">
            <v>2.02749177708E-2</v>
          </cell>
          <cell r="AR293">
            <v>9.0110745647999995</v>
          </cell>
          <cell r="AS293">
            <v>6.6412789811999993</v>
          </cell>
          <cell r="AT293">
            <v>4.3007401331999997</v>
          </cell>
          <cell r="AU293">
            <v>3071.9572379999995</v>
          </cell>
          <cell r="AV293">
            <v>5.4710095572000003E-2</v>
          </cell>
          <cell r="AW293">
            <v>3.1597274448000001</v>
          </cell>
          <cell r="AX293">
            <v>2.1474443930400002</v>
          </cell>
          <cell r="AY293">
            <v>1.2346342423200001</v>
          </cell>
          <cell r="AZ293">
            <v>3.2474976515999995E-2</v>
          </cell>
          <cell r="BA293">
            <v>0.165885690852</v>
          </cell>
          <cell r="BB293">
            <v>1614.97180512</v>
          </cell>
          <cell r="BC293">
            <v>2.9051938450800003E-4</v>
          </cell>
          <cell r="BD293">
            <v>109.71275850000001</v>
          </cell>
          <cell r="BE293">
            <v>12.7851934572</v>
          </cell>
          <cell r="BF293">
            <v>7.8408051407999997</v>
          </cell>
          <cell r="BG293">
            <v>89.525610935999993</v>
          </cell>
          <cell r="BH293">
            <v>35.985784787999997</v>
          </cell>
          <cell r="BI293">
            <v>2.8408290267600003</v>
          </cell>
          <cell r="BJ293">
            <v>138.96949409999999</v>
          </cell>
          <cell r="BK293">
            <v>32.474976515999998</v>
          </cell>
          <cell r="BL293">
            <v>3.2182409160000001</v>
          </cell>
          <cell r="BM293">
            <v>10.2691141956</v>
          </cell>
          <cell r="BN293">
            <v>76.067512559999983</v>
          </cell>
          <cell r="BO293">
            <v>1.4540597593200002E-4</v>
          </cell>
          <cell r="BP293">
            <v>0.30427005024000003</v>
          </cell>
          <cell r="BQ293">
            <v>1.23170856876</v>
          </cell>
          <cell r="BR293">
            <v>4.1251997196000003</v>
          </cell>
          <cell r="BS293">
            <v>1225.8572216399998</v>
          </cell>
          <cell r="BT293">
            <v>1.3048504077600001</v>
          </cell>
          <cell r="BU293">
            <v>3.9789160415999995E-2</v>
          </cell>
          <cell r="BV293">
            <v>1.6032691108799999</v>
          </cell>
          <cell r="BW293">
            <v>28.174236382799997</v>
          </cell>
          <cell r="BX293">
            <v>0.72264136932</v>
          </cell>
        </row>
        <row r="294">
          <cell r="A294">
            <v>420</v>
          </cell>
          <cell r="B294">
            <v>64</v>
          </cell>
          <cell r="C294" t="str">
            <v>WELL PAD</v>
          </cell>
          <cell r="D294">
            <v>2</v>
          </cell>
          <cell r="E294">
            <v>4</v>
          </cell>
          <cell r="F294">
            <v>1</v>
          </cell>
          <cell r="G294" t="str">
            <v>7094 JACK NEWELL BLVD S</v>
          </cell>
          <cell r="P294">
            <v>2302.1397423997091</v>
          </cell>
          <cell r="Q294">
            <v>0.62916473645999993</v>
          </cell>
          <cell r="R294">
            <v>0.50010530333999992</v>
          </cell>
          <cell r="S294">
            <v>0.37104587021999996</v>
          </cell>
          <cell r="T294">
            <v>0.33593411268000001</v>
          </cell>
          <cell r="U294">
            <v>1.0533527262</v>
          </cell>
          <cell r="V294">
            <v>0.32075064995999997</v>
          </cell>
          <cell r="W294">
            <v>7.7815246439999983</v>
          </cell>
          <cell r="X294">
            <v>0.41564729195999994</v>
          </cell>
          <cell r="Y294">
            <v>8.0282559131999989</v>
          </cell>
          <cell r="Z294">
            <v>0.31505685143999995</v>
          </cell>
          <cell r="AA294">
            <v>1.2621253385999998E-2</v>
          </cell>
          <cell r="AB294">
            <v>5.2477843025999997E-2</v>
          </cell>
          <cell r="AC294">
            <v>79.333592711999998</v>
          </cell>
          <cell r="AD294">
            <v>73.829587475999986</v>
          </cell>
          <cell r="AE294">
            <v>6.8135788956000002E-3</v>
          </cell>
          <cell r="AF294">
            <v>18.409948547999999</v>
          </cell>
          <cell r="AG294">
            <v>3.1885271711999995E-3</v>
          </cell>
          <cell r="AH294">
            <v>5.3901292655999997E-5</v>
          </cell>
          <cell r="AI294">
            <v>1.5752842571999999E-3</v>
          </cell>
          <cell r="AJ294">
            <v>3.9382106429999997E-3</v>
          </cell>
          <cell r="AK294">
            <v>3.9287209787999995E-3</v>
          </cell>
          <cell r="AL294">
            <v>4.0425969491999993E-5</v>
          </cell>
          <cell r="AM294">
            <v>2.0118088103999998</v>
          </cell>
          <cell r="AN294">
            <v>0.5760226169399999</v>
          </cell>
          <cell r="AO294">
            <v>0.42134109047999996</v>
          </cell>
          <cell r="AP294">
            <v>0.44696318382</v>
          </cell>
          <cell r="AQ294">
            <v>6.5763372905999987E-3</v>
          </cell>
          <cell r="AR294">
            <v>2.9228165736</v>
          </cell>
          <cell r="AS294">
            <v>2.1541537733999996</v>
          </cell>
          <cell r="AT294">
            <v>1.3949806373999998</v>
          </cell>
          <cell r="AU294">
            <v>996.41474099999982</v>
          </cell>
          <cell r="AV294">
            <v>1.7745672053999999E-2</v>
          </cell>
          <cell r="AW294">
            <v>1.0248837335999998</v>
          </cell>
          <cell r="AX294">
            <v>0.69654135227999991</v>
          </cell>
          <cell r="AY294">
            <v>0.40046382924000001</v>
          </cell>
          <cell r="AZ294">
            <v>1.0533527261999999E-2</v>
          </cell>
          <cell r="BA294">
            <v>5.3806396013999995E-2</v>
          </cell>
          <cell r="BB294">
            <v>523.82946384000002</v>
          </cell>
          <cell r="BC294">
            <v>9.4232365505999993E-5</v>
          </cell>
          <cell r="BD294">
            <v>35.586240749999995</v>
          </cell>
          <cell r="BE294">
            <v>4.1469832553999995</v>
          </cell>
          <cell r="BF294">
            <v>2.5432300055999999</v>
          </cell>
          <cell r="BG294">
            <v>29.038372451999994</v>
          </cell>
          <cell r="BH294">
            <v>11.672286966</v>
          </cell>
          <cell r="BI294">
            <v>0.92144639381999993</v>
          </cell>
          <cell r="BJ294">
            <v>45.075904949999995</v>
          </cell>
          <cell r="BK294">
            <v>10.533527262</v>
          </cell>
          <cell r="BL294">
            <v>1.043863062</v>
          </cell>
          <cell r="BM294">
            <v>3.3308721341999998</v>
          </cell>
          <cell r="BN294">
            <v>24.673126919999994</v>
          </cell>
          <cell r="BO294">
            <v>4.7163631073999998E-5</v>
          </cell>
          <cell r="BP294">
            <v>9.869250768E-2</v>
          </cell>
          <cell r="BQ294">
            <v>0.39951486281999993</v>
          </cell>
          <cell r="BR294">
            <v>1.3380426522</v>
          </cell>
          <cell r="BS294">
            <v>397.61692997999995</v>
          </cell>
          <cell r="BT294">
            <v>0.42323902331999996</v>
          </cell>
          <cell r="BU294">
            <v>1.2905943311999998E-2</v>
          </cell>
          <cell r="BV294">
            <v>0.52003359815999994</v>
          </cell>
          <cell r="BW294">
            <v>9.1385466246</v>
          </cell>
          <cell r="BX294">
            <v>0.23439470573999999</v>
          </cell>
        </row>
        <row r="295">
          <cell r="A295">
            <v>421</v>
          </cell>
          <cell r="B295">
            <v>65</v>
          </cell>
          <cell r="C295" t="str">
            <v>WELL PAD</v>
          </cell>
          <cell r="D295">
            <v>2</v>
          </cell>
          <cell r="E295">
            <v>2</v>
          </cell>
          <cell r="F295">
            <v>1</v>
          </cell>
          <cell r="G295" t="str">
            <v>2392 AUSTIN RD</v>
          </cell>
          <cell r="P295">
            <v>2302.1397423997091</v>
          </cell>
          <cell r="Q295">
            <v>0.62916473645999993</v>
          </cell>
          <cell r="R295">
            <v>0.50010530333999992</v>
          </cell>
          <cell r="S295">
            <v>0.37104587021999996</v>
          </cell>
          <cell r="T295">
            <v>0.33593411268000001</v>
          </cell>
          <cell r="U295">
            <v>1.0533527262</v>
          </cell>
          <cell r="V295">
            <v>0.32075064995999997</v>
          </cell>
          <cell r="W295">
            <v>7.7815246439999983</v>
          </cell>
          <cell r="X295">
            <v>0.41564729195999994</v>
          </cell>
          <cell r="Y295">
            <v>8.0282559131999989</v>
          </cell>
          <cell r="Z295">
            <v>0.31505685143999995</v>
          </cell>
          <cell r="AA295">
            <v>1.2621253385999998E-2</v>
          </cell>
          <cell r="AB295">
            <v>5.2477843025999997E-2</v>
          </cell>
          <cell r="AC295">
            <v>79.333592711999998</v>
          </cell>
          <cell r="AD295">
            <v>73.829587475999986</v>
          </cell>
          <cell r="AE295">
            <v>6.8135788956000002E-3</v>
          </cell>
          <cell r="AF295">
            <v>18.409948547999999</v>
          </cell>
          <cell r="AG295">
            <v>3.1885271711999995E-3</v>
          </cell>
          <cell r="AH295">
            <v>5.3901292655999997E-5</v>
          </cell>
          <cell r="AI295">
            <v>1.5752842571999999E-3</v>
          </cell>
          <cell r="AJ295">
            <v>3.9382106429999997E-3</v>
          </cell>
          <cell r="AK295">
            <v>3.9287209787999995E-3</v>
          </cell>
          <cell r="AL295">
            <v>4.0425969491999993E-5</v>
          </cell>
          <cell r="AM295">
            <v>2.0118088103999998</v>
          </cell>
          <cell r="AN295">
            <v>0.5760226169399999</v>
          </cell>
          <cell r="AO295">
            <v>0.42134109047999996</v>
          </cell>
          <cell r="AP295">
            <v>0.44696318382</v>
          </cell>
          <cell r="AQ295">
            <v>6.5763372905999987E-3</v>
          </cell>
          <cell r="AR295">
            <v>2.9228165736</v>
          </cell>
          <cell r="AS295">
            <v>2.1541537733999996</v>
          </cell>
          <cell r="AT295">
            <v>1.3949806373999998</v>
          </cell>
          <cell r="AU295">
            <v>996.41474099999982</v>
          </cell>
          <cell r="AV295">
            <v>1.7745672053999999E-2</v>
          </cell>
          <cell r="AW295">
            <v>1.0248837335999998</v>
          </cell>
          <cell r="AX295">
            <v>0.69654135227999991</v>
          </cell>
          <cell r="AY295">
            <v>0.40046382924000001</v>
          </cell>
          <cell r="AZ295">
            <v>1.0533527261999999E-2</v>
          </cell>
          <cell r="BA295">
            <v>5.3806396013999995E-2</v>
          </cell>
          <cell r="BB295">
            <v>523.82946384000002</v>
          </cell>
          <cell r="BC295">
            <v>9.4232365505999993E-5</v>
          </cell>
          <cell r="BD295">
            <v>35.586240749999995</v>
          </cell>
          <cell r="BE295">
            <v>4.1469832553999995</v>
          </cell>
          <cell r="BF295">
            <v>2.5432300055999999</v>
          </cell>
          <cell r="BG295">
            <v>29.038372451999994</v>
          </cell>
          <cell r="BH295">
            <v>11.672286966</v>
          </cell>
          <cell r="BI295">
            <v>0.92144639381999993</v>
          </cell>
          <cell r="BJ295">
            <v>45.075904949999995</v>
          </cell>
          <cell r="BK295">
            <v>10.533527262</v>
          </cell>
          <cell r="BL295">
            <v>1.043863062</v>
          </cell>
          <cell r="BM295">
            <v>3.3308721341999998</v>
          </cell>
          <cell r="BN295">
            <v>24.673126919999994</v>
          </cell>
          <cell r="BO295">
            <v>4.7163631073999998E-5</v>
          </cell>
          <cell r="BP295">
            <v>9.869250768E-2</v>
          </cell>
          <cell r="BQ295">
            <v>0.39951486281999993</v>
          </cell>
          <cell r="BR295">
            <v>1.3380426522</v>
          </cell>
          <cell r="BS295">
            <v>397.61692997999995</v>
          </cell>
          <cell r="BT295">
            <v>0.42323902331999996</v>
          </cell>
          <cell r="BU295">
            <v>1.2905943311999998E-2</v>
          </cell>
          <cell r="BV295">
            <v>0.52003359815999994</v>
          </cell>
          <cell r="BW295">
            <v>9.1385466246</v>
          </cell>
          <cell r="BX295">
            <v>0.23439470573999999</v>
          </cell>
        </row>
        <row r="296">
          <cell r="A296">
            <v>424</v>
          </cell>
          <cell r="B296">
            <v>66</v>
          </cell>
          <cell r="C296" t="str">
            <v>WELL PAD</v>
          </cell>
          <cell r="D296">
            <v>4</v>
          </cell>
          <cell r="E296">
            <v>4</v>
          </cell>
          <cell r="F296">
            <v>4</v>
          </cell>
          <cell r="G296" t="str">
            <v>7498 MOSIER VIEW CT</v>
          </cell>
          <cell r="P296">
            <v>9208.5589695988365</v>
          </cell>
          <cell r="Q296">
            <v>2.5166589458399997</v>
          </cell>
          <cell r="R296">
            <v>2.0004212133599997</v>
          </cell>
          <cell r="S296">
            <v>1.4841834808799999</v>
          </cell>
          <cell r="T296">
            <v>1.34373645072</v>
          </cell>
          <cell r="U296">
            <v>4.2134109047999999</v>
          </cell>
          <cell r="V296">
            <v>1.2830025998399999</v>
          </cell>
          <cell r="W296">
            <v>31.126098575999993</v>
          </cell>
          <cell r="X296">
            <v>1.6625891678399998</v>
          </cell>
          <cell r="Y296">
            <v>32.113023652799995</v>
          </cell>
          <cell r="Z296">
            <v>1.2602274057599998</v>
          </cell>
          <cell r="AA296">
            <v>5.0485013543999993E-2</v>
          </cell>
          <cell r="AB296">
            <v>0.20991137210399999</v>
          </cell>
          <cell r="AC296">
            <v>317.33437084799999</v>
          </cell>
          <cell r="AD296">
            <v>295.31834990399994</v>
          </cell>
          <cell r="AE296">
            <v>2.7254315582400001E-2</v>
          </cell>
          <cell r="AF296">
            <v>73.639794191999997</v>
          </cell>
          <cell r="AG296">
            <v>1.2754108684799998E-2</v>
          </cell>
          <cell r="AH296">
            <v>2.1560517062399999E-4</v>
          </cell>
          <cell r="AI296">
            <v>6.3011370287999998E-3</v>
          </cell>
          <cell r="AJ296">
            <v>1.5752842571999999E-2</v>
          </cell>
          <cell r="AK296">
            <v>1.5714883915199998E-2</v>
          </cell>
          <cell r="AL296">
            <v>1.6170387796799997E-4</v>
          </cell>
          <cell r="AM296">
            <v>8.0472352415999993</v>
          </cell>
          <cell r="AN296">
            <v>2.3040904677599996</v>
          </cell>
          <cell r="AO296">
            <v>1.6853643619199998</v>
          </cell>
          <cell r="AP296">
            <v>1.78785273528</v>
          </cell>
          <cell r="AQ296">
            <v>2.6305349162399995E-2</v>
          </cell>
          <cell r="AR296">
            <v>11.6912662944</v>
          </cell>
          <cell r="AS296">
            <v>8.6166150935999983</v>
          </cell>
          <cell r="AT296">
            <v>5.5799225495999991</v>
          </cell>
          <cell r="AU296">
            <v>3985.6589639999993</v>
          </cell>
          <cell r="AV296">
            <v>7.0982688215999998E-2</v>
          </cell>
          <cell r="AW296">
            <v>4.0995349343999994</v>
          </cell>
          <cell r="AX296">
            <v>2.7861654091199997</v>
          </cell>
          <cell r="AY296">
            <v>1.6018553169600001</v>
          </cell>
          <cell r="AZ296">
            <v>4.2134109047999996E-2</v>
          </cell>
          <cell r="BA296">
            <v>0.21522558405599998</v>
          </cell>
          <cell r="BB296">
            <v>2095.3178553600001</v>
          </cell>
          <cell r="BC296">
            <v>3.7692946202399997E-4</v>
          </cell>
          <cell r="BD296">
            <v>142.34496299999998</v>
          </cell>
          <cell r="BE296">
            <v>16.587933021599998</v>
          </cell>
          <cell r="BF296">
            <v>10.1729200224</v>
          </cell>
          <cell r="BG296">
            <v>116.15348980799997</v>
          </cell>
          <cell r="BH296">
            <v>46.689147863999999</v>
          </cell>
          <cell r="BI296">
            <v>3.6857855752799997</v>
          </cell>
          <cell r="BJ296">
            <v>180.30361979999998</v>
          </cell>
          <cell r="BK296">
            <v>42.134109047999999</v>
          </cell>
          <cell r="BL296">
            <v>4.175452248</v>
          </cell>
          <cell r="BM296">
            <v>13.323488536799999</v>
          </cell>
          <cell r="BN296">
            <v>98.692507679999977</v>
          </cell>
          <cell r="BO296">
            <v>1.8865452429599999E-4</v>
          </cell>
          <cell r="BP296">
            <v>0.39477003072</v>
          </cell>
          <cell r="BQ296">
            <v>1.5980594512799997</v>
          </cell>
          <cell r="BR296">
            <v>5.3521706087999998</v>
          </cell>
          <cell r="BS296">
            <v>1590.4677199199998</v>
          </cell>
          <cell r="BT296">
            <v>1.6929560932799999</v>
          </cell>
          <cell r="BU296">
            <v>5.1623773247999993E-2</v>
          </cell>
          <cell r="BV296">
            <v>2.0801343926399998</v>
          </cell>
          <cell r="BW296">
            <v>36.5541864984</v>
          </cell>
          <cell r="BX296">
            <v>0.93757882295999995</v>
          </cell>
        </row>
        <row r="297">
          <cell r="A297">
            <v>426</v>
          </cell>
          <cell r="B297">
            <v>67</v>
          </cell>
          <cell r="C297" t="str">
            <v>WELL PAD</v>
          </cell>
          <cell r="D297">
            <v>5</v>
          </cell>
          <cell r="E297">
            <v>5</v>
          </cell>
          <cell r="F297">
            <v>2</v>
          </cell>
          <cell r="G297" t="str">
            <v>692 BRIDGEWOOD DR</v>
          </cell>
          <cell r="P297">
            <v>4604.2794847994182</v>
          </cell>
          <cell r="Q297">
            <v>1.2583294729199999</v>
          </cell>
          <cell r="R297">
            <v>1.0002106066799998</v>
          </cell>
          <cell r="S297">
            <v>0.74209174043999993</v>
          </cell>
          <cell r="T297">
            <v>0.67186822536000002</v>
          </cell>
          <cell r="U297">
            <v>2.1067054524</v>
          </cell>
          <cell r="V297">
            <v>0.64150129991999993</v>
          </cell>
          <cell r="W297">
            <v>15.563049287999997</v>
          </cell>
          <cell r="X297">
            <v>0.83129458391999989</v>
          </cell>
          <cell r="Y297">
            <v>16.056511826399998</v>
          </cell>
          <cell r="Z297">
            <v>0.6301137028799999</v>
          </cell>
          <cell r="AA297">
            <v>2.5242506771999997E-2</v>
          </cell>
          <cell r="AB297">
            <v>0.10495568605199999</v>
          </cell>
          <cell r="AC297">
            <v>158.667185424</v>
          </cell>
          <cell r="AD297">
            <v>147.65917495199997</v>
          </cell>
          <cell r="AE297">
            <v>1.36271577912E-2</v>
          </cell>
          <cell r="AF297">
            <v>36.819897095999998</v>
          </cell>
          <cell r="AG297">
            <v>6.377054342399999E-3</v>
          </cell>
          <cell r="AH297">
            <v>1.0780258531199999E-4</v>
          </cell>
          <cell r="AI297">
            <v>3.1505685143999999E-3</v>
          </cell>
          <cell r="AJ297">
            <v>7.8764212859999995E-3</v>
          </cell>
          <cell r="AK297">
            <v>7.857441957599999E-3</v>
          </cell>
          <cell r="AL297">
            <v>8.0851938983999986E-5</v>
          </cell>
          <cell r="AM297">
            <v>4.0236176207999996</v>
          </cell>
          <cell r="AN297">
            <v>1.1520452338799998</v>
          </cell>
          <cell r="AO297">
            <v>0.84268218095999992</v>
          </cell>
          <cell r="AP297">
            <v>0.89392636764</v>
          </cell>
          <cell r="AQ297">
            <v>1.3152674581199997E-2</v>
          </cell>
          <cell r="AR297">
            <v>5.8456331472</v>
          </cell>
          <cell r="AS297">
            <v>4.3083075467999992</v>
          </cell>
          <cell r="AT297">
            <v>2.7899612747999996</v>
          </cell>
          <cell r="AU297">
            <v>1992.8294819999996</v>
          </cell>
          <cell r="AV297">
            <v>3.5491344107999999E-2</v>
          </cell>
          <cell r="AW297">
            <v>2.0497674671999997</v>
          </cell>
          <cell r="AX297">
            <v>1.3930827045599998</v>
          </cell>
          <cell r="AY297">
            <v>0.80092765848000003</v>
          </cell>
          <cell r="AZ297">
            <v>2.1067054523999998E-2</v>
          </cell>
          <cell r="BA297">
            <v>0.10761279202799999</v>
          </cell>
          <cell r="BB297">
            <v>1047.65892768</v>
          </cell>
          <cell r="BC297">
            <v>1.8846473101199999E-4</v>
          </cell>
          <cell r="BD297">
            <v>71.172481499999989</v>
          </cell>
          <cell r="BE297">
            <v>8.2939665107999989</v>
          </cell>
          <cell r="BF297">
            <v>5.0864600111999998</v>
          </cell>
          <cell r="BG297">
            <v>58.076744903999987</v>
          </cell>
          <cell r="BH297">
            <v>23.344573931999999</v>
          </cell>
          <cell r="BI297">
            <v>1.8428927876399999</v>
          </cell>
          <cell r="BJ297">
            <v>90.151809899999989</v>
          </cell>
          <cell r="BK297">
            <v>21.067054524</v>
          </cell>
          <cell r="BL297">
            <v>2.087726124</v>
          </cell>
          <cell r="BM297">
            <v>6.6617442683999997</v>
          </cell>
          <cell r="BN297">
            <v>49.346253839999989</v>
          </cell>
          <cell r="BO297">
            <v>9.4327262147999997E-5</v>
          </cell>
          <cell r="BP297">
            <v>0.19738501536</v>
          </cell>
          <cell r="BQ297">
            <v>0.79902972563999985</v>
          </cell>
          <cell r="BR297">
            <v>2.6760853043999999</v>
          </cell>
          <cell r="BS297">
            <v>795.2338599599999</v>
          </cell>
          <cell r="BT297">
            <v>0.84647804663999993</v>
          </cell>
          <cell r="BU297">
            <v>2.5811886623999997E-2</v>
          </cell>
          <cell r="BV297">
            <v>1.0400671963199999</v>
          </cell>
          <cell r="BW297">
            <v>18.2770932492</v>
          </cell>
          <cell r="BX297">
            <v>0.46878941147999997</v>
          </cell>
        </row>
        <row r="298">
          <cell r="A298">
            <v>428</v>
          </cell>
          <cell r="B298">
            <v>68</v>
          </cell>
          <cell r="C298" t="str">
            <v>WELL PAD</v>
          </cell>
          <cell r="D298">
            <v>5</v>
          </cell>
          <cell r="E298">
            <v>12</v>
          </cell>
          <cell r="F298">
            <v>3</v>
          </cell>
          <cell r="G298" t="str">
            <v>7990 TRINITY BLVD</v>
          </cell>
          <cell r="P298">
            <v>9399.6610390584901</v>
          </cell>
          <cell r="Q298">
            <v>2.5688863067400001</v>
          </cell>
          <cell r="R298">
            <v>2.0419352694600001</v>
          </cell>
          <cell r="S298">
            <v>1.51498423218</v>
          </cell>
          <cell r="T298">
            <v>1.3716225529199999</v>
          </cell>
          <cell r="U298">
            <v>4.3008503777999998</v>
          </cell>
          <cell r="V298">
            <v>1.30962831324</v>
          </cell>
          <cell r="W298">
            <v>31.772047835999995</v>
          </cell>
          <cell r="X298">
            <v>1.69709231124</v>
          </cell>
          <cell r="Y298">
            <v>32.779454230799999</v>
          </cell>
          <cell r="Z298">
            <v>1.2863804733600002</v>
          </cell>
          <cell r="AA298">
            <v>5.1532711734000002E-2</v>
          </cell>
          <cell r="AB298">
            <v>0.21426759089400002</v>
          </cell>
          <cell r="AC298">
            <v>323.91990232799992</v>
          </cell>
          <cell r="AD298">
            <v>301.44699044399994</v>
          </cell>
          <cell r="AE298">
            <v>2.78199150564E-2</v>
          </cell>
          <cell r="AF298">
            <v>75.168015612000005</v>
          </cell>
          <cell r="AG298">
            <v>1.3018790332799998E-2</v>
          </cell>
          <cell r="AH298">
            <v>2.2007955086400001E-4</v>
          </cell>
          <cell r="AI298">
            <v>6.4319023668000007E-3</v>
          </cell>
          <cell r="AJ298">
            <v>1.6079755917000001E-2</v>
          </cell>
          <cell r="AK298">
            <v>1.60410095172E-2</v>
          </cell>
          <cell r="AL298">
            <v>1.6505966314799998E-4</v>
          </cell>
          <cell r="AM298">
            <v>8.2142367575999984</v>
          </cell>
          <cell r="AN298">
            <v>2.3519064678599997</v>
          </cell>
          <cell r="AO298">
            <v>1.72034015112</v>
          </cell>
          <cell r="AP298">
            <v>1.8249554305799998</v>
          </cell>
          <cell r="AQ298">
            <v>2.6851255061399994E-2</v>
          </cell>
          <cell r="AR298">
            <v>11.9338911384</v>
          </cell>
          <cell r="AS298">
            <v>8.7954327545999984</v>
          </cell>
          <cell r="AT298">
            <v>5.6957207705999995</v>
          </cell>
          <cell r="AU298">
            <v>4068.3719789999996</v>
          </cell>
          <cell r="AV298">
            <v>7.2455767626000006E-2</v>
          </cell>
          <cell r="AW298">
            <v>4.1846111783999991</v>
          </cell>
          <cell r="AX298">
            <v>2.8439857453200004</v>
          </cell>
          <cell r="AY298">
            <v>1.6350980715600001</v>
          </cell>
          <cell r="AZ298">
            <v>4.3008503777999994E-2</v>
          </cell>
          <cell r="BA298">
            <v>0.219692086866</v>
          </cell>
          <cell r="BB298">
            <v>2138.80126896</v>
          </cell>
          <cell r="BC298">
            <v>3.8475175001399998E-4</v>
          </cell>
          <cell r="BD298">
            <v>145.29899925000001</v>
          </cell>
          <cell r="BE298">
            <v>16.9321767126</v>
          </cell>
          <cell r="BF298">
            <v>10.384035146399999</v>
          </cell>
          <cell r="BG298">
            <v>118.56398338799998</v>
          </cell>
          <cell r="BH298">
            <v>47.658071753999998</v>
          </cell>
          <cell r="BI298">
            <v>3.76227542058</v>
          </cell>
          <cell r="BJ298">
            <v>184.04539905000001</v>
          </cell>
          <cell r="BK298">
            <v>43.008503778000005</v>
          </cell>
          <cell r="BL298">
            <v>4.2621039779999998</v>
          </cell>
          <cell r="BM298">
            <v>13.599986329800002</v>
          </cell>
          <cell r="BN298">
            <v>100.74063948</v>
          </cell>
          <cell r="BO298">
            <v>1.9256960700599998E-4</v>
          </cell>
          <cell r="BP298">
            <v>0.40296255792000008</v>
          </cell>
          <cell r="BQ298">
            <v>1.6312234315799998</v>
          </cell>
          <cell r="BR298">
            <v>5.4632423717999998</v>
          </cell>
          <cell r="BS298">
            <v>1623.4741516199999</v>
          </cell>
          <cell r="BT298">
            <v>1.7280894310799999</v>
          </cell>
          <cell r="BU298">
            <v>5.2695103728000001E-2</v>
          </cell>
          <cell r="BV298">
            <v>2.1233027090399998</v>
          </cell>
          <cell r="BW298">
            <v>37.3127830074</v>
          </cell>
          <cell r="BX298">
            <v>0.95703607505999999</v>
          </cell>
        </row>
        <row r="299">
          <cell r="A299">
            <v>429</v>
          </cell>
          <cell r="B299">
            <v>69</v>
          </cell>
          <cell r="C299" t="str">
            <v>WELL PAD</v>
          </cell>
          <cell r="D299">
            <v>1</v>
          </cell>
          <cell r="E299">
            <v>2</v>
          </cell>
          <cell r="F299">
            <v>1</v>
          </cell>
          <cell r="G299" t="str">
            <v>8097 TRINITY BLVD</v>
          </cell>
          <cell r="P299">
            <v>2302.1397423997091</v>
          </cell>
          <cell r="Q299">
            <v>0.62916473645999993</v>
          </cell>
          <cell r="R299">
            <v>0.50010530333999992</v>
          </cell>
          <cell r="S299">
            <v>0.37104587021999996</v>
          </cell>
          <cell r="T299">
            <v>0.33593411268000001</v>
          </cell>
          <cell r="U299">
            <v>1.0533527262</v>
          </cell>
          <cell r="V299">
            <v>0.32075064995999997</v>
          </cell>
          <cell r="W299">
            <v>7.7815246439999983</v>
          </cell>
          <cell r="X299">
            <v>0.41564729195999994</v>
          </cell>
          <cell r="Y299">
            <v>8.0282559131999989</v>
          </cell>
          <cell r="Z299">
            <v>0.31505685143999995</v>
          </cell>
          <cell r="AA299">
            <v>1.2621253385999998E-2</v>
          </cell>
          <cell r="AB299">
            <v>5.2477843025999997E-2</v>
          </cell>
          <cell r="AC299">
            <v>79.333592711999998</v>
          </cell>
          <cell r="AD299">
            <v>73.829587475999986</v>
          </cell>
          <cell r="AE299">
            <v>6.8135788956000002E-3</v>
          </cell>
          <cell r="AF299">
            <v>18.409948547999999</v>
          </cell>
          <cell r="AG299">
            <v>3.1885271711999995E-3</v>
          </cell>
          <cell r="AH299">
            <v>5.3901292655999997E-5</v>
          </cell>
          <cell r="AI299">
            <v>1.5752842571999999E-3</v>
          </cell>
          <cell r="AJ299">
            <v>3.9382106429999997E-3</v>
          </cell>
          <cell r="AK299">
            <v>3.9287209787999995E-3</v>
          </cell>
          <cell r="AL299">
            <v>4.0425969491999993E-5</v>
          </cell>
          <cell r="AM299">
            <v>2.0118088103999998</v>
          </cell>
          <cell r="AN299">
            <v>0.5760226169399999</v>
          </cell>
          <cell r="AO299">
            <v>0.42134109047999996</v>
          </cell>
          <cell r="AP299">
            <v>0.44696318382</v>
          </cell>
          <cell r="AQ299">
            <v>6.5763372905999987E-3</v>
          </cell>
          <cell r="AR299">
            <v>2.9228165736</v>
          </cell>
          <cell r="AS299">
            <v>2.1541537733999996</v>
          </cell>
          <cell r="AT299">
            <v>1.3949806373999998</v>
          </cell>
          <cell r="AU299">
            <v>996.41474099999982</v>
          </cell>
          <cell r="AV299">
            <v>1.7745672053999999E-2</v>
          </cell>
          <cell r="AW299">
            <v>1.0248837335999998</v>
          </cell>
          <cell r="AX299">
            <v>0.69654135227999991</v>
          </cell>
          <cell r="AY299">
            <v>0.40046382924000001</v>
          </cell>
          <cell r="AZ299">
            <v>1.0533527261999999E-2</v>
          </cell>
          <cell r="BA299">
            <v>5.3806396013999995E-2</v>
          </cell>
          <cell r="BB299">
            <v>523.82946384000002</v>
          </cell>
          <cell r="BC299">
            <v>9.4232365505999993E-5</v>
          </cell>
          <cell r="BD299">
            <v>35.586240749999995</v>
          </cell>
          <cell r="BE299">
            <v>4.1469832553999995</v>
          </cell>
          <cell r="BF299">
            <v>2.5432300055999999</v>
          </cell>
          <cell r="BG299">
            <v>29.038372451999994</v>
          </cell>
          <cell r="BH299">
            <v>11.672286966</v>
          </cell>
          <cell r="BI299">
            <v>0.92144639381999993</v>
          </cell>
          <cell r="BJ299">
            <v>45.075904949999995</v>
          </cell>
          <cell r="BK299">
            <v>10.533527262</v>
          </cell>
          <cell r="BL299">
            <v>1.043863062</v>
          </cell>
          <cell r="BM299">
            <v>3.3308721341999998</v>
          </cell>
          <cell r="BN299">
            <v>24.673126919999994</v>
          </cell>
          <cell r="BO299">
            <v>4.7163631073999998E-5</v>
          </cell>
          <cell r="BP299">
            <v>9.869250768E-2</v>
          </cell>
          <cell r="BQ299">
            <v>0.39951486281999993</v>
          </cell>
          <cell r="BR299">
            <v>1.3380426522</v>
          </cell>
          <cell r="BS299">
            <v>397.61692997999995</v>
          </cell>
          <cell r="BT299">
            <v>0.42323902331999996</v>
          </cell>
          <cell r="BU299">
            <v>1.2905943311999998E-2</v>
          </cell>
          <cell r="BV299">
            <v>0.52003359815999994</v>
          </cell>
          <cell r="BW299">
            <v>9.1385466246</v>
          </cell>
          <cell r="BX299">
            <v>0.23439470573999999</v>
          </cell>
        </row>
        <row r="300">
          <cell r="A300">
            <v>438</v>
          </cell>
          <cell r="B300">
            <v>70</v>
          </cell>
          <cell r="C300" t="str">
            <v>WELL PAD</v>
          </cell>
          <cell r="D300">
            <v>3</v>
          </cell>
          <cell r="E300">
            <v>5</v>
          </cell>
          <cell r="F300">
            <v>1</v>
          </cell>
          <cell r="G300" t="str">
            <v>9290 KEMP ST</v>
          </cell>
          <cell r="P300">
            <v>2302.1397423997091</v>
          </cell>
          <cell r="Q300">
            <v>0.62916473645999993</v>
          </cell>
          <cell r="R300">
            <v>0.50010530333999992</v>
          </cell>
          <cell r="S300">
            <v>0.37104587021999996</v>
          </cell>
          <cell r="T300">
            <v>0.33593411268000001</v>
          </cell>
          <cell r="U300">
            <v>1.0533527262</v>
          </cell>
          <cell r="V300">
            <v>0.32075064995999997</v>
          </cell>
          <cell r="W300">
            <v>7.7815246439999983</v>
          </cell>
          <cell r="X300">
            <v>0.41564729195999994</v>
          </cell>
          <cell r="Y300">
            <v>8.0282559131999989</v>
          </cell>
          <cell r="Z300">
            <v>0.31505685143999995</v>
          </cell>
          <cell r="AA300">
            <v>1.2621253385999998E-2</v>
          </cell>
          <cell r="AB300">
            <v>5.2477843025999997E-2</v>
          </cell>
          <cell r="AC300">
            <v>79.333592711999998</v>
          </cell>
          <cell r="AD300">
            <v>73.829587475999986</v>
          </cell>
          <cell r="AE300">
            <v>6.8135788956000002E-3</v>
          </cell>
          <cell r="AF300">
            <v>18.409948547999999</v>
          </cell>
          <cell r="AG300">
            <v>3.1885271711999995E-3</v>
          </cell>
          <cell r="AH300">
            <v>5.3901292655999997E-5</v>
          </cell>
          <cell r="AI300">
            <v>1.5752842571999999E-3</v>
          </cell>
          <cell r="AJ300">
            <v>3.9382106429999997E-3</v>
          </cell>
          <cell r="AK300">
            <v>3.9287209787999995E-3</v>
          </cell>
          <cell r="AL300">
            <v>4.0425969491999993E-5</v>
          </cell>
          <cell r="AM300">
            <v>2.0118088103999998</v>
          </cell>
          <cell r="AN300">
            <v>0.5760226169399999</v>
          </cell>
          <cell r="AO300">
            <v>0.42134109047999996</v>
          </cell>
          <cell r="AP300">
            <v>0.44696318382</v>
          </cell>
          <cell r="AQ300">
            <v>6.5763372905999987E-3</v>
          </cell>
          <cell r="AR300">
            <v>2.9228165736</v>
          </cell>
          <cell r="AS300">
            <v>2.1541537733999996</v>
          </cell>
          <cell r="AT300">
            <v>1.3949806373999998</v>
          </cell>
          <cell r="AU300">
            <v>996.41474099999982</v>
          </cell>
          <cell r="AV300">
            <v>1.7745672053999999E-2</v>
          </cell>
          <cell r="AW300">
            <v>1.0248837335999998</v>
          </cell>
          <cell r="AX300">
            <v>0.69654135227999991</v>
          </cell>
          <cell r="AY300">
            <v>0.40046382924000001</v>
          </cell>
          <cell r="AZ300">
            <v>1.0533527261999999E-2</v>
          </cell>
          <cell r="BA300">
            <v>5.3806396013999995E-2</v>
          </cell>
          <cell r="BB300">
            <v>523.82946384000002</v>
          </cell>
          <cell r="BC300">
            <v>9.4232365505999993E-5</v>
          </cell>
          <cell r="BD300">
            <v>35.586240749999995</v>
          </cell>
          <cell r="BE300">
            <v>4.1469832553999995</v>
          </cell>
          <cell r="BF300">
            <v>2.5432300055999999</v>
          </cell>
          <cell r="BG300">
            <v>29.038372451999994</v>
          </cell>
          <cell r="BH300">
            <v>11.672286966</v>
          </cell>
          <cell r="BI300">
            <v>0.92144639381999993</v>
          </cell>
          <cell r="BJ300">
            <v>45.075904949999995</v>
          </cell>
          <cell r="BK300">
            <v>10.533527262</v>
          </cell>
          <cell r="BL300">
            <v>1.043863062</v>
          </cell>
          <cell r="BM300">
            <v>3.3308721341999998</v>
          </cell>
          <cell r="BN300">
            <v>24.673126919999994</v>
          </cell>
          <cell r="BO300">
            <v>4.7163631073999998E-5</v>
          </cell>
          <cell r="BP300">
            <v>9.869250768E-2</v>
          </cell>
          <cell r="BQ300">
            <v>0.39951486281999993</v>
          </cell>
          <cell r="BR300">
            <v>1.3380426522</v>
          </cell>
          <cell r="BS300">
            <v>397.61692997999995</v>
          </cell>
          <cell r="BT300">
            <v>0.42323902331999996</v>
          </cell>
          <cell r="BU300">
            <v>1.2905943311999998E-2</v>
          </cell>
          <cell r="BV300">
            <v>0.52003359815999994</v>
          </cell>
          <cell r="BW300">
            <v>9.1385466246</v>
          </cell>
          <cell r="BX300">
            <v>0.23439470573999999</v>
          </cell>
        </row>
        <row r="301">
          <cell r="A301">
            <v>447</v>
          </cell>
          <cell r="B301">
            <v>71</v>
          </cell>
          <cell r="C301" t="str">
            <v>WELL PAD</v>
          </cell>
          <cell r="D301">
            <v>2</v>
          </cell>
          <cell r="E301">
            <v>2</v>
          </cell>
          <cell r="F301">
            <v>1</v>
          </cell>
          <cell r="G301" t="str">
            <v>2598 Greenbelt Rd</v>
          </cell>
          <cell r="P301">
            <v>2302.1397423997091</v>
          </cell>
          <cell r="Q301">
            <v>0.62916473645999993</v>
          </cell>
          <cell r="R301">
            <v>0.50010530333999992</v>
          </cell>
          <cell r="S301">
            <v>0.37104587021999996</v>
          </cell>
          <cell r="T301">
            <v>0.33593411268000001</v>
          </cell>
          <cell r="U301">
            <v>1.0533527262</v>
          </cell>
          <cell r="V301">
            <v>0.32075064995999997</v>
          </cell>
          <cell r="W301">
            <v>7.7815246439999983</v>
          </cell>
          <cell r="X301">
            <v>0.41564729195999994</v>
          </cell>
          <cell r="Y301">
            <v>8.0282559131999989</v>
          </cell>
          <cell r="Z301">
            <v>0.31505685143999995</v>
          </cell>
          <cell r="AA301">
            <v>1.2621253385999998E-2</v>
          </cell>
          <cell r="AB301">
            <v>5.2477843025999997E-2</v>
          </cell>
          <cell r="AC301">
            <v>79.333592711999998</v>
          </cell>
          <cell r="AD301">
            <v>73.829587475999986</v>
          </cell>
          <cell r="AE301">
            <v>6.8135788956000002E-3</v>
          </cell>
          <cell r="AF301">
            <v>18.409948547999999</v>
          </cell>
          <cell r="AG301">
            <v>3.1885271711999995E-3</v>
          </cell>
          <cell r="AH301">
            <v>5.3901292655999997E-5</v>
          </cell>
          <cell r="AI301">
            <v>1.5752842571999999E-3</v>
          </cell>
          <cell r="AJ301">
            <v>3.9382106429999997E-3</v>
          </cell>
          <cell r="AK301">
            <v>3.9287209787999995E-3</v>
          </cell>
          <cell r="AL301">
            <v>4.0425969491999993E-5</v>
          </cell>
          <cell r="AM301">
            <v>2.0118088103999998</v>
          </cell>
          <cell r="AN301">
            <v>0.5760226169399999</v>
          </cell>
          <cell r="AO301">
            <v>0.42134109047999996</v>
          </cell>
          <cell r="AP301">
            <v>0.44696318382</v>
          </cell>
          <cell r="AQ301">
            <v>6.5763372905999987E-3</v>
          </cell>
          <cell r="AR301">
            <v>2.9228165736</v>
          </cell>
          <cell r="AS301">
            <v>2.1541537733999996</v>
          </cell>
          <cell r="AT301">
            <v>1.3949806373999998</v>
          </cell>
          <cell r="AU301">
            <v>996.41474099999982</v>
          </cell>
          <cell r="AV301">
            <v>1.7745672053999999E-2</v>
          </cell>
          <cell r="AW301">
            <v>1.0248837335999998</v>
          </cell>
          <cell r="AX301">
            <v>0.69654135227999991</v>
          </cell>
          <cell r="AY301">
            <v>0.40046382924000001</v>
          </cell>
          <cell r="AZ301">
            <v>1.0533527261999999E-2</v>
          </cell>
          <cell r="BA301">
            <v>5.3806396013999995E-2</v>
          </cell>
          <cell r="BB301">
            <v>523.82946384000002</v>
          </cell>
          <cell r="BC301">
            <v>9.4232365505999993E-5</v>
          </cell>
          <cell r="BD301">
            <v>35.586240749999995</v>
          </cell>
          <cell r="BE301">
            <v>4.1469832553999995</v>
          </cell>
          <cell r="BF301">
            <v>2.5432300055999999</v>
          </cell>
          <cell r="BG301">
            <v>29.038372451999994</v>
          </cell>
          <cell r="BH301">
            <v>11.672286966</v>
          </cell>
          <cell r="BI301">
            <v>0.92144639381999993</v>
          </cell>
          <cell r="BJ301">
            <v>45.075904949999995</v>
          </cell>
          <cell r="BK301">
            <v>10.533527262</v>
          </cell>
          <cell r="BL301">
            <v>1.043863062</v>
          </cell>
          <cell r="BM301">
            <v>3.3308721341999998</v>
          </cell>
          <cell r="BN301">
            <v>24.673126919999994</v>
          </cell>
          <cell r="BO301">
            <v>4.7163631073999998E-5</v>
          </cell>
          <cell r="BP301">
            <v>9.869250768E-2</v>
          </cell>
          <cell r="BQ301">
            <v>0.39951486281999993</v>
          </cell>
          <cell r="BR301">
            <v>1.3380426522</v>
          </cell>
          <cell r="BS301">
            <v>397.61692997999995</v>
          </cell>
          <cell r="BT301">
            <v>0.42323902331999996</v>
          </cell>
          <cell r="BU301">
            <v>1.2905943311999998E-2</v>
          </cell>
          <cell r="BV301">
            <v>0.52003359815999994</v>
          </cell>
          <cell r="BW301">
            <v>9.1385466246</v>
          </cell>
          <cell r="BX301">
            <v>0.23439470573999999</v>
          </cell>
        </row>
        <row r="302">
          <cell r="A302">
            <v>470</v>
          </cell>
          <cell r="B302">
            <v>72</v>
          </cell>
          <cell r="C302" t="str">
            <v>WELL PAD</v>
          </cell>
          <cell r="D302">
            <v>2</v>
          </cell>
          <cell r="E302">
            <v>6</v>
          </cell>
          <cell r="F302">
            <v>1</v>
          </cell>
          <cell r="G302" t="str">
            <v>7294 ROBERTSON RD</v>
          </cell>
          <cell r="P302">
            <v>669.41508901629606</v>
          </cell>
          <cell r="Q302">
            <v>0.18294821999999999</v>
          </cell>
          <cell r="R302">
            <v>0.14542038000000002</v>
          </cell>
          <cell r="S302">
            <v>0.10789254000000001</v>
          </cell>
          <cell r="T302">
            <v>9.7682760000000007E-2</v>
          </cell>
          <cell r="U302">
            <v>0.30629339999999999</v>
          </cell>
          <cell r="V302">
            <v>9.3267719999999998E-2</v>
          </cell>
          <cell r="W302">
            <v>2.2627079999999999</v>
          </cell>
          <cell r="X302">
            <v>0.12086172000000001</v>
          </cell>
          <cell r="Y302">
            <v>2.3344524</v>
          </cell>
          <cell r="Z302">
            <v>9.1612079999999999E-2</v>
          </cell>
          <cell r="AA302">
            <v>3.6700019999999999E-3</v>
          </cell>
          <cell r="AB302">
            <v>1.5259482000000001E-2</v>
          </cell>
          <cell r="AC302">
            <v>23.068583999999998</v>
          </cell>
          <cell r="AD302">
            <v>21.468132000000001</v>
          </cell>
          <cell r="AE302">
            <v>1.9812492000000001E-3</v>
          </cell>
          <cell r="AF302">
            <v>5.3532360000000008</v>
          </cell>
          <cell r="AG302">
            <v>9.271584E-4</v>
          </cell>
          <cell r="AH302">
            <v>1.5673392000000003E-5</v>
          </cell>
          <cell r="AI302">
            <v>4.5806040000000002E-4</v>
          </cell>
          <cell r="AJ302">
            <v>1.1451510000000001E-3</v>
          </cell>
          <cell r="AK302">
            <v>1.1423916E-3</v>
          </cell>
          <cell r="AL302">
            <v>1.1755043999999999E-5</v>
          </cell>
          <cell r="AM302">
            <v>0.58499280000000009</v>
          </cell>
          <cell r="AN302">
            <v>0.16749558000000001</v>
          </cell>
          <cell r="AO302">
            <v>0.12251736000000001</v>
          </cell>
          <cell r="AP302">
            <v>0.12996774</v>
          </cell>
          <cell r="AQ302">
            <v>1.9122642E-3</v>
          </cell>
          <cell r="AR302">
            <v>0.84989520000000007</v>
          </cell>
          <cell r="AS302">
            <v>0.62638380000000005</v>
          </cell>
          <cell r="AT302">
            <v>0.40563179999999999</v>
          </cell>
          <cell r="AU302">
            <v>289.73700000000002</v>
          </cell>
          <cell r="AV302">
            <v>5.1600780000000002E-3</v>
          </cell>
          <cell r="AW302">
            <v>0.29801519999999998</v>
          </cell>
          <cell r="AX302">
            <v>0.20253995999999999</v>
          </cell>
          <cell r="AY302">
            <v>0.11644668000000001</v>
          </cell>
          <cell r="AZ302">
            <v>3.0629340000000002E-3</v>
          </cell>
          <cell r="BA302">
            <v>1.5645797999999999E-2</v>
          </cell>
          <cell r="BB302">
            <v>152.31888000000001</v>
          </cell>
          <cell r="BC302">
            <v>2.7400842000000002E-5</v>
          </cell>
          <cell r="BD302">
            <v>10.34775</v>
          </cell>
          <cell r="BE302">
            <v>1.2058578</v>
          </cell>
          <cell r="BF302">
            <v>0.73951920000000004</v>
          </cell>
          <cell r="BG302">
            <v>8.4437639999999998</v>
          </cell>
          <cell r="BH302">
            <v>3.3940619999999999</v>
          </cell>
          <cell r="BI302">
            <v>0.26793774000000004</v>
          </cell>
          <cell r="BJ302">
            <v>13.107149999999999</v>
          </cell>
          <cell r="BK302">
            <v>3.0629340000000003</v>
          </cell>
          <cell r="BL302">
            <v>0.30353400000000003</v>
          </cell>
          <cell r="BM302">
            <v>0.96854940000000012</v>
          </cell>
          <cell r="BN302">
            <v>7.1744399999999997</v>
          </cell>
          <cell r="BO302">
            <v>1.3714218000000001E-5</v>
          </cell>
          <cell r="BP302">
            <v>2.8697759999999999E-2</v>
          </cell>
          <cell r="BQ302">
            <v>0.11617073999999999</v>
          </cell>
          <cell r="BR302">
            <v>0.38907540000000002</v>
          </cell>
          <cell r="BS302">
            <v>115.61886</v>
          </cell>
          <cell r="BT302">
            <v>0.12306924000000001</v>
          </cell>
          <cell r="BU302">
            <v>3.7527839999999995E-3</v>
          </cell>
          <cell r="BV302">
            <v>0.15121511999999998</v>
          </cell>
          <cell r="BW302">
            <v>2.6573022000000002</v>
          </cell>
          <cell r="BX302">
            <v>6.8157179999999998E-2</v>
          </cell>
        </row>
        <row r="303">
          <cell r="A303">
            <v>483</v>
          </cell>
          <cell r="B303">
            <v>73</v>
          </cell>
          <cell r="C303" t="str">
            <v>WELL PAD</v>
          </cell>
          <cell r="D303">
            <v>1</v>
          </cell>
          <cell r="E303">
            <v>1</v>
          </cell>
          <cell r="F303">
            <v>1</v>
          </cell>
          <cell r="G303" t="str">
            <v>4898 Marine Creek PkWY</v>
          </cell>
          <cell r="P303">
            <v>2302.1397423997091</v>
          </cell>
          <cell r="Q303">
            <v>0.62916473645999993</v>
          </cell>
          <cell r="R303">
            <v>0.50010530333999992</v>
          </cell>
          <cell r="S303">
            <v>0.37104587021999996</v>
          </cell>
          <cell r="T303">
            <v>0.33593411268000001</v>
          </cell>
          <cell r="U303">
            <v>1.0533527262</v>
          </cell>
          <cell r="V303">
            <v>0.32075064995999997</v>
          </cell>
          <cell r="W303">
            <v>7.7815246439999983</v>
          </cell>
          <cell r="X303">
            <v>0.41564729195999994</v>
          </cell>
          <cell r="Y303">
            <v>8.0282559131999989</v>
          </cell>
          <cell r="Z303">
            <v>0.31505685143999995</v>
          </cell>
          <cell r="AA303">
            <v>1.2621253385999998E-2</v>
          </cell>
          <cell r="AB303">
            <v>5.2477843025999997E-2</v>
          </cell>
          <cell r="AC303">
            <v>79.333592711999998</v>
          </cell>
          <cell r="AD303">
            <v>73.829587475999986</v>
          </cell>
          <cell r="AE303">
            <v>6.8135788956000002E-3</v>
          </cell>
          <cell r="AF303">
            <v>18.409948547999999</v>
          </cell>
          <cell r="AG303">
            <v>3.1885271711999995E-3</v>
          </cell>
          <cell r="AH303">
            <v>5.3901292655999997E-5</v>
          </cell>
          <cell r="AI303">
            <v>1.5752842571999999E-3</v>
          </cell>
          <cell r="AJ303">
            <v>3.9382106429999997E-3</v>
          </cell>
          <cell r="AK303">
            <v>3.9287209787999995E-3</v>
          </cell>
          <cell r="AL303">
            <v>4.0425969491999993E-5</v>
          </cell>
          <cell r="AM303">
            <v>2.0118088103999998</v>
          </cell>
          <cell r="AN303">
            <v>0.5760226169399999</v>
          </cell>
          <cell r="AO303">
            <v>0.42134109047999996</v>
          </cell>
          <cell r="AP303">
            <v>0.44696318382</v>
          </cell>
          <cell r="AQ303">
            <v>6.5763372905999987E-3</v>
          </cell>
          <cell r="AR303">
            <v>2.9228165736</v>
          </cell>
          <cell r="AS303">
            <v>2.1541537733999996</v>
          </cell>
          <cell r="AT303">
            <v>1.3949806373999998</v>
          </cell>
          <cell r="AU303">
            <v>996.41474099999982</v>
          </cell>
          <cell r="AV303">
            <v>1.7745672053999999E-2</v>
          </cell>
          <cell r="AW303">
            <v>1.0248837335999998</v>
          </cell>
          <cell r="AX303">
            <v>0.69654135227999991</v>
          </cell>
          <cell r="AY303">
            <v>0.40046382924000001</v>
          </cell>
          <cell r="AZ303">
            <v>1.0533527261999999E-2</v>
          </cell>
          <cell r="BA303">
            <v>5.3806396013999995E-2</v>
          </cell>
          <cell r="BB303">
            <v>523.82946384000002</v>
          </cell>
          <cell r="BC303">
            <v>9.4232365505999993E-5</v>
          </cell>
          <cell r="BD303">
            <v>35.586240749999995</v>
          </cell>
          <cell r="BE303">
            <v>4.1469832553999995</v>
          </cell>
          <cell r="BF303">
            <v>2.5432300055999999</v>
          </cell>
          <cell r="BG303">
            <v>29.038372451999994</v>
          </cell>
          <cell r="BH303">
            <v>11.672286966</v>
          </cell>
          <cell r="BI303">
            <v>0.92144639381999993</v>
          </cell>
          <cell r="BJ303">
            <v>45.075904949999995</v>
          </cell>
          <cell r="BK303">
            <v>10.533527262</v>
          </cell>
          <cell r="BL303">
            <v>1.043863062</v>
          </cell>
          <cell r="BM303">
            <v>3.3308721341999998</v>
          </cell>
          <cell r="BN303">
            <v>24.673126919999994</v>
          </cell>
          <cell r="BO303">
            <v>4.7163631073999998E-5</v>
          </cell>
          <cell r="BP303">
            <v>9.869250768E-2</v>
          </cell>
          <cell r="BQ303">
            <v>0.39951486281999993</v>
          </cell>
          <cell r="BR303">
            <v>1.3380426522</v>
          </cell>
          <cell r="BS303">
            <v>397.61692997999995</v>
          </cell>
          <cell r="BT303">
            <v>0.42323902331999996</v>
          </cell>
          <cell r="BU303">
            <v>1.2905943311999998E-2</v>
          </cell>
          <cell r="BV303">
            <v>0.52003359815999994</v>
          </cell>
          <cell r="BW303">
            <v>9.1385466246</v>
          </cell>
          <cell r="BX303">
            <v>0.23439470573999999</v>
          </cell>
        </row>
        <row r="304">
          <cell r="A304">
            <v>485</v>
          </cell>
          <cell r="B304">
            <v>74</v>
          </cell>
          <cell r="C304" t="str">
            <v>WELL PAD</v>
          </cell>
          <cell r="D304">
            <v>9</v>
          </cell>
          <cell r="E304">
            <v>6</v>
          </cell>
          <cell r="F304">
            <v>2</v>
          </cell>
          <cell r="G304" t="str">
            <v>4691 E LOOP 820 S</v>
          </cell>
          <cell r="P304">
            <v>4604.2794847994182</v>
          </cell>
          <cell r="Q304">
            <v>1.2583294729199999</v>
          </cell>
          <cell r="R304">
            <v>1.0002106066799998</v>
          </cell>
          <cell r="S304">
            <v>0.74209174043999993</v>
          </cell>
          <cell r="T304">
            <v>0.67186822536000002</v>
          </cell>
          <cell r="U304">
            <v>2.1067054524</v>
          </cell>
          <cell r="V304">
            <v>0.64150129991999993</v>
          </cell>
          <cell r="W304">
            <v>15.563049287999997</v>
          </cell>
          <cell r="X304">
            <v>0.83129458391999989</v>
          </cell>
          <cell r="Y304">
            <v>16.056511826399998</v>
          </cell>
          <cell r="Z304">
            <v>0.6301137028799999</v>
          </cell>
          <cell r="AA304">
            <v>2.5242506771999997E-2</v>
          </cell>
          <cell r="AB304">
            <v>0.10495568605199999</v>
          </cell>
          <cell r="AC304">
            <v>158.667185424</v>
          </cell>
          <cell r="AD304">
            <v>147.65917495199997</v>
          </cell>
          <cell r="AE304">
            <v>1.36271577912E-2</v>
          </cell>
          <cell r="AF304">
            <v>36.819897095999998</v>
          </cell>
          <cell r="AG304">
            <v>6.377054342399999E-3</v>
          </cell>
          <cell r="AH304">
            <v>1.0780258531199999E-4</v>
          </cell>
          <cell r="AI304">
            <v>3.1505685143999999E-3</v>
          </cell>
          <cell r="AJ304">
            <v>7.8764212859999995E-3</v>
          </cell>
          <cell r="AK304">
            <v>7.857441957599999E-3</v>
          </cell>
          <cell r="AL304">
            <v>8.0851938983999986E-5</v>
          </cell>
          <cell r="AM304">
            <v>4.0236176207999996</v>
          </cell>
          <cell r="AN304">
            <v>1.1520452338799998</v>
          </cell>
          <cell r="AO304">
            <v>0.84268218095999992</v>
          </cell>
          <cell r="AP304">
            <v>0.89392636764</v>
          </cell>
          <cell r="AQ304">
            <v>1.3152674581199997E-2</v>
          </cell>
          <cell r="AR304">
            <v>5.8456331472</v>
          </cell>
          <cell r="AS304">
            <v>4.3083075467999992</v>
          </cell>
          <cell r="AT304">
            <v>2.7899612747999996</v>
          </cell>
          <cell r="AU304">
            <v>1992.8294819999996</v>
          </cell>
          <cell r="AV304">
            <v>3.5491344107999999E-2</v>
          </cell>
          <cell r="AW304">
            <v>2.0497674671999997</v>
          </cell>
          <cell r="AX304">
            <v>1.3930827045599998</v>
          </cell>
          <cell r="AY304">
            <v>0.80092765848000003</v>
          </cell>
          <cell r="AZ304">
            <v>2.1067054523999998E-2</v>
          </cell>
          <cell r="BA304">
            <v>0.10761279202799999</v>
          </cell>
          <cell r="BB304">
            <v>1047.65892768</v>
          </cell>
          <cell r="BC304">
            <v>1.8846473101199999E-4</v>
          </cell>
          <cell r="BD304">
            <v>71.172481499999989</v>
          </cell>
          <cell r="BE304">
            <v>8.2939665107999989</v>
          </cell>
          <cell r="BF304">
            <v>5.0864600111999998</v>
          </cell>
          <cell r="BG304">
            <v>58.076744903999987</v>
          </cell>
          <cell r="BH304">
            <v>23.344573931999999</v>
          </cell>
          <cell r="BI304">
            <v>1.8428927876399999</v>
          </cell>
          <cell r="BJ304">
            <v>90.151809899999989</v>
          </cell>
          <cell r="BK304">
            <v>21.067054524</v>
          </cell>
          <cell r="BL304">
            <v>2.087726124</v>
          </cell>
          <cell r="BM304">
            <v>6.6617442683999997</v>
          </cell>
          <cell r="BN304">
            <v>49.346253839999989</v>
          </cell>
          <cell r="BO304">
            <v>9.4327262147999997E-5</v>
          </cell>
          <cell r="BP304">
            <v>0.19738501536</v>
          </cell>
          <cell r="BQ304">
            <v>0.79902972563999985</v>
          </cell>
          <cell r="BR304">
            <v>2.6760853043999999</v>
          </cell>
          <cell r="BS304">
            <v>795.2338599599999</v>
          </cell>
          <cell r="BT304">
            <v>0.84647804663999993</v>
          </cell>
          <cell r="BU304">
            <v>2.5811886623999997E-2</v>
          </cell>
          <cell r="BV304">
            <v>1.0400671963199999</v>
          </cell>
          <cell r="BW304">
            <v>18.2770932492</v>
          </cell>
          <cell r="BX304">
            <v>0.46878941147999997</v>
          </cell>
        </row>
        <row r="305">
          <cell r="A305">
            <v>486</v>
          </cell>
          <cell r="B305">
            <v>75</v>
          </cell>
          <cell r="G305" t="str">
            <v>3849 HEMPHILL ST</v>
          </cell>
          <cell r="P305">
            <v>20493.027258418879</v>
          </cell>
          <cell r="Q305">
            <v>5.6006548415999999</v>
          </cell>
          <cell r="R305">
            <v>4.4518025663999996</v>
          </cell>
          <cell r="S305">
            <v>3.3029502912000002</v>
          </cell>
          <cell r="T305">
            <v>2.9903948928000004</v>
          </cell>
          <cell r="U305">
            <v>9.376661952000001</v>
          </cell>
          <cell r="V305">
            <v>2.8552358016000001</v>
          </cell>
          <cell r="W305">
            <v>69.269034239999996</v>
          </cell>
          <cell r="X305">
            <v>3.6999801216000003</v>
          </cell>
          <cell r="Y305">
            <v>71.465369472000006</v>
          </cell>
          <cell r="Z305">
            <v>2.8045511424000003</v>
          </cell>
          <cell r="AA305">
            <v>0.11235099456</v>
          </cell>
          <cell r="AB305">
            <v>0.46714360896000007</v>
          </cell>
          <cell r="AC305">
            <v>706.20625152000002</v>
          </cell>
          <cell r="AD305">
            <v>657.21108096</v>
          </cell>
          <cell r="AE305">
            <v>6.0652642176000006E-2</v>
          </cell>
          <cell r="AF305">
            <v>163.88039808000002</v>
          </cell>
          <cell r="AG305">
            <v>2.8383409152000001E-2</v>
          </cell>
          <cell r="AH305">
            <v>4.7981477376000004E-4</v>
          </cell>
          <cell r="AI305">
            <v>1.4022755712000002E-2</v>
          </cell>
          <cell r="AJ305">
            <v>3.5056889279999996E-2</v>
          </cell>
          <cell r="AK305">
            <v>3.4972414847999997E-2</v>
          </cell>
          <cell r="AL305">
            <v>3.5986108032E-4</v>
          </cell>
          <cell r="AM305">
            <v>17.908579584000002</v>
          </cell>
          <cell r="AN305">
            <v>5.1275980224</v>
          </cell>
          <cell r="AO305">
            <v>3.7506647808000002</v>
          </cell>
          <cell r="AP305">
            <v>3.9787457472000001</v>
          </cell>
          <cell r="AQ305">
            <v>5.8540781375999995E-2</v>
          </cell>
          <cell r="AR305">
            <v>26.018125055999999</v>
          </cell>
          <cell r="AS305">
            <v>19.175696064</v>
          </cell>
          <cell r="AT305">
            <v>12.417741504</v>
          </cell>
          <cell r="AU305">
            <v>8869.8153599999987</v>
          </cell>
          <cell r="AV305">
            <v>0.15796718784</v>
          </cell>
          <cell r="AW305">
            <v>9.1232386560000016</v>
          </cell>
          <cell r="AX305">
            <v>6.2004233087999996</v>
          </cell>
          <cell r="AY305">
            <v>3.5648210304000005</v>
          </cell>
          <cell r="AZ305">
            <v>9.3766619519999997E-2</v>
          </cell>
          <cell r="BA305">
            <v>0.47897002944</v>
          </cell>
          <cell r="BB305">
            <v>4662.9886464000001</v>
          </cell>
          <cell r="BC305">
            <v>8.3883110976000009E-4</v>
          </cell>
          <cell r="BD305">
            <v>316.77911999999998</v>
          </cell>
          <cell r="BE305">
            <v>36.915326783999994</v>
          </cell>
          <cell r="BF305">
            <v>22.639147776000001</v>
          </cell>
          <cell r="BG305">
            <v>258.49176191999999</v>
          </cell>
          <cell r="BH305">
            <v>103.90355135999999</v>
          </cell>
          <cell r="BI305">
            <v>8.2024673472000007</v>
          </cell>
          <cell r="BJ305">
            <v>401.25355199999996</v>
          </cell>
          <cell r="BK305">
            <v>93.766619520000006</v>
          </cell>
          <cell r="BL305">
            <v>9.2921875200000006</v>
          </cell>
          <cell r="BM305">
            <v>29.650525632000004</v>
          </cell>
          <cell r="BN305">
            <v>219.63352319999998</v>
          </cell>
          <cell r="BO305">
            <v>4.1983792703999999E-4</v>
          </cell>
          <cell r="BP305">
            <v>0.87853409280000005</v>
          </cell>
          <cell r="BQ305">
            <v>3.5563735872000004</v>
          </cell>
          <cell r="BR305">
            <v>11.910894912000002</v>
          </cell>
          <cell r="BS305">
            <v>3539.4787008000003</v>
          </cell>
          <cell r="BT305">
            <v>3.7675596672</v>
          </cell>
          <cell r="BU305">
            <v>0.11488522751999999</v>
          </cell>
          <cell r="BV305">
            <v>4.6291988736</v>
          </cell>
          <cell r="BW305">
            <v>81.348878016</v>
          </cell>
          <cell r="BX305">
            <v>2.0865184704000002</v>
          </cell>
        </row>
        <row r="306">
          <cell r="A306" t="str">
            <v>294k</v>
          </cell>
          <cell r="B306">
            <v>76</v>
          </cell>
          <cell r="C306" t="str">
            <v>Compressor Station</v>
          </cell>
          <cell r="D306">
            <v>0</v>
          </cell>
          <cell r="E306">
            <v>0</v>
          </cell>
          <cell r="F306">
            <v>2</v>
          </cell>
          <cell r="G306" t="str">
            <v>2299 MERCADO DR</v>
          </cell>
          <cell r="P306">
            <v>40864.072211728111</v>
          </cell>
          <cell r="Q306">
            <v>11.167972452000001</v>
          </cell>
          <cell r="R306">
            <v>8.8771063080000001</v>
          </cell>
          <cell r="S306">
            <v>6.5862401640000003</v>
          </cell>
          <cell r="T306">
            <v>5.9629898159999994</v>
          </cell>
          <cell r="U306">
            <v>18.697510439999999</v>
          </cell>
          <cell r="V306">
            <v>5.6934761519999997</v>
          </cell>
          <cell r="W306">
            <v>138.12575279999999</v>
          </cell>
          <cell r="X306">
            <v>7.3779365519999995</v>
          </cell>
          <cell r="Y306">
            <v>142.50534983999998</v>
          </cell>
          <cell r="Z306">
            <v>5.592408528</v>
          </cell>
          <cell r="AA306">
            <v>0.22403323319999999</v>
          </cell>
          <cell r="AB306">
            <v>0.93150660120000006</v>
          </cell>
          <cell r="AC306">
            <v>1408.2088943999997</v>
          </cell>
          <cell r="AD306">
            <v>1310.5101912</v>
          </cell>
          <cell r="AE306">
            <v>0.12094425672</v>
          </cell>
          <cell r="AF306">
            <v>326.78531759999998</v>
          </cell>
          <cell r="AG306">
            <v>5.6597869439999997E-2</v>
          </cell>
          <cell r="AH306">
            <v>9.5677350719999995E-4</v>
          </cell>
          <cell r="AI306">
            <v>2.796204264E-2</v>
          </cell>
          <cell r="AJ306">
            <v>6.9905106599999989E-2</v>
          </cell>
          <cell r="AK306">
            <v>6.9736660559999997E-2</v>
          </cell>
          <cell r="AL306">
            <v>7.1758013039999993E-4</v>
          </cell>
          <cell r="AM306">
            <v>35.710560479999998</v>
          </cell>
          <cell r="AN306">
            <v>10.224674627999999</v>
          </cell>
          <cell r="AO306">
            <v>7.4790041759999992</v>
          </cell>
          <cell r="AP306">
            <v>7.9338084839999992</v>
          </cell>
          <cell r="AQ306">
            <v>0.11673310571999999</v>
          </cell>
          <cell r="AR306">
            <v>51.881380319999998</v>
          </cell>
          <cell r="AS306">
            <v>38.237251079999993</v>
          </cell>
          <cell r="AT306">
            <v>24.761567879999998</v>
          </cell>
          <cell r="AU306">
            <v>17686.834199999998</v>
          </cell>
          <cell r="AV306">
            <v>0.31499409480000001</v>
          </cell>
          <cell r="AW306">
            <v>18.192172320000001</v>
          </cell>
          <cell r="AX306">
            <v>12.363939335999998</v>
          </cell>
          <cell r="AY306">
            <v>7.1084228880000007</v>
          </cell>
          <cell r="AZ306">
            <v>0.18697510439999998</v>
          </cell>
          <cell r="BA306">
            <v>0.95508904679999995</v>
          </cell>
          <cell r="BB306">
            <v>9298.2214079999994</v>
          </cell>
          <cell r="BC306">
            <v>1.6726691772E-3</v>
          </cell>
          <cell r="BD306">
            <v>631.67264999999998</v>
          </cell>
          <cell r="BE306">
            <v>73.610919479999993</v>
          </cell>
          <cell r="BF306">
            <v>45.143538719999995</v>
          </cell>
          <cell r="BG306">
            <v>515.44488239999998</v>
          </cell>
          <cell r="BH306">
            <v>207.18862920000001</v>
          </cell>
          <cell r="BI306">
            <v>16.356110483999998</v>
          </cell>
          <cell r="BJ306">
            <v>800.11869000000002</v>
          </cell>
          <cell r="BK306">
            <v>186.97510440000002</v>
          </cell>
          <cell r="BL306">
            <v>18.529064399999999</v>
          </cell>
          <cell r="BM306">
            <v>59.124560039999999</v>
          </cell>
          <cell r="BN306">
            <v>437.95970399999999</v>
          </cell>
          <cell r="BO306">
            <v>8.3717681879999994E-4</v>
          </cell>
          <cell r="BP306">
            <v>1.751838816</v>
          </cell>
          <cell r="BQ306">
            <v>7.0915782839999997</v>
          </cell>
          <cell r="BR306">
            <v>23.750891639999999</v>
          </cell>
          <cell r="BS306">
            <v>7057.8890760000004</v>
          </cell>
          <cell r="BT306">
            <v>7.5126933839999994</v>
          </cell>
          <cell r="BU306">
            <v>0.22908661439999997</v>
          </cell>
          <cell r="BV306">
            <v>9.2308429919999995</v>
          </cell>
          <cell r="BW306">
            <v>162.21353651999999</v>
          </cell>
          <cell r="BX306">
            <v>4.1606171879999998</v>
          </cell>
        </row>
        <row r="307">
          <cell r="A307" t="str">
            <v>PS-002</v>
          </cell>
          <cell r="B307">
            <v>77</v>
          </cell>
          <cell r="C307" t="str">
            <v>Well Pad</v>
          </cell>
          <cell r="D307">
            <v>3</v>
          </cell>
          <cell r="E307">
            <v>10</v>
          </cell>
          <cell r="F307">
            <v>1</v>
          </cell>
          <cell r="G307" t="str">
            <v>2098 Brennan Ave.</v>
          </cell>
          <cell r="P307">
            <v>2395.8153523166561</v>
          </cell>
          <cell r="Q307">
            <v>0.65476587149999999</v>
          </cell>
          <cell r="R307">
            <v>0.5204549235</v>
          </cell>
          <cell r="S307">
            <v>0.38614397550000001</v>
          </cell>
          <cell r="T307">
            <v>0.34960349699999999</v>
          </cell>
          <cell r="U307">
            <v>1.0962143550000001</v>
          </cell>
          <cell r="V307">
            <v>0.33380220900000002</v>
          </cell>
          <cell r="W307">
            <v>8.0981600999999994</v>
          </cell>
          <cell r="X307">
            <v>0.43256025900000006</v>
          </cell>
          <cell r="Y307">
            <v>8.3549310299999995</v>
          </cell>
          <cell r="Z307">
            <v>0.32787672600000001</v>
          </cell>
          <cell r="AA307">
            <v>1.313482065E-2</v>
          </cell>
          <cell r="AB307">
            <v>5.4613201650000005E-2</v>
          </cell>
          <cell r="AC307">
            <v>82.561729799999995</v>
          </cell>
          <cell r="AD307">
            <v>76.833762899999996</v>
          </cell>
          <cell r="AE307">
            <v>7.0908279900000004E-3</v>
          </cell>
          <cell r="AF307">
            <v>19.159061699999999</v>
          </cell>
          <cell r="AG307">
            <v>3.3182704799999997E-3</v>
          </cell>
          <cell r="AH307">
            <v>5.60945724E-5</v>
          </cell>
          <cell r="AI307">
            <v>1.63938363E-3</v>
          </cell>
          <cell r="AJ307">
            <v>4.0984590749999997E-3</v>
          </cell>
          <cell r="AK307">
            <v>4.0885832699999996E-3</v>
          </cell>
          <cell r="AL307">
            <v>4.2070929299999998E-5</v>
          </cell>
          <cell r="AM307">
            <v>2.0936706599999999</v>
          </cell>
          <cell r="AN307">
            <v>0.59946136350000001</v>
          </cell>
          <cell r="AO307">
            <v>0.43848574200000007</v>
          </cell>
          <cell r="AP307">
            <v>0.46515041550000003</v>
          </cell>
          <cell r="AQ307">
            <v>6.8439328649999992E-3</v>
          </cell>
          <cell r="AR307">
            <v>3.04174794</v>
          </cell>
          <cell r="AS307">
            <v>2.2418077349999996</v>
          </cell>
          <cell r="AT307">
            <v>1.451743335</v>
          </cell>
          <cell r="AU307">
            <v>1036.959525</v>
          </cell>
          <cell r="AV307">
            <v>1.8467755350000004E-2</v>
          </cell>
          <cell r="AW307">
            <v>1.0665869400000001</v>
          </cell>
          <cell r="AX307">
            <v>0.72488408699999995</v>
          </cell>
          <cell r="AY307">
            <v>0.41675897100000003</v>
          </cell>
          <cell r="AZ307">
            <v>1.0962143549999999E-2</v>
          </cell>
          <cell r="BA307">
            <v>5.5995814349999999E-2</v>
          </cell>
          <cell r="BB307">
            <v>545.14443599999993</v>
          </cell>
          <cell r="BC307">
            <v>9.8066743650000011E-5</v>
          </cell>
          <cell r="BD307">
            <v>37.034268749999995</v>
          </cell>
          <cell r="BE307">
            <v>4.3157267849999998</v>
          </cell>
          <cell r="BF307">
            <v>2.6467157399999999</v>
          </cell>
          <cell r="BG307">
            <v>30.2199633</v>
          </cell>
          <cell r="BH307">
            <v>12.14724015</v>
          </cell>
          <cell r="BI307">
            <v>0.95894066550000001</v>
          </cell>
          <cell r="BJ307">
            <v>46.910073749999995</v>
          </cell>
          <cell r="BK307">
            <v>10.96214355</v>
          </cell>
          <cell r="BL307">
            <v>1.08633855</v>
          </cell>
          <cell r="BM307">
            <v>3.4664075550000004</v>
          </cell>
          <cell r="BN307">
            <v>25.677092999999999</v>
          </cell>
          <cell r="BO307">
            <v>4.9082750850000002E-5</v>
          </cell>
          <cell r="BP307">
            <v>0.10270837200000001</v>
          </cell>
          <cell r="BQ307">
            <v>0.4157713905</v>
          </cell>
          <cell r="BR307">
            <v>1.3924885050000002</v>
          </cell>
          <cell r="BS307">
            <v>413.79622950000004</v>
          </cell>
          <cell r="BT307">
            <v>0.44046090300000001</v>
          </cell>
          <cell r="BU307">
            <v>1.34310948E-2</v>
          </cell>
          <cell r="BV307">
            <v>0.54119411399999995</v>
          </cell>
          <cell r="BW307">
            <v>9.5104002150000007</v>
          </cell>
          <cell r="BX307">
            <v>0.24393238350000002</v>
          </cell>
        </row>
        <row r="308">
          <cell r="A308" t="str">
            <v>PS-012</v>
          </cell>
          <cell r="B308">
            <v>78</v>
          </cell>
          <cell r="C308" t="str">
            <v>Well Pad</v>
          </cell>
          <cell r="D308">
            <v>1</v>
          </cell>
          <cell r="E308">
            <v>2</v>
          </cell>
          <cell r="F308">
            <v>1</v>
          </cell>
          <cell r="G308" t="str">
            <v>12601 Katy Rd</v>
          </cell>
          <cell r="P308">
            <v>595.03563468115192</v>
          </cell>
          <cell r="Q308">
            <v>0.16262064000000001</v>
          </cell>
          <cell r="R308">
            <v>0.12926256</v>
          </cell>
          <cell r="S308">
            <v>9.5904480000000014E-2</v>
          </cell>
          <cell r="T308">
            <v>8.682912000000001E-2</v>
          </cell>
          <cell r="U308">
            <v>0.27226080000000003</v>
          </cell>
          <cell r="V308">
            <v>8.2904640000000016E-2</v>
          </cell>
          <cell r="W308">
            <v>2.0112960000000002</v>
          </cell>
          <cell r="X308">
            <v>0.10743264000000001</v>
          </cell>
          <cell r="Y308">
            <v>2.0750688000000004</v>
          </cell>
          <cell r="Z308">
            <v>8.1432959999999999E-2</v>
          </cell>
          <cell r="AA308">
            <v>3.2622240000000002E-3</v>
          </cell>
          <cell r="AB308">
            <v>1.3563984000000003E-2</v>
          </cell>
          <cell r="AC308">
            <v>20.505407999999999</v>
          </cell>
          <cell r="AD308">
            <v>19.082784</v>
          </cell>
          <cell r="AE308">
            <v>1.7611104000000003E-3</v>
          </cell>
          <cell r="AF308">
            <v>4.7584320000000009</v>
          </cell>
          <cell r="AG308">
            <v>8.2414080000000006E-4</v>
          </cell>
          <cell r="AH308">
            <v>1.3931904000000002E-5</v>
          </cell>
          <cell r="AI308">
            <v>4.0716480000000001E-4</v>
          </cell>
          <cell r="AJ308">
            <v>1.0179120000000002E-3</v>
          </cell>
          <cell r="AK308">
            <v>1.0154592000000001E-3</v>
          </cell>
          <cell r="AL308">
            <v>1.0448928000000001E-5</v>
          </cell>
          <cell r="AM308">
            <v>0.51999360000000006</v>
          </cell>
          <cell r="AN308">
            <v>0.14888496000000001</v>
          </cell>
          <cell r="AO308">
            <v>0.10890432000000003</v>
          </cell>
          <cell r="AP308">
            <v>0.11552688000000001</v>
          </cell>
          <cell r="AQ308">
            <v>1.6997904E-3</v>
          </cell>
          <cell r="AR308">
            <v>0.75546240000000009</v>
          </cell>
          <cell r="AS308">
            <v>0.5567856000000001</v>
          </cell>
          <cell r="AT308">
            <v>0.36056160000000004</v>
          </cell>
          <cell r="AU308">
            <v>257.54400000000004</v>
          </cell>
          <cell r="AV308">
            <v>4.5867360000000001E-3</v>
          </cell>
          <cell r="AW308">
            <v>0.26490240000000004</v>
          </cell>
          <cell r="AX308">
            <v>0.18003552</v>
          </cell>
          <cell r="AY308">
            <v>0.10350816000000002</v>
          </cell>
          <cell r="AZ308">
            <v>2.7226080000000001E-3</v>
          </cell>
          <cell r="BA308">
            <v>1.3907376000000001E-2</v>
          </cell>
          <cell r="BB308">
            <v>135.39456000000001</v>
          </cell>
          <cell r="BC308">
            <v>2.4356304000000004E-5</v>
          </cell>
          <cell r="BD308">
            <v>9.1980000000000022</v>
          </cell>
          <cell r="BE308">
            <v>1.0718736000000002</v>
          </cell>
          <cell r="BF308">
            <v>0.65735040000000011</v>
          </cell>
          <cell r="BG308">
            <v>7.5055680000000002</v>
          </cell>
          <cell r="BH308">
            <v>3.0169440000000001</v>
          </cell>
          <cell r="BI308">
            <v>0.23816688000000005</v>
          </cell>
          <cell r="BJ308">
            <v>11.6508</v>
          </cell>
          <cell r="BK308">
            <v>2.7226080000000006</v>
          </cell>
          <cell r="BL308">
            <v>0.26980800000000005</v>
          </cell>
          <cell r="BM308">
            <v>0.86093280000000016</v>
          </cell>
          <cell r="BN308">
            <v>6.3772799999999998</v>
          </cell>
          <cell r="BO308">
            <v>1.2190416E-5</v>
          </cell>
          <cell r="BP308">
            <v>2.5509120000000003E-2</v>
          </cell>
          <cell r="BQ308">
            <v>0.10326288000000002</v>
          </cell>
          <cell r="BR308">
            <v>0.34584480000000006</v>
          </cell>
          <cell r="BS308">
            <v>102.77232000000001</v>
          </cell>
          <cell r="BT308">
            <v>0.10939488000000001</v>
          </cell>
          <cell r="BU308">
            <v>3.335808E-3</v>
          </cell>
          <cell r="BV308">
            <v>0.13441344</v>
          </cell>
          <cell r="BW308">
            <v>2.3620464000000001</v>
          </cell>
          <cell r="BX308">
            <v>6.0584160000000012E-2</v>
          </cell>
        </row>
        <row r="309">
          <cell r="A309" t="str">
            <v>PS-017</v>
          </cell>
          <cell r="B309">
            <v>79</v>
          </cell>
          <cell r="C309" t="str">
            <v>Well Pad</v>
          </cell>
          <cell r="D309">
            <v>1</v>
          </cell>
          <cell r="E309">
            <v>1</v>
          </cell>
          <cell r="F309">
            <v>1</v>
          </cell>
          <cell r="G309" t="str">
            <v>12498 Alta Vista</v>
          </cell>
          <cell r="P309">
            <v>2043.4841273856125</v>
          </cell>
          <cell r="Q309">
            <v>0.55847528661599999</v>
          </cell>
          <cell r="R309">
            <v>0.44391625346399999</v>
          </cell>
          <cell r="S309">
            <v>0.32935722031200004</v>
          </cell>
          <cell r="T309">
            <v>0.29819042452800004</v>
          </cell>
          <cell r="U309">
            <v>0.93500387352000003</v>
          </cell>
          <cell r="V309">
            <v>0.28471289121600002</v>
          </cell>
          <cell r="W309">
            <v>6.9072358223999997</v>
          </cell>
          <cell r="X309">
            <v>0.36894747441600001</v>
          </cell>
          <cell r="Y309">
            <v>7.1262457387199998</v>
          </cell>
          <cell r="Z309">
            <v>0.27965881622400002</v>
          </cell>
          <cell r="AA309">
            <v>1.1203199565600001E-2</v>
          </cell>
          <cell r="AB309">
            <v>4.6581724509600006E-2</v>
          </cell>
          <cell r="AC309">
            <v>70.420111555199995</v>
          </cell>
          <cell r="AD309">
            <v>65.534505729599999</v>
          </cell>
          <cell r="AE309">
            <v>6.0480430737600011E-3</v>
          </cell>
          <cell r="AF309">
            <v>16.341509140799999</v>
          </cell>
          <cell r="AG309">
            <v>2.8302819955199998E-3</v>
          </cell>
          <cell r="AH309">
            <v>4.7845243257600004E-5</v>
          </cell>
          <cell r="AI309">
            <v>1.3982940811200003E-3</v>
          </cell>
          <cell r="AJ309">
            <v>3.4957352028000006E-3</v>
          </cell>
          <cell r="AK309">
            <v>3.4873117444800001E-3</v>
          </cell>
          <cell r="AL309">
            <v>3.5883932443199999E-5</v>
          </cell>
          <cell r="AM309">
            <v>1.7857731638400001</v>
          </cell>
          <cell r="AN309">
            <v>0.51130392002400005</v>
          </cell>
          <cell r="AO309">
            <v>0.37400154940800001</v>
          </cell>
          <cell r="AP309">
            <v>0.39674488687199999</v>
          </cell>
          <cell r="AQ309">
            <v>5.8374566157599998E-3</v>
          </cell>
          <cell r="AR309">
            <v>2.5944251625600003</v>
          </cell>
          <cell r="AS309">
            <v>1.9121250386399999</v>
          </cell>
          <cell r="AT309">
            <v>1.23824837304</v>
          </cell>
          <cell r="AU309">
            <v>884.46312360000002</v>
          </cell>
          <cell r="AV309">
            <v>1.5751867058400003E-2</v>
          </cell>
          <cell r="AW309">
            <v>0.90973349855999996</v>
          </cell>
          <cell r="AX309">
            <v>0.61828184068799996</v>
          </cell>
          <cell r="AY309">
            <v>0.35546994110400004</v>
          </cell>
          <cell r="AZ309">
            <v>9.3500387352000013E-3</v>
          </cell>
          <cell r="BA309">
            <v>4.7761008674400002E-2</v>
          </cell>
          <cell r="BB309">
            <v>464.97489926399999</v>
          </cell>
          <cell r="BC309">
            <v>8.3644941117600016E-5</v>
          </cell>
          <cell r="BD309">
            <v>31.587968700000001</v>
          </cell>
          <cell r="BE309">
            <v>3.6810512858400002</v>
          </cell>
          <cell r="BF309">
            <v>2.2574868297600004</v>
          </cell>
          <cell r="BG309">
            <v>25.775782459199998</v>
          </cell>
          <cell r="BH309">
            <v>10.360853733600001</v>
          </cell>
          <cell r="BI309">
            <v>0.81791780287200011</v>
          </cell>
          <cell r="BJ309">
            <v>40.011427019999999</v>
          </cell>
          <cell r="BK309">
            <v>9.3500387352000018</v>
          </cell>
          <cell r="BL309">
            <v>0.92658041520000012</v>
          </cell>
          <cell r="BM309">
            <v>2.9566338703200006</v>
          </cell>
          <cell r="BN309">
            <v>21.900991632</v>
          </cell>
          <cell r="BO309">
            <v>4.1864587850400002E-5</v>
          </cell>
          <cell r="BP309">
            <v>8.7603966527999996E-2</v>
          </cell>
          <cell r="BQ309">
            <v>0.354627595272</v>
          </cell>
          <cell r="BR309">
            <v>1.1877076231200001</v>
          </cell>
          <cell r="BS309">
            <v>352.94290360799999</v>
          </cell>
          <cell r="BT309">
            <v>0.37568624107200005</v>
          </cell>
          <cell r="BU309">
            <v>1.14559033152E-2</v>
          </cell>
          <cell r="BV309">
            <v>0.46160551593600002</v>
          </cell>
          <cell r="BW309">
            <v>8.1117903621600007</v>
          </cell>
          <cell r="BX309">
            <v>0.208059420504</v>
          </cell>
        </row>
        <row r="310">
          <cell r="A310" t="str">
            <v>PS-018</v>
          </cell>
          <cell r="B310">
            <v>80</v>
          </cell>
          <cell r="C310" t="str">
            <v>Well Pad</v>
          </cell>
          <cell r="D310">
            <v>3</v>
          </cell>
          <cell r="E310">
            <v>6</v>
          </cell>
          <cell r="F310">
            <v>1</v>
          </cell>
          <cell r="G310" t="str">
            <v>3897 Litsey Road</v>
          </cell>
          <cell r="P310">
            <v>2395.8153523166561</v>
          </cell>
          <cell r="Q310">
            <v>0.65476587149999999</v>
          </cell>
          <cell r="R310">
            <v>0.5204549235</v>
          </cell>
          <cell r="S310">
            <v>0.38614397550000001</v>
          </cell>
          <cell r="T310">
            <v>0.34960349699999999</v>
          </cell>
          <cell r="U310">
            <v>1.0962143550000001</v>
          </cell>
          <cell r="V310">
            <v>0.33380220900000002</v>
          </cell>
          <cell r="W310">
            <v>8.0981600999999994</v>
          </cell>
          <cell r="X310">
            <v>0.43256025900000006</v>
          </cell>
          <cell r="Y310">
            <v>8.3549310299999995</v>
          </cell>
          <cell r="Z310">
            <v>0.32787672600000001</v>
          </cell>
          <cell r="AA310">
            <v>1.313482065E-2</v>
          </cell>
          <cell r="AB310">
            <v>5.4613201650000005E-2</v>
          </cell>
          <cell r="AC310">
            <v>82.561729799999995</v>
          </cell>
          <cell r="AD310">
            <v>76.833762899999996</v>
          </cell>
          <cell r="AE310">
            <v>7.0908279900000004E-3</v>
          </cell>
          <cell r="AF310">
            <v>19.159061699999999</v>
          </cell>
          <cell r="AG310">
            <v>3.3182704799999997E-3</v>
          </cell>
          <cell r="AH310">
            <v>5.60945724E-5</v>
          </cell>
          <cell r="AI310">
            <v>1.63938363E-3</v>
          </cell>
          <cell r="AJ310">
            <v>4.0984590749999997E-3</v>
          </cell>
          <cell r="AK310">
            <v>4.0885832699999996E-3</v>
          </cell>
          <cell r="AL310">
            <v>4.2070929299999998E-5</v>
          </cell>
          <cell r="AM310">
            <v>2.0936706599999999</v>
          </cell>
          <cell r="AN310">
            <v>0.59946136350000001</v>
          </cell>
          <cell r="AO310">
            <v>0.43848574200000007</v>
          </cell>
          <cell r="AP310">
            <v>0.46515041550000003</v>
          </cell>
          <cell r="AQ310">
            <v>6.8439328649999992E-3</v>
          </cell>
          <cell r="AR310">
            <v>3.04174794</v>
          </cell>
          <cell r="AS310">
            <v>2.2418077349999996</v>
          </cell>
          <cell r="AT310">
            <v>1.451743335</v>
          </cell>
          <cell r="AU310">
            <v>1036.959525</v>
          </cell>
          <cell r="AV310">
            <v>1.8467755350000004E-2</v>
          </cell>
          <cell r="AW310">
            <v>1.0665869400000001</v>
          </cell>
          <cell r="AX310">
            <v>0.72488408699999995</v>
          </cell>
          <cell r="AY310">
            <v>0.41675897100000003</v>
          </cell>
          <cell r="AZ310">
            <v>1.0962143549999999E-2</v>
          </cell>
          <cell r="BA310">
            <v>5.5995814349999999E-2</v>
          </cell>
          <cell r="BB310">
            <v>545.14443599999993</v>
          </cell>
          <cell r="BC310">
            <v>9.8066743650000011E-5</v>
          </cell>
          <cell r="BD310">
            <v>37.034268749999995</v>
          </cell>
          <cell r="BE310">
            <v>4.3157267849999998</v>
          </cell>
          <cell r="BF310">
            <v>2.6467157399999999</v>
          </cell>
          <cell r="BG310">
            <v>30.2199633</v>
          </cell>
          <cell r="BH310">
            <v>12.14724015</v>
          </cell>
          <cell r="BI310">
            <v>0.95894066550000001</v>
          </cell>
          <cell r="BJ310">
            <v>46.910073749999995</v>
          </cell>
          <cell r="BK310">
            <v>10.96214355</v>
          </cell>
          <cell r="BL310">
            <v>1.08633855</v>
          </cell>
          <cell r="BM310">
            <v>3.4664075550000004</v>
          </cell>
          <cell r="BN310">
            <v>25.677092999999999</v>
          </cell>
          <cell r="BO310">
            <v>4.9082750850000002E-5</v>
          </cell>
          <cell r="BP310">
            <v>0.10270837200000001</v>
          </cell>
          <cell r="BQ310">
            <v>0.4157713905</v>
          </cell>
          <cell r="BR310">
            <v>1.3924885050000002</v>
          </cell>
          <cell r="BS310">
            <v>413.79622950000004</v>
          </cell>
          <cell r="BT310">
            <v>0.44046090300000001</v>
          </cell>
          <cell r="BU310">
            <v>1.34310948E-2</v>
          </cell>
          <cell r="BV310">
            <v>0.54119411399999995</v>
          </cell>
          <cell r="BW310">
            <v>9.5104002150000007</v>
          </cell>
          <cell r="BX310">
            <v>0.24393238350000002</v>
          </cell>
        </row>
        <row r="311">
          <cell r="A311" t="str">
            <v>PS-066</v>
          </cell>
          <cell r="B311">
            <v>81</v>
          </cell>
          <cell r="C311" t="str">
            <v>Well Pad</v>
          </cell>
          <cell r="D311">
            <v>5</v>
          </cell>
          <cell r="E311">
            <v>3</v>
          </cell>
          <cell r="F311">
            <v>3</v>
          </cell>
          <cell r="G311" t="str">
            <v>3399 E Long Ave</v>
          </cell>
          <cell r="P311">
            <v>16616.508231743501</v>
          </cell>
          <cell r="Q311">
            <v>4.5412191232200003</v>
          </cell>
          <cell r="R311">
            <v>3.6096869953799997</v>
          </cell>
          <cell r="S311">
            <v>2.67815486754</v>
          </cell>
          <cell r="T311">
            <v>2.4247233327600002</v>
          </cell>
          <cell r="U311">
            <v>7.6029460434000002</v>
          </cell>
          <cell r="V311">
            <v>2.3151313177200001</v>
          </cell>
          <cell r="W311">
            <v>56.165907707999999</v>
          </cell>
          <cell r="X311">
            <v>3.0000814117200001</v>
          </cell>
          <cell r="Y311">
            <v>57.946777952399998</v>
          </cell>
          <cell r="Z311">
            <v>2.2740343120800004</v>
          </cell>
          <cell r="AA311">
            <v>9.1098362501999999E-2</v>
          </cell>
          <cell r="AB311">
            <v>0.37877740198199999</v>
          </cell>
          <cell r="AC311">
            <v>572.61827858400011</v>
          </cell>
          <cell r="AD311">
            <v>532.89117313199995</v>
          </cell>
          <cell r="AE311">
            <v>4.9179416749200011E-2</v>
          </cell>
          <cell r="AF311">
            <v>132.88031823599999</v>
          </cell>
          <cell r="AG311">
            <v>2.3014323158400001E-2</v>
          </cell>
          <cell r="AH311">
            <v>3.8905165339200008E-4</v>
          </cell>
          <cell r="AI311">
            <v>1.1370171560400001E-2</v>
          </cell>
          <cell r="AJ311">
            <v>2.8425428900999999E-2</v>
          </cell>
          <cell r="AK311">
            <v>2.83569338916E-2</v>
          </cell>
          <cell r="AL311">
            <v>2.9178874004399995E-4</v>
          </cell>
          <cell r="AM311">
            <v>14.520941992799999</v>
          </cell>
          <cell r="AN311">
            <v>4.1576470705800004</v>
          </cell>
          <cell r="AO311">
            <v>3.0411784173599998</v>
          </cell>
          <cell r="AP311">
            <v>3.2261149427400002</v>
          </cell>
          <cell r="AQ311">
            <v>4.7467041514199997E-2</v>
          </cell>
          <cell r="AR311">
            <v>21.096462895200002</v>
          </cell>
          <cell r="AS311">
            <v>15.548367133799999</v>
          </cell>
          <cell r="AT311">
            <v>10.068766381799998</v>
          </cell>
          <cell r="AU311">
            <v>7191.9759869999998</v>
          </cell>
          <cell r="AV311">
            <v>0.128085667578</v>
          </cell>
          <cell r="AW311">
            <v>7.3974610152000002</v>
          </cell>
          <cell r="AX311">
            <v>5.0275336899600003</v>
          </cell>
          <cell r="AY311">
            <v>2.8904893966800005</v>
          </cell>
          <cell r="AZ311">
            <v>7.6029460433999996E-2</v>
          </cell>
          <cell r="BA311">
            <v>0.38836670329799999</v>
          </cell>
          <cell r="BB311">
            <v>3780.9245188800001</v>
          </cell>
          <cell r="BC311">
            <v>6.8015544334199993E-4</v>
          </cell>
          <cell r="BD311">
            <v>256.85628524999998</v>
          </cell>
          <cell r="BE311">
            <v>29.932319107800001</v>
          </cell>
          <cell r="BF311">
            <v>18.3566625192</v>
          </cell>
          <cell r="BG311">
            <v>209.594728764</v>
          </cell>
          <cell r="BH311">
            <v>84.248861561999988</v>
          </cell>
          <cell r="BI311">
            <v>6.65086541274</v>
          </cell>
          <cell r="BJ311">
            <v>325.35129465</v>
          </cell>
          <cell r="BK311">
            <v>76.029460433999986</v>
          </cell>
          <cell r="BL311">
            <v>7.5344510339999999</v>
          </cell>
          <cell r="BM311">
            <v>24.041748299400002</v>
          </cell>
          <cell r="BN311">
            <v>178.08702443999999</v>
          </cell>
          <cell r="BO311">
            <v>3.4042019671800009E-4</v>
          </cell>
          <cell r="BP311">
            <v>0.71234809776000008</v>
          </cell>
          <cell r="BQ311">
            <v>2.88363989574</v>
          </cell>
          <cell r="BR311">
            <v>9.6577963254000014</v>
          </cell>
          <cell r="BS311">
            <v>2869.9408938599995</v>
          </cell>
          <cell r="BT311">
            <v>3.0548774192399999</v>
          </cell>
          <cell r="BU311">
            <v>9.3153212784000003E-2</v>
          </cell>
          <cell r="BV311">
            <v>3.7535265151200004</v>
          </cell>
          <cell r="BW311">
            <v>65.960694052199997</v>
          </cell>
          <cell r="BX311">
            <v>1.6918267321800002</v>
          </cell>
        </row>
        <row r="312">
          <cell r="A312" t="str">
            <v>PS-072</v>
          </cell>
          <cell r="B312">
            <v>82</v>
          </cell>
          <cell r="C312" t="str">
            <v>Well Pad</v>
          </cell>
          <cell r="D312">
            <v>4</v>
          </cell>
          <cell r="E312">
            <v>8</v>
          </cell>
          <cell r="F312">
            <v>1</v>
          </cell>
          <cell r="G312" t="str">
            <v>2292 N Tarrant Pkwy</v>
          </cell>
          <cell r="P312">
            <v>4864.9922230076982</v>
          </cell>
          <cell r="Q312">
            <v>1.3295811255479999</v>
          </cell>
          <cell r="R312">
            <v>1.056846535692</v>
          </cell>
          <cell r="S312">
            <v>0.78411194583600008</v>
          </cell>
          <cell r="T312">
            <v>0.70991209418399992</v>
          </cell>
          <cell r="U312">
            <v>2.2259955495599999</v>
          </cell>
          <cell r="V312">
            <v>0.67782567184800002</v>
          </cell>
          <cell r="W312">
            <v>16.444291447199998</v>
          </cell>
          <cell r="X312">
            <v>0.87836581144799997</v>
          </cell>
          <cell r="Y312">
            <v>16.96569581016</v>
          </cell>
          <cell r="Z312">
            <v>0.66579326347199996</v>
          </cell>
          <cell r="AA312">
            <v>2.6671838566799999E-2</v>
          </cell>
          <cell r="AB312">
            <v>0.11089869719879999</v>
          </cell>
          <cell r="AC312">
            <v>167.65155670559997</v>
          </cell>
          <cell r="AD312">
            <v>156.02022860879998</v>
          </cell>
          <cell r="AE312">
            <v>1.4398782023279998E-2</v>
          </cell>
          <cell r="AF312">
            <v>38.904787082399999</v>
          </cell>
          <cell r="AG312">
            <v>6.7381486905599992E-3</v>
          </cell>
          <cell r="AH312">
            <v>1.139067992928E-4</v>
          </cell>
          <cell r="AI312">
            <v>3.3289663173599994E-3</v>
          </cell>
          <cell r="AJ312">
            <v>8.3224157933999999E-3</v>
          </cell>
          <cell r="AK312">
            <v>8.3023617794399998E-3</v>
          </cell>
          <cell r="AL312">
            <v>8.5430099469599983E-5</v>
          </cell>
          <cell r="AM312">
            <v>4.2514509595199996</v>
          </cell>
          <cell r="AN312">
            <v>1.2172786473719999</v>
          </cell>
          <cell r="AO312">
            <v>0.89039821982399991</v>
          </cell>
          <cell r="AP312">
            <v>0.94454405751600001</v>
          </cell>
          <cell r="AQ312">
            <v>1.3897431674279998E-2</v>
          </cell>
          <cell r="AR312">
            <v>6.1766362996799993</v>
          </cell>
          <cell r="AS312">
            <v>4.5522611689199994</v>
          </cell>
          <cell r="AT312">
            <v>2.9479400521199999</v>
          </cell>
          <cell r="AU312">
            <v>2105.6714658000001</v>
          </cell>
          <cell r="AV312">
            <v>3.7501006105199998E-2</v>
          </cell>
          <cell r="AW312">
            <v>2.1658335076799999</v>
          </cell>
          <cell r="AX312">
            <v>1.4719646246639999</v>
          </cell>
          <cell r="AY312">
            <v>0.84627938911199996</v>
          </cell>
          <cell r="AZ312">
            <v>2.2259955495599996E-2</v>
          </cell>
          <cell r="BA312">
            <v>0.11370625915319998</v>
          </cell>
          <cell r="BB312">
            <v>1106.9815705919998</v>
          </cell>
          <cell r="BC312">
            <v>1.9913635862280001E-4</v>
          </cell>
          <cell r="BD312">
            <v>75.202552349999991</v>
          </cell>
          <cell r="BE312">
            <v>8.7636041005199985</v>
          </cell>
          <cell r="BF312">
            <v>5.3744757412799995</v>
          </cell>
          <cell r="BG312">
            <v>61.365282717599996</v>
          </cell>
          <cell r="BH312">
            <v>24.666437170799998</v>
          </cell>
          <cell r="BI312">
            <v>1.947244755516</v>
          </cell>
          <cell r="BJ312">
            <v>95.256566309999997</v>
          </cell>
          <cell r="BK312">
            <v>22.2599554956</v>
          </cell>
          <cell r="BL312">
            <v>2.2059415356000001</v>
          </cell>
          <cell r="BM312">
            <v>7.0389588999599999</v>
          </cell>
          <cell r="BN312">
            <v>52.14043629599999</v>
          </cell>
          <cell r="BO312">
            <v>9.9668449381199999E-5</v>
          </cell>
          <cell r="BP312">
            <v>0.208561745184</v>
          </cell>
          <cell r="BQ312">
            <v>0.84427398771599993</v>
          </cell>
          <cell r="BR312">
            <v>2.8276159683600004</v>
          </cell>
          <cell r="BS312">
            <v>840.26318492399992</v>
          </cell>
          <cell r="BT312">
            <v>0.89440902261599986</v>
          </cell>
          <cell r="BU312">
            <v>2.7273458985599994E-2</v>
          </cell>
          <cell r="BV312">
            <v>1.098959965008</v>
          </cell>
          <cell r="BW312">
            <v>19.312015443479996</v>
          </cell>
          <cell r="BX312">
            <v>0.495334144812</v>
          </cell>
        </row>
        <row r="313">
          <cell r="A313" t="str">
            <v>PS-082</v>
          </cell>
          <cell r="B313">
            <v>83</v>
          </cell>
          <cell r="C313" t="str">
            <v>Well Pad</v>
          </cell>
          <cell r="D313">
            <v>4</v>
          </cell>
          <cell r="E313">
            <v>6</v>
          </cell>
          <cell r="F313">
            <v>1</v>
          </cell>
          <cell r="G313" t="str">
            <v>8191 Horseman Rd</v>
          </cell>
          <cell r="P313">
            <v>7681.5912746436652</v>
          </cell>
          <cell r="Q313">
            <v>2.0993453442000001</v>
          </cell>
          <cell r="R313">
            <v>1.6687104018000001</v>
          </cell>
          <cell r="S313">
            <v>1.2380754594000001</v>
          </cell>
          <cell r="T313">
            <v>1.1209174236000001</v>
          </cell>
          <cell r="U313">
            <v>3.5147410740000002</v>
          </cell>
          <cell r="V313">
            <v>1.0702544892000001</v>
          </cell>
          <cell r="W313">
            <v>25.96475388</v>
          </cell>
          <cell r="X313">
            <v>1.3868978292</v>
          </cell>
          <cell r="Y313">
            <v>26.788026563999999</v>
          </cell>
          <cell r="Z313">
            <v>1.0512558888000001</v>
          </cell>
          <cell r="AA313">
            <v>4.2113564220000003E-2</v>
          </cell>
          <cell r="AB313">
            <v>0.17510376702</v>
          </cell>
          <cell r="AC313">
            <v>264.71383223999999</v>
          </cell>
          <cell r="AD313">
            <v>246.34851852</v>
          </cell>
          <cell r="AE313">
            <v>2.2734991812000005E-2</v>
          </cell>
          <cell r="AF313">
            <v>61.428807960000007</v>
          </cell>
          <cell r="AG313">
            <v>1.0639216223999999E-2</v>
          </cell>
          <cell r="AH313">
            <v>1.7985341712000003E-4</v>
          </cell>
          <cell r="AI313">
            <v>5.2562794440000008E-3</v>
          </cell>
          <cell r="AJ313">
            <v>1.3140698610000001E-2</v>
          </cell>
          <cell r="AK313">
            <v>1.3109034276000001E-2</v>
          </cell>
          <cell r="AL313">
            <v>1.3489006284E-4</v>
          </cell>
          <cell r="AM313">
            <v>6.7128388080000008</v>
          </cell>
          <cell r="AN313">
            <v>1.9220250738</v>
          </cell>
          <cell r="AO313">
            <v>1.4058964296000001</v>
          </cell>
          <cell r="AP313">
            <v>1.4913901314000002</v>
          </cell>
          <cell r="AQ313">
            <v>2.1943383461999998E-2</v>
          </cell>
          <cell r="AR313">
            <v>9.7526148720000005</v>
          </cell>
          <cell r="AS313">
            <v>7.1878038179999999</v>
          </cell>
          <cell r="AT313">
            <v>4.6546570980000004</v>
          </cell>
          <cell r="AU313">
            <v>3324.7550700000002</v>
          </cell>
          <cell r="AV313">
            <v>5.921230458E-2</v>
          </cell>
          <cell r="AW313">
            <v>3.419748072</v>
          </cell>
          <cell r="AX313">
            <v>2.3241621155999996</v>
          </cell>
          <cell r="AY313">
            <v>1.3362348948000002</v>
          </cell>
          <cell r="AZ313">
            <v>3.5147410740000003E-2</v>
          </cell>
          <cell r="BA313">
            <v>0.17953677378000002</v>
          </cell>
          <cell r="BB313">
            <v>1747.8712368000001</v>
          </cell>
          <cell r="BC313">
            <v>3.1442683662000003E-4</v>
          </cell>
          <cell r="BD313">
            <v>118.74125249999999</v>
          </cell>
          <cell r="BE313">
            <v>13.837313958000001</v>
          </cell>
          <cell r="BF313">
            <v>8.4860415120000017</v>
          </cell>
          <cell r="BG313">
            <v>96.892862039999997</v>
          </cell>
          <cell r="BH313">
            <v>38.947130820000005</v>
          </cell>
          <cell r="BI313">
            <v>3.0746068314000001</v>
          </cell>
          <cell r="BJ313">
            <v>150.4055865</v>
          </cell>
          <cell r="BK313">
            <v>35.147410740000005</v>
          </cell>
          <cell r="BL313">
            <v>3.4830767400000004</v>
          </cell>
          <cell r="BM313">
            <v>11.114181234</v>
          </cell>
          <cell r="BN313">
            <v>82.327268399999994</v>
          </cell>
          <cell r="BO313">
            <v>1.5737173998E-4</v>
          </cell>
          <cell r="BP313">
            <v>0.3293090736</v>
          </cell>
          <cell r="BQ313">
            <v>1.3330684613999999</v>
          </cell>
          <cell r="BR313">
            <v>4.4646710940000007</v>
          </cell>
          <cell r="BS313">
            <v>1326.7355946</v>
          </cell>
          <cell r="BT313">
            <v>1.4122292964000001</v>
          </cell>
          <cell r="BU313">
            <v>4.306349424E-2</v>
          </cell>
          <cell r="BV313">
            <v>1.7352055032</v>
          </cell>
          <cell r="BW313">
            <v>30.492753642</v>
          </cell>
          <cell r="BX313">
            <v>0.78210904979999996</v>
          </cell>
        </row>
        <row r="314">
          <cell r="A314" t="str">
            <v>PS-083</v>
          </cell>
          <cell r="B314">
            <v>84</v>
          </cell>
          <cell r="C314" t="str">
            <v>Well Pad</v>
          </cell>
          <cell r="D314">
            <v>1</v>
          </cell>
          <cell r="E314">
            <v>3</v>
          </cell>
          <cell r="F314">
            <v>1</v>
          </cell>
          <cell r="G314" t="str">
            <v>9191 Blue Mound Rd</v>
          </cell>
          <cell r="P314">
            <v>2043.4841273856125</v>
          </cell>
          <cell r="Q314">
            <v>0.55847528661599999</v>
          </cell>
          <cell r="R314">
            <v>0.44391625346399999</v>
          </cell>
          <cell r="S314">
            <v>0.32935722031200004</v>
          </cell>
          <cell r="T314">
            <v>0.29819042452800004</v>
          </cell>
          <cell r="U314">
            <v>0.93500387352000003</v>
          </cell>
          <cell r="V314">
            <v>0.28471289121600002</v>
          </cell>
          <cell r="W314">
            <v>6.9072358223999997</v>
          </cell>
          <cell r="X314">
            <v>0.36894747441600001</v>
          </cell>
          <cell r="Y314">
            <v>7.1262457387199998</v>
          </cell>
          <cell r="Z314">
            <v>0.27965881622400002</v>
          </cell>
          <cell r="AA314">
            <v>1.1203199565600001E-2</v>
          </cell>
          <cell r="AB314">
            <v>4.6581724509600006E-2</v>
          </cell>
          <cell r="AC314">
            <v>70.420111555199995</v>
          </cell>
          <cell r="AD314">
            <v>65.534505729599999</v>
          </cell>
          <cell r="AE314">
            <v>6.0480430737600011E-3</v>
          </cell>
          <cell r="AF314">
            <v>16.341509140799999</v>
          </cell>
          <cell r="AG314">
            <v>2.8302819955199998E-3</v>
          </cell>
          <cell r="AH314">
            <v>4.7845243257600004E-5</v>
          </cell>
          <cell r="AI314">
            <v>1.3982940811200003E-3</v>
          </cell>
          <cell r="AJ314">
            <v>3.4957352028000006E-3</v>
          </cell>
          <cell r="AK314">
            <v>3.4873117444800001E-3</v>
          </cell>
          <cell r="AL314">
            <v>3.5883932443199999E-5</v>
          </cell>
          <cell r="AM314">
            <v>1.7857731638400001</v>
          </cell>
          <cell r="AN314">
            <v>0.51130392002400005</v>
          </cell>
          <cell r="AO314">
            <v>0.37400154940800001</v>
          </cell>
          <cell r="AP314">
            <v>0.39674488687199999</v>
          </cell>
          <cell r="AQ314">
            <v>5.8374566157599998E-3</v>
          </cell>
          <cell r="AR314">
            <v>2.5944251625600003</v>
          </cell>
          <cell r="AS314">
            <v>1.9121250386399999</v>
          </cell>
          <cell r="AT314">
            <v>1.23824837304</v>
          </cell>
          <cell r="AU314">
            <v>884.46312360000002</v>
          </cell>
          <cell r="AV314">
            <v>1.5751867058400003E-2</v>
          </cell>
          <cell r="AW314">
            <v>0.90973349855999996</v>
          </cell>
          <cell r="AX314">
            <v>0.61828184068799996</v>
          </cell>
          <cell r="AY314">
            <v>0.35546994110400004</v>
          </cell>
          <cell r="AZ314">
            <v>9.3500387352000013E-3</v>
          </cell>
          <cell r="BA314">
            <v>4.7761008674400002E-2</v>
          </cell>
          <cell r="BB314">
            <v>464.97489926399999</v>
          </cell>
          <cell r="BC314">
            <v>8.3644941117600016E-5</v>
          </cell>
          <cell r="BD314">
            <v>31.587968700000001</v>
          </cell>
          <cell r="BE314">
            <v>3.6810512858400002</v>
          </cell>
          <cell r="BF314">
            <v>2.2574868297600004</v>
          </cell>
          <cell r="BG314">
            <v>25.775782459199998</v>
          </cell>
          <cell r="BH314">
            <v>10.360853733600001</v>
          </cell>
          <cell r="BI314">
            <v>0.81791780287200011</v>
          </cell>
          <cell r="BJ314">
            <v>40.011427019999999</v>
          </cell>
          <cell r="BK314">
            <v>9.3500387352000018</v>
          </cell>
          <cell r="BL314">
            <v>0.92658041520000012</v>
          </cell>
          <cell r="BM314">
            <v>2.9566338703200006</v>
          </cell>
          <cell r="BN314">
            <v>21.900991632</v>
          </cell>
          <cell r="BO314">
            <v>4.1864587850400002E-5</v>
          </cell>
          <cell r="BP314">
            <v>8.7603966527999996E-2</v>
          </cell>
          <cell r="BQ314">
            <v>0.354627595272</v>
          </cell>
          <cell r="BR314">
            <v>1.1877076231200001</v>
          </cell>
          <cell r="BS314">
            <v>352.94290360799999</v>
          </cell>
          <cell r="BT314">
            <v>0.37568624107200005</v>
          </cell>
          <cell r="BU314">
            <v>1.14559033152E-2</v>
          </cell>
          <cell r="BV314">
            <v>0.46160551593600002</v>
          </cell>
          <cell r="BW314">
            <v>8.1117903621600007</v>
          </cell>
          <cell r="BX314">
            <v>0.208059420504</v>
          </cell>
        </row>
        <row r="315">
          <cell r="A315" t="str">
            <v>PS-085</v>
          </cell>
          <cell r="B315">
            <v>85</v>
          </cell>
          <cell r="C315" t="str">
            <v>Well Pad</v>
          </cell>
          <cell r="D315">
            <v>4</v>
          </cell>
          <cell r="E315">
            <v>6</v>
          </cell>
          <cell r="F315">
            <v>1</v>
          </cell>
          <cell r="G315" t="str">
            <v>2591 Bassword Blvd</v>
          </cell>
          <cell r="P315">
            <v>4860.2191871666482</v>
          </cell>
          <cell r="Q315">
            <v>1.3282766756999997</v>
          </cell>
          <cell r="R315">
            <v>1.0558096653</v>
          </cell>
          <cell r="S315">
            <v>0.78334265489999999</v>
          </cell>
          <cell r="T315">
            <v>0.7092156006</v>
          </cell>
          <cell r="U315">
            <v>2.2238116290000001</v>
          </cell>
          <cell r="V315">
            <v>0.67716065819999993</v>
          </cell>
          <cell r="W315">
            <v>16.428157979999998</v>
          </cell>
          <cell r="X315">
            <v>0.87750404820000005</v>
          </cell>
          <cell r="Y315">
            <v>16.949050793999998</v>
          </cell>
          <cell r="Z315">
            <v>0.66514005480000005</v>
          </cell>
          <cell r="AA315">
            <v>2.6645670869999995E-2</v>
          </cell>
          <cell r="AB315">
            <v>0.11078989467</v>
          </cell>
          <cell r="AC315">
            <v>167.48707403999995</v>
          </cell>
          <cell r="AD315">
            <v>155.86715741999998</v>
          </cell>
          <cell r="AE315">
            <v>1.4384655401999999E-2</v>
          </cell>
          <cell r="AF315">
            <v>38.866617660000003</v>
          </cell>
          <cell r="AG315">
            <v>6.7315379039999991E-3</v>
          </cell>
          <cell r="AH315">
            <v>1.1379504551999999E-4</v>
          </cell>
          <cell r="AI315">
            <v>3.3257002739999998E-3</v>
          </cell>
          <cell r="AJ315">
            <v>8.3142506849999999E-3</v>
          </cell>
          <cell r="AK315">
            <v>8.2942163459999996E-3</v>
          </cell>
          <cell r="AL315">
            <v>8.5346284139999987E-5</v>
          </cell>
          <cell r="AM315">
            <v>4.2472798679999997</v>
          </cell>
          <cell r="AN315">
            <v>1.2160843772999999</v>
          </cell>
          <cell r="AO315">
            <v>0.88952465159999994</v>
          </cell>
          <cell r="AP315">
            <v>0.94361736689999998</v>
          </cell>
          <cell r="AQ315">
            <v>1.3883796927E-2</v>
          </cell>
          <cell r="AR315">
            <v>6.170576412</v>
          </cell>
          <cell r="AS315">
            <v>4.5477949529999995</v>
          </cell>
          <cell r="AT315">
            <v>2.9450478329999998</v>
          </cell>
          <cell r="AU315">
            <v>2103.6055949999995</v>
          </cell>
          <cell r="AV315">
            <v>3.7464213929999997E-2</v>
          </cell>
          <cell r="AW315">
            <v>2.1637086119999998</v>
          </cell>
          <cell r="AX315">
            <v>1.4705204825999998</v>
          </cell>
          <cell r="AY315">
            <v>0.84544910579999999</v>
          </cell>
          <cell r="AZ315">
            <v>2.2238116289999998E-2</v>
          </cell>
          <cell r="BA315">
            <v>0.11359470212999999</v>
          </cell>
          <cell r="BB315">
            <v>1105.8955128</v>
          </cell>
          <cell r="BC315">
            <v>1.9894098626999999E-4</v>
          </cell>
          <cell r="BD315">
            <v>75.12877125</v>
          </cell>
          <cell r="BE315">
            <v>8.755006143000001</v>
          </cell>
          <cell r="BF315">
            <v>5.3692028519999999</v>
          </cell>
          <cell r="BG315">
            <v>61.30507733999999</v>
          </cell>
          <cell r="BH315">
            <v>24.642236969999999</v>
          </cell>
          <cell r="BI315">
            <v>1.9453343168999999</v>
          </cell>
          <cell r="BJ315">
            <v>95.163110250000003</v>
          </cell>
          <cell r="BK315">
            <v>22.238116290000001</v>
          </cell>
          <cell r="BL315">
            <v>2.2037772899999997</v>
          </cell>
          <cell r="BM315">
            <v>7.0320529890000003</v>
          </cell>
          <cell r="BN315">
            <v>52.08928139999999</v>
          </cell>
          <cell r="BO315">
            <v>9.9570664829999996E-5</v>
          </cell>
          <cell r="BP315">
            <v>0.2083571256</v>
          </cell>
          <cell r="BQ315">
            <v>0.84344567189999986</v>
          </cell>
          <cell r="BR315">
            <v>2.8248417990000001</v>
          </cell>
          <cell r="BS315">
            <v>839.43880409999997</v>
          </cell>
          <cell r="BT315">
            <v>0.89353151939999986</v>
          </cell>
          <cell r="BU315">
            <v>2.7246701039999995E-2</v>
          </cell>
          <cell r="BV315">
            <v>1.0978817772</v>
          </cell>
          <cell r="BW315">
            <v>19.293068457</v>
          </cell>
          <cell r="BX315">
            <v>0.49484817329999997</v>
          </cell>
        </row>
        <row r="316">
          <cell r="A316" t="str">
            <v>PS-104</v>
          </cell>
          <cell r="B316">
            <v>86</v>
          </cell>
          <cell r="C316" t="str">
            <v>Well Pad</v>
          </cell>
          <cell r="D316">
            <v>2</v>
          </cell>
          <cell r="E316">
            <v>2</v>
          </cell>
          <cell r="F316">
            <v>1</v>
          </cell>
          <cell r="G316" t="str">
            <v>9798 Westpoint Dr.</v>
          </cell>
          <cell r="P316">
            <v>3548.7606483293885</v>
          </cell>
          <cell r="Q316">
            <v>0.96986078513999996</v>
          </cell>
          <cell r="R316">
            <v>0.77091498306000006</v>
          </cell>
          <cell r="S316">
            <v>0.57196918097999994</v>
          </cell>
          <cell r="T316">
            <v>0.51784422011999998</v>
          </cell>
          <cell r="U316">
            <v>1.6237488258000001</v>
          </cell>
          <cell r="V316">
            <v>0.49443883164000002</v>
          </cell>
          <cell r="W316">
            <v>11.995261595999999</v>
          </cell>
          <cell r="X316">
            <v>0.64072250963999999</v>
          </cell>
          <cell r="Y316">
            <v>12.3755991588</v>
          </cell>
          <cell r="Z316">
            <v>0.48566181096</v>
          </cell>
          <cell r="AA316">
            <v>1.9455729174E-2</v>
          </cell>
          <cell r="AB316">
            <v>8.0894873934000008E-2</v>
          </cell>
          <cell r="AC316">
            <v>122.293154808</v>
          </cell>
          <cell r="AD316">
            <v>113.808701484</v>
          </cell>
          <cell r="AE316">
            <v>1.0503168080400001E-2</v>
          </cell>
          <cell r="AF316">
            <v>28.379033532000001</v>
          </cell>
          <cell r="AG316">
            <v>4.9151315807999998E-3</v>
          </cell>
          <cell r="AH316">
            <v>8.3089129103999996E-5</v>
          </cell>
          <cell r="AI316">
            <v>2.4283090548000001E-3</v>
          </cell>
          <cell r="AJ316">
            <v>6.0707726369999999E-3</v>
          </cell>
          <cell r="AK316">
            <v>6.0561442692000002E-3</v>
          </cell>
          <cell r="AL316">
            <v>6.2316846827999994E-5</v>
          </cell>
          <cell r="AM316">
            <v>3.1012139735999997</v>
          </cell>
          <cell r="AN316">
            <v>0.88794192546000006</v>
          </cell>
          <cell r="AO316">
            <v>0.64949953032000007</v>
          </cell>
          <cell r="AP316">
            <v>0.68899612337999994</v>
          </cell>
          <cell r="AQ316">
            <v>1.01374588854E-2</v>
          </cell>
          <cell r="AR316">
            <v>4.5055372823999997</v>
          </cell>
          <cell r="AS316">
            <v>3.3206394905999996</v>
          </cell>
          <cell r="AT316">
            <v>2.1503700665999999</v>
          </cell>
          <cell r="AU316">
            <v>1535.9786189999998</v>
          </cell>
          <cell r="AV316">
            <v>2.7355047786000002E-2</v>
          </cell>
          <cell r="AW316">
            <v>1.5798637224000001</v>
          </cell>
          <cell r="AX316">
            <v>1.0737221965200001</v>
          </cell>
          <cell r="AY316">
            <v>0.61731712116000004</v>
          </cell>
          <cell r="AZ316">
            <v>1.6237488257999998E-2</v>
          </cell>
          <cell r="BA316">
            <v>8.2942845426E-2</v>
          </cell>
          <cell r="BB316">
            <v>807.48590256</v>
          </cell>
          <cell r="BC316">
            <v>1.4525969225400001E-4</v>
          </cell>
          <cell r="BD316">
            <v>54.856379250000003</v>
          </cell>
          <cell r="BE316">
            <v>6.3925967286000001</v>
          </cell>
          <cell r="BF316">
            <v>3.9204025703999998</v>
          </cell>
          <cell r="BG316">
            <v>44.762805467999996</v>
          </cell>
          <cell r="BH316">
            <v>17.992892393999998</v>
          </cell>
          <cell r="BI316">
            <v>1.4204145133800001</v>
          </cell>
          <cell r="BJ316">
            <v>69.484747049999996</v>
          </cell>
          <cell r="BK316">
            <v>16.237488257999999</v>
          </cell>
          <cell r="BL316">
            <v>1.609120458</v>
          </cell>
          <cell r="BM316">
            <v>5.1345570978000001</v>
          </cell>
          <cell r="BN316">
            <v>38.033756279999992</v>
          </cell>
          <cell r="BO316">
            <v>7.2702987966000008E-5</v>
          </cell>
          <cell r="BP316">
            <v>0.15213502512000002</v>
          </cell>
          <cell r="BQ316">
            <v>0.61585428438000001</v>
          </cell>
          <cell r="BR316">
            <v>2.0625998598000002</v>
          </cell>
          <cell r="BS316">
            <v>612.9286108199999</v>
          </cell>
          <cell r="BT316">
            <v>0.65242520388000003</v>
          </cell>
          <cell r="BU316">
            <v>1.9894580207999998E-2</v>
          </cell>
          <cell r="BV316">
            <v>0.80163455543999995</v>
          </cell>
          <cell r="BW316">
            <v>14.087118191399998</v>
          </cell>
          <cell r="BX316">
            <v>0.36132068466</v>
          </cell>
        </row>
        <row r="317">
          <cell r="A317" t="str">
            <v>PS-107</v>
          </cell>
          <cell r="B317">
            <v>87</v>
          </cell>
          <cell r="C317" t="str">
            <v>Well Pad</v>
          </cell>
          <cell r="D317">
            <v>4</v>
          </cell>
          <cell r="E317">
            <v>4</v>
          </cell>
          <cell r="F317">
            <v>1</v>
          </cell>
          <cell r="G317" t="str">
            <v>5291 Everman Kennedale Burleson Rd</v>
          </cell>
          <cell r="P317">
            <v>3493.4839629947774</v>
          </cell>
          <cell r="Q317">
            <v>0.95475390847200003</v>
          </cell>
          <cell r="R317">
            <v>0.75890695288800003</v>
          </cell>
          <cell r="S317">
            <v>0.56305999730399992</v>
          </cell>
          <cell r="T317">
            <v>0.50977810497599996</v>
          </cell>
          <cell r="U317">
            <v>1.5984567698400001</v>
          </cell>
          <cell r="V317">
            <v>0.486737286672</v>
          </cell>
          <cell r="W317">
            <v>11.808419380799998</v>
          </cell>
          <cell r="X317">
            <v>0.63074240107199997</v>
          </cell>
          <cell r="Y317">
            <v>12.182832678239999</v>
          </cell>
          <cell r="Z317">
            <v>0.47809697980800003</v>
          </cell>
          <cell r="AA317">
            <v>1.9152680215200002E-2</v>
          </cell>
          <cell r="AB317">
            <v>7.9634828263200008E-2</v>
          </cell>
          <cell r="AC317">
            <v>120.38827563839999</v>
          </cell>
          <cell r="AD317">
            <v>112.03597900319998</v>
          </cell>
          <cell r="AE317">
            <v>1.0339567213920001E-2</v>
          </cell>
          <cell r="AF317">
            <v>27.936992193599998</v>
          </cell>
          <cell r="AG317">
            <v>4.8385718438399995E-3</v>
          </cell>
          <cell r="AH317">
            <v>8.17949049792E-5</v>
          </cell>
          <cell r="AI317">
            <v>2.39048489904E-3</v>
          </cell>
          <cell r="AJ317">
            <v>5.9762122475999994E-3</v>
          </cell>
          <cell r="AK317">
            <v>5.9618117361599993E-3</v>
          </cell>
          <cell r="AL317">
            <v>6.1346178734399993E-5</v>
          </cell>
          <cell r="AM317">
            <v>3.0529084252800001</v>
          </cell>
          <cell r="AN317">
            <v>0.87411104440800003</v>
          </cell>
          <cell r="AO317">
            <v>0.63938270793599994</v>
          </cell>
          <cell r="AP317">
            <v>0.67826408882399991</v>
          </cell>
          <cell r="AQ317">
            <v>9.9795544279199996E-3</v>
          </cell>
          <cell r="AR317">
            <v>4.4353575235199996</v>
          </cell>
          <cell r="AS317">
            <v>3.26891609688</v>
          </cell>
          <cell r="AT317">
            <v>2.1168751816799998</v>
          </cell>
          <cell r="AU317">
            <v>1512.0537012</v>
          </cell>
          <cell r="AV317">
            <v>2.6928956392799998E-2</v>
          </cell>
          <cell r="AW317">
            <v>1.55525523552</v>
          </cell>
          <cell r="AX317">
            <v>1.0569975396959999</v>
          </cell>
          <cell r="AY317">
            <v>0.60770158276800001</v>
          </cell>
          <cell r="AZ317">
            <v>1.5984567698399999E-2</v>
          </cell>
          <cell r="BA317">
            <v>8.1650899864800008E-2</v>
          </cell>
          <cell r="BB317">
            <v>794.90823148799996</v>
          </cell>
          <cell r="BC317">
            <v>1.4299707859920002E-4</v>
          </cell>
          <cell r="BD317">
            <v>54.001917899999995</v>
          </cell>
          <cell r="BE317">
            <v>6.2930234992800003</v>
          </cell>
          <cell r="BF317">
            <v>3.8593370659200001</v>
          </cell>
          <cell r="BG317">
            <v>44.0655650064</v>
          </cell>
          <cell r="BH317">
            <v>17.712629071199999</v>
          </cell>
          <cell r="BI317">
            <v>1.3982896608240001</v>
          </cell>
          <cell r="BJ317">
            <v>68.402429339999998</v>
          </cell>
          <cell r="BK317">
            <v>15.984567698400001</v>
          </cell>
          <cell r="BL317">
            <v>1.5840562584</v>
          </cell>
          <cell r="BM317">
            <v>5.0545795154400004</v>
          </cell>
          <cell r="BN317">
            <v>37.441329744000001</v>
          </cell>
          <cell r="BO317">
            <v>7.1570541856799997E-5</v>
          </cell>
          <cell r="BP317">
            <v>0.14976531897599998</v>
          </cell>
          <cell r="BQ317">
            <v>0.60626153162399998</v>
          </cell>
          <cell r="BR317">
            <v>2.0304721130400001</v>
          </cell>
          <cell r="BS317">
            <v>603.381429336</v>
          </cell>
          <cell r="BT317">
            <v>0.642262810224</v>
          </cell>
          <cell r="BU317">
            <v>1.9584695558399999E-2</v>
          </cell>
          <cell r="BV317">
            <v>0.78914802691199992</v>
          </cell>
          <cell r="BW317">
            <v>13.867692516719998</v>
          </cell>
          <cell r="BX317">
            <v>0.35569263256799999</v>
          </cell>
        </row>
        <row r="318">
          <cell r="A318" t="str">
            <v>PS-109</v>
          </cell>
          <cell r="B318">
            <v>88</v>
          </cell>
          <cell r="C318" t="str">
            <v>Well Pad</v>
          </cell>
          <cell r="D318">
            <v>8</v>
          </cell>
          <cell r="E318">
            <v>10</v>
          </cell>
          <cell r="F318">
            <v>2</v>
          </cell>
          <cell r="G318" t="str">
            <v>5691 CA Roberston Blvd</v>
          </cell>
          <cell r="P318">
            <v>4791.6307046333122</v>
          </cell>
          <cell r="Q318">
            <v>1.309531743</v>
          </cell>
          <cell r="R318">
            <v>1.040909847</v>
          </cell>
          <cell r="S318">
            <v>0.77228795100000003</v>
          </cell>
          <cell r="T318">
            <v>0.69920699399999997</v>
          </cell>
          <cell r="U318">
            <v>2.1924287100000002</v>
          </cell>
          <cell r="V318">
            <v>0.66760441800000003</v>
          </cell>
          <cell r="W318">
            <v>16.196320199999999</v>
          </cell>
          <cell r="X318">
            <v>0.86512051800000012</v>
          </cell>
          <cell r="Y318">
            <v>16.709862059999999</v>
          </cell>
          <cell r="Z318">
            <v>0.65575345200000001</v>
          </cell>
          <cell r="AA318">
            <v>2.62696413E-2</v>
          </cell>
          <cell r="AB318">
            <v>0.10922640330000001</v>
          </cell>
          <cell r="AC318">
            <v>165.12345959999999</v>
          </cell>
          <cell r="AD318">
            <v>153.66752579999999</v>
          </cell>
          <cell r="AE318">
            <v>1.4181655980000001E-2</v>
          </cell>
          <cell r="AF318">
            <v>38.318123399999998</v>
          </cell>
          <cell r="AG318">
            <v>6.6365409599999994E-3</v>
          </cell>
          <cell r="AH318">
            <v>1.121891448E-4</v>
          </cell>
          <cell r="AI318">
            <v>3.27876726E-3</v>
          </cell>
          <cell r="AJ318">
            <v>8.1969181499999995E-3</v>
          </cell>
          <cell r="AK318">
            <v>8.1771665399999992E-3</v>
          </cell>
          <cell r="AL318">
            <v>8.4141858599999996E-5</v>
          </cell>
          <cell r="AM318">
            <v>4.1873413199999998</v>
          </cell>
          <cell r="AN318">
            <v>1.198922727</v>
          </cell>
          <cell r="AO318">
            <v>0.87697148400000013</v>
          </cell>
          <cell r="AP318">
            <v>0.93030083100000005</v>
          </cell>
          <cell r="AQ318">
            <v>1.3687865729999998E-2</v>
          </cell>
          <cell r="AR318">
            <v>6.0834958800000001</v>
          </cell>
          <cell r="AS318">
            <v>4.4836154699999993</v>
          </cell>
          <cell r="AT318">
            <v>2.9034866699999999</v>
          </cell>
          <cell r="AU318">
            <v>2073.91905</v>
          </cell>
          <cell r="AV318">
            <v>3.6935510700000007E-2</v>
          </cell>
          <cell r="AW318">
            <v>2.1331738800000002</v>
          </cell>
          <cell r="AX318">
            <v>1.4497681739999999</v>
          </cell>
          <cell r="AY318">
            <v>0.83351794200000007</v>
          </cell>
          <cell r="AZ318">
            <v>2.1924287099999999E-2</v>
          </cell>
          <cell r="BA318">
            <v>0.1119916287</v>
          </cell>
          <cell r="BB318">
            <v>1090.2888719999999</v>
          </cell>
          <cell r="BC318">
            <v>1.9613348730000002E-4</v>
          </cell>
          <cell r="BD318">
            <v>74.068537499999991</v>
          </cell>
          <cell r="BE318">
            <v>8.6314535699999997</v>
          </cell>
          <cell r="BF318">
            <v>5.2934314799999997</v>
          </cell>
          <cell r="BG318">
            <v>60.4399266</v>
          </cell>
          <cell r="BH318">
            <v>24.2944803</v>
          </cell>
          <cell r="BI318">
            <v>1.917881331</v>
          </cell>
          <cell r="BJ318">
            <v>93.82014749999999</v>
          </cell>
          <cell r="BK318">
            <v>21.924287100000001</v>
          </cell>
          <cell r="BL318">
            <v>2.1726771</v>
          </cell>
          <cell r="BM318">
            <v>6.9328151100000008</v>
          </cell>
          <cell r="BN318">
            <v>51.354185999999999</v>
          </cell>
          <cell r="BO318">
            <v>9.8165501700000005E-5</v>
          </cell>
          <cell r="BP318">
            <v>0.20541674400000001</v>
          </cell>
          <cell r="BQ318">
            <v>0.83154278100000001</v>
          </cell>
          <cell r="BR318">
            <v>2.7849770100000004</v>
          </cell>
          <cell r="BS318">
            <v>827.59245900000008</v>
          </cell>
          <cell r="BT318">
            <v>0.88092180600000003</v>
          </cell>
          <cell r="BU318">
            <v>2.6862189599999999E-2</v>
          </cell>
          <cell r="BV318">
            <v>1.0823882279999999</v>
          </cell>
          <cell r="BW318">
            <v>19.020800430000001</v>
          </cell>
          <cell r="BX318">
            <v>0.48786476700000003</v>
          </cell>
        </row>
        <row r="319">
          <cell r="A319" t="str">
            <v>PS-110</v>
          </cell>
          <cell r="B319">
            <v>89</v>
          </cell>
          <cell r="C319" t="str">
            <v>Well Pad</v>
          </cell>
          <cell r="D319">
            <v>1</v>
          </cell>
          <cell r="E319">
            <v>2</v>
          </cell>
          <cell r="F319">
            <v>1</v>
          </cell>
          <cell r="G319" t="str">
            <v>2400 Blk Campus St</v>
          </cell>
          <cell r="P319">
            <v>2395.8153523166561</v>
          </cell>
          <cell r="Q319">
            <v>0.65476587149999999</v>
          </cell>
          <cell r="R319">
            <v>0.5204549235</v>
          </cell>
          <cell r="S319">
            <v>0.38614397550000001</v>
          </cell>
          <cell r="T319">
            <v>0.34960349699999999</v>
          </cell>
          <cell r="U319">
            <v>1.0962143550000001</v>
          </cell>
          <cell r="V319">
            <v>0.33380220900000002</v>
          </cell>
          <cell r="W319">
            <v>8.0981600999999994</v>
          </cell>
          <cell r="X319">
            <v>0.43256025900000006</v>
          </cell>
          <cell r="Y319">
            <v>8.3549310299999995</v>
          </cell>
          <cell r="Z319">
            <v>0.32787672600000001</v>
          </cell>
          <cell r="AA319">
            <v>1.313482065E-2</v>
          </cell>
          <cell r="AB319">
            <v>5.4613201650000005E-2</v>
          </cell>
          <cell r="AC319">
            <v>82.561729799999995</v>
          </cell>
          <cell r="AD319">
            <v>76.833762899999996</v>
          </cell>
          <cell r="AE319">
            <v>7.0908279900000004E-3</v>
          </cell>
          <cell r="AF319">
            <v>19.159061699999999</v>
          </cell>
          <cell r="AG319">
            <v>3.3182704799999997E-3</v>
          </cell>
          <cell r="AH319">
            <v>5.60945724E-5</v>
          </cell>
          <cell r="AI319">
            <v>1.63938363E-3</v>
          </cell>
          <cell r="AJ319">
            <v>4.0984590749999997E-3</v>
          </cell>
          <cell r="AK319">
            <v>4.0885832699999996E-3</v>
          </cell>
          <cell r="AL319">
            <v>4.2070929299999998E-5</v>
          </cell>
          <cell r="AM319">
            <v>2.0936706599999999</v>
          </cell>
          <cell r="AN319">
            <v>0.59946136350000001</v>
          </cell>
          <cell r="AO319">
            <v>0.43848574200000007</v>
          </cell>
          <cell r="AP319">
            <v>0.46515041550000003</v>
          </cell>
          <cell r="AQ319">
            <v>6.8439328649999992E-3</v>
          </cell>
          <cell r="AR319">
            <v>3.04174794</v>
          </cell>
          <cell r="AS319">
            <v>2.2418077349999996</v>
          </cell>
          <cell r="AT319">
            <v>1.451743335</v>
          </cell>
          <cell r="AU319">
            <v>1036.959525</v>
          </cell>
          <cell r="AV319">
            <v>1.8467755350000004E-2</v>
          </cell>
          <cell r="AW319">
            <v>1.0665869400000001</v>
          </cell>
          <cell r="AX319">
            <v>0.72488408699999995</v>
          </cell>
          <cell r="AY319">
            <v>0.41675897100000003</v>
          </cell>
          <cell r="AZ319">
            <v>1.0962143549999999E-2</v>
          </cell>
          <cell r="BA319">
            <v>5.5995814349999999E-2</v>
          </cell>
          <cell r="BB319">
            <v>545.14443599999993</v>
          </cell>
          <cell r="BC319">
            <v>9.8066743650000011E-5</v>
          </cell>
          <cell r="BD319">
            <v>37.034268749999995</v>
          </cell>
          <cell r="BE319">
            <v>4.3157267849999998</v>
          </cell>
          <cell r="BF319">
            <v>2.6467157399999999</v>
          </cell>
          <cell r="BG319">
            <v>30.2199633</v>
          </cell>
          <cell r="BH319">
            <v>12.14724015</v>
          </cell>
          <cell r="BI319">
            <v>0.95894066550000001</v>
          </cell>
          <cell r="BJ319">
            <v>46.910073749999995</v>
          </cell>
          <cell r="BK319">
            <v>10.96214355</v>
          </cell>
          <cell r="BL319">
            <v>1.08633855</v>
          </cell>
          <cell r="BM319">
            <v>3.4664075550000004</v>
          </cell>
          <cell r="BN319">
            <v>25.677092999999999</v>
          </cell>
          <cell r="BO319">
            <v>4.9082750850000002E-5</v>
          </cell>
          <cell r="BP319">
            <v>0.10270837200000001</v>
          </cell>
          <cell r="BQ319">
            <v>0.4157713905</v>
          </cell>
          <cell r="BR319">
            <v>1.3924885050000002</v>
          </cell>
          <cell r="BS319">
            <v>413.79622950000004</v>
          </cell>
          <cell r="BT319">
            <v>0.44046090300000001</v>
          </cell>
          <cell r="BU319">
            <v>1.34310948E-2</v>
          </cell>
          <cell r="BV319">
            <v>0.54119411399999995</v>
          </cell>
          <cell r="BW319">
            <v>9.5104002150000007</v>
          </cell>
          <cell r="BX319">
            <v>0.24393238350000002</v>
          </cell>
        </row>
        <row r="320">
          <cell r="A320" t="str">
            <v>PS-112</v>
          </cell>
          <cell r="B320">
            <v>90</v>
          </cell>
          <cell r="C320" t="str">
            <v>Well Pad</v>
          </cell>
          <cell r="D320">
            <v>6</v>
          </cell>
          <cell r="E320">
            <v>8</v>
          </cell>
          <cell r="F320">
            <v>1</v>
          </cell>
          <cell r="G320" t="str">
            <v>10590 Cleburne Rd</v>
          </cell>
          <cell r="P320">
            <v>2395.8153523166561</v>
          </cell>
          <cell r="Q320">
            <v>0.65476587149999999</v>
          </cell>
          <cell r="R320">
            <v>0.5204549235</v>
          </cell>
          <cell r="S320">
            <v>0.38614397550000001</v>
          </cell>
          <cell r="T320">
            <v>0.34960349699999999</v>
          </cell>
          <cell r="U320">
            <v>1.0962143550000001</v>
          </cell>
          <cell r="V320">
            <v>0.33380220900000002</v>
          </cell>
          <cell r="W320">
            <v>8.0981600999999994</v>
          </cell>
          <cell r="X320">
            <v>0.43256025900000006</v>
          </cell>
          <cell r="Y320">
            <v>8.3549310299999995</v>
          </cell>
          <cell r="Z320">
            <v>0.32787672600000001</v>
          </cell>
          <cell r="AA320">
            <v>1.313482065E-2</v>
          </cell>
          <cell r="AB320">
            <v>5.4613201650000005E-2</v>
          </cell>
          <cell r="AC320">
            <v>82.561729799999995</v>
          </cell>
          <cell r="AD320">
            <v>76.833762899999996</v>
          </cell>
          <cell r="AE320">
            <v>7.0908279900000004E-3</v>
          </cell>
          <cell r="AF320">
            <v>19.159061699999999</v>
          </cell>
          <cell r="AG320">
            <v>3.3182704799999997E-3</v>
          </cell>
          <cell r="AH320">
            <v>5.60945724E-5</v>
          </cell>
          <cell r="AI320">
            <v>1.63938363E-3</v>
          </cell>
          <cell r="AJ320">
            <v>4.0984590749999997E-3</v>
          </cell>
          <cell r="AK320">
            <v>4.0885832699999996E-3</v>
          </cell>
          <cell r="AL320">
            <v>4.2070929299999998E-5</v>
          </cell>
          <cell r="AM320">
            <v>2.0936706599999999</v>
          </cell>
          <cell r="AN320">
            <v>0.59946136350000001</v>
          </cell>
          <cell r="AO320">
            <v>0.43848574200000007</v>
          </cell>
          <cell r="AP320">
            <v>0.46515041550000003</v>
          </cell>
          <cell r="AQ320">
            <v>6.8439328649999992E-3</v>
          </cell>
          <cell r="AR320">
            <v>3.04174794</v>
          </cell>
          <cell r="AS320">
            <v>2.2418077349999996</v>
          </cell>
          <cell r="AT320">
            <v>1.451743335</v>
          </cell>
          <cell r="AU320">
            <v>1036.959525</v>
          </cell>
          <cell r="AV320">
            <v>1.8467755350000004E-2</v>
          </cell>
          <cell r="AW320">
            <v>1.0665869400000001</v>
          </cell>
          <cell r="AX320">
            <v>0.72488408699999995</v>
          </cell>
          <cell r="AY320">
            <v>0.41675897100000003</v>
          </cell>
          <cell r="AZ320">
            <v>1.0962143549999999E-2</v>
          </cell>
          <cell r="BA320">
            <v>5.5995814349999999E-2</v>
          </cell>
          <cell r="BB320">
            <v>545.14443599999993</v>
          </cell>
          <cell r="BC320">
            <v>9.8066743650000011E-5</v>
          </cell>
          <cell r="BD320">
            <v>37.034268749999995</v>
          </cell>
          <cell r="BE320">
            <v>4.3157267849999998</v>
          </cell>
          <cell r="BF320">
            <v>2.6467157399999999</v>
          </cell>
          <cell r="BG320">
            <v>30.2199633</v>
          </cell>
          <cell r="BH320">
            <v>12.14724015</v>
          </cell>
          <cell r="BI320">
            <v>0.95894066550000001</v>
          </cell>
          <cell r="BJ320">
            <v>46.910073749999995</v>
          </cell>
          <cell r="BK320">
            <v>10.96214355</v>
          </cell>
          <cell r="BL320">
            <v>1.08633855</v>
          </cell>
          <cell r="BM320">
            <v>3.4664075550000004</v>
          </cell>
          <cell r="BN320">
            <v>25.677092999999999</v>
          </cell>
          <cell r="BO320">
            <v>4.9082750850000002E-5</v>
          </cell>
          <cell r="BP320">
            <v>0.10270837200000001</v>
          </cell>
          <cell r="BQ320">
            <v>0.4157713905</v>
          </cell>
          <cell r="BR320">
            <v>1.3924885050000002</v>
          </cell>
          <cell r="BS320">
            <v>413.79622950000004</v>
          </cell>
          <cell r="BT320">
            <v>0.44046090300000001</v>
          </cell>
          <cell r="BU320">
            <v>1.34310948E-2</v>
          </cell>
          <cell r="BV320">
            <v>0.54119411399999995</v>
          </cell>
          <cell r="BW320">
            <v>9.5104002150000007</v>
          </cell>
          <cell r="BX320">
            <v>0.24393238350000002</v>
          </cell>
        </row>
        <row r="321">
          <cell r="A321" t="str">
            <v>PS-113</v>
          </cell>
          <cell r="B321">
            <v>91</v>
          </cell>
          <cell r="C321" t="str">
            <v>Well Pad</v>
          </cell>
          <cell r="D321">
            <v>3</v>
          </cell>
          <cell r="E321">
            <v>3</v>
          </cell>
          <cell r="F321">
            <v>2</v>
          </cell>
          <cell r="G321" t="str">
            <v>10495 W Cleburne Rd</v>
          </cell>
          <cell r="P321">
            <v>4791.6307046333122</v>
          </cell>
          <cell r="Q321">
            <v>1.309531743</v>
          </cell>
          <cell r="R321">
            <v>1.040909847</v>
          </cell>
          <cell r="S321">
            <v>0.77228795100000003</v>
          </cell>
          <cell r="T321">
            <v>0.69920699399999997</v>
          </cell>
          <cell r="U321">
            <v>2.1924287100000002</v>
          </cell>
          <cell r="V321">
            <v>0.66760441800000003</v>
          </cell>
          <cell r="W321">
            <v>16.196320199999999</v>
          </cell>
          <cell r="X321">
            <v>0.86512051800000012</v>
          </cell>
          <cell r="Y321">
            <v>16.709862059999999</v>
          </cell>
          <cell r="Z321">
            <v>0.65575345200000001</v>
          </cell>
          <cell r="AA321">
            <v>2.62696413E-2</v>
          </cell>
          <cell r="AB321">
            <v>0.10922640330000001</v>
          </cell>
          <cell r="AC321">
            <v>165.12345959999999</v>
          </cell>
          <cell r="AD321">
            <v>153.66752579999999</v>
          </cell>
          <cell r="AE321">
            <v>1.4181655980000001E-2</v>
          </cell>
          <cell r="AF321">
            <v>38.318123399999998</v>
          </cell>
          <cell r="AG321">
            <v>6.6365409599999994E-3</v>
          </cell>
          <cell r="AH321">
            <v>1.121891448E-4</v>
          </cell>
          <cell r="AI321">
            <v>3.27876726E-3</v>
          </cell>
          <cell r="AJ321">
            <v>8.1969181499999995E-3</v>
          </cell>
          <cell r="AK321">
            <v>8.1771665399999992E-3</v>
          </cell>
          <cell r="AL321">
            <v>8.4141858599999996E-5</v>
          </cell>
          <cell r="AM321">
            <v>4.1873413199999998</v>
          </cell>
          <cell r="AN321">
            <v>1.198922727</v>
          </cell>
          <cell r="AO321">
            <v>0.87697148400000013</v>
          </cell>
          <cell r="AP321">
            <v>0.93030083100000005</v>
          </cell>
          <cell r="AQ321">
            <v>1.3687865729999998E-2</v>
          </cell>
          <cell r="AR321">
            <v>6.0834958800000001</v>
          </cell>
          <cell r="AS321">
            <v>4.4836154699999993</v>
          </cell>
          <cell r="AT321">
            <v>2.9034866699999999</v>
          </cell>
          <cell r="AU321">
            <v>2073.91905</v>
          </cell>
          <cell r="AV321">
            <v>3.6935510700000007E-2</v>
          </cell>
          <cell r="AW321">
            <v>2.1331738800000002</v>
          </cell>
          <cell r="AX321">
            <v>1.4497681739999999</v>
          </cell>
          <cell r="AY321">
            <v>0.83351794200000007</v>
          </cell>
          <cell r="AZ321">
            <v>2.1924287099999999E-2</v>
          </cell>
          <cell r="BA321">
            <v>0.1119916287</v>
          </cell>
          <cell r="BB321">
            <v>1090.2888719999999</v>
          </cell>
          <cell r="BC321">
            <v>1.9613348730000002E-4</v>
          </cell>
          <cell r="BD321">
            <v>74.068537499999991</v>
          </cell>
          <cell r="BE321">
            <v>8.6314535699999997</v>
          </cell>
          <cell r="BF321">
            <v>5.2934314799999997</v>
          </cell>
          <cell r="BG321">
            <v>60.4399266</v>
          </cell>
          <cell r="BH321">
            <v>24.2944803</v>
          </cell>
          <cell r="BI321">
            <v>1.917881331</v>
          </cell>
          <cell r="BJ321">
            <v>93.82014749999999</v>
          </cell>
          <cell r="BK321">
            <v>21.924287100000001</v>
          </cell>
          <cell r="BL321">
            <v>2.1726771</v>
          </cell>
          <cell r="BM321">
            <v>6.9328151100000008</v>
          </cell>
          <cell r="BN321">
            <v>51.354185999999999</v>
          </cell>
          <cell r="BO321">
            <v>9.8165501700000005E-5</v>
          </cell>
          <cell r="BP321">
            <v>0.20541674400000001</v>
          </cell>
          <cell r="BQ321">
            <v>0.83154278100000001</v>
          </cell>
          <cell r="BR321">
            <v>2.7849770100000004</v>
          </cell>
          <cell r="BS321">
            <v>827.59245900000008</v>
          </cell>
          <cell r="BT321">
            <v>0.88092180600000003</v>
          </cell>
          <cell r="BU321">
            <v>2.6862189599999999E-2</v>
          </cell>
          <cell r="BV321">
            <v>1.0823882279999999</v>
          </cell>
          <cell r="BW321">
            <v>19.020800430000001</v>
          </cell>
          <cell r="BX321">
            <v>0.48786476700000003</v>
          </cell>
        </row>
        <row r="322">
          <cell r="A322" t="str">
            <v>PS-114</v>
          </cell>
          <cell r="B322">
            <v>92</v>
          </cell>
          <cell r="C322" t="str">
            <v>Well Pad</v>
          </cell>
          <cell r="D322">
            <v>3</v>
          </cell>
          <cell r="E322">
            <v>3</v>
          </cell>
          <cell r="F322">
            <v>2</v>
          </cell>
          <cell r="G322" t="str">
            <v>6599 Oak Grove</v>
          </cell>
          <cell r="P322">
            <v>42083.895262824495</v>
          </cell>
          <cell r="Q322">
            <v>11.501344764000001</v>
          </cell>
          <cell r="R322">
            <v>9.142094556</v>
          </cell>
          <cell r="S322">
            <v>6.7828443480000002</v>
          </cell>
          <cell r="T322">
            <v>6.1409895120000009</v>
          </cell>
          <cell r="U322">
            <v>19.255645080000001</v>
          </cell>
          <cell r="V322">
            <v>5.8634306640000009</v>
          </cell>
          <cell r="W322">
            <v>142.24890959999999</v>
          </cell>
          <cell r="X322">
            <v>7.5981734640000003</v>
          </cell>
          <cell r="Y322">
            <v>146.75924087999999</v>
          </cell>
          <cell r="Z322">
            <v>5.7593460960000007</v>
          </cell>
          <cell r="AA322">
            <v>0.23072079240000001</v>
          </cell>
          <cell r="AB322">
            <v>0.95931276840000013</v>
          </cell>
          <cell r="AC322">
            <v>1450.2449807999999</v>
          </cell>
          <cell r="AD322">
            <v>1349.6298984</v>
          </cell>
          <cell r="AE322">
            <v>0.12455453304000003</v>
          </cell>
          <cell r="AF322">
            <v>336.54010320000003</v>
          </cell>
          <cell r="AG322">
            <v>5.8287358079999997E-2</v>
          </cell>
          <cell r="AH322">
            <v>9.8533391040000009E-4</v>
          </cell>
          <cell r="AI322">
            <v>2.8796730480000001E-2</v>
          </cell>
          <cell r="AJ322">
            <v>7.1991826199999998E-2</v>
          </cell>
          <cell r="AK322">
            <v>7.1818351919999995E-2</v>
          </cell>
          <cell r="AL322">
            <v>7.3900043279999991E-4</v>
          </cell>
          <cell r="AM322">
            <v>36.776547360000002</v>
          </cell>
          <cell r="AN322">
            <v>10.529888796</v>
          </cell>
          <cell r="AO322">
            <v>7.7022580320000005</v>
          </cell>
          <cell r="AP322">
            <v>8.170638588000001</v>
          </cell>
          <cell r="AQ322">
            <v>0.12021767604</v>
          </cell>
          <cell r="AR322">
            <v>53.430078240000007</v>
          </cell>
          <cell r="AS322">
            <v>39.378661560000005</v>
          </cell>
          <cell r="AT322">
            <v>25.500719159999999</v>
          </cell>
          <cell r="AU322">
            <v>18214.7994</v>
          </cell>
          <cell r="AV322">
            <v>0.32439690360000001</v>
          </cell>
          <cell r="AW322">
            <v>18.735222239999999</v>
          </cell>
          <cell r="AX322">
            <v>12.733012152000001</v>
          </cell>
          <cell r="AY322">
            <v>7.3206146160000003</v>
          </cell>
          <cell r="AZ322">
            <v>0.1925564508</v>
          </cell>
          <cell r="BA322">
            <v>0.9835991676000001</v>
          </cell>
          <cell r="BB322">
            <v>9575.780256</v>
          </cell>
          <cell r="BC322">
            <v>1.7225996004000001E-3</v>
          </cell>
          <cell r="BD322">
            <v>650.52855</v>
          </cell>
          <cell r="BE322">
            <v>75.808260360000006</v>
          </cell>
          <cell r="BF322">
            <v>46.491107040000003</v>
          </cell>
          <cell r="BG322">
            <v>530.83129680000002</v>
          </cell>
          <cell r="BH322">
            <v>213.37336440000001</v>
          </cell>
          <cell r="BI322">
            <v>16.844352588</v>
          </cell>
          <cell r="BJ322">
            <v>824.00283000000002</v>
          </cell>
          <cell r="BK322">
            <v>192.55645080000002</v>
          </cell>
          <cell r="BL322">
            <v>19.0821708</v>
          </cell>
          <cell r="BM322">
            <v>60.889472280000007</v>
          </cell>
          <cell r="BN322">
            <v>451.03312799999998</v>
          </cell>
          <cell r="BO322">
            <v>8.6216717160000011E-4</v>
          </cell>
          <cell r="BP322">
            <v>1.8041325120000002</v>
          </cell>
          <cell r="BQ322">
            <v>7.3032671880000004</v>
          </cell>
          <cell r="BR322">
            <v>24.459873480000002</v>
          </cell>
          <cell r="BS322">
            <v>7268.5723320000006</v>
          </cell>
          <cell r="BT322">
            <v>7.7369528880000003</v>
          </cell>
          <cell r="BU322">
            <v>0.23592502079999997</v>
          </cell>
          <cell r="BV322">
            <v>9.5063905439999985</v>
          </cell>
          <cell r="BW322">
            <v>167.05573164</v>
          </cell>
          <cell r="BX322">
            <v>4.2848147160000005</v>
          </cell>
        </row>
        <row r="323">
          <cell r="A323" t="str">
            <v>PS-115</v>
          </cell>
          <cell r="B323">
            <v>93</v>
          </cell>
          <cell r="C323" t="str">
            <v>Well Pad</v>
          </cell>
          <cell r="D323">
            <v>1</v>
          </cell>
          <cell r="E323">
            <v>2</v>
          </cell>
          <cell r="F323">
            <v>1</v>
          </cell>
          <cell r="G323" t="str">
            <v>10296 Old Cleburne Crowley Rd</v>
          </cell>
          <cell r="P323">
            <v>2395.8153523166561</v>
          </cell>
          <cell r="Q323">
            <v>0.65476587149999999</v>
          </cell>
          <cell r="R323">
            <v>0.5204549235</v>
          </cell>
          <cell r="S323">
            <v>0.38614397550000001</v>
          </cell>
          <cell r="T323">
            <v>0.34960349699999999</v>
          </cell>
          <cell r="U323">
            <v>1.0962143550000001</v>
          </cell>
          <cell r="V323">
            <v>0.33380220900000002</v>
          </cell>
          <cell r="W323">
            <v>8.0981600999999994</v>
          </cell>
          <cell r="X323">
            <v>0.43256025900000006</v>
          </cell>
          <cell r="Y323">
            <v>8.3549310299999995</v>
          </cell>
          <cell r="Z323">
            <v>0.32787672600000001</v>
          </cell>
          <cell r="AA323">
            <v>1.313482065E-2</v>
          </cell>
          <cell r="AB323">
            <v>5.4613201650000005E-2</v>
          </cell>
          <cell r="AC323">
            <v>82.561729799999995</v>
          </cell>
          <cell r="AD323">
            <v>76.833762899999996</v>
          </cell>
          <cell r="AE323">
            <v>7.0908279900000004E-3</v>
          </cell>
          <cell r="AF323">
            <v>19.159061699999999</v>
          </cell>
          <cell r="AG323">
            <v>3.3182704799999997E-3</v>
          </cell>
          <cell r="AH323">
            <v>5.60945724E-5</v>
          </cell>
          <cell r="AI323">
            <v>1.63938363E-3</v>
          </cell>
          <cell r="AJ323">
            <v>4.0984590749999997E-3</v>
          </cell>
          <cell r="AK323">
            <v>4.0885832699999996E-3</v>
          </cell>
          <cell r="AL323">
            <v>4.2070929299999998E-5</v>
          </cell>
          <cell r="AM323">
            <v>2.0936706599999999</v>
          </cell>
          <cell r="AN323">
            <v>0.59946136350000001</v>
          </cell>
          <cell r="AO323">
            <v>0.43848574200000007</v>
          </cell>
          <cell r="AP323">
            <v>0.46515041550000003</v>
          </cell>
          <cell r="AQ323">
            <v>6.8439328649999992E-3</v>
          </cell>
          <cell r="AR323">
            <v>3.04174794</v>
          </cell>
          <cell r="AS323">
            <v>2.2418077349999996</v>
          </cell>
          <cell r="AT323">
            <v>1.451743335</v>
          </cell>
          <cell r="AU323">
            <v>1036.959525</v>
          </cell>
          <cell r="AV323">
            <v>1.8467755350000004E-2</v>
          </cell>
          <cell r="AW323">
            <v>1.0665869400000001</v>
          </cell>
          <cell r="AX323">
            <v>0.72488408699999995</v>
          </cell>
          <cell r="AY323">
            <v>0.41675897100000003</v>
          </cell>
          <cell r="AZ323">
            <v>1.0962143549999999E-2</v>
          </cell>
          <cell r="BA323">
            <v>5.5995814349999999E-2</v>
          </cell>
          <cell r="BB323">
            <v>545.14443599999993</v>
          </cell>
          <cell r="BC323">
            <v>9.8066743650000011E-5</v>
          </cell>
          <cell r="BD323">
            <v>37.034268749999995</v>
          </cell>
          <cell r="BE323">
            <v>4.3157267849999998</v>
          </cell>
          <cell r="BF323">
            <v>2.6467157399999999</v>
          </cell>
          <cell r="BG323">
            <v>30.2199633</v>
          </cell>
          <cell r="BH323">
            <v>12.14724015</v>
          </cell>
          <cell r="BI323">
            <v>0.95894066550000001</v>
          </cell>
          <cell r="BJ323">
            <v>46.910073749999995</v>
          </cell>
          <cell r="BK323">
            <v>10.96214355</v>
          </cell>
          <cell r="BL323">
            <v>1.08633855</v>
          </cell>
          <cell r="BM323">
            <v>3.4664075550000004</v>
          </cell>
          <cell r="BN323">
            <v>25.677092999999999</v>
          </cell>
          <cell r="BO323">
            <v>4.9082750850000002E-5</v>
          </cell>
          <cell r="BP323">
            <v>0.10270837200000001</v>
          </cell>
          <cell r="BQ323">
            <v>0.4157713905</v>
          </cell>
          <cell r="BR323">
            <v>1.3924885050000002</v>
          </cell>
          <cell r="BS323">
            <v>413.79622950000004</v>
          </cell>
          <cell r="BT323">
            <v>0.44046090300000001</v>
          </cell>
          <cell r="BU323">
            <v>1.34310948E-2</v>
          </cell>
          <cell r="BV323">
            <v>0.54119411399999995</v>
          </cell>
          <cell r="BW323">
            <v>9.5104002150000007</v>
          </cell>
          <cell r="BX323">
            <v>0.24393238350000002</v>
          </cell>
        </row>
        <row r="324">
          <cell r="A324" t="str">
            <v>PS-116</v>
          </cell>
          <cell r="B324">
            <v>94</v>
          </cell>
          <cell r="C324" t="str">
            <v>Well Pad</v>
          </cell>
          <cell r="D324">
            <v>6</v>
          </cell>
          <cell r="E324">
            <v>8</v>
          </cell>
          <cell r="F324">
            <v>1</v>
          </cell>
          <cell r="G324" t="str">
            <v>10699 Old Granbury Rd</v>
          </cell>
          <cell r="P324">
            <v>2395.8153523166561</v>
          </cell>
          <cell r="Q324">
            <v>0.65476587149999999</v>
          </cell>
          <cell r="R324">
            <v>0.5204549235</v>
          </cell>
          <cell r="S324">
            <v>0.38614397550000001</v>
          </cell>
          <cell r="T324">
            <v>0.34960349699999999</v>
          </cell>
          <cell r="U324">
            <v>1.0962143550000001</v>
          </cell>
          <cell r="V324">
            <v>0.33380220900000002</v>
          </cell>
          <cell r="W324">
            <v>8.0981600999999994</v>
          </cell>
          <cell r="X324">
            <v>0.43256025900000006</v>
          </cell>
          <cell r="Y324">
            <v>8.3549310299999995</v>
          </cell>
          <cell r="Z324">
            <v>0.32787672600000001</v>
          </cell>
          <cell r="AA324">
            <v>1.313482065E-2</v>
          </cell>
          <cell r="AB324">
            <v>5.4613201650000005E-2</v>
          </cell>
          <cell r="AC324">
            <v>82.561729799999995</v>
          </cell>
          <cell r="AD324">
            <v>76.833762899999996</v>
          </cell>
          <cell r="AE324">
            <v>7.0908279900000004E-3</v>
          </cell>
          <cell r="AF324">
            <v>19.159061699999999</v>
          </cell>
          <cell r="AG324">
            <v>3.3182704799999997E-3</v>
          </cell>
          <cell r="AH324">
            <v>5.60945724E-5</v>
          </cell>
          <cell r="AI324">
            <v>1.63938363E-3</v>
          </cell>
          <cell r="AJ324">
            <v>4.0984590749999997E-3</v>
          </cell>
          <cell r="AK324">
            <v>4.0885832699999996E-3</v>
          </cell>
          <cell r="AL324">
            <v>4.2070929299999998E-5</v>
          </cell>
          <cell r="AM324">
            <v>2.0936706599999999</v>
          </cell>
          <cell r="AN324">
            <v>0.59946136350000001</v>
          </cell>
          <cell r="AO324">
            <v>0.43848574200000007</v>
          </cell>
          <cell r="AP324">
            <v>0.46515041550000003</v>
          </cell>
          <cell r="AQ324">
            <v>6.8439328649999992E-3</v>
          </cell>
          <cell r="AR324">
            <v>3.04174794</v>
          </cell>
          <cell r="AS324">
            <v>2.2418077349999996</v>
          </cell>
          <cell r="AT324">
            <v>1.451743335</v>
          </cell>
          <cell r="AU324">
            <v>1036.959525</v>
          </cell>
          <cell r="AV324">
            <v>1.8467755350000004E-2</v>
          </cell>
          <cell r="AW324">
            <v>1.0665869400000001</v>
          </cell>
          <cell r="AX324">
            <v>0.72488408699999995</v>
          </cell>
          <cell r="AY324">
            <v>0.41675897100000003</v>
          </cell>
          <cell r="AZ324">
            <v>1.0962143549999999E-2</v>
          </cell>
          <cell r="BA324">
            <v>5.5995814349999999E-2</v>
          </cell>
          <cell r="BB324">
            <v>545.14443599999993</v>
          </cell>
          <cell r="BC324">
            <v>9.8066743650000011E-5</v>
          </cell>
          <cell r="BD324">
            <v>37.034268749999995</v>
          </cell>
          <cell r="BE324">
            <v>4.3157267849999998</v>
          </cell>
          <cell r="BF324">
            <v>2.6467157399999999</v>
          </cell>
          <cell r="BG324">
            <v>30.2199633</v>
          </cell>
          <cell r="BH324">
            <v>12.14724015</v>
          </cell>
          <cell r="BI324">
            <v>0.95894066550000001</v>
          </cell>
          <cell r="BJ324">
            <v>46.910073749999995</v>
          </cell>
          <cell r="BK324">
            <v>10.96214355</v>
          </cell>
          <cell r="BL324">
            <v>1.08633855</v>
          </cell>
          <cell r="BM324">
            <v>3.4664075550000004</v>
          </cell>
          <cell r="BN324">
            <v>25.677092999999999</v>
          </cell>
          <cell r="BO324">
            <v>4.9082750850000002E-5</v>
          </cell>
          <cell r="BP324">
            <v>0.10270837200000001</v>
          </cell>
          <cell r="BQ324">
            <v>0.4157713905</v>
          </cell>
          <cell r="BR324">
            <v>1.3924885050000002</v>
          </cell>
          <cell r="BS324">
            <v>413.79622950000004</v>
          </cell>
          <cell r="BT324">
            <v>0.44046090300000001</v>
          </cell>
          <cell r="BU324">
            <v>1.34310948E-2</v>
          </cell>
          <cell r="BV324">
            <v>0.54119411399999995</v>
          </cell>
          <cell r="BW324">
            <v>9.5104002150000007</v>
          </cell>
          <cell r="BX324">
            <v>0.24393238350000002</v>
          </cell>
        </row>
        <row r="325">
          <cell r="A325" t="str">
            <v>PS-117</v>
          </cell>
          <cell r="B325">
            <v>95</v>
          </cell>
          <cell r="C325" t="str">
            <v>Compressor Station</v>
          </cell>
          <cell r="D325">
            <v>7</v>
          </cell>
          <cell r="E325">
            <v>6</v>
          </cell>
          <cell r="F325" t="str">
            <v>1 -Lift Compressor</v>
          </cell>
          <cell r="G325" t="str">
            <v>XTO Compressor Station 3595 Angle Rd(Quarry B - 4490 Old Decatur Ave)</v>
          </cell>
          <cell r="P325">
            <v>2395.8153523166561</v>
          </cell>
          <cell r="Q325">
            <v>0.65476587149999999</v>
          </cell>
          <cell r="R325">
            <v>0.5204549235</v>
          </cell>
          <cell r="S325">
            <v>0.38614397550000001</v>
          </cell>
          <cell r="T325">
            <v>0.34960349699999999</v>
          </cell>
          <cell r="U325">
            <v>1.0962143550000001</v>
          </cell>
          <cell r="V325">
            <v>0.33380220900000002</v>
          </cell>
          <cell r="W325">
            <v>8.0981600999999994</v>
          </cell>
          <cell r="X325">
            <v>0.43256025900000006</v>
          </cell>
          <cell r="Y325">
            <v>8.3549310299999995</v>
          </cell>
          <cell r="Z325">
            <v>0.32787672600000001</v>
          </cell>
          <cell r="AA325">
            <v>1.313482065E-2</v>
          </cell>
          <cell r="AB325">
            <v>5.4613201650000005E-2</v>
          </cell>
          <cell r="AC325">
            <v>82.561729799999995</v>
          </cell>
          <cell r="AD325">
            <v>76.833762899999996</v>
          </cell>
          <cell r="AE325">
            <v>7.0908279900000004E-3</v>
          </cell>
          <cell r="AF325">
            <v>19.159061699999999</v>
          </cell>
          <cell r="AG325">
            <v>3.3182704799999997E-3</v>
          </cell>
          <cell r="AH325">
            <v>5.60945724E-5</v>
          </cell>
          <cell r="AI325">
            <v>1.63938363E-3</v>
          </cell>
          <cell r="AJ325">
            <v>4.0984590749999997E-3</v>
          </cell>
          <cell r="AK325">
            <v>4.0885832699999996E-3</v>
          </cell>
          <cell r="AL325">
            <v>4.2070929299999998E-5</v>
          </cell>
          <cell r="AM325">
            <v>2.0936706599999999</v>
          </cell>
          <cell r="AN325">
            <v>0.59946136350000001</v>
          </cell>
          <cell r="AO325">
            <v>0.43848574200000007</v>
          </cell>
          <cell r="AP325">
            <v>0.46515041550000003</v>
          </cell>
          <cell r="AQ325">
            <v>6.8439328649999992E-3</v>
          </cell>
          <cell r="AR325">
            <v>3.04174794</v>
          </cell>
          <cell r="AS325">
            <v>2.2418077349999996</v>
          </cell>
          <cell r="AT325">
            <v>1.451743335</v>
          </cell>
          <cell r="AU325">
            <v>1036.959525</v>
          </cell>
          <cell r="AV325">
            <v>1.8467755350000004E-2</v>
          </cell>
          <cell r="AW325">
            <v>1.0665869400000001</v>
          </cell>
          <cell r="AX325">
            <v>0.72488408699999995</v>
          </cell>
          <cell r="AY325">
            <v>0.41675897100000003</v>
          </cell>
          <cell r="AZ325">
            <v>1.0962143549999999E-2</v>
          </cell>
          <cell r="BA325">
            <v>5.5995814349999999E-2</v>
          </cell>
          <cell r="BB325">
            <v>545.14443599999993</v>
          </cell>
          <cell r="BC325">
            <v>9.8066743650000011E-5</v>
          </cell>
          <cell r="BD325">
            <v>37.034268749999995</v>
          </cell>
          <cell r="BE325">
            <v>4.3157267849999998</v>
          </cell>
          <cell r="BF325">
            <v>2.6467157399999999</v>
          </cell>
          <cell r="BG325">
            <v>30.2199633</v>
          </cell>
          <cell r="BH325">
            <v>12.14724015</v>
          </cell>
          <cell r="BI325">
            <v>0.95894066550000001</v>
          </cell>
          <cell r="BJ325">
            <v>46.910073749999995</v>
          </cell>
          <cell r="BK325">
            <v>10.96214355</v>
          </cell>
          <cell r="BL325">
            <v>1.08633855</v>
          </cell>
          <cell r="BM325">
            <v>3.4664075550000004</v>
          </cell>
          <cell r="BN325">
            <v>25.677092999999999</v>
          </cell>
          <cell r="BO325">
            <v>4.9082750850000002E-5</v>
          </cell>
          <cell r="BP325">
            <v>0.10270837200000001</v>
          </cell>
          <cell r="BQ325">
            <v>0.4157713905</v>
          </cell>
          <cell r="BR325">
            <v>1.3924885050000002</v>
          </cell>
          <cell r="BS325">
            <v>413.79622950000004</v>
          </cell>
          <cell r="BT325">
            <v>0.44046090300000001</v>
          </cell>
          <cell r="BU325">
            <v>1.34310948E-2</v>
          </cell>
          <cell r="BV325">
            <v>0.54119411399999995</v>
          </cell>
          <cell r="BW325">
            <v>9.5104002150000007</v>
          </cell>
          <cell r="BX325">
            <v>0.24393238350000002</v>
          </cell>
        </row>
        <row r="326">
          <cell r="A326" t="str">
            <v>PS-118</v>
          </cell>
          <cell r="B326">
            <v>96</v>
          </cell>
          <cell r="C326" t="str">
            <v>Compressor Station</v>
          </cell>
          <cell r="D326">
            <v>0</v>
          </cell>
          <cell r="E326">
            <v>3</v>
          </cell>
          <cell r="F326">
            <v>6</v>
          </cell>
          <cell r="G326" t="str">
            <v>Barnett Compressor Station 590 NW Loop 820</v>
          </cell>
          <cell r="P326">
            <v>150167.33676630561</v>
          </cell>
          <cell r="Q326">
            <v>41.040077246999999</v>
          </cell>
          <cell r="R326">
            <v>32.621599863</v>
          </cell>
          <cell r="S326">
            <v>24.203122479000001</v>
          </cell>
          <cell r="T326">
            <v>21.912801425999998</v>
          </cell>
          <cell r="U326">
            <v>68.709631590000001</v>
          </cell>
          <cell r="V326">
            <v>20.922392321999997</v>
          </cell>
          <cell r="W326">
            <v>507.58466579999993</v>
          </cell>
          <cell r="X326">
            <v>27.112449221999999</v>
          </cell>
          <cell r="Y326">
            <v>523.67881374000001</v>
          </cell>
          <cell r="Z326">
            <v>20.550988907999997</v>
          </cell>
          <cell r="AA326">
            <v>0.82327756770000005</v>
          </cell>
          <cell r="AB326">
            <v>3.4231014657000003</v>
          </cell>
          <cell r="AC326">
            <v>5174.8875683999995</v>
          </cell>
          <cell r="AD326">
            <v>4815.8642682</v>
          </cell>
          <cell r="AE326">
            <v>0.44444608542000008</v>
          </cell>
          <cell r="AF326">
            <v>1200.8710386</v>
          </cell>
          <cell r="AG326">
            <v>0.20798591184000001</v>
          </cell>
          <cell r="AH326">
            <v>3.5159523192000008E-3</v>
          </cell>
          <cell r="AI326">
            <v>0.10275494453999999</v>
          </cell>
          <cell r="AJ326">
            <v>0.25688736135000001</v>
          </cell>
          <cell r="AK326">
            <v>0.25626835566</v>
          </cell>
          <cell r="AL326">
            <v>2.6369642394000001E-3</v>
          </cell>
          <cell r="AM326">
            <v>131.22920628</v>
          </cell>
          <cell r="AN326">
            <v>37.573645382999999</v>
          </cell>
          <cell r="AO326">
            <v>27.483852636000005</v>
          </cell>
          <cell r="AP326">
            <v>29.155167998999996</v>
          </cell>
          <cell r="AQ326">
            <v>0.42897094316999995</v>
          </cell>
          <cell r="AR326">
            <v>190.65375251999998</v>
          </cell>
          <cell r="AS326">
            <v>140.51429162999997</v>
          </cell>
          <cell r="AT326">
            <v>90.993836429999988</v>
          </cell>
          <cell r="AU326">
            <v>64995.597450000008</v>
          </cell>
          <cell r="AV326">
            <v>1.1575406402999999</v>
          </cell>
          <cell r="AW326">
            <v>66.852614519999989</v>
          </cell>
          <cell r="AX326">
            <v>45.435017645999999</v>
          </cell>
          <cell r="AY326">
            <v>26.122040118000005</v>
          </cell>
          <cell r="AZ326">
            <v>0.68709631589999987</v>
          </cell>
          <cell r="BA326">
            <v>3.5097622622999998</v>
          </cell>
          <cell r="BB326">
            <v>34169.114088000002</v>
          </cell>
          <cell r="BC326">
            <v>6.1467265017E-3</v>
          </cell>
          <cell r="BD326">
            <v>2321.2713374999998</v>
          </cell>
          <cell r="BE326">
            <v>270.50548652999998</v>
          </cell>
          <cell r="BF326">
            <v>165.89352492</v>
          </cell>
          <cell r="BG326">
            <v>1894.1574114</v>
          </cell>
          <cell r="BH326">
            <v>761.37699869999994</v>
          </cell>
          <cell r="BI326">
            <v>60.105452499000002</v>
          </cell>
          <cell r="BJ326">
            <v>2940.2770274999998</v>
          </cell>
          <cell r="BK326">
            <v>687.09631590000004</v>
          </cell>
          <cell r="BL326">
            <v>68.090625899999992</v>
          </cell>
          <cell r="BM326">
            <v>217.27099719000003</v>
          </cell>
          <cell r="BN326">
            <v>1609.414794</v>
          </cell>
          <cell r="BO326">
            <v>3.0764582793000005E-3</v>
          </cell>
          <cell r="BP326">
            <v>6.4376591759999986</v>
          </cell>
          <cell r="BQ326">
            <v>26.060139548999999</v>
          </cell>
          <cell r="BR326">
            <v>87.279802289999992</v>
          </cell>
          <cell r="BS326">
            <v>25936.338411000001</v>
          </cell>
          <cell r="BT326">
            <v>27.607653773999999</v>
          </cell>
          <cell r="BU326">
            <v>0.84184773839999993</v>
          </cell>
          <cell r="BV326">
            <v>33.921511811999999</v>
          </cell>
          <cell r="BW326">
            <v>596.10247946999993</v>
          </cell>
          <cell r="BX326">
            <v>15.289440543000001</v>
          </cell>
        </row>
        <row r="327">
          <cell r="A327" t="str">
            <v>PS-119</v>
          </cell>
          <cell r="B327">
            <v>97</v>
          </cell>
          <cell r="C327" t="str">
            <v>Compressor Station</v>
          </cell>
          <cell r="D327">
            <v>0</v>
          </cell>
          <cell r="E327">
            <v>8</v>
          </cell>
          <cell r="F327" t="str">
            <v>4 gas/3 electric</v>
          </cell>
          <cell r="G327" t="str">
            <v>Quicksilver Compressor Station 6900 E. Rosedale</v>
          </cell>
          <cell r="P327">
            <v>133267.15592136417</v>
          </cell>
          <cell r="Q327">
            <v>36.421331637599998</v>
          </cell>
          <cell r="R327">
            <v>28.950289250400001</v>
          </cell>
          <cell r="S327">
            <v>21.479246863200004</v>
          </cell>
          <cell r="T327">
            <v>19.4466838608</v>
          </cell>
          <cell r="U327">
            <v>60.976890072000003</v>
          </cell>
          <cell r="V327">
            <v>18.567737697600002</v>
          </cell>
          <cell r="W327">
            <v>450.45990863999998</v>
          </cell>
          <cell r="X327">
            <v>24.061151217600003</v>
          </cell>
          <cell r="Y327">
            <v>464.74278379200001</v>
          </cell>
          <cell r="Z327">
            <v>18.238132886399999</v>
          </cell>
          <cell r="AA327">
            <v>0.73062399816000001</v>
          </cell>
          <cell r="AB327">
            <v>3.0378576765600003</v>
          </cell>
          <cell r="AC327">
            <v>4592.4937027199994</v>
          </cell>
          <cell r="AD327">
            <v>4273.8757185599998</v>
          </cell>
          <cell r="AE327">
            <v>0.39442709073600002</v>
          </cell>
          <cell r="AF327">
            <v>1065.7222228800001</v>
          </cell>
          <cell r="AG327">
            <v>0.18457869427199999</v>
          </cell>
          <cell r="AH327">
            <v>3.1202588793600001E-3</v>
          </cell>
          <cell r="AI327">
            <v>9.119066443200001E-2</v>
          </cell>
          <cell r="AJ327">
            <v>0.22797666107999998</v>
          </cell>
          <cell r="AK327">
            <v>0.22742731972799998</v>
          </cell>
          <cell r="AL327">
            <v>2.3401941595199999E-3</v>
          </cell>
          <cell r="AM327">
            <v>116.460366624</v>
          </cell>
          <cell r="AN327">
            <v>33.345020066399996</v>
          </cell>
          <cell r="AO327">
            <v>24.390756028799998</v>
          </cell>
          <cell r="AP327">
            <v>25.873977679199999</v>
          </cell>
          <cell r="AQ327">
            <v>0.38069355693599999</v>
          </cell>
          <cell r="AR327">
            <v>169.19713641600001</v>
          </cell>
          <cell r="AS327">
            <v>124.70048690399999</v>
          </cell>
          <cell r="AT327">
            <v>80.75317874400001</v>
          </cell>
          <cell r="AU327">
            <v>57680.841959999998</v>
          </cell>
          <cell r="AV327">
            <v>1.0272683282400001</v>
          </cell>
          <cell r="AW327">
            <v>59.328866015999999</v>
          </cell>
          <cell r="AX327">
            <v>40.321655236799998</v>
          </cell>
          <cell r="AY327">
            <v>23.182205054400004</v>
          </cell>
          <cell r="AZ327">
            <v>0.60976890072000001</v>
          </cell>
          <cell r="BA327">
            <v>3.1147654658400001</v>
          </cell>
          <cell r="BB327">
            <v>30323.642630399998</v>
          </cell>
          <cell r="BC327">
            <v>5.4549596253599996E-3</v>
          </cell>
          <cell r="BD327">
            <v>2060.0300699999998</v>
          </cell>
          <cell r="BE327">
            <v>240.06217082399999</v>
          </cell>
          <cell r="BF327">
            <v>147.22348233600002</v>
          </cell>
          <cell r="BG327">
            <v>1680.9845371199999</v>
          </cell>
          <cell r="BH327">
            <v>675.68986296000003</v>
          </cell>
          <cell r="BI327">
            <v>53.341045279199996</v>
          </cell>
          <cell r="BJ327">
            <v>2609.3714219999997</v>
          </cell>
          <cell r="BK327">
            <v>609.76890072000003</v>
          </cell>
          <cell r="BL327">
            <v>60.427548720000004</v>
          </cell>
          <cell r="BM327">
            <v>192.81881455199999</v>
          </cell>
          <cell r="BN327">
            <v>1428.2875151999999</v>
          </cell>
          <cell r="BO327">
            <v>2.7302265194399998E-3</v>
          </cell>
          <cell r="BP327">
            <v>5.7131500608000003</v>
          </cell>
          <cell r="BQ327">
            <v>23.127270919200001</v>
          </cell>
          <cell r="BR327">
            <v>77.457130632000002</v>
          </cell>
          <cell r="BS327">
            <v>23017.402648799998</v>
          </cell>
          <cell r="BT327">
            <v>24.500624299200002</v>
          </cell>
          <cell r="BU327">
            <v>0.74710423871999998</v>
          </cell>
          <cell r="BV327">
            <v>30.103906089599999</v>
          </cell>
          <cell r="BW327">
            <v>529.01572197600001</v>
          </cell>
          <cell r="BX327">
            <v>13.5687313944</v>
          </cell>
        </row>
        <row r="328">
          <cell r="A328" t="str">
            <v>PS-120</v>
          </cell>
          <cell r="B328">
            <v>98</v>
          </cell>
          <cell r="C328" t="str">
            <v>Compressor Station</v>
          </cell>
          <cell r="D328">
            <v>0</v>
          </cell>
          <cell r="E328">
            <v>1</v>
          </cell>
          <cell r="F328">
            <v>1</v>
          </cell>
          <cell r="G328" t="str">
            <v>4th St. Compressor Station 2298 E 4St</v>
          </cell>
          <cell r="P328">
            <v>2395.8153523166561</v>
          </cell>
          <cell r="Q328">
            <v>0.65476587149999999</v>
          </cell>
          <cell r="R328">
            <v>0.5204549235</v>
          </cell>
          <cell r="S328">
            <v>0.38614397550000001</v>
          </cell>
          <cell r="T328">
            <v>0.34960349699999999</v>
          </cell>
          <cell r="U328">
            <v>1.0962143550000001</v>
          </cell>
          <cell r="V328">
            <v>0.33380220900000002</v>
          </cell>
          <cell r="W328">
            <v>8.0981600999999994</v>
          </cell>
          <cell r="X328">
            <v>0.43256025900000006</v>
          </cell>
          <cell r="Y328">
            <v>8.3549310299999995</v>
          </cell>
          <cell r="Z328">
            <v>0.32787672600000001</v>
          </cell>
          <cell r="AA328">
            <v>1.313482065E-2</v>
          </cell>
          <cell r="AB328">
            <v>5.4613201650000005E-2</v>
          </cell>
          <cell r="AC328">
            <v>82.561729799999995</v>
          </cell>
          <cell r="AD328">
            <v>76.833762899999996</v>
          </cell>
          <cell r="AE328">
            <v>7.0908279900000004E-3</v>
          </cell>
          <cell r="AF328">
            <v>19.159061699999999</v>
          </cell>
          <cell r="AG328">
            <v>3.3182704799999997E-3</v>
          </cell>
          <cell r="AH328">
            <v>5.60945724E-5</v>
          </cell>
          <cell r="AI328">
            <v>1.63938363E-3</v>
          </cell>
          <cell r="AJ328">
            <v>4.0984590749999997E-3</v>
          </cell>
          <cell r="AK328">
            <v>4.0885832699999996E-3</v>
          </cell>
          <cell r="AL328">
            <v>4.2070929299999998E-5</v>
          </cell>
          <cell r="AM328">
            <v>2.0936706599999999</v>
          </cell>
          <cell r="AN328">
            <v>0.59946136350000001</v>
          </cell>
          <cell r="AO328">
            <v>0.43848574200000007</v>
          </cell>
          <cell r="AP328">
            <v>0.46515041550000003</v>
          </cell>
          <cell r="AQ328">
            <v>6.8439328649999992E-3</v>
          </cell>
          <cell r="AR328">
            <v>3.04174794</v>
          </cell>
          <cell r="AS328">
            <v>2.2418077349999996</v>
          </cell>
          <cell r="AT328">
            <v>1.451743335</v>
          </cell>
          <cell r="AU328">
            <v>1036.959525</v>
          </cell>
          <cell r="AV328">
            <v>1.8467755350000004E-2</v>
          </cell>
          <cell r="AW328">
            <v>1.0665869400000001</v>
          </cell>
          <cell r="AX328">
            <v>0.72488408699999995</v>
          </cell>
          <cell r="AY328">
            <v>0.41675897100000003</v>
          </cell>
          <cell r="AZ328">
            <v>1.0962143549999999E-2</v>
          </cell>
          <cell r="BA328">
            <v>5.5995814349999999E-2</v>
          </cell>
          <cell r="BB328">
            <v>545.14443599999993</v>
          </cell>
          <cell r="BC328">
            <v>9.8066743650000011E-5</v>
          </cell>
          <cell r="BD328">
            <v>37.034268749999995</v>
          </cell>
          <cell r="BE328">
            <v>4.3157267849999998</v>
          </cell>
          <cell r="BF328">
            <v>2.6467157399999999</v>
          </cell>
          <cell r="BG328">
            <v>30.2199633</v>
          </cell>
          <cell r="BH328">
            <v>12.14724015</v>
          </cell>
          <cell r="BI328">
            <v>0.95894066550000001</v>
          </cell>
          <cell r="BJ328">
            <v>46.910073749999995</v>
          </cell>
          <cell r="BK328">
            <v>10.96214355</v>
          </cell>
          <cell r="BL328">
            <v>1.08633855</v>
          </cell>
          <cell r="BM328">
            <v>3.4664075550000004</v>
          </cell>
          <cell r="BN328">
            <v>25.677092999999999</v>
          </cell>
          <cell r="BO328">
            <v>4.9082750850000002E-5</v>
          </cell>
          <cell r="BP328">
            <v>0.10270837200000001</v>
          </cell>
          <cell r="BQ328">
            <v>0.4157713905</v>
          </cell>
          <cell r="BR328">
            <v>1.3924885050000002</v>
          </cell>
          <cell r="BS328">
            <v>413.79622950000004</v>
          </cell>
          <cell r="BT328">
            <v>0.44046090300000001</v>
          </cell>
          <cell r="BU328">
            <v>1.34310948E-2</v>
          </cell>
          <cell r="BV328">
            <v>0.54119411399999995</v>
          </cell>
          <cell r="BW328">
            <v>9.5104002150000007</v>
          </cell>
          <cell r="BX328">
            <v>0.24393238350000002</v>
          </cell>
        </row>
        <row r="329">
          <cell r="A329" t="str">
            <v>PS-121</v>
          </cell>
          <cell r="B329">
            <v>99</v>
          </cell>
          <cell r="C329" t="str">
            <v>Compressor Station</v>
          </cell>
          <cell r="D329">
            <v>0</v>
          </cell>
          <cell r="E329">
            <v>0</v>
          </cell>
          <cell r="F329">
            <v>1</v>
          </cell>
          <cell r="G329" t="str">
            <v>7091 Oak Grove</v>
          </cell>
          <cell r="P329">
            <v>17181.653951418262</v>
          </cell>
          <cell r="Q329">
            <v>4.6956709800000009</v>
          </cell>
          <cell r="R329">
            <v>3.7324564200000006</v>
          </cell>
          <cell r="S329">
            <v>2.7692418600000002</v>
          </cell>
          <cell r="T329">
            <v>2.5071908400000003</v>
          </cell>
          <cell r="U329">
            <v>7.8615306000000009</v>
          </cell>
          <cell r="V329">
            <v>2.3938714800000005</v>
          </cell>
          <cell r="W329">
            <v>58.076172000000007</v>
          </cell>
          <cell r="X329">
            <v>3.1021174800000004</v>
          </cell>
          <cell r="Y329">
            <v>59.917611600000001</v>
          </cell>
          <cell r="Z329">
            <v>2.3513767200000002</v>
          </cell>
          <cell r="AA329">
            <v>9.4196717999999999E-2</v>
          </cell>
          <cell r="AB329">
            <v>0.39166003800000004</v>
          </cell>
          <cell r="AC329">
            <v>592.09365600000001</v>
          </cell>
          <cell r="AD329">
            <v>551.01538800000003</v>
          </cell>
          <cell r="AE329">
            <v>5.0852062800000007E-2</v>
          </cell>
          <cell r="AF329">
            <v>137.39972400000002</v>
          </cell>
          <cell r="AG329">
            <v>2.37970656E-2</v>
          </cell>
          <cell r="AH329">
            <v>4.022837280000001E-4</v>
          </cell>
          <cell r="AI329">
            <v>1.17568836E-2</v>
          </cell>
          <cell r="AJ329">
            <v>2.9392209000000002E-2</v>
          </cell>
          <cell r="AK329">
            <v>2.9321384400000001E-2</v>
          </cell>
          <cell r="AL329">
            <v>3.0171279600000006E-4</v>
          </cell>
          <cell r="AM329">
            <v>15.014815200000001</v>
          </cell>
          <cell r="AN329">
            <v>4.2990532200000002</v>
          </cell>
          <cell r="AO329">
            <v>3.1446122400000007</v>
          </cell>
          <cell r="AP329">
            <v>3.3358386600000003</v>
          </cell>
          <cell r="AQ329">
            <v>4.9081447800000004E-2</v>
          </cell>
          <cell r="AR329">
            <v>21.813976800000002</v>
          </cell>
          <cell r="AS329">
            <v>16.077184200000001</v>
          </cell>
          <cell r="AT329">
            <v>10.411216200000002</v>
          </cell>
          <cell r="AU329">
            <v>7436.5830000000005</v>
          </cell>
          <cell r="AV329">
            <v>0.13244200200000003</v>
          </cell>
          <cell r="AW329">
            <v>7.6490568000000012</v>
          </cell>
          <cell r="AX329">
            <v>5.1985256400000006</v>
          </cell>
          <cell r="AY329">
            <v>2.9887981200000007</v>
          </cell>
          <cell r="AZ329">
            <v>7.8615305999999996E-2</v>
          </cell>
          <cell r="BA329">
            <v>0.40157548200000004</v>
          </cell>
          <cell r="BB329">
            <v>3909.5179200000002</v>
          </cell>
          <cell r="BC329">
            <v>7.0328827800000013E-4</v>
          </cell>
          <cell r="BD329">
            <v>265.59225000000004</v>
          </cell>
          <cell r="BE329">
            <v>30.950350200000006</v>
          </cell>
          <cell r="BF329">
            <v>18.980992799999999</v>
          </cell>
          <cell r="BG329">
            <v>216.723276</v>
          </cell>
          <cell r="BH329">
            <v>87.114258000000021</v>
          </cell>
          <cell r="BI329">
            <v>6.8770686600000008</v>
          </cell>
          <cell r="BJ329">
            <v>336.41685000000001</v>
          </cell>
          <cell r="BK329">
            <v>78.615306000000018</v>
          </cell>
          <cell r="BL329">
            <v>7.790706000000001</v>
          </cell>
          <cell r="BM329">
            <v>24.859434600000004</v>
          </cell>
          <cell r="BN329">
            <v>184.14396000000002</v>
          </cell>
          <cell r="BO329">
            <v>3.5199826200000005E-4</v>
          </cell>
          <cell r="BP329">
            <v>0.73657584000000009</v>
          </cell>
          <cell r="BQ329">
            <v>2.9817156600000003</v>
          </cell>
          <cell r="BR329">
            <v>9.9862686000000025</v>
          </cell>
          <cell r="BS329">
            <v>2967.5507400000006</v>
          </cell>
          <cell r="BT329">
            <v>3.1587771600000005</v>
          </cell>
          <cell r="BU329">
            <v>9.6321456E-2</v>
          </cell>
          <cell r="BV329">
            <v>3.8811880800000003</v>
          </cell>
          <cell r="BW329">
            <v>68.204089800000006</v>
          </cell>
          <cell r="BX329">
            <v>1.7493676200000001</v>
          </cell>
        </row>
        <row r="330">
          <cell r="A330" t="str">
            <v>PS-124</v>
          </cell>
          <cell r="B330">
            <v>100</v>
          </cell>
          <cell r="C330" t="str">
            <v>Compressor Station</v>
          </cell>
          <cell r="D330">
            <v>0</v>
          </cell>
          <cell r="E330">
            <v>0</v>
          </cell>
          <cell r="F330">
            <v>2</v>
          </cell>
          <cell r="G330" t="str">
            <v>7695 Oak Grove</v>
          </cell>
          <cell r="P330">
            <v>34363.307902836525</v>
          </cell>
          <cell r="Q330">
            <v>9.3913419600000019</v>
          </cell>
          <cell r="R330">
            <v>7.4649128400000011</v>
          </cell>
          <cell r="S330">
            <v>5.5384837200000003</v>
          </cell>
          <cell r="T330">
            <v>5.0143816800000005</v>
          </cell>
          <cell r="U330">
            <v>15.723061200000002</v>
          </cell>
          <cell r="V330">
            <v>4.787742960000001</v>
          </cell>
          <cell r="W330">
            <v>116.15234400000001</v>
          </cell>
          <cell r="X330">
            <v>6.2042349600000009</v>
          </cell>
          <cell r="Y330">
            <v>119.8352232</v>
          </cell>
          <cell r="Z330">
            <v>4.7027534400000004</v>
          </cell>
          <cell r="AA330">
            <v>0.188393436</v>
          </cell>
          <cell r="AB330">
            <v>0.78332007600000009</v>
          </cell>
          <cell r="AC330">
            <v>1184.187312</v>
          </cell>
          <cell r="AD330">
            <v>1102.0307760000001</v>
          </cell>
          <cell r="AE330">
            <v>0.10170412560000001</v>
          </cell>
          <cell r="AF330">
            <v>274.79944800000004</v>
          </cell>
          <cell r="AG330">
            <v>4.7594131200000001E-2</v>
          </cell>
          <cell r="AH330">
            <v>8.0456745600000019E-4</v>
          </cell>
          <cell r="AI330">
            <v>2.3513767200000001E-2</v>
          </cell>
          <cell r="AJ330">
            <v>5.8784418000000005E-2</v>
          </cell>
          <cell r="AK330">
            <v>5.8642768800000002E-2</v>
          </cell>
          <cell r="AL330">
            <v>6.0342559200000012E-4</v>
          </cell>
          <cell r="AM330">
            <v>30.029630400000002</v>
          </cell>
          <cell r="AN330">
            <v>8.5981064400000005</v>
          </cell>
          <cell r="AO330">
            <v>6.2892244800000014</v>
          </cell>
          <cell r="AP330">
            <v>6.6716773200000006</v>
          </cell>
          <cell r="AQ330">
            <v>9.8162895600000008E-2</v>
          </cell>
          <cell r="AR330">
            <v>43.627953600000005</v>
          </cell>
          <cell r="AS330">
            <v>32.154368400000003</v>
          </cell>
          <cell r="AT330">
            <v>20.822432400000004</v>
          </cell>
          <cell r="AU330">
            <v>14873.166000000001</v>
          </cell>
          <cell r="AV330">
            <v>0.26488400400000006</v>
          </cell>
          <cell r="AW330">
            <v>15.298113600000002</v>
          </cell>
          <cell r="AX330">
            <v>10.397051280000001</v>
          </cell>
          <cell r="AY330">
            <v>5.9775962400000013</v>
          </cell>
          <cell r="AZ330">
            <v>0.15723061199999999</v>
          </cell>
          <cell r="BA330">
            <v>0.80315096400000008</v>
          </cell>
          <cell r="BB330">
            <v>7819.0358400000005</v>
          </cell>
          <cell r="BC330">
            <v>1.4065765560000003E-3</v>
          </cell>
          <cell r="BD330">
            <v>531.18450000000007</v>
          </cell>
          <cell r="BE330">
            <v>61.900700400000012</v>
          </cell>
          <cell r="BF330">
            <v>37.961985599999998</v>
          </cell>
          <cell r="BG330">
            <v>433.446552</v>
          </cell>
          <cell r="BH330">
            <v>174.22851600000004</v>
          </cell>
          <cell r="BI330">
            <v>13.754137320000002</v>
          </cell>
          <cell r="BJ330">
            <v>672.83370000000002</v>
          </cell>
          <cell r="BK330">
            <v>157.23061200000004</v>
          </cell>
          <cell r="BL330">
            <v>15.581412000000002</v>
          </cell>
          <cell r="BM330">
            <v>49.718869200000007</v>
          </cell>
          <cell r="BN330">
            <v>368.28792000000004</v>
          </cell>
          <cell r="BO330">
            <v>7.039965240000001E-4</v>
          </cell>
          <cell r="BP330">
            <v>1.4731516800000002</v>
          </cell>
          <cell r="BQ330">
            <v>5.9634313200000006</v>
          </cell>
          <cell r="BR330">
            <v>19.972537200000005</v>
          </cell>
          <cell r="BS330">
            <v>5935.1014800000012</v>
          </cell>
          <cell r="BT330">
            <v>6.3175543200000011</v>
          </cell>
          <cell r="BU330">
            <v>0.192642912</v>
          </cell>
          <cell r="BV330">
            <v>7.7623761600000005</v>
          </cell>
          <cell r="BW330">
            <v>136.40817960000001</v>
          </cell>
          <cell r="BX330">
            <v>3.4987352400000002</v>
          </cell>
        </row>
        <row r="331">
          <cell r="A331" t="str">
            <v>PS-125</v>
          </cell>
          <cell r="B331">
            <v>101</v>
          </cell>
          <cell r="C331" t="str">
            <v>Compressor Station</v>
          </cell>
          <cell r="D331">
            <v>0</v>
          </cell>
          <cell r="E331">
            <v>0</v>
          </cell>
          <cell r="F331">
            <v>1</v>
          </cell>
          <cell r="G331" t="str">
            <v>7997 S Freeway I-35</v>
          </cell>
          <cell r="P331">
            <v>21041.947631412248</v>
          </cell>
          <cell r="Q331">
            <v>5.7506723820000003</v>
          </cell>
          <cell r="R331">
            <v>4.571047278</v>
          </cell>
          <cell r="S331">
            <v>3.3914221740000001</v>
          </cell>
          <cell r="T331">
            <v>3.0704947560000004</v>
          </cell>
          <cell r="U331">
            <v>9.6278225400000004</v>
          </cell>
          <cell r="V331">
            <v>2.9317153320000005</v>
          </cell>
          <cell r="W331">
            <v>71.124454799999995</v>
          </cell>
          <cell r="X331">
            <v>3.7990867320000001</v>
          </cell>
          <cell r="Y331">
            <v>73.379620439999997</v>
          </cell>
          <cell r="Z331">
            <v>2.8796730480000003</v>
          </cell>
          <cell r="AA331">
            <v>0.11536039620000001</v>
          </cell>
          <cell r="AB331">
            <v>0.47965638420000006</v>
          </cell>
          <cell r="AC331">
            <v>725.12249039999995</v>
          </cell>
          <cell r="AD331">
            <v>674.8149492</v>
          </cell>
          <cell r="AE331">
            <v>6.2277266520000013E-2</v>
          </cell>
          <cell r="AF331">
            <v>168.27005160000002</v>
          </cell>
          <cell r="AG331">
            <v>2.9143679039999999E-2</v>
          </cell>
          <cell r="AH331">
            <v>4.9266695520000005E-4</v>
          </cell>
          <cell r="AI331">
            <v>1.4398365240000001E-2</v>
          </cell>
          <cell r="AJ331">
            <v>3.5995913099999999E-2</v>
          </cell>
          <cell r="AK331">
            <v>3.5909175959999998E-2</v>
          </cell>
          <cell r="AL331">
            <v>3.6950021639999995E-4</v>
          </cell>
          <cell r="AM331">
            <v>18.388273680000001</v>
          </cell>
          <cell r="AN331">
            <v>5.2649443979999999</v>
          </cell>
          <cell r="AO331">
            <v>3.8511290160000002</v>
          </cell>
          <cell r="AP331">
            <v>4.0853192940000005</v>
          </cell>
          <cell r="AQ331">
            <v>6.0108838019999999E-2</v>
          </cell>
          <cell r="AR331">
            <v>26.715039120000004</v>
          </cell>
          <cell r="AS331">
            <v>19.689330780000002</v>
          </cell>
          <cell r="AT331">
            <v>12.75035958</v>
          </cell>
          <cell r="AU331">
            <v>9107.3996999999999</v>
          </cell>
          <cell r="AV331">
            <v>0.1621984518</v>
          </cell>
          <cell r="AW331">
            <v>9.3676111199999994</v>
          </cell>
          <cell r="AX331">
            <v>6.3665060760000003</v>
          </cell>
          <cell r="AY331">
            <v>3.6603073080000001</v>
          </cell>
          <cell r="AZ331">
            <v>9.62782254E-2</v>
          </cell>
          <cell r="BA331">
            <v>0.49179958380000005</v>
          </cell>
          <cell r="BB331">
            <v>4787.890128</v>
          </cell>
          <cell r="BC331">
            <v>8.6129980020000006E-4</v>
          </cell>
          <cell r="BD331">
            <v>325.264275</v>
          </cell>
          <cell r="BE331">
            <v>37.904130180000003</v>
          </cell>
          <cell r="BF331">
            <v>23.245553520000001</v>
          </cell>
          <cell r="BG331">
            <v>265.41564840000001</v>
          </cell>
          <cell r="BH331">
            <v>106.68668220000001</v>
          </cell>
          <cell r="BI331">
            <v>8.4221762939999998</v>
          </cell>
          <cell r="BJ331">
            <v>412.00141500000001</v>
          </cell>
          <cell r="BK331">
            <v>96.278225400000011</v>
          </cell>
          <cell r="BL331">
            <v>9.5410854</v>
          </cell>
          <cell r="BM331">
            <v>30.444736140000003</v>
          </cell>
          <cell r="BN331">
            <v>225.51656399999999</v>
          </cell>
          <cell r="BO331">
            <v>4.3108358580000005E-4</v>
          </cell>
          <cell r="BP331">
            <v>0.90206625600000012</v>
          </cell>
          <cell r="BQ331">
            <v>3.6516335940000002</v>
          </cell>
          <cell r="BR331">
            <v>12.229936740000001</v>
          </cell>
          <cell r="BS331">
            <v>3634.2861660000003</v>
          </cell>
          <cell r="BT331">
            <v>3.8684764440000001</v>
          </cell>
          <cell r="BU331">
            <v>0.11796251039999998</v>
          </cell>
          <cell r="BV331">
            <v>4.7531952719999992</v>
          </cell>
          <cell r="BW331">
            <v>83.527865820000002</v>
          </cell>
          <cell r="BX331">
            <v>2.1424073580000003</v>
          </cell>
        </row>
        <row r="332">
          <cell r="A332" t="str">
            <v>PS-127</v>
          </cell>
          <cell r="B332">
            <v>102</v>
          </cell>
          <cell r="C332" t="str">
            <v>Compressor Station</v>
          </cell>
          <cell r="D332">
            <v>0</v>
          </cell>
          <cell r="E332">
            <v>4</v>
          </cell>
          <cell r="F332">
            <v>3</v>
          </cell>
          <cell r="G332" t="str">
            <v xml:space="preserve">5296 Bailey Boswell </v>
          </cell>
          <cell r="P332">
            <v>83061.024245141976</v>
          </cell>
          <cell r="Q332">
            <v>22.700215137599997</v>
          </cell>
          <cell r="R332">
            <v>18.043760750400001</v>
          </cell>
          <cell r="S332">
            <v>13.3873063632</v>
          </cell>
          <cell r="T332">
            <v>12.1204768608</v>
          </cell>
          <cell r="U332">
            <v>38.004885071999993</v>
          </cell>
          <cell r="V332">
            <v>11.5726586976</v>
          </cell>
          <cell r="W332">
            <v>280.75680863999997</v>
          </cell>
          <cell r="X332">
            <v>14.996522217600001</v>
          </cell>
          <cell r="Y332">
            <v>289.658853792</v>
          </cell>
          <cell r="Z332">
            <v>11.367226886399999</v>
          </cell>
          <cell r="AA332">
            <v>0.45537384816000004</v>
          </cell>
          <cell r="AB332">
            <v>1.8933965265600001</v>
          </cell>
          <cell r="AC332">
            <v>2862.3499027199996</v>
          </cell>
          <cell r="AD332">
            <v>2663.7658185599998</v>
          </cell>
          <cell r="AE332">
            <v>0.24583340073600002</v>
          </cell>
          <cell r="AF332">
            <v>664.22952287999999</v>
          </cell>
          <cell r="AG332">
            <v>0.11504181427199998</v>
          </cell>
          <cell r="AH332">
            <v>1.94475447936E-3</v>
          </cell>
          <cell r="AI332">
            <v>5.6836134431999988E-2</v>
          </cell>
          <cell r="AJ332">
            <v>0.14209033607999999</v>
          </cell>
          <cell r="AK332">
            <v>0.14174794972799998</v>
          </cell>
          <cell r="AL332">
            <v>1.4585658595199999E-3</v>
          </cell>
          <cell r="AM332">
            <v>72.585906623999989</v>
          </cell>
          <cell r="AN332">
            <v>20.782851566399998</v>
          </cell>
          <cell r="AO332">
            <v>15.201954028800001</v>
          </cell>
          <cell r="AP332">
            <v>16.126397179199998</v>
          </cell>
          <cell r="AQ332">
            <v>0.23727374193599998</v>
          </cell>
          <cell r="AR332">
            <v>105.454996416</v>
          </cell>
          <cell r="AS332">
            <v>77.721701904</v>
          </cell>
          <cell r="AT332">
            <v>50.330793743999998</v>
          </cell>
          <cell r="AU332">
            <v>35950.566959999996</v>
          </cell>
          <cell r="AV332">
            <v>0.64026247823999993</v>
          </cell>
          <cell r="AW332">
            <v>36.977726015999998</v>
          </cell>
          <cell r="AX332">
            <v>25.131158236799997</v>
          </cell>
          <cell r="AY332">
            <v>14.4487040544</v>
          </cell>
          <cell r="AZ332">
            <v>0.38004885071999994</v>
          </cell>
          <cell r="BA332">
            <v>1.9413306158399999</v>
          </cell>
          <cell r="BB332">
            <v>18899.7266304</v>
          </cell>
          <cell r="BC332">
            <v>3.39989647536E-3</v>
          </cell>
          <cell r="BD332">
            <v>1283.9488199999998</v>
          </cell>
          <cell r="BE332">
            <v>149.62283582399999</v>
          </cell>
          <cell r="BF332">
            <v>91.75954233600001</v>
          </cell>
          <cell r="BG332">
            <v>1047.7022371199998</v>
          </cell>
          <cell r="BH332">
            <v>421.13521295999999</v>
          </cell>
          <cell r="BI332">
            <v>33.2457147792</v>
          </cell>
          <cell r="BJ332">
            <v>1626.3351720000001</v>
          </cell>
          <cell r="BK332">
            <v>380.04885071999996</v>
          </cell>
          <cell r="BL332">
            <v>37.662498720000002</v>
          </cell>
          <cell r="BM332">
            <v>120.17760955200001</v>
          </cell>
          <cell r="BN332">
            <v>890.20451519999995</v>
          </cell>
          <cell r="BO332">
            <v>1.70166016944E-3</v>
          </cell>
          <cell r="BP332">
            <v>3.5608180607999995</v>
          </cell>
          <cell r="BQ332">
            <v>14.414465419200001</v>
          </cell>
          <cell r="BR332">
            <v>48.276475632</v>
          </cell>
          <cell r="BS332">
            <v>14345.988148800001</v>
          </cell>
          <cell r="BT332">
            <v>15.270431299200002</v>
          </cell>
          <cell r="BU332">
            <v>0.46564543872000003</v>
          </cell>
          <cell r="BV332">
            <v>18.762772089599999</v>
          </cell>
          <cell r="BW332">
            <v>329.71805697599996</v>
          </cell>
          <cell r="BX332">
            <v>8.4569428943999991</v>
          </cell>
        </row>
        <row r="333">
          <cell r="A333" t="str">
            <v>PS-129</v>
          </cell>
          <cell r="B333">
            <v>103</v>
          </cell>
          <cell r="C333" t="str">
            <v>Well Pad</v>
          </cell>
          <cell r="D333">
            <v>3</v>
          </cell>
          <cell r="E333">
            <v>4</v>
          </cell>
          <cell r="F333">
            <v>1</v>
          </cell>
          <cell r="G333" t="str">
            <v>10091 Old Grabury Rd</v>
          </cell>
          <cell r="P333">
            <v>2395.8153523166561</v>
          </cell>
          <cell r="Q333">
            <v>0.65476587149999999</v>
          </cell>
          <cell r="R333">
            <v>0.5204549235</v>
          </cell>
          <cell r="S333">
            <v>0.38614397550000001</v>
          </cell>
          <cell r="T333">
            <v>0.34960349699999999</v>
          </cell>
          <cell r="U333">
            <v>1.0962143550000001</v>
          </cell>
          <cell r="V333">
            <v>0.33380220900000002</v>
          </cell>
          <cell r="W333">
            <v>8.0981600999999994</v>
          </cell>
          <cell r="X333">
            <v>0.43256025900000006</v>
          </cell>
          <cell r="Y333">
            <v>8.3549310299999995</v>
          </cell>
          <cell r="Z333">
            <v>0.32787672600000001</v>
          </cell>
          <cell r="AA333">
            <v>1.313482065E-2</v>
          </cell>
          <cell r="AB333">
            <v>5.4613201650000005E-2</v>
          </cell>
          <cell r="AC333">
            <v>82.561729799999995</v>
          </cell>
          <cell r="AD333">
            <v>76.833762899999996</v>
          </cell>
          <cell r="AE333">
            <v>7.0908279900000004E-3</v>
          </cell>
          <cell r="AF333">
            <v>19.159061699999999</v>
          </cell>
          <cell r="AG333">
            <v>3.3182704799999997E-3</v>
          </cell>
          <cell r="AH333">
            <v>5.60945724E-5</v>
          </cell>
          <cell r="AI333">
            <v>1.63938363E-3</v>
          </cell>
          <cell r="AJ333">
            <v>4.0984590749999997E-3</v>
          </cell>
          <cell r="AK333">
            <v>4.0885832699999996E-3</v>
          </cell>
          <cell r="AL333">
            <v>4.2070929299999998E-5</v>
          </cell>
          <cell r="AM333">
            <v>2.0936706599999999</v>
          </cell>
          <cell r="AN333">
            <v>0.59946136350000001</v>
          </cell>
          <cell r="AO333">
            <v>0.43848574200000007</v>
          </cell>
          <cell r="AP333">
            <v>0.46515041550000003</v>
          </cell>
          <cell r="AQ333">
            <v>6.8439328649999992E-3</v>
          </cell>
          <cell r="AR333">
            <v>3.04174794</v>
          </cell>
          <cell r="AS333">
            <v>2.2418077349999996</v>
          </cell>
          <cell r="AT333">
            <v>1.451743335</v>
          </cell>
          <cell r="AU333">
            <v>1036.959525</v>
          </cell>
          <cell r="AV333">
            <v>1.8467755350000004E-2</v>
          </cell>
          <cell r="AW333">
            <v>1.0665869400000001</v>
          </cell>
          <cell r="AX333">
            <v>0.72488408699999995</v>
          </cell>
          <cell r="AY333">
            <v>0.41675897100000003</v>
          </cell>
          <cell r="AZ333">
            <v>1.0962143549999999E-2</v>
          </cell>
          <cell r="BA333">
            <v>5.5995814349999999E-2</v>
          </cell>
          <cell r="BB333">
            <v>545.14443599999993</v>
          </cell>
          <cell r="BC333">
            <v>9.8066743650000011E-5</v>
          </cell>
          <cell r="BD333">
            <v>37.034268749999995</v>
          </cell>
          <cell r="BE333">
            <v>4.3157267849999998</v>
          </cell>
          <cell r="BF333">
            <v>2.6467157399999999</v>
          </cell>
          <cell r="BG333">
            <v>30.2199633</v>
          </cell>
          <cell r="BH333">
            <v>12.14724015</v>
          </cell>
          <cell r="BI333">
            <v>0.95894066550000001</v>
          </cell>
          <cell r="BJ333">
            <v>46.910073749999995</v>
          </cell>
          <cell r="BK333">
            <v>10.96214355</v>
          </cell>
          <cell r="BL333">
            <v>1.08633855</v>
          </cell>
          <cell r="BM333">
            <v>3.4664075550000004</v>
          </cell>
          <cell r="BN333">
            <v>25.677092999999999</v>
          </cell>
          <cell r="BO333">
            <v>4.9082750850000002E-5</v>
          </cell>
          <cell r="BP333">
            <v>0.10270837200000001</v>
          </cell>
          <cell r="BQ333">
            <v>0.4157713905</v>
          </cell>
          <cell r="BR333">
            <v>1.3924885050000002</v>
          </cell>
          <cell r="BS333">
            <v>413.79622950000004</v>
          </cell>
          <cell r="BT333">
            <v>0.44046090300000001</v>
          </cell>
          <cell r="BU333">
            <v>1.34310948E-2</v>
          </cell>
          <cell r="BV333">
            <v>0.54119411399999995</v>
          </cell>
          <cell r="BW333">
            <v>9.5104002150000007</v>
          </cell>
          <cell r="BX333">
            <v>0.24393238350000002</v>
          </cell>
        </row>
        <row r="334">
          <cell r="A334" t="str">
            <v>PS-131</v>
          </cell>
          <cell r="B334">
            <v>104</v>
          </cell>
          <cell r="C334" t="str">
            <v>Well Pad</v>
          </cell>
          <cell r="D334">
            <v>3</v>
          </cell>
          <cell r="E334">
            <v>3</v>
          </cell>
          <cell r="F334">
            <v>1</v>
          </cell>
          <cell r="G334" t="str">
            <v>6798 Oak Grove</v>
          </cell>
          <cell r="P334">
            <v>3493.4839629947774</v>
          </cell>
          <cell r="Q334">
            <v>0.95475390847200003</v>
          </cell>
          <cell r="R334">
            <v>0.75890695288800003</v>
          </cell>
          <cell r="S334">
            <v>0.56305999730399992</v>
          </cell>
          <cell r="T334">
            <v>0.50977810497599996</v>
          </cell>
          <cell r="U334">
            <v>1.5984567698400001</v>
          </cell>
          <cell r="V334">
            <v>0.486737286672</v>
          </cell>
          <cell r="W334">
            <v>11.808419380799998</v>
          </cell>
          <cell r="X334">
            <v>0.63074240107199997</v>
          </cell>
          <cell r="Y334">
            <v>12.182832678239999</v>
          </cell>
          <cell r="Z334">
            <v>0.47809697980800003</v>
          </cell>
          <cell r="AA334">
            <v>1.9152680215200002E-2</v>
          </cell>
          <cell r="AB334">
            <v>7.9634828263200008E-2</v>
          </cell>
          <cell r="AC334">
            <v>120.38827563839999</v>
          </cell>
          <cell r="AD334">
            <v>112.03597900319998</v>
          </cell>
          <cell r="AE334">
            <v>1.0339567213920001E-2</v>
          </cell>
          <cell r="AF334">
            <v>27.936992193599998</v>
          </cell>
          <cell r="AG334">
            <v>4.8385718438399995E-3</v>
          </cell>
          <cell r="AH334">
            <v>8.17949049792E-5</v>
          </cell>
          <cell r="AI334">
            <v>2.39048489904E-3</v>
          </cell>
          <cell r="AJ334">
            <v>5.9762122475999994E-3</v>
          </cell>
          <cell r="AK334">
            <v>5.9618117361599993E-3</v>
          </cell>
          <cell r="AL334">
            <v>6.1346178734399993E-5</v>
          </cell>
          <cell r="AM334">
            <v>3.0529084252800001</v>
          </cell>
          <cell r="AN334">
            <v>0.87411104440800003</v>
          </cell>
          <cell r="AO334">
            <v>0.63938270793599994</v>
          </cell>
          <cell r="AP334">
            <v>0.67826408882399991</v>
          </cell>
          <cell r="AQ334">
            <v>9.9795544279199996E-3</v>
          </cell>
          <cell r="AR334">
            <v>4.4353575235199996</v>
          </cell>
          <cell r="AS334">
            <v>3.26891609688</v>
          </cell>
          <cell r="AT334">
            <v>2.1168751816799998</v>
          </cell>
          <cell r="AU334">
            <v>1512.0537012</v>
          </cell>
          <cell r="AV334">
            <v>2.6928956392799998E-2</v>
          </cell>
          <cell r="AW334">
            <v>1.55525523552</v>
          </cell>
          <cell r="AX334">
            <v>1.0569975396959999</v>
          </cell>
          <cell r="AY334">
            <v>0.60770158276800001</v>
          </cell>
          <cell r="AZ334">
            <v>1.5984567698399999E-2</v>
          </cell>
          <cell r="BA334">
            <v>8.1650899864800008E-2</v>
          </cell>
          <cell r="BB334">
            <v>794.90823148799996</v>
          </cell>
          <cell r="BC334">
            <v>1.4299707859920002E-4</v>
          </cell>
          <cell r="BD334">
            <v>54.001917899999995</v>
          </cell>
          <cell r="BE334">
            <v>6.2930234992800003</v>
          </cell>
          <cell r="BF334">
            <v>3.8593370659200001</v>
          </cell>
          <cell r="BG334">
            <v>44.0655650064</v>
          </cell>
          <cell r="BH334">
            <v>17.712629071199999</v>
          </cell>
          <cell r="BI334">
            <v>1.3982896608240001</v>
          </cell>
          <cell r="BJ334">
            <v>68.402429339999998</v>
          </cell>
          <cell r="BK334">
            <v>15.984567698400001</v>
          </cell>
          <cell r="BL334">
            <v>1.5840562584</v>
          </cell>
          <cell r="BM334">
            <v>5.0545795154400004</v>
          </cell>
          <cell r="BN334">
            <v>37.441329744000001</v>
          </cell>
          <cell r="BO334">
            <v>7.1570541856799997E-5</v>
          </cell>
          <cell r="BP334">
            <v>0.14976531897599998</v>
          </cell>
          <cell r="BQ334">
            <v>0.60626153162399998</v>
          </cell>
          <cell r="BR334">
            <v>2.0304721130400001</v>
          </cell>
          <cell r="BS334">
            <v>603.381429336</v>
          </cell>
          <cell r="BT334">
            <v>0.642262810224</v>
          </cell>
          <cell r="BU334">
            <v>1.9584695558399999E-2</v>
          </cell>
          <cell r="BV334">
            <v>0.78914802691199992</v>
          </cell>
          <cell r="BW334">
            <v>13.867692516719998</v>
          </cell>
          <cell r="BX334">
            <v>0.35569263256799999</v>
          </cell>
        </row>
        <row r="335">
          <cell r="A335" t="str">
            <v>PS-135</v>
          </cell>
          <cell r="B335">
            <v>105</v>
          </cell>
          <cell r="C335" t="str">
            <v>Well Pad</v>
          </cell>
          <cell r="D335">
            <v>5</v>
          </cell>
          <cell r="E335">
            <v>5</v>
          </cell>
          <cell r="F335">
            <v>1</v>
          </cell>
          <cell r="G335" t="str">
            <v>6293 Hatchery Rd</v>
          </cell>
          <cell r="P335">
            <v>2395.8153523166561</v>
          </cell>
          <cell r="Q335">
            <v>0.65476587149999999</v>
          </cell>
          <cell r="R335">
            <v>0.5204549235</v>
          </cell>
          <cell r="S335">
            <v>0.38614397550000001</v>
          </cell>
          <cell r="T335">
            <v>0.34960349699999999</v>
          </cell>
          <cell r="U335">
            <v>1.0962143550000001</v>
          </cell>
          <cell r="V335">
            <v>0.33380220900000002</v>
          </cell>
          <cell r="W335">
            <v>8.0981600999999994</v>
          </cell>
          <cell r="X335">
            <v>0.43256025900000006</v>
          </cell>
          <cell r="Y335">
            <v>8.3549310299999995</v>
          </cell>
          <cell r="Z335">
            <v>0.32787672600000001</v>
          </cell>
          <cell r="AA335">
            <v>1.313482065E-2</v>
          </cell>
          <cell r="AB335">
            <v>5.4613201650000005E-2</v>
          </cell>
          <cell r="AC335">
            <v>82.561729799999995</v>
          </cell>
          <cell r="AD335">
            <v>76.833762899999996</v>
          </cell>
          <cell r="AE335">
            <v>7.0908279900000004E-3</v>
          </cell>
          <cell r="AF335">
            <v>19.159061699999999</v>
          </cell>
          <cell r="AG335">
            <v>3.3182704799999997E-3</v>
          </cell>
          <cell r="AH335">
            <v>5.60945724E-5</v>
          </cell>
          <cell r="AI335">
            <v>1.63938363E-3</v>
          </cell>
          <cell r="AJ335">
            <v>4.0984590749999997E-3</v>
          </cell>
          <cell r="AK335">
            <v>4.0885832699999996E-3</v>
          </cell>
          <cell r="AL335">
            <v>4.2070929299999998E-5</v>
          </cell>
          <cell r="AM335">
            <v>2.0936706599999999</v>
          </cell>
          <cell r="AN335">
            <v>0.59946136350000001</v>
          </cell>
          <cell r="AO335">
            <v>0.43848574200000007</v>
          </cell>
          <cell r="AP335">
            <v>0.46515041550000003</v>
          </cell>
          <cell r="AQ335">
            <v>6.8439328649999992E-3</v>
          </cell>
          <cell r="AR335">
            <v>3.04174794</v>
          </cell>
          <cell r="AS335">
            <v>2.2418077349999996</v>
          </cell>
          <cell r="AT335">
            <v>1.451743335</v>
          </cell>
          <cell r="AU335">
            <v>1036.959525</v>
          </cell>
          <cell r="AV335">
            <v>1.8467755350000004E-2</v>
          </cell>
          <cell r="AW335">
            <v>1.0665869400000001</v>
          </cell>
          <cell r="AX335">
            <v>0.72488408699999995</v>
          </cell>
          <cell r="AY335">
            <v>0.41675897100000003</v>
          </cell>
          <cell r="AZ335">
            <v>1.0962143549999999E-2</v>
          </cell>
          <cell r="BA335">
            <v>5.5995814349999999E-2</v>
          </cell>
          <cell r="BB335">
            <v>545.14443599999993</v>
          </cell>
          <cell r="BC335">
            <v>9.8066743650000011E-5</v>
          </cell>
          <cell r="BD335">
            <v>37.034268749999995</v>
          </cell>
          <cell r="BE335">
            <v>4.3157267849999998</v>
          </cell>
          <cell r="BF335">
            <v>2.6467157399999999</v>
          </cell>
          <cell r="BG335">
            <v>30.2199633</v>
          </cell>
          <cell r="BH335">
            <v>12.14724015</v>
          </cell>
          <cell r="BI335">
            <v>0.95894066550000001</v>
          </cell>
          <cell r="BJ335">
            <v>46.910073749999995</v>
          </cell>
          <cell r="BK335">
            <v>10.96214355</v>
          </cell>
          <cell r="BL335">
            <v>1.08633855</v>
          </cell>
          <cell r="BM335">
            <v>3.4664075550000004</v>
          </cell>
          <cell r="BN335">
            <v>25.677092999999999</v>
          </cell>
          <cell r="BO335">
            <v>4.9082750850000002E-5</v>
          </cell>
          <cell r="BP335">
            <v>0.10270837200000001</v>
          </cell>
          <cell r="BQ335">
            <v>0.4157713905</v>
          </cell>
          <cell r="BR335">
            <v>1.3924885050000002</v>
          </cell>
          <cell r="BS335">
            <v>413.79622950000004</v>
          </cell>
          <cell r="BT335">
            <v>0.44046090300000001</v>
          </cell>
          <cell r="BU335">
            <v>1.34310948E-2</v>
          </cell>
          <cell r="BV335">
            <v>0.54119411399999995</v>
          </cell>
          <cell r="BW335">
            <v>9.5104002150000007</v>
          </cell>
          <cell r="BX335">
            <v>0.24393238350000002</v>
          </cell>
        </row>
        <row r="336">
          <cell r="A336" t="str">
            <v>PS-136</v>
          </cell>
          <cell r="B336">
            <v>106</v>
          </cell>
          <cell r="C336" t="str">
            <v>Well Pad</v>
          </cell>
          <cell r="D336">
            <v>3</v>
          </cell>
          <cell r="E336">
            <v>3</v>
          </cell>
          <cell r="F336">
            <v>1</v>
          </cell>
          <cell r="G336" t="str">
            <v>6497 Shady Oaks Manor Rd</v>
          </cell>
          <cell r="P336">
            <v>2495.3456878534116</v>
          </cell>
          <cell r="Q336">
            <v>0.68196707747999996</v>
          </cell>
          <cell r="R336">
            <v>0.54207639492000004</v>
          </cell>
          <cell r="S336">
            <v>0.40218571236</v>
          </cell>
          <cell r="T336">
            <v>0.36412721783999996</v>
          </cell>
          <cell r="U336">
            <v>1.1417548356</v>
          </cell>
          <cell r="V336">
            <v>0.34766949048000001</v>
          </cell>
          <cell r="W336">
            <v>8.4345852719999996</v>
          </cell>
          <cell r="X336">
            <v>0.45053028648000004</v>
          </cell>
          <cell r="Y336">
            <v>8.7020233416000004</v>
          </cell>
          <cell r="Z336">
            <v>0.34149784272</v>
          </cell>
          <cell r="AA336">
            <v>1.3680485868000001E-2</v>
          </cell>
          <cell r="AB336">
            <v>5.688202018800001E-2</v>
          </cell>
          <cell r="AC336">
            <v>85.991625455999994</v>
          </cell>
          <cell r="AD336">
            <v>80.025699287999998</v>
          </cell>
          <cell r="AE336">
            <v>7.3854051528000004E-3</v>
          </cell>
          <cell r="AF336">
            <v>19.954994424000002</v>
          </cell>
          <cell r="AG336">
            <v>3.4561227456E-3</v>
          </cell>
          <cell r="AH336">
            <v>5.8424932128000005E-5</v>
          </cell>
          <cell r="AI336">
            <v>1.7074892135999999E-3</v>
          </cell>
          <cell r="AJ336">
            <v>4.2687230340000002E-3</v>
          </cell>
          <cell r="AK336">
            <v>4.2584369544E-3</v>
          </cell>
          <cell r="AL336">
            <v>4.3818699095999995E-5</v>
          </cell>
          <cell r="AM336">
            <v>2.1806488751999997</v>
          </cell>
          <cell r="AN336">
            <v>0.62436503171999991</v>
          </cell>
          <cell r="AO336">
            <v>0.45670193424</v>
          </cell>
          <cell r="AP336">
            <v>0.48447434915999998</v>
          </cell>
          <cell r="AQ336">
            <v>7.1282531627999994E-3</v>
          </cell>
          <cell r="AR336">
            <v>3.1681125167999999</v>
          </cell>
          <cell r="AS336">
            <v>2.3349400691999995</v>
          </cell>
          <cell r="AT336">
            <v>1.5120537011999997</v>
          </cell>
          <cell r="AU336">
            <v>1080.0383579999998</v>
          </cell>
          <cell r="AV336">
            <v>1.9234968852E-2</v>
          </cell>
          <cell r="AW336">
            <v>1.1108965968</v>
          </cell>
          <cell r="AX336">
            <v>0.75499824263999993</v>
          </cell>
          <cell r="AY336">
            <v>0.43407255912000003</v>
          </cell>
          <cell r="AZ336">
            <v>1.1417548356E-2</v>
          </cell>
          <cell r="BA336">
            <v>5.8322071332E-2</v>
          </cell>
          <cell r="BB336">
            <v>567.79159391999997</v>
          </cell>
          <cell r="BC336">
            <v>1.02140770428E-4</v>
          </cell>
          <cell r="BD336">
            <v>38.572798499999998</v>
          </cell>
          <cell r="BE336">
            <v>4.4950167852000007</v>
          </cell>
          <cell r="BF336">
            <v>2.7566693328</v>
          </cell>
          <cell r="BG336">
            <v>31.475403575999998</v>
          </cell>
          <cell r="BH336">
            <v>12.651877907999999</v>
          </cell>
          <cell r="BI336">
            <v>0.99877832915999998</v>
          </cell>
          <cell r="BJ336">
            <v>48.858878099999998</v>
          </cell>
          <cell r="BK336">
            <v>11.417548356000001</v>
          </cell>
          <cell r="BL336">
            <v>1.1314687559999999</v>
          </cell>
          <cell r="BM336">
            <v>3.6104139395999999</v>
          </cell>
          <cell r="BN336">
            <v>26.743806960000001</v>
          </cell>
          <cell r="BO336">
            <v>5.1121815612000004E-5</v>
          </cell>
          <cell r="BP336">
            <v>0.10697522784000001</v>
          </cell>
          <cell r="BQ336">
            <v>0.43304395116</v>
          </cell>
          <cell r="BR336">
            <v>1.4503372236000001</v>
          </cell>
          <cell r="BS336">
            <v>430.98673523999997</v>
          </cell>
          <cell r="BT336">
            <v>0.45875915016000002</v>
          </cell>
          <cell r="BU336">
            <v>1.3989068255999998E-2</v>
          </cell>
          <cell r="BV336">
            <v>0.56367716207999996</v>
          </cell>
          <cell r="BW336">
            <v>9.9054946548</v>
          </cell>
          <cell r="BX336">
            <v>0.25406616611999999</v>
          </cell>
        </row>
        <row r="337">
          <cell r="A337" t="str">
            <v>PS-139</v>
          </cell>
          <cell r="B337">
            <v>107</v>
          </cell>
          <cell r="C337" t="str">
            <v>Well Pad</v>
          </cell>
          <cell r="D337">
            <v>6</v>
          </cell>
          <cell r="E337">
            <v>6</v>
          </cell>
          <cell r="F337">
            <v>2</v>
          </cell>
          <cell r="G337" t="str">
            <v>7797 E Lancaster Ave "Green Oaks"</v>
          </cell>
          <cell r="P337">
            <v>4791.6307046333122</v>
          </cell>
          <cell r="Q337">
            <v>1.309531743</v>
          </cell>
          <cell r="R337">
            <v>1.040909847</v>
          </cell>
          <cell r="S337">
            <v>0.77228795100000003</v>
          </cell>
          <cell r="T337">
            <v>0.69920699399999997</v>
          </cell>
          <cell r="U337">
            <v>2.1924287100000002</v>
          </cell>
          <cell r="V337">
            <v>0.66760441800000003</v>
          </cell>
          <cell r="W337">
            <v>16.196320199999999</v>
          </cell>
          <cell r="X337">
            <v>0.86512051800000012</v>
          </cell>
          <cell r="Y337">
            <v>16.709862059999999</v>
          </cell>
          <cell r="Z337">
            <v>0.65575345200000001</v>
          </cell>
          <cell r="AA337">
            <v>2.62696413E-2</v>
          </cell>
          <cell r="AB337">
            <v>0.10922640330000001</v>
          </cell>
          <cell r="AC337">
            <v>165.12345959999999</v>
          </cell>
          <cell r="AD337">
            <v>153.66752579999999</v>
          </cell>
          <cell r="AE337">
            <v>1.4181655980000001E-2</v>
          </cell>
          <cell r="AF337">
            <v>38.318123399999998</v>
          </cell>
          <cell r="AG337">
            <v>6.6365409599999994E-3</v>
          </cell>
          <cell r="AH337">
            <v>1.121891448E-4</v>
          </cell>
          <cell r="AI337">
            <v>3.27876726E-3</v>
          </cell>
          <cell r="AJ337">
            <v>8.1969181499999995E-3</v>
          </cell>
          <cell r="AK337">
            <v>8.1771665399999992E-3</v>
          </cell>
          <cell r="AL337">
            <v>8.4141858599999996E-5</v>
          </cell>
          <cell r="AM337">
            <v>4.1873413199999998</v>
          </cell>
          <cell r="AN337">
            <v>1.198922727</v>
          </cell>
          <cell r="AO337">
            <v>0.87697148400000013</v>
          </cell>
          <cell r="AP337">
            <v>0.93030083100000005</v>
          </cell>
          <cell r="AQ337">
            <v>1.3687865729999998E-2</v>
          </cell>
          <cell r="AR337">
            <v>6.0834958800000001</v>
          </cell>
          <cell r="AS337">
            <v>4.4836154699999993</v>
          </cell>
          <cell r="AT337">
            <v>2.9034866699999999</v>
          </cell>
          <cell r="AU337">
            <v>2073.91905</v>
          </cell>
          <cell r="AV337">
            <v>3.6935510700000007E-2</v>
          </cell>
          <cell r="AW337">
            <v>2.1331738800000002</v>
          </cell>
          <cell r="AX337">
            <v>1.4497681739999999</v>
          </cell>
          <cell r="AY337">
            <v>0.83351794200000007</v>
          </cell>
          <cell r="AZ337">
            <v>2.1924287099999999E-2</v>
          </cell>
          <cell r="BA337">
            <v>0.1119916287</v>
          </cell>
          <cell r="BB337">
            <v>1090.2888719999999</v>
          </cell>
          <cell r="BC337">
            <v>1.9613348730000002E-4</v>
          </cell>
          <cell r="BD337">
            <v>74.068537499999991</v>
          </cell>
          <cell r="BE337">
            <v>8.6314535699999997</v>
          </cell>
          <cell r="BF337">
            <v>5.2934314799999997</v>
          </cell>
          <cell r="BG337">
            <v>60.4399266</v>
          </cell>
          <cell r="BH337">
            <v>24.2944803</v>
          </cell>
          <cell r="BI337">
            <v>1.917881331</v>
          </cell>
          <cell r="BJ337">
            <v>93.82014749999999</v>
          </cell>
          <cell r="BK337">
            <v>21.924287100000001</v>
          </cell>
          <cell r="BL337">
            <v>2.1726771</v>
          </cell>
          <cell r="BM337">
            <v>6.9328151100000008</v>
          </cell>
          <cell r="BN337">
            <v>51.354185999999999</v>
          </cell>
          <cell r="BO337">
            <v>9.8165501700000005E-5</v>
          </cell>
          <cell r="BP337">
            <v>0.20541674400000001</v>
          </cell>
          <cell r="BQ337">
            <v>0.83154278100000001</v>
          </cell>
          <cell r="BR337">
            <v>2.7849770100000004</v>
          </cell>
          <cell r="BS337">
            <v>827.59245900000008</v>
          </cell>
          <cell r="BT337">
            <v>0.88092180600000003</v>
          </cell>
          <cell r="BU337">
            <v>2.6862189599999999E-2</v>
          </cell>
          <cell r="BV337">
            <v>1.0823882279999999</v>
          </cell>
          <cell r="BW337">
            <v>19.020800430000001</v>
          </cell>
          <cell r="BX337">
            <v>0.48786476700000003</v>
          </cell>
        </row>
        <row r="338">
          <cell r="A338" t="str">
            <v>PS-142</v>
          </cell>
          <cell r="B338">
            <v>108</v>
          </cell>
          <cell r="C338" t="str">
            <v>Well Pad</v>
          </cell>
          <cell r="D338">
            <v>2</v>
          </cell>
          <cell r="E338">
            <v>2</v>
          </cell>
          <cell r="F338">
            <v>1</v>
          </cell>
          <cell r="G338" t="str">
            <v>3291 NW LOOP 820</v>
          </cell>
          <cell r="P338">
            <v>2495.3456878534116</v>
          </cell>
          <cell r="Q338">
            <v>0.68196707747999996</v>
          </cell>
          <cell r="R338">
            <v>0.54207639492000004</v>
          </cell>
          <cell r="S338">
            <v>0.40218571236</v>
          </cell>
          <cell r="T338">
            <v>0.36412721783999996</v>
          </cell>
          <cell r="U338">
            <v>1.1417548356</v>
          </cell>
          <cell r="V338">
            <v>0.34766949048000001</v>
          </cell>
          <cell r="W338">
            <v>8.4345852719999996</v>
          </cell>
          <cell r="X338">
            <v>0.45053028648000004</v>
          </cell>
          <cell r="Y338">
            <v>8.7020233416000004</v>
          </cell>
          <cell r="Z338">
            <v>0.34149784272</v>
          </cell>
          <cell r="AA338">
            <v>1.3680485868000001E-2</v>
          </cell>
          <cell r="AB338">
            <v>5.688202018800001E-2</v>
          </cell>
          <cell r="AC338">
            <v>85.991625455999994</v>
          </cell>
          <cell r="AD338">
            <v>80.025699287999998</v>
          </cell>
          <cell r="AE338">
            <v>7.3854051528000004E-3</v>
          </cell>
          <cell r="AF338">
            <v>19.954994424000002</v>
          </cell>
          <cell r="AG338">
            <v>3.4561227456E-3</v>
          </cell>
          <cell r="AH338">
            <v>5.8424932128000005E-5</v>
          </cell>
          <cell r="AI338">
            <v>1.7074892135999999E-3</v>
          </cell>
          <cell r="AJ338">
            <v>4.2687230340000002E-3</v>
          </cell>
          <cell r="AK338">
            <v>4.2584369544E-3</v>
          </cell>
          <cell r="AL338">
            <v>4.3818699095999995E-5</v>
          </cell>
          <cell r="AM338">
            <v>2.1806488751999997</v>
          </cell>
          <cell r="AN338">
            <v>0.62436503171999991</v>
          </cell>
          <cell r="AO338">
            <v>0.45670193424</v>
          </cell>
          <cell r="AP338">
            <v>0.48447434915999998</v>
          </cell>
          <cell r="AQ338">
            <v>7.1282531627999994E-3</v>
          </cell>
          <cell r="AR338">
            <v>3.1681125167999999</v>
          </cell>
          <cell r="AS338">
            <v>2.3349400691999995</v>
          </cell>
          <cell r="AT338">
            <v>1.5120537011999997</v>
          </cell>
          <cell r="AU338">
            <v>1080.0383579999998</v>
          </cell>
          <cell r="AV338">
            <v>1.9234968852E-2</v>
          </cell>
          <cell r="AW338">
            <v>1.1108965968</v>
          </cell>
          <cell r="AX338">
            <v>0.75499824263999993</v>
          </cell>
          <cell r="AY338">
            <v>0.43407255912000003</v>
          </cell>
          <cell r="AZ338">
            <v>1.1417548356E-2</v>
          </cell>
          <cell r="BA338">
            <v>5.8322071332E-2</v>
          </cell>
          <cell r="BB338">
            <v>567.79159391999997</v>
          </cell>
          <cell r="BC338">
            <v>1.02140770428E-4</v>
          </cell>
          <cell r="BD338">
            <v>38.572798499999998</v>
          </cell>
          <cell r="BE338">
            <v>4.4950167852000007</v>
          </cell>
          <cell r="BF338">
            <v>2.7566693328</v>
          </cell>
          <cell r="BG338">
            <v>31.475403575999998</v>
          </cell>
          <cell r="BH338">
            <v>12.651877907999999</v>
          </cell>
          <cell r="BI338">
            <v>0.99877832915999998</v>
          </cell>
          <cell r="BJ338">
            <v>48.858878099999998</v>
          </cell>
          <cell r="BK338">
            <v>11.417548356000001</v>
          </cell>
          <cell r="BL338">
            <v>1.1314687559999999</v>
          </cell>
          <cell r="BM338">
            <v>3.6104139395999999</v>
          </cell>
          <cell r="BN338">
            <v>26.743806960000001</v>
          </cell>
          <cell r="BO338">
            <v>5.1121815612000004E-5</v>
          </cell>
          <cell r="BP338">
            <v>0.10697522784000001</v>
          </cell>
          <cell r="BQ338">
            <v>0.43304395116</v>
          </cell>
          <cell r="BR338">
            <v>1.4503372236000001</v>
          </cell>
          <cell r="BS338">
            <v>430.98673523999997</v>
          </cell>
          <cell r="BT338">
            <v>0.45875915016000002</v>
          </cell>
          <cell r="BU338">
            <v>1.3989068255999998E-2</v>
          </cell>
          <cell r="BV338">
            <v>0.56367716207999996</v>
          </cell>
          <cell r="BW338">
            <v>9.9054946548</v>
          </cell>
          <cell r="BX338">
            <v>0.25406616611999999</v>
          </cell>
        </row>
        <row r="339">
          <cell r="A339" t="str">
            <v>PS-144</v>
          </cell>
          <cell r="B339">
            <v>109</v>
          </cell>
          <cell r="C339" t="str">
            <v>Well Pad</v>
          </cell>
          <cell r="D339">
            <v>4</v>
          </cell>
          <cell r="E339">
            <v>4</v>
          </cell>
          <cell r="F339">
            <v>2</v>
          </cell>
          <cell r="G339" t="str">
            <v>2399 Dottie Lynn "Sowell North"</v>
          </cell>
          <cell r="P339">
            <v>5944.576000646045</v>
          </cell>
          <cell r="Q339">
            <v>1.6246266566400001</v>
          </cell>
          <cell r="R339">
            <v>1.2913699065600002</v>
          </cell>
          <cell r="S339">
            <v>0.95811315647999995</v>
          </cell>
          <cell r="T339">
            <v>0.86744771712000002</v>
          </cell>
          <cell r="U339">
            <v>2.7199631807999998</v>
          </cell>
          <cell r="V339">
            <v>0.82824104064000004</v>
          </cell>
          <cell r="W339">
            <v>20.093421696</v>
          </cell>
          <cell r="X339">
            <v>1.0732827686399999</v>
          </cell>
          <cell r="Y339">
            <v>20.7305301888</v>
          </cell>
          <cell r="Z339">
            <v>0.81353853695999989</v>
          </cell>
          <cell r="AA339">
            <v>3.2590549823999997E-2</v>
          </cell>
          <cell r="AB339">
            <v>0.13550807558400002</v>
          </cell>
          <cell r="AC339">
            <v>204.85488460799999</v>
          </cell>
          <cell r="AD339">
            <v>190.64246438399999</v>
          </cell>
          <cell r="AE339">
            <v>1.7593996070399999E-2</v>
          </cell>
          <cell r="AF339">
            <v>47.538095232000003</v>
          </cell>
          <cell r="AG339">
            <v>8.2334020607999995E-3</v>
          </cell>
          <cell r="AH339">
            <v>1.3918370150399999E-4</v>
          </cell>
          <cell r="AI339">
            <v>4.0676926848E-3</v>
          </cell>
          <cell r="AJ339">
            <v>1.0169231712E-2</v>
          </cell>
          <cell r="AK339">
            <v>1.01447275392E-2</v>
          </cell>
          <cell r="AL339">
            <v>1.0438777612799998E-4</v>
          </cell>
          <cell r="AM339">
            <v>5.1948846336000001</v>
          </cell>
          <cell r="AN339">
            <v>1.4874032889600002</v>
          </cell>
          <cell r="AO339">
            <v>1.0879852723200001</v>
          </cell>
          <cell r="AP339">
            <v>1.1541465388799999</v>
          </cell>
          <cell r="AQ339">
            <v>1.6981391750399998E-2</v>
          </cell>
          <cell r="AR339">
            <v>7.5472852224000002</v>
          </cell>
          <cell r="AS339">
            <v>5.5624472255999997</v>
          </cell>
          <cell r="AT339">
            <v>3.6021134015999996</v>
          </cell>
          <cell r="AU339">
            <v>2572.9381439999997</v>
          </cell>
          <cell r="AV339">
            <v>4.5822803136000005E-2</v>
          </cell>
          <cell r="AW339">
            <v>2.6464506624000004</v>
          </cell>
          <cell r="AX339">
            <v>1.7986062835200001</v>
          </cell>
          <cell r="AY339">
            <v>1.0340760921600001</v>
          </cell>
          <cell r="AZ339">
            <v>2.7199631807999999E-2</v>
          </cell>
          <cell r="BA339">
            <v>0.13893865977599998</v>
          </cell>
          <cell r="BB339">
            <v>1352.6303385600002</v>
          </cell>
          <cell r="BC339">
            <v>2.4332643590400002E-4</v>
          </cell>
          <cell r="BD339">
            <v>91.890647999999999</v>
          </cell>
          <cell r="BE339">
            <v>10.7083235136</v>
          </cell>
          <cell r="BF339">
            <v>6.5671183103999997</v>
          </cell>
          <cell r="BG339">
            <v>74.982768767999985</v>
          </cell>
          <cell r="BH339">
            <v>30.140132543999997</v>
          </cell>
          <cell r="BI339">
            <v>2.3793551788800005</v>
          </cell>
          <cell r="BJ339">
            <v>116.39482079999999</v>
          </cell>
          <cell r="BK339">
            <v>27.199631807999999</v>
          </cell>
          <cell r="BL339">
            <v>2.6954590079999998</v>
          </cell>
          <cell r="BM339">
            <v>8.6009646528000001</v>
          </cell>
          <cell r="BN339">
            <v>63.710849279999998</v>
          </cell>
          <cell r="BO339">
            <v>1.2178573881600001E-4</v>
          </cell>
          <cell r="BP339">
            <v>0.25484339712000004</v>
          </cell>
          <cell r="BQ339">
            <v>1.0316256748800001</v>
          </cell>
          <cell r="BR339">
            <v>3.4550883647999999</v>
          </cell>
          <cell r="BS339">
            <v>1026.7248403199999</v>
          </cell>
          <cell r="BT339">
            <v>1.09288610688</v>
          </cell>
          <cell r="BU339">
            <v>3.3325675007999996E-2</v>
          </cell>
          <cell r="BV339">
            <v>1.3428286694399998</v>
          </cell>
          <cell r="BW339">
            <v>23.597518406399999</v>
          </cell>
          <cell r="BX339">
            <v>0.60525306816000002</v>
          </cell>
        </row>
        <row r="340">
          <cell r="A340" t="str">
            <v>PS-147</v>
          </cell>
          <cell r="B340">
            <v>110</v>
          </cell>
          <cell r="C340" t="str">
            <v>Well Pad</v>
          </cell>
          <cell r="D340">
            <v>8</v>
          </cell>
          <cell r="E340">
            <v>4</v>
          </cell>
          <cell r="F340">
            <v>1</v>
          </cell>
          <cell r="G340" t="str">
            <v>5195 E Loop 820 S "820 Martin"</v>
          </cell>
          <cell r="P340">
            <v>2395.8153523166561</v>
          </cell>
          <cell r="Q340">
            <v>0.65476587149999999</v>
          </cell>
          <cell r="R340">
            <v>0.5204549235</v>
          </cell>
          <cell r="S340">
            <v>0.38614397550000001</v>
          </cell>
          <cell r="T340">
            <v>0.34960349699999999</v>
          </cell>
          <cell r="U340">
            <v>1.0962143550000001</v>
          </cell>
          <cell r="V340">
            <v>0.33380220900000002</v>
          </cell>
          <cell r="W340">
            <v>8.0981600999999994</v>
          </cell>
          <cell r="X340">
            <v>0.43256025900000006</v>
          </cell>
          <cell r="Y340">
            <v>8.3549310299999995</v>
          </cell>
          <cell r="Z340">
            <v>0.32787672600000001</v>
          </cell>
          <cell r="AA340">
            <v>1.313482065E-2</v>
          </cell>
          <cell r="AB340">
            <v>5.4613201650000005E-2</v>
          </cell>
          <cell r="AC340">
            <v>82.561729799999995</v>
          </cell>
          <cell r="AD340">
            <v>76.833762899999996</v>
          </cell>
          <cell r="AE340">
            <v>7.0908279900000004E-3</v>
          </cell>
          <cell r="AF340">
            <v>19.159061699999999</v>
          </cell>
          <cell r="AG340">
            <v>3.3182704799999997E-3</v>
          </cell>
          <cell r="AH340">
            <v>5.60945724E-5</v>
          </cell>
          <cell r="AI340">
            <v>1.63938363E-3</v>
          </cell>
          <cell r="AJ340">
            <v>4.0984590749999997E-3</v>
          </cell>
          <cell r="AK340">
            <v>4.0885832699999996E-3</v>
          </cell>
          <cell r="AL340">
            <v>4.2070929299999998E-5</v>
          </cell>
          <cell r="AM340">
            <v>2.0936706599999999</v>
          </cell>
          <cell r="AN340">
            <v>0.59946136350000001</v>
          </cell>
          <cell r="AO340">
            <v>0.43848574200000007</v>
          </cell>
          <cell r="AP340">
            <v>0.46515041550000003</v>
          </cell>
          <cell r="AQ340">
            <v>6.8439328649999992E-3</v>
          </cell>
          <cell r="AR340">
            <v>3.04174794</v>
          </cell>
          <cell r="AS340">
            <v>2.2418077349999996</v>
          </cell>
          <cell r="AT340">
            <v>1.451743335</v>
          </cell>
          <cell r="AU340">
            <v>1036.959525</v>
          </cell>
          <cell r="AV340">
            <v>1.8467755350000004E-2</v>
          </cell>
          <cell r="AW340">
            <v>1.0665869400000001</v>
          </cell>
          <cell r="AX340">
            <v>0.72488408699999995</v>
          </cell>
          <cell r="AY340">
            <v>0.41675897100000003</v>
          </cell>
          <cell r="AZ340">
            <v>1.0962143549999999E-2</v>
          </cell>
          <cell r="BA340">
            <v>5.5995814349999999E-2</v>
          </cell>
          <cell r="BB340">
            <v>545.14443599999993</v>
          </cell>
          <cell r="BC340">
            <v>9.8066743650000011E-5</v>
          </cell>
          <cell r="BD340">
            <v>37.034268749999995</v>
          </cell>
          <cell r="BE340">
            <v>4.3157267849999998</v>
          </cell>
          <cell r="BF340">
            <v>2.6467157399999999</v>
          </cell>
          <cell r="BG340">
            <v>30.2199633</v>
          </cell>
          <cell r="BH340">
            <v>12.14724015</v>
          </cell>
          <cell r="BI340">
            <v>0.95894066550000001</v>
          </cell>
          <cell r="BJ340">
            <v>46.910073749999995</v>
          </cell>
          <cell r="BK340">
            <v>10.96214355</v>
          </cell>
          <cell r="BL340">
            <v>1.08633855</v>
          </cell>
          <cell r="BM340">
            <v>3.4664075550000004</v>
          </cell>
          <cell r="BN340">
            <v>25.677092999999999</v>
          </cell>
          <cell r="BO340">
            <v>4.9082750850000002E-5</v>
          </cell>
          <cell r="BP340">
            <v>0.10270837200000001</v>
          </cell>
          <cell r="BQ340">
            <v>0.4157713905</v>
          </cell>
          <cell r="BR340">
            <v>1.3924885050000002</v>
          </cell>
          <cell r="BS340">
            <v>413.79622950000004</v>
          </cell>
          <cell r="BT340">
            <v>0.44046090300000001</v>
          </cell>
          <cell r="BU340">
            <v>1.34310948E-2</v>
          </cell>
          <cell r="BV340">
            <v>0.54119411399999995</v>
          </cell>
          <cell r="BW340">
            <v>9.5104002150000007</v>
          </cell>
          <cell r="BX340">
            <v>0.24393238350000002</v>
          </cell>
        </row>
        <row r="341">
          <cell r="A341" t="str">
            <v>PS-148</v>
          </cell>
          <cell r="B341">
            <v>111</v>
          </cell>
          <cell r="C341" t="str">
            <v>Well Pad</v>
          </cell>
          <cell r="D341">
            <v>2</v>
          </cell>
          <cell r="E341">
            <v>2</v>
          </cell>
          <cell r="F341">
            <v>1</v>
          </cell>
          <cell r="G341" t="str">
            <v>3093 NW LOOP 820</v>
          </cell>
          <cell r="P341">
            <v>3493.4839629947774</v>
          </cell>
          <cell r="Q341">
            <v>0.95475390847200003</v>
          </cell>
          <cell r="R341">
            <v>0.75890695288800003</v>
          </cell>
          <cell r="S341">
            <v>0.56305999730399992</v>
          </cell>
          <cell r="T341">
            <v>0.50977810497599996</v>
          </cell>
          <cell r="U341">
            <v>1.5984567698400001</v>
          </cell>
          <cell r="V341">
            <v>0.486737286672</v>
          </cell>
          <cell r="W341">
            <v>11.808419380799998</v>
          </cell>
          <cell r="X341">
            <v>0.63074240107199997</v>
          </cell>
          <cell r="Y341">
            <v>12.182832678239999</v>
          </cell>
          <cell r="Z341">
            <v>0.47809697980800003</v>
          </cell>
          <cell r="AA341">
            <v>1.9152680215200002E-2</v>
          </cell>
          <cell r="AB341">
            <v>7.9634828263200008E-2</v>
          </cell>
          <cell r="AC341">
            <v>120.38827563839999</v>
          </cell>
          <cell r="AD341">
            <v>112.03597900319998</v>
          </cell>
          <cell r="AE341">
            <v>1.0339567213920001E-2</v>
          </cell>
          <cell r="AF341">
            <v>27.936992193599998</v>
          </cell>
          <cell r="AG341">
            <v>4.8385718438399995E-3</v>
          </cell>
          <cell r="AH341">
            <v>8.17949049792E-5</v>
          </cell>
          <cell r="AI341">
            <v>2.39048489904E-3</v>
          </cell>
          <cell r="AJ341">
            <v>5.9762122475999994E-3</v>
          </cell>
          <cell r="AK341">
            <v>5.9618117361599993E-3</v>
          </cell>
          <cell r="AL341">
            <v>6.1346178734399993E-5</v>
          </cell>
          <cell r="AM341">
            <v>3.0529084252800001</v>
          </cell>
          <cell r="AN341">
            <v>0.87411104440800003</v>
          </cell>
          <cell r="AO341">
            <v>0.63938270793599994</v>
          </cell>
          <cell r="AP341">
            <v>0.67826408882399991</v>
          </cell>
          <cell r="AQ341">
            <v>9.9795544279199996E-3</v>
          </cell>
          <cell r="AR341">
            <v>4.4353575235199996</v>
          </cell>
          <cell r="AS341">
            <v>3.26891609688</v>
          </cell>
          <cell r="AT341">
            <v>2.1168751816799998</v>
          </cell>
          <cell r="AU341">
            <v>1512.0537012</v>
          </cell>
          <cell r="AV341">
            <v>2.6928956392799998E-2</v>
          </cell>
          <cell r="AW341">
            <v>1.55525523552</v>
          </cell>
          <cell r="AX341">
            <v>1.0569975396959999</v>
          </cell>
          <cell r="AY341">
            <v>0.60770158276800001</v>
          </cell>
          <cell r="AZ341">
            <v>1.5984567698399999E-2</v>
          </cell>
          <cell r="BA341">
            <v>8.1650899864800008E-2</v>
          </cell>
          <cell r="BB341">
            <v>794.90823148799996</v>
          </cell>
          <cell r="BC341">
            <v>1.4299707859920002E-4</v>
          </cell>
          <cell r="BD341">
            <v>54.001917899999995</v>
          </cell>
          <cell r="BE341">
            <v>6.2930234992800003</v>
          </cell>
          <cell r="BF341">
            <v>3.8593370659200001</v>
          </cell>
          <cell r="BG341">
            <v>44.0655650064</v>
          </cell>
          <cell r="BH341">
            <v>17.712629071199999</v>
          </cell>
          <cell r="BI341">
            <v>1.3982896608240001</v>
          </cell>
          <cell r="BJ341">
            <v>68.402429339999998</v>
          </cell>
          <cell r="BK341">
            <v>15.984567698400001</v>
          </cell>
          <cell r="BL341">
            <v>1.5840562584</v>
          </cell>
          <cell r="BM341">
            <v>5.0545795154400004</v>
          </cell>
          <cell r="BN341">
            <v>37.441329744000001</v>
          </cell>
          <cell r="BO341">
            <v>7.1570541856799997E-5</v>
          </cell>
          <cell r="BP341">
            <v>0.14976531897599998</v>
          </cell>
          <cell r="BQ341">
            <v>0.60626153162399998</v>
          </cell>
          <cell r="BR341">
            <v>2.0304721130400001</v>
          </cell>
          <cell r="BS341">
            <v>603.381429336</v>
          </cell>
          <cell r="BT341">
            <v>0.642262810224</v>
          </cell>
          <cell r="BU341">
            <v>1.9584695558399999E-2</v>
          </cell>
          <cell r="BV341">
            <v>0.78914802691199992</v>
          </cell>
          <cell r="BW341">
            <v>13.867692516719998</v>
          </cell>
          <cell r="BX341">
            <v>0.35569263256799999</v>
          </cell>
        </row>
        <row r="342">
          <cell r="A342" t="str">
            <v>PS-149</v>
          </cell>
          <cell r="B342">
            <v>112</v>
          </cell>
          <cell r="C342" t="str">
            <v>Well Pad</v>
          </cell>
          <cell r="D342">
            <v>1</v>
          </cell>
          <cell r="E342">
            <v>1</v>
          </cell>
          <cell r="F342">
            <v>1</v>
          </cell>
          <cell r="G342" t="str">
            <v>7500 Randol Mill Rd "Blakeman"</v>
          </cell>
          <cell r="P342">
            <v>3493.4839629947774</v>
          </cell>
          <cell r="Q342">
            <v>0.95475390847200003</v>
          </cell>
          <cell r="R342">
            <v>0.75890695288800003</v>
          </cell>
          <cell r="S342">
            <v>0.56305999730399992</v>
          </cell>
          <cell r="T342">
            <v>0.50977810497599996</v>
          </cell>
          <cell r="U342">
            <v>1.5984567698400001</v>
          </cell>
          <cell r="V342">
            <v>0.486737286672</v>
          </cell>
          <cell r="W342">
            <v>11.808419380799998</v>
          </cell>
          <cell r="X342">
            <v>0.63074240107199997</v>
          </cell>
          <cell r="Y342">
            <v>12.182832678239999</v>
          </cell>
          <cell r="Z342">
            <v>0.47809697980800003</v>
          </cell>
          <cell r="AA342">
            <v>1.9152680215200002E-2</v>
          </cell>
          <cell r="AB342">
            <v>7.9634828263200008E-2</v>
          </cell>
          <cell r="AC342">
            <v>120.38827563839999</v>
          </cell>
          <cell r="AD342">
            <v>112.03597900319998</v>
          </cell>
          <cell r="AE342">
            <v>1.0339567213920001E-2</v>
          </cell>
          <cell r="AF342">
            <v>27.936992193599998</v>
          </cell>
          <cell r="AG342">
            <v>4.8385718438399995E-3</v>
          </cell>
          <cell r="AH342">
            <v>8.17949049792E-5</v>
          </cell>
          <cell r="AI342">
            <v>2.39048489904E-3</v>
          </cell>
          <cell r="AJ342">
            <v>5.9762122475999994E-3</v>
          </cell>
          <cell r="AK342">
            <v>5.9618117361599993E-3</v>
          </cell>
          <cell r="AL342">
            <v>6.1346178734399993E-5</v>
          </cell>
          <cell r="AM342">
            <v>3.0529084252800001</v>
          </cell>
          <cell r="AN342">
            <v>0.87411104440800003</v>
          </cell>
          <cell r="AO342">
            <v>0.63938270793599994</v>
          </cell>
          <cell r="AP342">
            <v>0.67826408882399991</v>
          </cell>
          <cell r="AQ342">
            <v>9.9795544279199996E-3</v>
          </cell>
          <cell r="AR342">
            <v>4.4353575235199996</v>
          </cell>
          <cell r="AS342">
            <v>3.26891609688</v>
          </cell>
          <cell r="AT342">
            <v>2.1168751816799998</v>
          </cell>
          <cell r="AU342">
            <v>1512.0537012</v>
          </cell>
          <cell r="AV342">
            <v>2.6928956392799998E-2</v>
          </cell>
          <cell r="AW342">
            <v>1.55525523552</v>
          </cell>
          <cell r="AX342">
            <v>1.0569975396959999</v>
          </cell>
          <cell r="AY342">
            <v>0.60770158276800001</v>
          </cell>
          <cell r="AZ342">
            <v>1.5984567698399999E-2</v>
          </cell>
          <cell r="BA342">
            <v>8.1650899864800008E-2</v>
          </cell>
          <cell r="BB342">
            <v>794.90823148799996</v>
          </cell>
          <cell r="BC342">
            <v>1.4299707859920002E-4</v>
          </cell>
          <cell r="BD342">
            <v>54.001917899999995</v>
          </cell>
          <cell r="BE342">
            <v>6.2930234992800003</v>
          </cell>
          <cell r="BF342">
            <v>3.8593370659200001</v>
          </cell>
          <cell r="BG342">
            <v>44.0655650064</v>
          </cell>
          <cell r="BH342">
            <v>17.712629071199999</v>
          </cell>
          <cell r="BI342">
            <v>1.3982896608240001</v>
          </cell>
          <cell r="BJ342">
            <v>68.402429339999998</v>
          </cell>
          <cell r="BK342">
            <v>15.984567698400001</v>
          </cell>
          <cell r="BL342">
            <v>1.5840562584</v>
          </cell>
          <cell r="BM342">
            <v>5.0545795154400004</v>
          </cell>
          <cell r="BN342">
            <v>37.441329744000001</v>
          </cell>
          <cell r="BO342">
            <v>7.1570541856799997E-5</v>
          </cell>
          <cell r="BP342">
            <v>0.14976531897599998</v>
          </cell>
          <cell r="BQ342">
            <v>0.60626153162399998</v>
          </cell>
          <cell r="BR342">
            <v>2.0304721130400001</v>
          </cell>
          <cell r="BS342">
            <v>603.381429336</v>
          </cell>
          <cell r="BT342">
            <v>0.642262810224</v>
          </cell>
          <cell r="BU342">
            <v>1.9584695558399999E-2</v>
          </cell>
          <cell r="BV342">
            <v>0.78914802691199992</v>
          </cell>
          <cell r="BW342">
            <v>13.867692516719998</v>
          </cell>
          <cell r="BX342">
            <v>0.35569263256799999</v>
          </cell>
        </row>
        <row r="343">
          <cell r="A343" t="str">
            <v>PS-150</v>
          </cell>
          <cell r="B343">
            <v>113</v>
          </cell>
          <cell r="C343" t="str">
            <v>Well Pad</v>
          </cell>
          <cell r="D343">
            <v>1</v>
          </cell>
          <cell r="E343">
            <v>1</v>
          </cell>
          <cell r="F343">
            <v>1</v>
          </cell>
          <cell r="G343" t="str">
            <v>7891 Randol Mill Rd "Morris"</v>
          </cell>
          <cell r="P343">
            <v>2495.3456878534116</v>
          </cell>
          <cell r="Q343">
            <v>0.68196707747999996</v>
          </cell>
          <cell r="R343">
            <v>0.54207639492000004</v>
          </cell>
          <cell r="S343">
            <v>0.40218571236</v>
          </cell>
          <cell r="T343">
            <v>0.36412721783999996</v>
          </cell>
          <cell r="U343">
            <v>1.1417548356</v>
          </cell>
          <cell r="V343">
            <v>0.34766949048000001</v>
          </cell>
          <cell r="W343">
            <v>8.4345852719999996</v>
          </cell>
          <cell r="X343">
            <v>0.45053028648000004</v>
          </cell>
          <cell r="Y343">
            <v>8.7020233416000004</v>
          </cell>
          <cell r="Z343">
            <v>0.34149784272</v>
          </cell>
          <cell r="AA343">
            <v>1.3680485868000001E-2</v>
          </cell>
          <cell r="AB343">
            <v>5.688202018800001E-2</v>
          </cell>
          <cell r="AC343">
            <v>85.991625455999994</v>
          </cell>
          <cell r="AD343">
            <v>80.025699287999998</v>
          </cell>
          <cell r="AE343">
            <v>7.3854051528000004E-3</v>
          </cell>
          <cell r="AF343">
            <v>19.954994424000002</v>
          </cell>
          <cell r="AG343">
            <v>3.4561227456E-3</v>
          </cell>
          <cell r="AH343">
            <v>5.8424932128000005E-5</v>
          </cell>
          <cell r="AI343">
            <v>1.7074892135999999E-3</v>
          </cell>
          <cell r="AJ343">
            <v>4.2687230340000002E-3</v>
          </cell>
          <cell r="AK343">
            <v>4.2584369544E-3</v>
          </cell>
          <cell r="AL343">
            <v>4.3818699095999995E-5</v>
          </cell>
          <cell r="AM343">
            <v>2.1806488751999997</v>
          </cell>
          <cell r="AN343">
            <v>0.62436503171999991</v>
          </cell>
          <cell r="AO343">
            <v>0.45670193424</v>
          </cell>
          <cell r="AP343">
            <v>0.48447434915999998</v>
          </cell>
          <cell r="AQ343">
            <v>7.1282531627999994E-3</v>
          </cell>
          <cell r="AR343">
            <v>3.1681125167999999</v>
          </cell>
          <cell r="AS343">
            <v>2.3349400691999995</v>
          </cell>
          <cell r="AT343">
            <v>1.5120537011999997</v>
          </cell>
          <cell r="AU343">
            <v>1080.0383579999998</v>
          </cell>
          <cell r="AV343">
            <v>1.9234968852E-2</v>
          </cell>
          <cell r="AW343">
            <v>1.1108965968</v>
          </cell>
          <cell r="AX343">
            <v>0.75499824263999993</v>
          </cell>
          <cell r="AY343">
            <v>0.43407255912000003</v>
          </cell>
          <cell r="AZ343">
            <v>1.1417548356E-2</v>
          </cell>
          <cell r="BA343">
            <v>5.8322071332E-2</v>
          </cell>
          <cell r="BB343">
            <v>567.79159391999997</v>
          </cell>
          <cell r="BC343">
            <v>1.02140770428E-4</v>
          </cell>
          <cell r="BD343">
            <v>38.572798499999998</v>
          </cell>
          <cell r="BE343">
            <v>4.4950167852000007</v>
          </cell>
          <cell r="BF343">
            <v>2.7566693328</v>
          </cell>
          <cell r="BG343">
            <v>31.475403575999998</v>
          </cell>
          <cell r="BH343">
            <v>12.651877907999999</v>
          </cell>
          <cell r="BI343">
            <v>0.99877832915999998</v>
          </cell>
          <cell r="BJ343">
            <v>48.858878099999998</v>
          </cell>
          <cell r="BK343">
            <v>11.417548356000001</v>
          </cell>
          <cell r="BL343">
            <v>1.1314687559999999</v>
          </cell>
          <cell r="BM343">
            <v>3.6104139395999999</v>
          </cell>
          <cell r="BN343">
            <v>26.743806960000001</v>
          </cell>
          <cell r="BO343">
            <v>5.1121815612000004E-5</v>
          </cell>
          <cell r="BP343">
            <v>0.10697522784000001</v>
          </cell>
          <cell r="BQ343">
            <v>0.43304395116</v>
          </cell>
          <cell r="BR343">
            <v>1.4503372236000001</v>
          </cell>
          <cell r="BS343">
            <v>430.98673523999997</v>
          </cell>
          <cell r="BT343">
            <v>0.45875915016000002</v>
          </cell>
          <cell r="BU343">
            <v>1.3989068255999998E-2</v>
          </cell>
          <cell r="BV343">
            <v>0.56367716207999996</v>
          </cell>
          <cell r="BW343">
            <v>9.9054946548</v>
          </cell>
          <cell r="BX343">
            <v>0.25406616611999999</v>
          </cell>
        </row>
        <row r="344">
          <cell r="A344" t="str">
            <v>PS-151</v>
          </cell>
          <cell r="B344">
            <v>114</v>
          </cell>
          <cell r="C344" t="str">
            <v>Well Pad</v>
          </cell>
          <cell r="D344">
            <v>1</v>
          </cell>
          <cell r="E344">
            <v>2</v>
          </cell>
          <cell r="F344">
            <v>1</v>
          </cell>
          <cell r="G344" t="str">
            <v>8096 Randol Mill Rd "Dorex"</v>
          </cell>
          <cell r="P344">
            <v>2395.8153523166561</v>
          </cell>
          <cell r="Q344">
            <v>0.65476587149999999</v>
          </cell>
          <cell r="R344">
            <v>0.5204549235</v>
          </cell>
          <cell r="S344">
            <v>0.38614397550000001</v>
          </cell>
          <cell r="T344">
            <v>0.34960349699999999</v>
          </cell>
          <cell r="U344">
            <v>1.0962143550000001</v>
          </cell>
          <cell r="V344">
            <v>0.33380220900000002</v>
          </cell>
          <cell r="W344">
            <v>8.0981600999999994</v>
          </cell>
          <cell r="X344">
            <v>0.43256025900000006</v>
          </cell>
          <cell r="Y344">
            <v>8.3549310299999995</v>
          </cell>
          <cell r="Z344">
            <v>0.32787672600000001</v>
          </cell>
          <cell r="AA344">
            <v>1.313482065E-2</v>
          </cell>
          <cell r="AB344">
            <v>5.4613201650000005E-2</v>
          </cell>
          <cell r="AC344">
            <v>82.561729799999995</v>
          </cell>
          <cell r="AD344">
            <v>76.833762899999996</v>
          </cell>
          <cell r="AE344">
            <v>7.0908279900000004E-3</v>
          </cell>
          <cell r="AF344">
            <v>19.159061699999999</v>
          </cell>
          <cell r="AG344">
            <v>3.3182704799999997E-3</v>
          </cell>
          <cell r="AH344">
            <v>5.60945724E-5</v>
          </cell>
          <cell r="AI344">
            <v>1.63938363E-3</v>
          </cell>
          <cell r="AJ344">
            <v>4.0984590749999997E-3</v>
          </cell>
          <cell r="AK344">
            <v>4.0885832699999996E-3</v>
          </cell>
          <cell r="AL344">
            <v>4.2070929299999998E-5</v>
          </cell>
          <cell r="AM344">
            <v>2.0936706599999999</v>
          </cell>
          <cell r="AN344">
            <v>0.59946136350000001</v>
          </cell>
          <cell r="AO344">
            <v>0.43848574200000007</v>
          </cell>
          <cell r="AP344">
            <v>0.46515041550000003</v>
          </cell>
          <cell r="AQ344">
            <v>6.8439328649999992E-3</v>
          </cell>
          <cell r="AR344">
            <v>3.04174794</v>
          </cell>
          <cell r="AS344">
            <v>2.2418077349999996</v>
          </cell>
          <cell r="AT344">
            <v>1.451743335</v>
          </cell>
          <cell r="AU344">
            <v>1036.959525</v>
          </cell>
          <cell r="AV344">
            <v>1.8467755350000004E-2</v>
          </cell>
          <cell r="AW344">
            <v>1.0665869400000001</v>
          </cell>
          <cell r="AX344">
            <v>0.72488408699999995</v>
          </cell>
          <cell r="AY344">
            <v>0.41675897100000003</v>
          </cell>
          <cell r="AZ344">
            <v>1.0962143549999999E-2</v>
          </cell>
          <cell r="BA344">
            <v>5.5995814349999999E-2</v>
          </cell>
          <cell r="BB344">
            <v>545.14443599999993</v>
          </cell>
          <cell r="BC344">
            <v>9.8066743650000011E-5</v>
          </cell>
          <cell r="BD344">
            <v>37.034268749999995</v>
          </cell>
          <cell r="BE344">
            <v>4.3157267849999998</v>
          </cell>
          <cell r="BF344">
            <v>2.6467157399999999</v>
          </cell>
          <cell r="BG344">
            <v>30.2199633</v>
          </cell>
          <cell r="BH344">
            <v>12.14724015</v>
          </cell>
          <cell r="BI344">
            <v>0.95894066550000001</v>
          </cell>
          <cell r="BJ344">
            <v>46.910073749999995</v>
          </cell>
          <cell r="BK344">
            <v>10.96214355</v>
          </cell>
          <cell r="BL344">
            <v>1.08633855</v>
          </cell>
          <cell r="BM344">
            <v>3.4664075550000004</v>
          </cell>
          <cell r="BN344">
            <v>25.677092999999999</v>
          </cell>
          <cell r="BO344">
            <v>4.9082750850000002E-5</v>
          </cell>
          <cell r="BP344">
            <v>0.10270837200000001</v>
          </cell>
          <cell r="BQ344">
            <v>0.4157713905</v>
          </cell>
          <cell r="BR344">
            <v>1.3924885050000002</v>
          </cell>
          <cell r="BS344">
            <v>413.79622950000004</v>
          </cell>
          <cell r="BT344">
            <v>0.44046090300000001</v>
          </cell>
          <cell r="BU344">
            <v>1.34310948E-2</v>
          </cell>
          <cell r="BV344">
            <v>0.54119411399999995</v>
          </cell>
          <cell r="BW344">
            <v>9.5104002150000007</v>
          </cell>
          <cell r="BX344">
            <v>0.24393238350000002</v>
          </cell>
        </row>
        <row r="345">
          <cell r="A345" t="str">
            <v>PS-152</v>
          </cell>
          <cell r="B345">
            <v>115</v>
          </cell>
          <cell r="C345" t="str">
            <v>Well Pad</v>
          </cell>
          <cell r="D345">
            <v>2</v>
          </cell>
          <cell r="E345">
            <v>2</v>
          </cell>
          <cell r="F345">
            <v>1</v>
          </cell>
          <cell r="G345" t="str">
            <v>8390 Randol Mill Rd "Buzzys"</v>
          </cell>
          <cell r="P345">
            <v>595.03563468115192</v>
          </cell>
          <cell r="Q345">
            <v>0.16262064000000001</v>
          </cell>
          <cell r="R345">
            <v>0.12926256</v>
          </cell>
          <cell r="S345">
            <v>9.5904480000000014E-2</v>
          </cell>
          <cell r="T345">
            <v>8.682912000000001E-2</v>
          </cell>
          <cell r="U345">
            <v>0.27226080000000003</v>
          </cell>
          <cell r="V345">
            <v>8.2904640000000016E-2</v>
          </cell>
          <cell r="W345">
            <v>2.0112960000000002</v>
          </cell>
          <cell r="X345">
            <v>0.10743264000000001</v>
          </cell>
          <cell r="Y345">
            <v>2.0750688000000004</v>
          </cell>
          <cell r="Z345">
            <v>8.1432959999999999E-2</v>
          </cell>
          <cell r="AA345">
            <v>3.2622240000000002E-3</v>
          </cell>
          <cell r="AB345">
            <v>1.3563984000000003E-2</v>
          </cell>
          <cell r="AC345">
            <v>20.505407999999999</v>
          </cell>
          <cell r="AD345">
            <v>19.082784</v>
          </cell>
          <cell r="AE345">
            <v>1.7611104000000003E-3</v>
          </cell>
          <cell r="AF345">
            <v>4.7584320000000009</v>
          </cell>
          <cell r="AG345">
            <v>8.2414080000000006E-4</v>
          </cell>
          <cell r="AH345">
            <v>1.3931904000000002E-5</v>
          </cell>
          <cell r="AI345">
            <v>4.0716480000000001E-4</v>
          </cell>
          <cell r="AJ345">
            <v>1.0179120000000002E-3</v>
          </cell>
          <cell r="AK345">
            <v>1.0154592000000001E-3</v>
          </cell>
          <cell r="AL345">
            <v>1.0448928000000001E-5</v>
          </cell>
          <cell r="AM345">
            <v>0.51999360000000006</v>
          </cell>
          <cell r="AN345">
            <v>0.14888496000000001</v>
          </cell>
          <cell r="AO345">
            <v>0.10890432000000003</v>
          </cell>
          <cell r="AP345">
            <v>0.11552688000000001</v>
          </cell>
          <cell r="AQ345">
            <v>1.6997904E-3</v>
          </cell>
          <cell r="AR345">
            <v>0.75546240000000009</v>
          </cell>
          <cell r="AS345">
            <v>0.5567856000000001</v>
          </cell>
          <cell r="AT345">
            <v>0.36056160000000004</v>
          </cell>
          <cell r="AU345">
            <v>257.54400000000004</v>
          </cell>
          <cell r="AV345">
            <v>4.5867360000000001E-3</v>
          </cell>
          <cell r="AW345">
            <v>0.26490240000000004</v>
          </cell>
          <cell r="AX345">
            <v>0.18003552</v>
          </cell>
          <cell r="AY345">
            <v>0.10350816000000002</v>
          </cell>
          <cell r="AZ345">
            <v>2.7226080000000001E-3</v>
          </cell>
          <cell r="BA345">
            <v>1.3907376000000001E-2</v>
          </cell>
          <cell r="BB345">
            <v>135.39456000000001</v>
          </cell>
          <cell r="BC345">
            <v>2.4356304000000004E-5</v>
          </cell>
          <cell r="BD345">
            <v>9.1980000000000022</v>
          </cell>
          <cell r="BE345">
            <v>1.0718736000000002</v>
          </cell>
          <cell r="BF345">
            <v>0.65735040000000011</v>
          </cell>
          <cell r="BG345">
            <v>7.5055680000000002</v>
          </cell>
          <cell r="BH345">
            <v>3.0169440000000001</v>
          </cell>
          <cell r="BI345">
            <v>0.23816688000000005</v>
          </cell>
          <cell r="BJ345">
            <v>11.6508</v>
          </cell>
          <cell r="BK345">
            <v>2.7226080000000006</v>
          </cell>
          <cell r="BL345">
            <v>0.26980800000000005</v>
          </cell>
          <cell r="BM345">
            <v>0.86093280000000016</v>
          </cell>
          <cell r="BN345">
            <v>6.3772799999999998</v>
          </cell>
          <cell r="BO345">
            <v>1.2190416E-5</v>
          </cell>
          <cell r="BP345">
            <v>2.5509120000000003E-2</v>
          </cell>
          <cell r="BQ345">
            <v>0.10326288000000002</v>
          </cell>
          <cell r="BR345">
            <v>0.34584480000000006</v>
          </cell>
          <cell r="BS345">
            <v>102.77232000000001</v>
          </cell>
          <cell r="BT345">
            <v>0.10939488000000001</v>
          </cell>
          <cell r="BU345">
            <v>3.335808E-3</v>
          </cell>
          <cell r="BV345">
            <v>0.13441344</v>
          </cell>
          <cell r="BW345">
            <v>2.3620464000000001</v>
          </cell>
          <cell r="BX345">
            <v>6.0584160000000012E-2</v>
          </cell>
        </row>
        <row r="346">
          <cell r="A346" t="str">
            <v>PS-153.1</v>
          </cell>
          <cell r="B346">
            <v>116</v>
          </cell>
          <cell r="C346" t="str">
            <v>Well pad</v>
          </cell>
          <cell r="D346">
            <v>4</v>
          </cell>
          <cell r="E346">
            <v>3</v>
          </cell>
          <cell r="F346">
            <v>1</v>
          </cell>
          <cell r="G346" t="str">
            <v xml:space="preserve">2298 Precint Lane Well Lake Pad B </v>
          </cell>
          <cell r="P346">
            <v>2395.8153523166561</v>
          </cell>
          <cell r="Q346">
            <v>0.65476587149999999</v>
          </cell>
          <cell r="R346">
            <v>0.5204549235</v>
          </cell>
          <cell r="S346">
            <v>0.38614397550000001</v>
          </cell>
          <cell r="T346">
            <v>0.34960349699999999</v>
          </cell>
          <cell r="U346">
            <v>1.0962143550000001</v>
          </cell>
          <cell r="V346">
            <v>0.33380220900000002</v>
          </cell>
          <cell r="W346">
            <v>8.0981600999999994</v>
          </cell>
          <cell r="X346">
            <v>0.43256025900000006</v>
          </cell>
          <cell r="Y346">
            <v>8.3549310299999995</v>
          </cell>
          <cell r="Z346">
            <v>0.32787672600000001</v>
          </cell>
          <cell r="AA346">
            <v>1.313482065E-2</v>
          </cell>
          <cell r="AB346">
            <v>5.4613201650000005E-2</v>
          </cell>
          <cell r="AC346">
            <v>82.561729799999995</v>
          </cell>
          <cell r="AD346">
            <v>76.833762899999996</v>
          </cell>
          <cell r="AE346">
            <v>7.0908279900000004E-3</v>
          </cell>
          <cell r="AF346">
            <v>19.159061699999999</v>
          </cell>
          <cell r="AG346">
            <v>3.3182704799999997E-3</v>
          </cell>
          <cell r="AH346">
            <v>5.60945724E-5</v>
          </cell>
          <cell r="AI346">
            <v>1.63938363E-3</v>
          </cell>
          <cell r="AJ346">
            <v>4.0984590749999997E-3</v>
          </cell>
          <cell r="AK346">
            <v>4.0885832699999996E-3</v>
          </cell>
          <cell r="AL346">
            <v>4.2070929299999998E-5</v>
          </cell>
          <cell r="AM346">
            <v>2.0936706599999999</v>
          </cell>
          <cell r="AN346">
            <v>0.59946136350000001</v>
          </cell>
          <cell r="AO346">
            <v>0.43848574200000007</v>
          </cell>
          <cell r="AP346">
            <v>0.46515041550000003</v>
          </cell>
          <cell r="AQ346">
            <v>6.8439328649999992E-3</v>
          </cell>
          <cell r="AR346">
            <v>3.04174794</v>
          </cell>
          <cell r="AS346">
            <v>2.2418077349999996</v>
          </cell>
          <cell r="AT346">
            <v>1.451743335</v>
          </cell>
          <cell r="AU346">
            <v>1036.959525</v>
          </cell>
          <cell r="AV346">
            <v>1.8467755350000004E-2</v>
          </cell>
          <cell r="AW346">
            <v>1.0665869400000001</v>
          </cell>
          <cell r="AX346">
            <v>0.72488408699999995</v>
          </cell>
          <cell r="AY346">
            <v>0.41675897100000003</v>
          </cell>
          <cell r="AZ346">
            <v>1.0962143549999999E-2</v>
          </cell>
          <cell r="BA346">
            <v>5.5995814349999999E-2</v>
          </cell>
          <cell r="BB346">
            <v>545.14443599999993</v>
          </cell>
          <cell r="BC346">
            <v>9.8066743650000011E-5</v>
          </cell>
          <cell r="BD346">
            <v>37.034268749999995</v>
          </cell>
          <cell r="BE346">
            <v>4.3157267849999998</v>
          </cell>
          <cell r="BF346">
            <v>2.6467157399999999</v>
          </cell>
          <cell r="BG346">
            <v>30.2199633</v>
          </cell>
          <cell r="BH346">
            <v>12.14724015</v>
          </cell>
          <cell r="BI346">
            <v>0.95894066550000001</v>
          </cell>
          <cell r="BJ346">
            <v>46.910073749999995</v>
          </cell>
          <cell r="BK346">
            <v>10.96214355</v>
          </cell>
          <cell r="BL346">
            <v>1.08633855</v>
          </cell>
          <cell r="BM346">
            <v>3.4664075550000004</v>
          </cell>
          <cell r="BN346">
            <v>25.677092999999999</v>
          </cell>
          <cell r="BO346">
            <v>4.9082750850000002E-5</v>
          </cell>
          <cell r="BP346">
            <v>0.10270837200000001</v>
          </cell>
          <cell r="BQ346">
            <v>0.4157713905</v>
          </cell>
          <cell r="BR346">
            <v>1.3924885050000002</v>
          </cell>
          <cell r="BS346">
            <v>413.79622950000004</v>
          </cell>
          <cell r="BT346">
            <v>0.44046090300000001</v>
          </cell>
          <cell r="BU346">
            <v>1.34310948E-2</v>
          </cell>
          <cell r="BV346">
            <v>0.54119411399999995</v>
          </cell>
          <cell r="BW346">
            <v>9.5104002150000007</v>
          </cell>
          <cell r="BX346">
            <v>0.24393238350000002</v>
          </cell>
        </row>
        <row r="347">
          <cell r="A347" t="str">
            <v>PS-159</v>
          </cell>
          <cell r="B347">
            <v>117</v>
          </cell>
          <cell r="C347" t="str">
            <v>Processing Facility</v>
          </cell>
          <cell r="D347">
            <v>0</v>
          </cell>
          <cell r="E347">
            <v>10</v>
          </cell>
          <cell r="F347">
            <v>12</v>
          </cell>
          <cell r="G347" t="str">
            <v>10488 Hicks Field Road</v>
          </cell>
          <cell r="P347">
            <v>280613.0674720112</v>
          </cell>
          <cell r="Q347">
            <v>76.690325696399995</v>
          </cell>
          <cell r="R347">
            <v>60.958976835599991</v>
          </cell>
          <cell r="S347">
            <v>45.227627974800008</v>
          </cell>
          <cell r="T347">
            <v>40.947775711200002</v>
          </cell>
          <cell r="U347">
            <v>128.395567908</v>
          </cell>
          <cell r="V347">
            <v>39.097028786399996</v>
          </cell>
          <cell r="W347">
            <v>948.50779896000017</v>
          </cell>
          <cell r="X347">
            <v>50.664197066400007</v>
          </cell>
          <cell r="Y347">
            <v>978.5824364880001</v>
          </cell>
          <cell r="Z347">
            <v>38.402998689600004</v>
          </cell>
          <cell r="AA347">
            <v>1.53843338124</v>
          </cell>
          <cell r="AB347">
            <v>6.3966440588400006</v>
          </cell>
          <cell r="AC347">
            <v>9670.1526820799954</v>
          </cell>
          <cell r="AD347">
            <v>8999.2569218400004</v>
          </cell>
          <cell r="AE347">
            <v>0.83052268250399996</v>
          </cell>
          <cell r="AF347">
            <v>2244.03064632</v>
          </cell>
          <cell r="AG347">
            <v>0.388656854208</v>
          </cell>
          <cell r="AH347">
            <v>6.5701515830399997E-3</v>
          </cell>
          <cell r="AI347">
            <v>0.19201499344799997</v>
          </cell>
          <cell r="AJ347">
            <v>0.48003748361999993</v>
          </cell>
          <cell r="AK347">
            <v>0.47888076679200015</v>
          </cell>
          <cell r="AL347">
            <v>4.9276136872799994E-3</v>
          </cell>
          <cell r="AM347">
            <v>245.22396753599995</v>
          </cell>
          <cell r="AN347">
            <v>70.212711459600001</v>
          </cell>
          <cell r="AO347">
            <v>51.358227163200013</v>
          </cell>
          <cell r="AP347">
            <v>54.481362598799997</v>
          </cell>
          <cell r="AQ347">
            <v>0.80160476180399987</v>
          </cell>
          <cell r="AR347">
            <v>356.26878302400002</v>
          </cell>
          <cell r="AS347">
            <v>262.57471995600002</v>
          </cell>
          <cell r="AT347">
            <v>170.03737371599999</v>
          </cell>
          <cell r="AU347">
            <v>121455.26694</v>
          </cell>
          <cell r="AV347">
            <v>2.1630604683599994</v>
          </cell>
          <cell r="AW347">
            <v>124.92541742400002</v>
          </cell>
          <cell r="AX347">
            <v>84.903015175200011</v>
          </cell>
          <cell r="AY347">
            <v>48.813450141600008</v>
          </cell>
          <cell r="AZ347">
            <v>1.2839556790799995</v>
          </cell>
          <cell r="BA347">
            <v>6.5585844147600012</v>
          </cell>
          <cell r="BB347">
            <v>63850.768905599987</v>
          </cell>
          <cell r="BC347">
            <v>1.1486198102040001E-2</v>
          </cell>
          <cell r="BD347">
            <v>4337.6881050000002</v>
          </cell>
          <cell r="BE347">
            <v>505.48525383599997</v>
          </cell>
          <cell r="BF347">
            <v>310.00010990400006</v>
          </cell>
          <cell r="BG347">
            <v>3539.5534936799995</v>
          </cell>
          <cell r="BH347">
            <v>1422.7616984400001</v>
          </cell>
          <cell r="BI347">
            <v>112.31720399880003</v>
          </cell>
          <cell r="BJ347">
            <v>5494.4049329999998</v>
          </cell>
          <cell r="BK347">
            <v>1283.9556790800002</v>
          </cell>
          <cell r="BL347">
            <v>127.23885107999999</v>
          </cell>
          <cell r="BM347">
            <v>406.00760662800008</v>
          </cell>
          <cell r="BN347">
            <v>3007.4637528000003</v>
          </cell>
          <cell r="BO347">
            <v>5.7488826351599995E-3</v>
          </cell>
          <cell r="BP347">
            <v>12.0298550112</v>
          </cell>
          <cell r="BQ347">
            <v>48.697778458800002</v>
          </cell>
          <cell r="BR347">
            <v>163.09707274800002</v>
          </cell>
          <cell r="BS347">
            <v>48466.435093199994</v>
          </cell>
          <cell r="BT347">
            <v>51.589570528799989</v>
          </cell>
          <cell r="BU347">
            <v>1.5731348860799999</v>
          </cell>
          <cell r="BV347">
            <v>63.388082174400012</v>
          </cell>
          <cell r="BW347">
            <v>1113.9183053640002</v>
          </cell>
          <cell r="BX347">
            <v>28.5709056516</v>
          </cell>
        </row>
        <row r="348">
          <cell r="A348" t="str">
            <v>PS-161</v>
          </cell>
          <cell r="B348">
            <v>118</v>
          </cell>
          <cell r="C348" t="str">
            <v>Well Pad</v>
          </cell>
          <cell r="D348">
            <v>3</v>
          </cell>
          <cell r="E348">
            <v>0</v>
          </cell>
          <cell r="F348">
            <v>1</v>
          </cell>
          <cell r="G348" t="str">
            <v>7397 Randol Mill Road</v>
          </cell>
          <cell r="P348">
            <v>3548.7606483293885</v>
          </cell>
          <cell r="Q348">
            <v>0.96986078513999996</v>
          </cell>
          <cell r="R348">
            <v>0.77091498306000006</v>
          </cell>
          <cell r="S348">
            <v>0.57196918097999994</v>
          </cell>
          <cell r="T348">
            <v>0.51784422011999998</v>
          </cell>
          <cell r="U348">
            <v>1.6237488258000001</v>
          </cell>
          <cell r="V348">
            <v>0.49443883164000002</v>
          </cell>
          <cell r="W348">
            <v>11.995261595999999</v>
          </cell>
          <cell r="X348">
            <v>0.64072250963999999</v>
          </cell>
          <cell r="Y348">
            <v>12.3755991588</v>
          </cell>
          <cell r="Z348">
            <v>0.48566181096</v>
          </cell>
          <cell r="AA348">
            <v>1.9455729174E-2</v>
          </cell>
          <cell r="AB348">
            <v>8.0894873934000008E-2</v>
          </cell>
          <cell r="AC348">
            <v>122.293154808</v>
          </cell>
          <cell r="AD348">
            <v>113.808701484</v>
          </cell>
          <cell r="AE348">
            <v>1.0503168080400001E-2</v>
          </cell>
          <cell r="AF348">
            <v>28.379033532000001</v>
          </cell>
          <cell r="AG348">
            <v>4.9151315807999998E-3</v>
          </cell>
          <cell r="AH348">
            <v>8.3089129103999996E-5</v>
          </cell>
          <cell r="AI348">
            <v>2.4283090548000001E-3</v>
          </cell>
          <cell r="AJ348">
            <v>6.0707726369999999E-3</v>
          </cell>
          <cell r="AK348">
            <v>6.0561442692000002E-3</v>
          </cell>
          <cell r="AL348">
            <v>6.2316846827999994E-5</v>
          </cell>
          <cell r="AM348">
            <v>3.1012139735999997</v>
          </cell>
          <cell r="AN348">
            <v>0.88794192546000006</v>
          </cell>
          <cell r="AO348">
            <v>0.64949953032000007</v>
          </cell>
          <cell r="AP348">
            <v>0.68899612337999994</v>
          </cell>
          <cell r="AQ348">
            <v>1.01374588854E-2</v>
          </cell>
          <cell r="AR348">
            <v>4.5055372823999997</v>
          </cell>
          <cell r="AS348">
            <v>3.3206394905999996</v>
          </cell>
          <cell r="AT348">
            <v>2.1503700665999999</v>
          </cell>
          <cell r="AU348">
            <v>1535.9786189999998</v>
          </cell>
          <cell r="AV348">
            <v>2.7355047786000002E-2</v>
          </cell>
          <cell r="AW348">
            <v>1.5798637224000001</v>
          </cell>
          <cell r="AX348">
            <v>1.0737221965200001</v>
          </cell>
          <cell r="AY348">
            <v>0.61731712116000004</v>
          </cell>
          <cell r="AZ348">
            <v>1.6237488257999998E-2</v>
          </cell>
          <cell r="BA348">
            <v>8.2942845426E-2</v>
          </cell>
          <cell r="BB348">
            <v>807.48590256</v>
          </cell>
          <cell r="BC348">
            <v>1.4525969225400001E-4</v>
          </cell>
          <cell r="BD348">
            <v>54.856379250000003</v>
          </cell>
          <cell r="BE348">
            <v>6.3925967286000001</v>
          </cell>
          <cell r="BF348">
            <v>3.9204025703999998</v>
          </cell>
          <cell r="BG348">
            <v>44.762805467999996</v>
          </cell>
          <cell r="BH348">
            <v>17.992892393999998</v>
          </cell>
          <cell r="BI348">
            <v>1.4204145133800001</v>
          </cell>
          <cell r="BJ348">
            <v>69.484747049999996</v>
          </cell>
          <cell r="BK348">
            <v>16.237488257999999</v>
          </cell>
          <cell r="BL348">
            <v>1.609120458</v>
          </cell>
          <cell r="BM348">
            <v>5.1345570978000001</v>
          </cell>
          <cell r="BN348">
            <v>38.033756279999992</v>
          </cell>
          <cell r="BO348">
            <v>7.2702987966000008E-5</v>
          </cell>
          <cell r="BP348">
            <v>0.15213502512000002</v>
          </cell>
          <cell r="BQ348">
            <v>0.61585428438000001</v>
          </cell>
          <cell r="BR348">
            <v>2.0625998598000002</v>
          </cell>
          <cell r="BS348">
            <v>612.9286108199999</v>
          </cell>
          <cell r="BT348">
            <v>0.65242520388000003</v>
          </cell>
          <cell r="BU348">
            <v>1.9894580207999998E-2</v>
          </cell>
          <cell r="BV348">
            <v>0.80163455543999995</v>
          </cell>
          <cell r="BW348">
            <v>14.087118191399998</v>
          </cell>
          <cell r="BX348">
            <v>0.36132068466</v>
          </cell>
        </row>
        <row r="349">
          <cell r="A349" t="str">
            <v>PS-162</v>
          </cell>
          <cell r="B349">
            <v>119</v>
          </cell>
          <cell r="C349" t="str">
            <v>Well Pad</v>
          </cell>
          <cell r="D349">
            <v>2</v>
          </cell>
          <cell r="E349">
            <v>6</v>
          </cell>
          <cell r="F349">
            <v>1</v>
          </cell>
          <cell r="G349" t="str">
            <v>1999 Precinct Road</v>
          </cell>
          <cell r="P349">
            <v>2395.8153523166561</v>
          </cell>
          <cell r="Q349">
            <v>0.65476587149999999</v>
          </cell>
          <cell r="R349">
            <v>0.5204549235</v>
          </cell>
          <cell r="S349">
            <v>0.38614397550000001</v>
          </cell>
          <cell r="T349">
            <v>0.34960349699999999</v>
          </cell>
          <cell r="U349">
            <v>1.0962143550000001</v>
          </cell>
          <cell r="V349">
            <v>0.33380220900000002</v>
          </cell>
          <cell r="W349">
            <v>8.0981600999999994</v>
          </cell>
          <cell r="X349">
            <v>0.43256025900000006</v>
          </cell>
          <cell r="Y349">
            <v>8.3549310299999995</v>
          </cell>
          <cell r="Z349">
            <v>0.32787672600000001</v>
          </cell>
          <cell r="AA349">
            <v>1.313482065E-2</v>
          </cell>
          <cell r="AB349">
            <v>5.4613201650000005E-2</v>
          </cell>
          <cell r="AC349">
            <v>82.561729799999995</v>
          </cell>
          <cell r="AD349">
            <v>76.833762899999996</v>
          </cell>
          <cell r="AE349">
            <v>7.0908279900000004E-3</v>
          </cell>
          <cell r="AF349">
            <v>19.159061699999999</v>
          </cell>
          <cell r="AG349">
            <v>3.3182704799999997E-3</v>
          </cell>
          <cell r="AH349">
            <v>5.60945724E-5</v>
          </cell>
          <cell r="AI349">
            <v>1.63938363E-3</v>
          </cell>
          <cell r="AJ349">
            <v>4.0984590749999997E-3</v>
          </cell>
          <cell r="AK349">
            <v>4.0885832699999996E-3</v>
          </cell>
          <cell r="AL349">
            <v>4.2070929299999998E-5</v>
          </cell>
          <cell r="AM349">
            <v>2.0936706599999999</v>
          </cell>
          <cell r="AN349">
            <v>0.59946136350000001</v>
          </cell>
          <cell r="AO349">
            <v>0.43848574200000007</v>
          </cell>
          <cell r="AP349">
            <v>0.46515041550000003</v>
          </cell>
          <cell r="AQ349">
            <v>6.8439328649999992E-3</v>
          </cell>
          <cell r="AR349">
            <v>3.04174794</v>
          </cell>
          <cell r="AS349">
            <v>2.2418077349999996</v>
          </cell>
          <cell r="AT349">
            <v>1.451743335</v>
          </cell>
          <cell r="AU349">
            <v>1036.959525</v>
          </cell>
          <cell r="AV349">
            <v>1.8467755350000004E-2</v>
          </cell>
          <cell r="AW349">
            <v>1.0665869400000001</v>
          </cell>
          <cell r="AX349">
            <v>0.72488408699999995</v>
          </cell>
          <cell r="AY349">
            <v>0.41675897100000003</v>
          </cell>
          <cell r="AZ349">
            <v>1.0962143549999999E-2</v>
          </cell>
          <cell r="BA349">
            <v>5.5995814349999999E-2</v>
          </cell>
          <cell r="BB349">
            <v>545.14443599999993</v>
          </cell>
          <cell r="BC349">
            <v>9.8066743650000011E-5</v>
          </cell>
          <cell r="BD349">
            <v>37.034268749999995</v>
          </cell>
          <cell r="BE349">
            <v>4.3157267849999998</v>
          </cell>
          <cell r="BF349">
            <v>2.6467157399999999</v>
          </cell>
          <cell r="BG349">
            <v>30.2199633</v>
          </cell>
          <cell r="BH349">
            <v>12.14724015</v>
          </cell>
          <cell r="BI349">
            <v>0.95894066550000001</v>
          </cell>
          <cell r="BJ349">
            <v>46.910073749999995</v>
          </cell>
          <cell r="BK349">
            <v>10.96214355</v>
          </cell>
          <cell r="BL349">
            <v>1.08633855</v>
          </cell>
          <cell r="BM349">
            <v>3.4664075550000004</v>
          </cell>
          <cell r="BN349">
            <v>25.677092999999999</v>
          </cell>
          <cell r="BO349">
            <v>4.9082750850000002E-5</v>
          </cell>
          <cell r="BP349">
            <v>0.10270837200000001</v>
          </cell>
          <cell r="BQ349">
            <v>0.4157713905</v>
          </cell>
          <cell r="BR349">
            <v>1.3924885050000002</v>
          </cell>
          <cell r="BS349">
            <v>413.79622950000004</v>
          </cell>
          <cell r="BT349">
            <v>0.44046090300000001</v>
          </cell>
          <cell r="BU349">
            <v>1.34310948E-2</v>
          </cell>
          <cell r="BV349">
            <v>0.54119411399999995</v>
          </cell>
          <cell r="BW349">
            <v>9.5104002150000007</v>
          </cell>
          <cell r="BX349">
            <v>0.24393238350000002</v>
          </cell>
        </row>
        <row r="350">
          <cell r="A350" t="str">
            <v>PS-164</v>
          </cell>
          <cell r="B350">
            <v>120</v>
          </cell>
          <cell r="C350" t="str">
            <v>Well Pad</v>
          </cell>
          <cell r="D350">
            <v>4</v>
          </cell>
          <cell r="E350">
            <v>4</v>
          </cell>
          <cell r="F350">
            <v>2</v>
          </cell>
          <cell r="G350" t="str">
            <v>14091 Stone Road</v>
          </cell>
          <cell r="P350">
            <v>4791.6307046333122</v>
          </cell>
          <cell r="Q350">
            <v>1.309531743</v>
          </cell>
          <cell r="R350">
            <v>1.040909847</v>
          </cell>
          <cell r="S350">
            <v>0.77228795100000003</v>
          </cell>
          <cell r="T350">
            <v>0.69920699399999997</v>
          </cell>
          <cell r="U350">
            <v>2.1924287100000002</v>
          </cell>
          <cell r="V350">
            <v>0.66760441800000003</v>
          </cell>
          <cell r="W350">
            <v>16.196320199999999</v>
          </cell>
          <cell r="X350">
            <v>0.86512051800000012</v>
          </cell>
          <cell r="Y350">
            <v>16.709862059999999</v>
          </cell>
          <cell r="Z350">
            <v>0.65575345200000001</v>
          </cell>
          <cell r="AA350">
            <v>2.62696413E-2</v>
          </cell>
          <cell r="AB350">
            <v>0.10922640330000001</v>
          </cell>
          <cell r="AC350">
            <v>165.12345959999999</v>
          </cell>
          <cell r="AD350">
            <v>153.66752579999999</v>
          </cell>
          <cell r="AE350">
            <v>1.4181655980000001E-2</v>
          </cell>
          <cell r="AF350">
            <v>38.318123399999998</v>
          </cell>
          <cell r="AG350">
            <v>6.6365409599999994E-3</v>
          </cell>
          <cell r="AH350">
            <v>1.121891448E-4</v>
          </cell>
          <cell r="AI350">
            <v>3.27876726E-3</v>
          </cell>
          <cell r="AJ350">
            <v>8.1969181499999995E-3</v>
          </cell>
          <cell r="AK350">
            <v>8.1771665399999992E-3</v>
          </cell>
          <cell r="AL350">
            <v>8.4141858599999996E-5</v>
          </cell>
          <cell r="AM350">
            <v>4.1873413199999998</v>
          </cell>
          <cell r="AN350">
            <v>1.198922727</v>
          </cell>
          <cell r="AO350">
            <v>0.87697148400000013</v>
          </cell>
          <cell r="AP350">
            <v>0.93030083100000005</v>
          </cell>
          <cell r="AQ350">
            <v>1.3687865729999998E-2</v>
          </cell>
          <cell r="AR350">
            <v>6.0834958800000001</v>
          </cell>
          <cell r="AS350">
            <v>4.4836154699999993</v>
          </cell>
          <cell r="AT350">
            <v>2.9034866699999999</v>
          </cell>
          <cell r="AU350">
            <v>2073.91905</v>
          </cell>
          <cell r="AV350">
            <v>3.6935510700000007E-2</v>
          </cell>
          <cell r="AW350">
            <v>2.1331738800000002</v>
          </cell>
          <cell r="AX350">
            <v>1.4497681739999999</v>
          </cell>
          <cell r="AY350">
            <v>0.83351794200000007</v>
          </cell>
          <cell r="AZ350">
            <v>2.1924287099999999E-2</v>
          </cell>
          <cell r="BA350">
            <v>0.1119916287</v>
          </cell>
          <cell r="BB350">
            <v>1090.2888719999999</v>
          </cell>
          <cell r="BC350">
            <v>1.9613348730000002E-4</v>
          </cell>
          <cell r="BD350">
            <v>74.068537499999991</v>
          </cell>
          <cell r="BE350">
            <v>8.6314535699999997</v>
          </cell>
          <cell r="BF350">
            <v>5.2934314799999997</v>
          </cell>
          <cell r="BG350">
            <v>60.4399266</v>
          </cell>
          <cell r="BH350">
            <v>24.2944803</v>
          </cell>
          <cell r="BI350">
            <v>1.917881331</v>
          </cell>
          <cell r="BJ350">
            <v>93.82014749999999</v>
          </cell>
          <cell r="BK350">
            <v>21.924287100000001</v>
          </cell>
          <cell r="BL350">
            <v>2.1726771</v>
          </cell>
          <cell r="BM350">
            <v>6.9328151100000008</v>
          </cell>
          <cell r="BN350">
            <v>51.354185999999999</v>
          </cell>
          <cell r="BO350">
            <v>9.8165501700000005E-5</v>
          </cell>
          <cell r="BP350">
            <v>0.20541674400000001</v>
          </cell>
          <cell r="BQ350">
            <v>0.83154278100000001</v>
          </cell>
          <cell r="BR350">
            <v>2.7849770100000004</v>
          </cell>
          <cell r="BS350">
            <v>827.59245900000008</v>
          </cell>
          <cell r="BT350">
            <v>0.88092180600000003</v>
          </cell>
          <cell r="BU350">
            <v>2.6862189599999999E-2</v>
          </cell>
          <cell r="BV350">
            <v>1.0823882279999999</v>
          </cell>
          <cell r="BW350">
            <v>19.020800430000001</v>
          </cell>
          <cell r="BX350">
            <v>0.48786476700000003</v>
          </cell>
        </row>
        <row r="351">
          <cell r="A351" t="str">
            <v>PS-165</v>
          </cell>
          <cell r="B351">
            <v>121</v>
          </cell>
          <cell r="C351" t="str">
            <v>Well Pad</v>
          </cell>
          <cell r="D351">
            <v>3</v>
          </cell>
          <cell r="E351">
            <v>2</v>
          </cell>
          <cell r="F351">
            <v>1</v>
          </cell>
          <cell r="G351" t="str">
            <v>7996 Trammel Davis Road Duck Lake Pad A</v>
          </cell>
          <cell r="P351">
            <v>2395.8153523166561</v>
          </cell>
          <cell r="Q351">
            <v>0.65476587149999999</v>
          </cell>
          <cell r="R351">
            <v>0.5204549235</v>
          </cell>
          <cell r="S351">
            <v>0.38614397550000001</v>
          </cell>
          <cell r="T351">
            <v>0.34960349699999999</v>
          </cell>
          <cell r="U351">
            <v>1.0962143550000001</v>
          </cell>
          <cell r="V351">
            <v>0.33380220900000002</v>
          </cell>
          <cell r="W351">
            <v>8.0981600999999994</v>
          </cell>
          <cell r="X351">
            <v>0.43256025900000006</v>
          </cell>
          <cell r="Y351">
            <v>8.3549310299999995</v>
          </cell>
          <cell r="Z351">
            <v>0.32787672600000001</v>
          </cell>
          <cell r="AA351">
            <v>1.313482065E-2</v>
          </cell>
          <cell r="AB351">
            <v>5.4613201650000005E-2</v>
          </cell>
          <cell r="AC351">
            <v>82.561729799999995</v>
          </cell>
          <cell r="AD351">
            <v>76.833762899999996</v>
          </cell>
          <cell r="AE351">
            <v>7.0908279900000004E-3</v>
          </cell>
          <cell r="AF351">
            <v>19.159061699999999</v>
          </cell>
          <cell r="AG351">
            <v>3.3182704799999997E-3</v>
          </cell>
          <cell r="AH351">
            <v>5.60945724E-5</v>
          </cell>
          <cell r="AI351">
            <v>1.63938363E-3</v>
          </cell>
          <cell r="AJ351">
            <v>4.0984590749999997E-3</v>
          </cell>
          <cell r="AK351">
            <v>4.0885832699999996E-3</v>
          </cell>
          <cell r="AL351">
            <v>4.2070929299999998E-5</v>
          </cell>
          <cell r="AM351">
            <v>2.0936706599999999</v>
          </cell>
          <cell r="AN351">
            <v>0.59946136350000001</v>
          </cell>
          <cell r="AO351">
            <v>0.43848574200000007</v>
          </cell>
          <cell r="AP351">
            <v>0.46515041550000003</v>
          </cell>
          <cell r="AQ351">
            <v>6.8439328649999992E-3</v>
          </cell>
          <cell r="AR351">
            <v>3.04174794</v>
          </cell>
          <cell r="AS351">
            <v>2.2418077349999996</v>
          </cell>
          <cell r="AT351">
            <v>1.451743335</v>
          </cell>
          <cell r="AU351">
            <v>1036.959525</v>
          </cell>
          <cell r="AV351">
            <v>1.8467755350000004E-2</v>
          </cell>
          <cell r="AW351">
            <v>1.0665869400000001</v>
          </cell>
          <cell r="AX351">
            <v>0.72488408699999995</v>
          </cell>
          <cell r="AY351">
            <v>0.41675897100000003</v>
          </cell>
          <cell r="AZ351">
            <v>1.0962143549999999E-2</v>
          </cell>
          <cell r="BA351">
            <v>5.5995814349999999E-2</v>
          </cell>
          <cell r="BB351">
            <v>545.14443599999993</v>
          </cell>
          <cell r="BC351">
            <v>9.8066743650000011E-5</v>
          </cell>
          <cell r="BD351">
            <v>37.034268749999995</v>
          </cell>
          <cell r="BE351">
            <v>4.3157267849999998</v>
          </cell>
          <cell r="BF351">
            <v>2.6467157399999999</v>
          </cell>
          <cell r="BG351">
            <v>30.2199633</v>
          </cell>
          <cell r="BH351">
            <v>12.14724015</v>
          </cell>
          <cell r="BI351">
            <v>0.95894066550000001</v>
          </cell>
          <cell r="BJ351">
            <v>46.910073749999995</v>
          </cell>
          <cell r="BK351">
            <v>10.96214355</v>
          </cell>
          <cell r="BL351">
            <v>1.08633855</v>
          </cell>
          <cell r="BM351">
            <v>3.4664075550000004</v>
          </cell>
          <cell r="BN351">
            <v>25.677092999999999</v>
          </cell>
          <cell r="BO351">
            <v>4.9082750850000002E-5</v>
          </cell>
          <cell r="BP351">
            <v>0.10270837200000001</v>
          </cell>
          <cell r="BQ351">
            <v>0.4157713905</v>
          </cell>
          <cell r="BR351">
            <v>1.3924885050000002</v>
          </cell>
          <cell r="BS351">
            <v>413.79622950000004</v>
          </cell>
          <cell r="BT351">
            <v>0.44046090300000001</v>
          </cell>
          <cell r="BU351">
            <v>1.34310948E-2</v>
          </cell>
          <cell r="BV351">
            <v>0.54119411399999995</v>
          </cell>
          <cell r="BW351">
            <v>9.5104002150000007</v>
          </cell>
          <cell r="BX351">
            <v>0.24393238350000002</v>
          </cell>
        </row>
        <row r="352">
          <cell r="A352" t="str">
            <v>PS-166</v>
          </cell>
          <cell r="B352">
            <v>122</v>
          </cell>
          <cell r="C352" t="str">
            <v>Well Pad</v>
          </cell>
          <cell r="D352">
            <v>1</v>
          </cell>
          <cell r="E352">
            <v>2</v>
          </cell>
          <cell r="F352">
            <v>1</v>
          </cell>
          <cell r="G352" t="str">
            <v>9799 Trammel Davis Road TXI A</v>
          </cell>
          <cell r="P352">
            <v>2395.8153523166561</v>
          </cell>
          <cell r="Q352">
            <v>0.65476587149999999</v>
          </cell>
          <cell r="R352">
            <v>0.5204549235</v>
          </cell>
          <cell r="S352">
            <v>0.38614397550000001</v>
          </cell>
          <cell r="T352">
            <v>0.34960349699999999</v>
          </cell>
          <cell r="U352">
            <v>1.0962143550000001</v>
          </cell>
          <cell r="V352">
            <v>0.33380220900000002</v>
          </cell>
          <cell r="W352">
            <v>8.0981600999999994</v>
          </cell>
          <cell r="X352">
            <v>0.43256025900000006</v>
          </cell>
          <cell r="Y352">
            <v>8.3549310299999995</v>
          </cell>
          <cell r="Z352">
            <v>0.32787672600000001</v>
          </cell>
          <cell r="AA352">
            <v>1.313482065E-2</v>
          </cell>
          <cell r="AB352">
            <v>5.4613201650000005E-2</v>
          </cell>
          <cell r="AC352">
            <v>82.561729799999995</v>
          </cell>
          <cell r="AD352">
            <v>76.833762899999996</v>
          </cell>
          <cell r="AE352">
            <v>7.0908279900000004E-3</v>
          </cell>
          <cell r="AF352">
            <v>19.159061699999999</v>
          </cell>
          <cell r="AG352">
            <v>3.3182704799999997E-3</v>
          </cell>
          <cell r="AH352">
            <v>5.60945724E-5</v>
          </cell>
          <cell r="AI352">
            <v>1.63938363E-3</v>
          </cell>
          <cell r="AJ352">
            <v>4.0984590749999997E-3</v>
          </cell>
          <cell r="AK352">
            <v>4.0885832699999996E-3</v>
          </cell>
          <cell r="AL352">
            <v>4.2070929299999998E-5</v>
          </cell>
          <cell r="AM352">
            <v>2.0936706599999999</v>
          </cell>
          <cell r="AN352">
            <v>0.59946136350000001</v>
          </cell>
          <cell r="AO352">
            <v>0.43848574200000007</v>
          </cell>
          <cell r="AP352">
            <v>0.46515041550000003</v>
          </cell>
          <cell r="AQ352">
            <v>6.8439328649999992E-3</v>
          </cell>
          <cell r="AR352">
            <v>3.04174794</v>
          </cell>
          <cell r="AS352">
            <v>2.2418077349999996</v>
          </cell>
          <cell r="AT352">
            <v>1.451743335</v>
          </cell>
          <cell r="AU352">
            <v>1036.959525</v>
          </cell>
          <cell r="AV352">
            <v>1.8467755350000004E-2</v>
          </cell>
          <cell r="AW352">
            <v>1.0665869400000001</v>
          </cell>
          <cell r="AX352">
            <v>0.72488408699999995</v>
          </cell>
          <cell r="AY352">
            <v>0.41675897100000003</v>
          </cell>
          <cell r="AZ352">
            <v>1.0962143549999999E-2</v>
          </cell>
          <cell r="BA352">
            <v>5.5995814349999999E-2</v>
          </cell>
          <cell r="BB352">
            <v>545.14443599999993</v>
          </cell>
          <cell r="BC352">
            <v>9.8066743650000011E-5</v>
          </cell>
          <cell r="BD352">
            <v>37.034268749999995</v>
          </cell>
          <cell r="BE352">
            <v>4.3157267849999998</v>
          </cell>
          <cell r="BF352">
            <v>2.6467157399999999</v>
          </cell>
          <cell r="BG352">
            <v>30.2199633</v>
          </cell>
          <cell r="BH352">
            <v>12.14724015</v>
          </cell>
          <cell r="BI352">
            <v>0.95894066550000001</v>
          </cell>
          <cell r="BJ352">
            <v>46.910073749999995</v>
          </cell>
          <cell r="BK352">
            <v>10.96214355</v>
          </cell>
          <cell r="BL352">
            <v>1.08633855</v>
          </cell>
          <cell r="BM352">
            <v>3.4664075550000004</v>
          </cell>
          <cell r="BN352">
            <v>25.677092999999999</v>
          </cell>
          <cell r="BO352">
            <v>4.9082750850000002E-5</v>
          </cell>
          <cell r="BP352">
            <v>0.10270837200000001</v>
          </cell>
          <cell r="BQ352">
            <v>0.4157713905</v>
          </cell>
          <cell r="BR352">
            <v>1.3924885050000002</v>
          </cell>
          <cell r="BS352">
            <v>413.79622950000004</v>
          </cell>
          <cell r="BT352">
            <v>0.44046090300000001</v>
          </cell>
          <cell r="BU352">
            <v>1.34310948E-2</v>
          </cell>
          <cell r="BV352">
            <v>0.54119411399999995</v>
          </cell>
          <cell r="BW352">
            <v>9.5104002150000007</v>
          </cell>
          <cell r="BX352">
            <v>0.24393238350000002</v>
          </cell>
        </row>
        <row r="353">
          <cell r="A353" t="str">
            <v>PS-167</v>
          </cell>
          <cell r="B353">
            <v>123</v>
          </cell>
          <cell r="C353" t="str">
            <v>Well Pad</v>
          </cell>
          <cell r="D353">
            <v>1</v>
          </cell>
          <cell r="E353">
            <v>2</v>
          </cell>
          <cell r="F353">
            <v>1</v>
          </cell>
          <cell r="G353" t="str">
            <v>3198 South Norwood Drive "TXI</v>
          </cell>
          <cell r="P353">
            <v>2395.8153523166561</v>
          </cell>
          <cell r="Q353">
            <v>0.65476587149999999</v>
          </cell>
          <cell r="R353">
            <v>0.5204549235</v>
          </cell>
          <cell r="S353">
            <v>0.38614397550000001</v>
          </cell>
          <cell r="T353">
            <v>0.34960349699999999</v>
          </cell>
          <cell r="U353">
            <v>1.0962143550000001</v>
          </cell>
          <cell r="V353">
            <v>0.33380220900000002</v>
          </cell>
          <cell r="W353">
            <v>8.0981600999999994</v>
          </cell>
          <cell r="X353">
            <v>0.43256025900000006</v>
          </cell>
          <cell r="Y353">
            <v>8.3549310299999995</v>
          </cell>
          <cell r="Z353">
            <v>0.32787672600000001</v>
          </cell>
          <cell r="AA353">
            <v>1.313482065E-2</v>
          </cell>
          <cell r="AB353">
            <v>5.4613201650000005E-2</v>
          </cell>
          <cell r="AC353">
            <v>82.561729799999995</v>
          </cell>
          <cell r="AD353">
            <v>76.833762899999996</v>
          </cell>
          <cell r="AE353">
            <v>7.0908279900000004E-3</v>
          </cell>
          <cell r="AF353">
            <v>19.159061699999999</v>
          </cell>
          <cell r="AG353">
            <v>3.3182704799999997E-3</v>
          </cell>
          <cell r="AH353">
            <v>5.60945724E-5</v>
          </cell>
          <cell r="AI353">
            <v>1.63938363E-3</v>
          </cell>
          <cell r="AJ353">
            <v>4.0984590749999997E-3</v>
          </cell>
          <cell r="AK353">
            <v>4.0885832699999996E-3</v>
          </cell>
          <cell r="AL353">
            <v>4.2070929299999998E-5</v>
          </cell>
          <cell r="AM353">
            <v>2.0936706599999999</v>
          </cell>
          <cell r="AN353">
            <v>0.59946136350000001</v>
          </cell>
          <cell r="AO353">
            <v>0.43848574200000007</v>
          </cell>
          <cell r="AP353">
            <v>0.46515041550000003</v>
          </cell>
          <cell r="AQ353">
            <v>6.8439328649999992E-3</v>
          </cell>
          <cell r="AR353">
            <v>3.04174794</v>
          </cell>
          <cell r="AS353">
            <v>2.2418077349999996</v>
          </cell>
          <cell r="AT353">
            <v>1.451743335</v>
          </cell>
          <cell r="AU353">
            <v>1036.959525</v>
          </cell>
          <cell r="AV353">
            <v>1.8467755350000004E-2</v>
          </cell>
          <cell r="AW353">
            <v>1.0665869400000001</v>
          </cell>
          <cell r="AX353">
            <v>0.72488408699999995</v>
          </cell>
          <cell r="AY353">
            <v>0.41675897100000003</v>
          </cell>
          <cell r="AZ353">
            <v>1.0962143549999999E-2</v>
          </cell>
          <cell r="BA353">
            <v>5.5995814349999999E-2</v>
          </cell>
          <cell r="BB353">
            <v>545.14443599999993</v>
          </cell>
          <cell r="BC353">
            <v>9.8066743650000011E-5</v>
          </cell>
          <cell r="BD353">
            <v>37.034268749999995</v>
          </cell>
          <cell r="BE353">
            <v>4.3157267849999998</v>
          </cell>
          <cell r="BF353">
            <v>2.6467157399999999</v>
          </cell>
          <cell r="BG353">
            <v>30.2199633</v>
          </cell>
          <cell r="BH353">
            <v>12.14724015</v>
          </cell>
          <cell r="BI353">
            <v>0.95894066550000001</v>
          </cell>
          <cell r="BJ353">
            <v>46.910073749999995</v>
          </cell>
          <cell r="BK353">
            <v>10.96214355</v>
          </cell>
          <cell r="BL353">
            <v>1.08633855</v>
          </cell>
          <cell r="BM353">
            <v>3.4664075550000004</v>
          </cell>
          <cell r="BN353">
            <v>25.677092999999999</v>
          </cell>
          <cell r="BO353">
            <v>4.9082750850000002E-5</v>
          </cell>
          <cell r="BP353">
            <v>0.10270837200000001</v>
          </cell>
          <cell r="BQ353">
            <v>0.4157713905</v>
          </cell>
          <cell r="BR353">
            <v>1.3924885050000002</v>
          </cell>
          <cell r="BS353">
            <v>413.79622950000004</v>
          </cell>
          <cell r="BT353">
            <v>0.44046090300000001</v>
          </cell>
          <cell r="BU353">
            <v>1.34310948E-2</v>
          </cell>
          <cell r="BV353">
            <v>0.54119411399999995</v>
          </cell>
          <cell r="BW353">
            <v>9.5104002150000007</v>
          </cell>
          <cell r="BX353">
            <v>0.24393238350000002</v>
          </cell>
        </row>
        <row r="354">
          <cell r="A354" t="str">
            <v>PS-168</v>
          </cell>
          <cell r="B354">
            <v>124</v>
          </cell>
          <cell r="C354" t="str">
            <v>Well Pad</v>
          </cell>
          <cell r="D354">
            <v>3</v>
          </cell>
          <cell r="E354">
            <v>6</v>
          </cell>
          <cell r="F354" t="str">
            <v>1 - Line</v>
          </cell>
          <cell r="G354" t="str">
            <v>9992 Trinity Blvd. "Bell Pad B"</v>
          </cell>
          <cell r="P354">
            <v>2395.8153523166561</v>
          </cell>
          <cell r="Q354">
            <v>0.65476587149999999</v>
          </cell>
          <cell r="R354">
            <v>0.5204549235</v>
          </cell>
          <cell r="S354">
            <v>0.38614397550000001</v>
          </cell>
          <cell r="T354">
            <v>0.34960349699999999</v>
          </cell>
          <cell r="U354">
            <v>1.0962143550000001</v>
          </cell>
          <cell r="V354">
            <v>0.33380220900000002</v>
          </cell>
          <cell r="W354">
            <v>8.0981600999999994</v>
          </cell>
          <cell r="X354">
            <v>0.43256025900000006</v>
          </cell>
          <cell r="Y354">
            <v>8.3549310299999995</v>
          </cell>
          <cell r="Z354">
            <v>0.32787672600000001</v>
          </cell>
          <cell r="AA354">
            <v>1.313482065E-2</v>
          </cell>
          <cell r="AB354">
            <v>5.4613201650000005E-2</v>
          </cell>
          <cell r="AC354">
            <v>82.561729799999995</v>
          </cell>
          <cell r="AD354">
            <v>76.833762899999996</v>
          </cell>
          <cell r="AE354">
            <v>7.0908279900000004E-3</v>
          </cell>
          <cell r="AF354">
            <v>19.159061699999999</v>
          </cell>
          <cell r="AG354">
            <v>3.3182704799999997E-3</v>
          </cell>
          <cell r="AH354">
            <v>5.60945724E-5</v>
          </cell>
          <cell r="AI354">
            <v>1.63938363E-3</v>
          </cell>
          <cell r="AJ354">
            <v>4.0984590749999997E-3</v>
          </cell>
          <cell r="AK354">
            <v>4.0885832699999996E-3</v>
          </cell>
          <cell r="AL354">
            <v>4.2070929299999998E-5</v>
          </cell>
          <cell r="AM354">
            <v>2.0936706599999999</v>
          </cell>
          <cell r="AN354">
            <v>0.59946136350000001</v>
          </cell>
          <cell r="AO354">
            <v>0.43848574200000007</v>
          </cell>
          <cell r="AP354">
            <v>0.46515041550000003</v>
          </cell>
          <cell r="AQ354">
            <v>6.8439328649999992E-3</v>
          </cell>
          <cell r="AR354">
            <v>3.04174794</v>
          </cell>
          <cell r="AS354">
            <v>2.2418077349999996</v>
          </cell>
          <cell r="AT354">
            <v>1.451743335</v>
          </cell>
          <cell r="AU354">
            <v>1036.959525</v>
          </cell>
          <cell r="AV354">
            <v>1.8467755350000004E-2</v>
          </cell>
          <cell r="AW354">
            <v>1.0665869400000001</v>
          </cell>
          <cell r="AX354">
            <v>0.72488408699999995</v>
          </cell>
          <cell r="AY354">
            <v>0.41675897100000003</v>
          </cell>
          <cell r="AZ354">
            <v>1.0962143549999999E-2</v>
          </cell>
          <cell r="BA354">
            <v>5.5995814349999999E-2</v>
          </cell>
          <cell r="BB354">
            <v>545.14443599999993</v>
          </cell>
          <cell r="BC354">
            <v>9.8066743650000011E-5</v>
          </cell>
          <cell r="BD354">
            <v>37.034268749999995</v>
          </cell>
          <cell r="BE354">
            <v>4.3157267849999998</v>
          </cell>
          <cell r="BF354">
            <v>2.6467157399999999</v>
          </cell>
          <cell r="BG354">
            <v>30.2199633</v>
          </cell>
          <cell r="BH354">
            <v>12.14724015</v>
          </cell>
          <cell r="BI354">
            <v>0.95894066550000001</v>
          </cell>
          <cell r="BJ354">
            <v>46.910073749999995</v>
          </cell>
          <cell r="BK354">
            <v>10.96214355</v>
          </cell>
          <cell r="BL354">
            <v>1.08633855</v>
          </cell>
          <cell r="BM354">
            <v>3.4664075550000004</v>
          </cell>
          <cell r="BN354">
            <v>25.677092999999999</v>
          </cell>
          <cell r="BO354">
            <v>4.9082750850000002E-5</v>
          </cell>
          <cell r="BP354">
            <v>0.10270837200000001</v>
          </cell>
          <cell r="BQ354">
            <v>0.4157713905</v>
          </cell>
          <cell r="BR354">
            <v>1.3924885050000002</v>
          </cell>
          <cell r="BS354">
            <v>413.79622950000004</v>
          </cell>
          <cell r="BT354">
            <v>0.44046090300000001</v>
          </cell>
          <cell r="BU354">
            <v>1.34310948E-2</v>
          </cell>
          <cell r="BV354">
            <v>0.54119411399999995</v>
          </cell>
          <cell r="BW354">
            <v>9.5104002150000007</v>
          </cell>
          <cell r="BX354">
            <v>0.24393238350000002</v>
          </cell>
        </row>
        <row r="355">
          <cell r="A355" t="str">
            <v>PS-169</v>
          </cell>
          <cell r="B355">
            <v>125</v>
          </cell>
          <cell r="C355" t="str">
            <v>Well Pad</v>
          </cell>
          <cell r="D355">
            <v>3</v>
          </cell>
          <cell r="E355">
            <v>4</v>
          </cell>
          <cell r="F355">
            <v>1</v>
          </cell>
          <cell r="G355" t="str">
            <v>1090 Trinity Blve. "Bell Pad A"</v>
          </cell>
          <cell r="P355">
            <v>2395.8153523166561</v>
          </cell>
          <cell r="Q355">
            <v>0.65476587149999999</v>
          </cell>
          <cell r="R355">
            <v>0.5204549235</v>
          </cell>
          <cell r="S355">
            <v>0.38614397550000001</v>
          </cell>
          <cell r="T355">
            <v>0.34960349699999999</v>
          </cell>
          <cell r="U355">
            <v>1.0962143550000001</v>
          </cell>
          <cell r="V355">
            <v>0.33380220900000002</v>
          </cell>
          <cell r="W355">
            <v>8.0981600999999994</v>
          </cell>
          <cell r="X355">
            <v>0.43256025900000006</v>
          </cell>
          <cell r="Y355">
            <v>8.3549310299999995</v>
          </cell>
          <cell r="Z355">
            <v>0.32787672600000001</v>
          </cell>
          <cell r="AA355">
            <v>1.313482065E-2</v>
          </cell>
          <cell r="AB355">
            <v>5.4613201650000005E-2</v>
          </cell>
          <cell r="AC355">
            <v>82.561729799999995</v>
          </cell>
          <cell r="AD355">
            <v>76.833762899999996</v>
          </cell>
          <cell r="AE355">
            <v>7.0908279900000004E-3</v>
          </cell>
          <cell r="AF355">
            <v>19.159061699999999</v>
          </cell>
          <cell r="AG355">
            <v>3.3182704799999997E-3</v>
          </cell>
          <cell r="AH355">
            <v>5.60945724E-5</v>
          </cell>
          <cell r="AI355">
            <v>1.63938363E-3</v>
          </cell>
          <cell r="AJ355">
            <v>4.0984590749999997E-3</v>
          </cell>
          <cell r="AK355">
            <v>4.0885832699999996E-3</v>
          </cell>
          <cell r="AL355">
            <v>4.2070929299999998E-5</v>
          </cell>
          <cell r="AM355">
            <v>2.0936706599999999</v>
          </cell>
          <cell r="AN355">
            <v>0.59946136350000001</v>
          </cell>
          <cell r="AO355">
            <v>0.43848574200000007</v>
          </cell>
          <cell r="AP355">
            <v>0.46515041550000003</v>
          </cell>
          <cell r="AQ355">
            <v>6.8439328649999992E-3</v>
          </cell>
          <cell r="AR355">
            <v>3.04174794</v>
          </cell>
          <cell r="AS355">
            <v>2.2418077349999996</v>
          </cell>
          <cell r="AT355">
            <v>1.451743335</v>
          </cell>
          <cell r="AU355">
            <v>1036.959525</v>
          </cell>
          <cell r="AV355">
            <v>1.8467755350000004E-2</v>
          </cell>
          <cell r="AW355">
            <v>1.0665869400000001</v>
          </cell>
          <cell r="AX355">
            <v>0.72488408699999995</v>
          </cell>
          <cell r="AY355">
            <v>0.41675897100000003</v>
          </cell>
          <cell r="AZ355">
            <v>1.0962143549999999E-2</v>
          </cell>
          <cell r="BA355">
            <v>5.5995814349999999E-2</v>
          </cell>
          <cell r="BB355">
            <v>545.14443599999993</v>
          </cell>
          <cell r="BC355">
            <v>9.8066743650000011E-5</v>
          </cell>
          <cell r="BD355">
            <v>37.034268749999995</v>
          </cell>
          <cell r="BE355">
            <v>4.3157267849999998</v>
          </cell>
          <cell r="BF355">
            <v>2.6467157399999999</v>
          </cell>
          <cell r="BG355">
            <v>30.2199633</v>
          </cell>
          <cell r="BH355">
            <v>12.14724015</v>
          </cell>
          <cell r="BI355">
            <v>0.95894066550000001</v>
          </cell>
          <cell r="BJ355">
            <v>46.910073749999995</v>
          </cell>
          <cell r="BK355">
            <v>10.96214355</v>
          </cell>
          <cell r="BL355">
            <v>1.08633855</v>
          </cell>
          <cell r="BM355">
            <v>3.4664075550000004</v>
          </cell>
          <cell r="BN355">
            <v>25.677092999999999</v>
          </cell>
          <cell r="BO355">
            <v>4.9082750850000002E-5</v>
          </cell>
          <cell r="BP355">
            <v>0.10270837200000001</v>
          </cell>
          <cell r="BQ355">
            <v>0.4157713905</v>
          </cell>
          <cell r="BR355">
            <v>1.3924885050000002</v>
          </cell>
          <cell r="BS355">
            <v>413.79622950000004</v>
          </cell>
          <cell r="BT355">
            <v>0.44046090300000001</v>
          </cell>
          <cell r="BU355">
            <v>1.34310948E-2</v>
          </cell>
          <cell r="BV355">
            <v>0.54119411399999995</v>
          </cell>
          <cell r="BW355">
            <v>9.5104002150000007</v>
          </cell>
          <cell r="BX355">
            <v>0.24393238350000002</v>
          </cell>
        </row>
        <row r="356">
          <cell r="A356" t="str">
            <v>PS-170</v>
          </cell>
          <cell r="B356">
            <v>126</v>
          </cell>
          <cell r="C356" t="str">
            <v>Well Pad</v>
          </cell>
          <cell r="D356">
            <v>3</v>
          </cell>
          <cell r="E356">
            <v>3</v>
          </cell>
          <cell r="F356">
            <v>1</v>
          </cell>
          <cell r="G356" t="str">
            <v>4697 Enon Rd. "Karanges"</v>
          </cell>
          <cell r="P356">
            <v>3493.4839629947774</v>
          </cell>
          <cell r="Q356">
            <v>0.95475390847200003</v>
          </cell>
          <cell r="R356">
            <v>0.75890695288800003</v>
          </cell>
          <cell r="S356">
            <v>0.56305999730399992</v>
          </cell>
          <cell r="T356">
            <v>0.50977810497599996</v>
          </cell>
          <cell r="U356">
            <v>1.5984567698400001</v>
          </cell>
          <cell r="V356">
            <v>0.486737286672</v>
          </cell>
          <cell r="W356">
            <v>11.808419380799998</v>
          </cell>
          <cell r="X356">
            <v>0.63074240107199997</v>
          </cell>
          <cell r="Y356">
            <v>12.182832678239999</v>
          </cell>
          <cell r="Z356">
            <v>0.47809697980800003</v>
          </cell>
          <cell r="AA356">
            <v>1.9152680215200002E-2</v>
          </cell>
          <cell r="AB356">
            <v>7.9634828263200008E-2</v>
          </cell>
          <cell r="AC356">
            <v>120.38827563839999</v>
          </cell>
          <cell r="AD356">
            <v>112.03597900319998</v>
          </cell>
          <cell r="AE356">
            <v>1.0339567213920001E-2</v>
          </cell>
          <cell r="AF356">
            <v>27.936992193599998</v>
          </cell>
          <cell r="AG356">
            <v>4.8385718438399995E-3</v>
          </cell>
          <cell r="AH356">
            <v>8.17949049792E-5</v>
          </cell>
          <cell r="AI356">
            <v>2.39048489904E-3</v>
          </cell>
          <cell r="AJ356">
            <v>5.9762122475999994E-3</v>
          </cell>
          <cell r="AK356">
            <v>5.9618117361599993E-3</v>
          </cell>
          <cell r="AL356">
            <v>6.1346178734399993E-5</v>
          </cell>
          <cell r="AM356">
            <v>3.0529084252800001</v>
          </cell>
          <cell r="AN356">
            <v>0.87411104440800003</v>
          </cell>
          <cell r="AO356">
            <v>0.63938270793599994</v>
          </cell>
          <cell r="AP356">
            <v>0.67826408882399991</v>
          </cell>
          <cell r="AQ356">
            <v>9.9795544279199996E-3</v>
          </cell>
          <cell r="AR356">
            <v>4.4353575235199996</v>
          </cell>
          <cell r="AS356">
            <v>3.26891609688</v>
          </cell>
          <cell r="AT356">
            <v>2.1168751816799998</v>
          </cell>
          <cell r="AU356">
            <v>1512.0537012</v>
          </cell>
          <cell r="AV356">
            <v>2.6928956392799998E-2</v>
          </cell>
          <cell r="AW356">
            <v>1.55525523552</v>
          </cell>
          <cell r="AX356">
            <v>1.0569975396959999</v>
          </cell>
          <cell r="AY356">
            <v>0.60770158276800001</v>
          </cell>
          <cell r="AZ356">
            <v>1.5984567698399999E-2</v>
          </cell>
          <cell r="BA356">
            <v>8.1650899864800008E-2</v>
          </cell>
          <cell r="BB356">
            <v>794.90823148799996</v>
          </cell>
          <cell r="BC356">
            <v>1.4299707859920002E-4</v>
          </cell>
          <cell r="BD356">
            <v>54.001917899999995</v>
          </cell>
          <cell r="BE356">
            <v>6.2930234992800003</v>
          </cell>
          <cell r="BF356">
            <v>3.8593370659200001</v>
          </cell>
          <cell r="BG356">
            <v>44.0655650064</v>
          </cell>
          <cell r="BH356">
            <v>17.712629071199999</v>
          </cell>
          <cell r="BI356">
            <v>1.3982896608240001</v>
          </cell>
          <cell r="BJ356">
            <v>68.402429339999998</v>
          </cell>
          <cell r="BK356">
            <v>15.984567698400001</v>
          </cell>
          <cell r="BL356">
            <v>1.5840562584</v>
          </cell>
          <cell r="BM356">
            <v>5.0545795154400004</v>
          </cell>
          <cell r="BN356">
            <v>37.441329744000001</v>
          </cell>
          <cell r="BO356">
            <v>7.1570541856799997E-5</v>
          </cell>
          <cell r="BP356">
            <v>0.14976531897599998</v>
          </cell>
          <cell r="BQ356">
            <v>0.60626153162399998</v>
          </cell>
          <cell r="BR356">
            <v>2.0304721130400001</v>
          </cell>
          <cell r="BS356">
            <v>603.381429336</v>
          </cell>
          <cell r="BT356">
            <v>0.642262810224</v>
          </cell>
          <cell r="BU356">
            <v>1.9584695558399999E-2</v>
          </cell>
          <cell r="BV356">
            <v>0.78914802691199992</v>
          </cell>
          <cell r="BW356">
            <v>13.867692516719998</v>
          </cell>
          <cell r="BX356">
            <v>0.35569263256799999</v>
          </cell>
        </row>
        <row r="357">
          <cell r="A357" t="str">
            <v>PS-171</v>
          </cell>
          <cell r="B357">
            <v>127</v>
          </cell>
          <cell r="C357" t="str">
            <v>Well Pad</v>
          </cell>
          <cell r="D357">
            <v>4</v>
          </cell>
          <cell r="E357">
            <v>4</v>
          </cell>
          <cell r="F357">
            <v>2</v>
          </cell>
          <cell r="G357" t="str">
            <v>3892 Lon Stevenson Rd "Walls Coleman</v>
          </cell>
          <cell r="P357">
            <v>6986.9679259895547</v>
          </cell>
          <cell r="Q357">
            <v>1.9095078169440001</v>
          </cell>
          <cell r="R357">
            <v>1.5178139057760001</v>
          </cell>
          <cell r="S357">
            <v>1.1261199946079998</v>
          </cell>
          <cell r="T357">
            <v>1.0195562099519999</v>
          </cell>
          <cell r="U357">
            <v>3.1969135396800001</v>
          </cell>
          <cell r="V357">
            <v>0.973474573344</v>
          </cell>
          <cell r="W357">
            <v>23.616838761599997</v>
          </cell>
          <cell r="X357">
            <v>1.2614848021439999</v>
          </cell>
          <cell r="Y357">
            <v>24.365665356479997</v>
          </cell>
          <cell r="Z357">
            <v>0.95619395961600007</v>
          </cell>
          <cell r="AA357">
            <v>3.8305360430400004E-2</v>
          </cell>
          <cell r="AB357">
            <v>0.15926965652640002</v>
          </cell>
          <cell r="AC357">
            <v>240.77655127679998</v>
          </cell>
          <cell r="AD357">
            <v>224.07195800639997</v>
          </cell>
          <cell r="AE357">
            <v>2.0679134427840001E-2</v>
          </cell>
          <cell r="AF357">
            <v>55.873984387199997</v>
          </cell>
          <cell r="AG357">
            <v>9.6771436876799989E-3</v>
          </cell>
          <cell r="AH357">
            <v>1.635898099584E-4</v>
          </cell>
          <cell r="AI357">
            <v>4.78096979808E-3</v>
          </cell>
          <cell r="AJ357">
            <v>1.1952424495199999E-2</v>
          </cell>
          <cell r="AK357">
            <v>1.1923623472319999E-2</v>
          </cell>
          <cell r="AL357">
            <v>1.2269235746879999E-4</v>
          </cell>
          <cell r="AM357">
            <v>6.1058168505600001</v>
          </cell>
          <cell r="AN357">
            <v>1.7482220888160001</v>
          </cell>
          <cell r="AO357">
            <v>1.2787654158719999</v>
          </cell>
          <cell r="AP357">
            <v>1.3565281776479998</v>
          </cell>
          <cell r="AQ357">
            <v>1.9959108855839999E-2</v>
          </cell>
          <cell r="AR357">
            <v>8.8707150470399991</v>
          </cell>
          <cell r="AS357">
            <v>6.5378321937599999</v>
          </cell>
          <cell r="AT357">
            <v>4.2337503633599995</v>
          </cell>
          <cell r="AU357">
            <v>3024.1074024</v>
          </cell>
          <cell r="AV357">
            <v>5.3857912785599996E-2</v>
          </cell>
          <cell r="AW357">
            <v>3.11051047104</v>
          </cell>
          <cell r="AX357">
            <v>2.1139950793919997</v>
          </cell>
          <cell r="AY357">
            <v>1.215403165536</v>
          </cell>
          <cell r="AZ357">
            <v>3.1969135396799998E-2</v>
          </cell>
          <cell r="BA357">
            <v>0.16330179972960002</v>
          </cell>
          <cell r="BB357">
            <v>1589.8164629759999</v>
          </cell>
          <cell r="BC357">
            <v>2.8599415719840005E-4</v>
          </cell>
          <cell r="BD357">
            <v>108.00383579999999</v>
          </cell>
          <cell r="BE357">
            <v>12.586046998560001</v>
          </cell>
          <cell r="BF357">
            <v>7.7186741318400003</v>
          </cell>
          <cell r="BG357">
            <v>88.1311300128</v>
          </cell>
          <cell r="BH357">
            <v>35.425258142399997</v>
          </cell>
          <cell r="BI357">
            <v>2.7965793216480002</v>
          </cell>
          <cell r="BJ357">
            <v>136.80485868</v>
          </cell>
          <cell r="BK357">
            <v>31.969135396800002</v>
          </cell>
          <cell r="BL357">
            <v>3.1681125167999999</v>
          </cell>
          <cell r="BM357">
            <v>10.109159030880001</v>
          </cell>
          <cell r="BN357">
            <v>74.882659488000002</v>
          </cell>
          <cell r="BO357">
            <v>1.4314108371359999E-4</v>
          </cell>
          <cell r="BP357">
            <v>0.29953063795199997</v>
          </cell>
          <cell r="BQ357">
            <v>1.212523063248</v>
          </cell>
          <cell r="BR357">
            <v>4.0609442260800002</v>
          </cell>
          <cell r="BS357">
            <v>1206.762858672</v>
          </cell>
          <cell r="BT357">
            <v>1.284525620448</v>
          </cell>
          <cell r="BU357">
            <v>3.9169391116799998E-2</v>
          </cell>
          <cell r="BV357">
            <v>1.5782960538239998</v>
          </cell>
          <cell r="BW357">
            <v>27.735385033439997</v>
          </cell>
          <cell r="BX357">
            <v>0.71138526513599998</v>
          </cell>
        </row>
        <row r="358">
          <cell r="A358" t="str">
            <v>PS-174</v>
          </cell>
          <cell r="B358">
            <v>128</v>
          </cell>
          <cell r="C358" t="str">
            <v>Saltwater Treatment Facility</v>
          </cell>
          <cell r="D358">
            <v>3</v>
          </cell>
          <cell r="E358">
            <v>8</v>
          </cell>
          <cell r="F358">
            <v>1</v>
          </cell>
          <cell r="G358" t="str">
            <v>5591 E 1ST ST (CARTER STATE) (SALT WATER DISPOSAL SITE); G7</v>
          </cell>
          <cell r="P358">
            <v>2302.1397423997091</v>
          </cell>
          <cell r="Q358">
            <v>0.62916473645999993</v>
          </cell>
          <cell r="R358">
            <v>0.50010530333999992</v>
          </cell>
          <cell r="S358">
            <v>0.37104587021999996</v>
          </cell>
          <cell r="T358">
            <v>0.33593411268000001</v>
          </cell>
          <cell r="U358">
            <v>1.0533527262</v>
          </cell>
          <cell r="V358">
            <v>0.32075064995999997</v>
          </cell>
          <cell r="W358">
            <v>7.7815246439999983</v>
          </cell>
          <cell r="X358">
            <v>0.41564729195999994</v>
          </cell>
          <cell r="Y358">
            <v>8.0282559131999989</v>
          </cell>
          <cell r="Z358">
            <v>0.31505685143999995</v>
          </cell>
          <cell r="AA358">
            <v>1.2621253385999998E-2</v>
          </cell>
          <cell r="AB358">
            <v>5.2477843025999997E-2</v>
          </cell>
          <cell r="AC358">
            <v>79.333592711999998</v>
          </cell>
          <cell r="AD358">
            <v>73.829587475999986</v>
          </cell>
          <cell r="AE358">
            <v>6.8135788956000002E-3</v>
          </cell>
          <cell r="AF358">
            <v>18.409948547999999</v>
          </cell>
          <cell r="AG358">
            <v>3.1885271711999995E-3</v>
          </cell>
          <cell r="AH358">
            <v>5.3901292655999997E-5</v>
          </cell>
          <cell r="AI358">
            <v>1.5752842571999999E-3</v>
          </cell>
          <cell r="AJ358">
            <v>3.9382106429999997E-3</v>
          </cell>
          <cell r="AK358">
            <v>3.9287209787999995E-3</v>
          </cell>
          <cell r="AL358">
            <v>4.0425969491999993E-5</v>
          </cell>
          <cell r="AM358">
            <v>2.0118088103999998</v>
          </cell>
          <cell r="AN358">
            <v>0.5760226169399999</v>
          </cell>
          <cell r="AO358">
            <v>0.42134109047999996</v>
          </cell>
          <cell r="AP358">
            <v>0.44696318382</v>
          </cell>
          <cell r="AQ358">
            <v>6.5763372905999987E-3</v>
          </cell>
          <cell r="AR358">
            <v>2.9228165736</v>
          </cell>
          <cell r="AS358">
            <v>2.1541537733999996</v>
          </cell>
          <cell r="AT358">
            <v>1.3949806373999998</v>
          </cell>
          <cell r="AU358">
            <v>996.41474099999982</v>
          </cell>
          <cell r="AV358">
            <v>1.7745672053999999E-2</v>
          </cell>
          <cell r="AW358">
            <v>1.0248837335999998</v>
          </cell>
          <cell r="AX358">
            <v>0.69654135227999991</v>
          </cell>
          <cell r="AY358">
            <v>0.40046382924000001</v>
          </cell>
          <cell r="AZ358">
            <v>1.0533527261999999E-2</v>
          </cell>
          <cell r="BA358">
            <v>5.3806396013999995E-2</v>
          </cell>
          <cell r="BB358">
            <v>523.82946384000002</v>
          </cell>
          <cell r="BC358">
            <v>9.4232365505999993E-5</v>
          </cell>
          <cell r="BD358">
            <v>35.586240749999995</v>
          </cell>
          <cell r="BE358">
            <v>4.1469832553999995</v>
          </cell>
          <cell r="BF358">
            <v>2.5432300055999999</v>
          </cell>
          <cell r="BG358">
            <v>29.038372451999994</v>
          </cell>
          <cell r="BH358">
            <v>11.672286966</v>
          </cell>
          <cell r="BI358">
            <v>0.92144639381999993</v>
          </cell>
          <cell r="BJ358">
            <v>45.075904949999995</v>
          </cell>
          <cell r="BK358">
            <v>10.533527262</v>
          </cell>
          <cell r="BL358">
            <v>1.043863062</v>
          </cell>
          <cell r="BM358">
            <v>3.3308721341999998</v>
          </cell>
          <cell r="BN358">
            <v>24.673126919999994</v>
          </cell>
          <cell r="BO358">
            <v>4.7163631073999998E-5</v>
          </cell>
          <cell r="BP358">
            <v>9.869250768E-2</v>
          </cell>
          <cell r="BQ358">
            <v>0.39951486281999993</v>
          </cell>
          <cell r="BR358">
            <v>1.3380426522</v>
          </cell>
          <cell r="BS358">
            <v>397.61692997999995</v>
          </cell>
          <cell r="BT358">
            <v>0.42323902331999996</v>
          </cell>
          <cell r="BU358">
            <v>1.2905943311999998E-2</v>
          </cell>
          <cell r="BV358">
            <v>0.52003359815999994</v>
          </cell>
          <cell r="BW358">
            <v>9.1385466246</v>
          </cell>
          <cell r="BX358">
            <v>0.23439470573999999</v>
          </cell>
        </row>
        <row r="359">
          <cell r="A359" t="str">
            <v>PS-178</v>
          </cell>
          <cell r="B359">
            <v>129</v>
          </cell>
          <cell r="C359" t="str">
            <v>Well Pad</v>
          </cell>
          <cell r="D359">
            <v>2</v>
          </cell>
          <cell r="E359">
            <v>2</v>
          </cell>
          <cell r="F359">
            <v>1</v>
          </cell>
          <cell r="G359" t="str">
            <v>10198 Forest Hill Everman Rd</v>
          </cell>
          <cell r="P359">
            <v>3493.4839629947774</v>
          </cell>
          <cell r="Q359">
            <v>0.95475390847200003</v>
          </cell>
          <cell r="R359">
            <v>0.75890695288800003</v>
          </cell>
          <cell r="S359">
            <v>0.56305999730399992</v>
          </cell>
          <cell r="T359">
            <v>0.50977810497599996</v>
          </cell>
          <cell r="U359">
            <v>1.5984567698400001</v>
          </cell>
          <cell r="V359">
            <v>0.486737286672</v>
          </cell>
          <cell r="W359">
            <v>11.808419380799998</v>
          </cell>
          <cell r="X359">
            <v>0.63074240107199997</v>
          </cell>
          <cell r="Y359">
            <v>12.182832678239999</v>
          </cell>
          <cell r="Z359">
            <v>0.47809697980800003</v>
          </cell>
          <cell r="AA359">
            <v>1.9152680215200002E-2</v>
          </cell>
          <cell r="AB359">
            <v>7.9634828263200008E-2</v>
          </cell>
          <cell r="AC359">
            <v>120.38827563839999</v>
          </cell>
          <cell r="AD359">
            <v>112.03597900319998</v>
          </cell>
          <cell r="AE359">
            <v>1.0339567213920001E-2</v>
          </cell>
          <cell r="AF359">
            <v>27.936992193599998</v>
          </cell>
          <cell r="AG359">
            <v>4.8385718438399995E-3</v>
          </cell>
          <cell r="AH359">
            <v>8.17949049792E-5</v>
          </cell>
          <cell r="AI359">
            <v>2.39048489904E-3</v>
          </cell>
          <cell r="AJ359">
            <v>5.9762122475999994E-3</v>
          </cell>
          <cell r="AK359">
            <v>5.9618117361599993E-3</v>
          </cell>
          <cell r="AL359">
            <v>6.1346178734399993E-5</v>
          </cell>
          <cell r="AM359">
            <v>3.0529084252800001</v>
          </cell>
          <cell r="AN359">
            <v>0.87411104440800003</v>
          </cell>
          <cell r="AO359">
            <v>0.63938270793599994</v>
          </cell>
          <cell r="AP359">
            <v>0.67826408882399991</v>
          </cell>
          <cell r="AQ359">
            <v>9.9795544279199996E-3</v>
          </cell>
          <cell r="AR359">
            <v>4.4353575235199996</v>
          </cell>
          <cell r="AS359">
            <v>3.26891609688</v>
          </cell>
          <cell r="AT359">
            <v>2.1168751816799998</v>
          </cell>
          <cell r="AU359">
            <v>1512.0537012</v>
          </cell>
          <cell r="AV359">
            <v>2.6928956392799998E-2</v>
          </cell>
          <cell r="AW359">
            <v>1.55525523552</v>
          </cell>
          <cell r="AX359">
            <v>1.0569975396959999</v>
          </cell>
          <cell r="AY359">
            <v>0.60770158276800001</v>
          </cell>
          <cell r="AZ359">
            <v>1.5984567698399999E-2</v>
          </cell>
          <cell r="BA359">
            <v>8.1650899864800008E-2</v>
          </cell>
          <cell r="BB359">
            <v>794.90823148799996</v>
          </cell>
          <cell r="BC359">
            <v>1.4299707859920002E-4</v>
          </cell>
          <cell r="BD359">
            <v>54.001917899999995</v>
          </cell>
          <cell r="BE359">
            <v>6.2930234992800003</v>
          </cell>
          <cell r="BF359">
            <v>3.8593370659200001</v>
          </cell>
          <cell r="BG359">
            <v>44.0655650064</v>
          </cell>
          <cell r="BH359">
            <v>17.712629071199999</v>
          </cell>
          <cell r="BI359">
            <v>1.3982896608240001</v>
          </cell>
          <cell r="BJ359">
            <v>68.402429339999998</v>
          </cell>
          <cell r="BK359">
            <v>15.984567698400001</v>
          </cell>
          <cell r="BL359">
            <v>1.5840562584</v>
          </cell>
          <cell r="BM359">
            <v>5.0545795154400004</v>
          </cell>
          <cell r="BN359">
            <v>37.441329744000001</v>
          </cell>
          <cell r="BO359">
            <v>7.1570541856799997E-5</v>
          </cell>
          <cell r="BP359">
            <v>0.14976531897599998</v>
          </cell>
          <cell r="BQ359">
            <v>0.60626153162399998</v>
          </cell>
          <cell r="BR359">
            <v>2.0304721130400001</v>
          </cell>
          <cell r="BS359">
            <v>603.381429336</v>
          </cell>
          <cell r="BT359">
            <v>0.642262810224</v>
          </cell>
          <cell r="BU359">
            <v>1.9584695558399999E-2</v>
          </cell>
          <cell r="BV359">
            <v>0.78914802691199992</v>
          </cell>
          <cell r="BW359">
            <v>13.867692516719998</v>
          </cell>
          <cell r="BX359">
            <v>0.35569263256799999</v>
          </cell>
        </row>
        <row r="360">
          <cell r="A360" t="str">
            <v>PS-184</v>
          </cell>
          <cell r="B360">
            <v>130</v>
          </cell>
          <cell r="C360" t="str">
            <v>Well Pad</v>
          </cell>
          <cell r="D360">
            <v>1</v>
          </cell>
          <cell r="E360">
            <v>2</v>
          </cell>
          <cell r="F360">
            <v>1</v>
          </cell>
          <cell r="G360" t="str">
            <v>10590 Chapin Road</v>
          </cell>
          <cell r="P360">
            <v>15363.18254928733</v>
          </cell>
          <cell r="Q360">
            <v>4.1986906884000001</v>
          </cell>
          <cell r="R360">
            <v>3.3374208036000002</v>
          </cell>
          <cell r="S360">
            <v>2.4761509188000002</v>
          </cell>
          <cell r="T360">
            <v>2.2418348472000003</v>
          </cell>
          <cell r="U360">
            <v>7.0294821480000005</v>
          </cell>
          <cell r="V360">
            <v>2.1405089784000002</v>
          </cell>
          <cell r="W360">
            <v>51.92950776</v>
          </cell>
          <cell r="X360">
            <v>2.7737956584000001</v>
          </cell>
          <cell r="Y360">
            <v>53.576053127999998</v>
          </cell>
          <cell r="Z360">
            <v>2.1025117776000002</v>
          </cell>
          <cell r="AA360">
            <v>8.4227128440000007E-2</v>
          </cell>
          <cell r="AB360">
            <v>0.35020753403999999</v>
          </cell>
          <cell r="AC360">
            <v>529.42766447999998</v>
          </cell>
          <cell r="AD360">
            <v>492.69703704</v>
          </cell>
          <cell r="AE360">
            <v>4.546998362400001E-2</v>
          </cell>
          <cell r="AF360">
            <v>122.85761592000001</v>
          </cell>
          <cell r="AG360">
            <v>2.1278432447999998E-2</v>
          </cell>
          <cell r="AH360">
            <v>3.5970683424000005E-4</v>
          </cell>
          <cell r="AI360">
            <v>1.0512558888000002E-2</v>
          </cell>
          <cell r="AJ360">
            <v>2.6281397220000002E-2</v>
          </cell>
          <cell r="AK360">
            <v>2.6218068552000002E-2</v>
          </cell>
          <cell r="AL360">
            <v>2.6978012568E-4</v>
          </cell>
          <cell r="AM360">
            <v>13.425677616000002</v>
          </cell>
          <cell r="AN360">
            <v>3.8440501476</v>
          </cell>
          <cell r="AO360">
            <v>2.8117928592000001</v>
          </cell>
          <cell r="AP360">
            <v>2.9827802628000004</v>
          </cell>
          <cell r="AQ360">
            <v>4.3886766923999995E-2</v>
          </cell>
          <cell r="AR360">
            <v>19.505229744000001</v>
          </cell>
          <cell r="AS360">
            <v>14.375607636</v>
          </cell>
          <cell r="AT360">
            <v>9.3093141960000008</v>
          </cell>
          <cell r="AU360">
            <v>6649.5101400000003</v>
          </cell>
          <cell r="AV360">
            <v>0.11842460916</v>
          </cell>
          <cell r="AW360">
            <v>6.8394961439999999</v>
          </cell>
          <cell r="AX360">
            <v>4.6483242311999993</v>
          </cell>
          <cell r="AY360">
            <v>2.6724697896000005</v>
          </cell>
          <cell r="AZ360">
            <v>7.0294821480000005E-2</v>
          </cell>
          <cell r="BA360">
            <v>0.35907354756000004</v>
          </cell>
          <cell r="BB360">
            <v>3495.7424736000003</v>
          </cell>
          <cell r="BC360">
            <v>6.2885367324000006E-4</v>
          </cell>
          <cell r="BD360">
            <v>237.48250499999997</v>
          </cell>
          <cell r="BE360">
            <v>27.674627916000002</v>
          </cell>
          <cell r="BF360">
            <v>16.972083024000003</v>
          </cell>
          <cell r="BG360">
            <v>193.78572407999999</v>
          </cell>
          <cell r="BH360">
            <v>77.894261640000011</v>
          </cell>
          <cell r="BI360">
            <v>6.1492136628000003</v>
          </cell>
          <cell r="BJ360">
            <v>300.811173</v>
          </cell>
          <cell r="BK360">
            <v>70.29482148000001</v>
          </cell>
          <cell r="BL360">
            <v>6.9661534800000009</v>
          </cell>
          <cell r="BM360">
            <v>22.228362468</v>
          </cell>
          <cell r="BN360">
            <v>164.65453679999999</v>
          </cell>
          <cell r="BO360">
            <v>3.1474347996E-4</v>
          </cell>
          <cell r="BP360">
            <v>0.6586181472</v>
          </cell>
          <cell r="BQ360">
            <v>2.6661369227999998</v>
          </cell>
          <cell r="BR360">
            <v>8.9293421880000015</v>
          </cell>
          <cell r="BS360">
            <v>2653.4711892</v>
          </cell>
          <cell r="BT360">
            <v>2.8244585928000001</v>
          </cell>
          <cell r="BU360">
            <v>8.612698848E-2</v>
          </cell>
          <cell r="BV360">
            <v>3.4704110064</v>
          </cell>
          <cell r="BW360">
            <v>60.985507284000001</v>
          </cell>
          <cell r="BX360">
            <v>1.5642180995999999</v>
          </cell>
        </row>
        <row r="361">
          <cell r="A361" t="str">
            <v>PS-189</v>
          </cell>
          <cell r="B361">
            <v>131</v>
          </cell>
          <cell r="C361" t="str">
            <v>Well Pad</v>
          </cell>
          <cell r="D361">
            <v>1</v>
          </cell>
          <cell r="E361">
            <v>1</v>
          </cell>
          <cell r="F361">
            <v>1</v>
          </cell>
          <cell r="G361" t="str">
            <v>2990 Braswell Drive</v>
          </cell>
          <cell r="P361">
            <v>595.03563468115192</v>
          </cell>
          <cell r="Q361">
            <v>0.16262064000000001</v>
          </cell>
          <cell r="R361">
            <v>0.12926256</v>
          </cell>
          <cell r="S361">
            <v>9.5904480000000014E-2</v>
          </cell>
          <cell r="T361">
            <v>8.682912000000001E-2</v>
          </cell>
          <cell r="U361">
            <v>0.27226080000000003</v>
          </cell>
          <cell r="V361">
            <v>8.2904640000000016E-2</v>
          </cell>
          <cell r="W361">
            <v>2.0112960000000002</v>
          </cell>
          <cell r="X361">
            <v>0.10743264000000001</v>
          </cell>
          <cell r="Y361">
            <v>2.0750688000000004</v>
          </cell>
          <cell r="Z361">
            <v>8.1432959999999999E-2</v>
          </cell>
          <cell r="AA361">
            <v>3.2622240000000002E-3</v>
          </cell>
          <cell r="AB361">
            <v>1.3563984000000003E-2</v>
          </cell>
          <cell r="AC361">
            <v>20.505407999999999</v>
          </cell>
          <cell r="AD361">
            <v>19.082784</v>
          </cell>
          <cell r="AE361">
            <v>1.7611104000000003E-3</v>
          </cell>
          <cell r="AF361">
            <v>4.7584320000000009</v>
          </cell>
          <cell r="AG361">
            <v>8.2414080000000006E-4</v>
          </cell>
          <cell r="AH361">
            <v>1.3931904000000002E-5</v>
          </cell>
          <cell r="AI361">
            <v>4.0716480000000001E-4</v>
          </cell>
          <cell r="AJ361">
            <v>1.0179120000000002E-3</v>
          </cell>
          <cell r="AK361">
            <v>1.0154592000000001E-3</v>
          </cell>
          <cell r="AL361">
            <v>1.0448928000000001E-5</v>
          </cell>
          <cell r="AM361">
            <v>0.51999360000000006</v>
          </cell>
          <cell r="AN361">
            <v>0.14888496000000001</v>
          </cell>
          <cell r="AO361">
            <v>0.10890432000000003</v>
          </cell>
          <cell r="AP361">
            <v>0.11552688000000001</v>
          </cell>
          <cell r="AQ361">
            <v>1.6997904E-3</v>
          </cell>
          <cell r="AR361">
            <v>0.75546240000000009</v>
          </cell>
          <cell r="AS361">
            <v>0.5567856000000001</v>
          </cell>
          <cell r="AT361">
            <v>0.36056160000000004</v>
          </cell>
          <cell r="AU361">
            <v>257.54400000000004</v>
          </cell>
          <cell r="AV361">
            <v>4.5867360000000001E-3</v>
          </cell>
          <cell r="AW361">
            <v>0.26490240000000004</v>
          </cell>
          <cell r="AX361">
            <v>0.18003552</v>
          </cell>
          <cell r="AY361">
            <v>0.10350816000000002</v>
          </cell>
          <cell r="AZ361">
            <v>2.7226080000000001E-3</v>
          </cell>
          <cell r="BA361">
            <v>1.3907376000000001E-2</v>
          </cell>
          <cell r="BB361">
            <v>135.39456000000001</v>
          </cell>
          <cell r="BC361">
            <v>2.4356304000000004E-5</v>
          </cell>
          <cell r="BD361">
            <v>9.1980000000000022</v>
          </cell>
          <cell r="BE361">
            <v>1.0718736000000002</v>
          </cell>
          <cell r="BF361">
            <v>0.65735040000000011</v>
          </cell>
          <cell r="BG361">
            <v>7.5055680000000002</v>
          </cell>
          <cell r="BH361">
            <v>3.0169440000000001</v>
          </cell>
          <cell r="BI361">
            <v>0.23816688000000005</v>
          </cell>
          <cell r="BJ361">
            <v>11.6508</v>
          </cell>
          <cell r="BK361">
            <v>2.7226080000000006</v>
          </cell>
          <cell r="BL361">
            <v>0.26980800000000005</v>
          </cell>
          <cell r="BM361">
            <v>0.86093280000000016</v>
          </cell>
          <cell r="BN361">
            <v>6.3772799999999998</v>
          </cell>
          <cell r="BO361">
            <v>1.2190416E-5</v>
          </cell>
          <cell r="BP361">
            <v>2.5509120000000003E-2</v>
          </cell>
          <cell r="BQ361">
            <v>0.10326288000000002</v>
          </cell>
          <cell r="BR361">
            <v>0.34584480000000006</v>
          </cell>
          <cell r="BS361">
            <v>102.77232000000001</v>
          </cell>
          <cell r="BT361">
            <v>0.10939488000000001</v>
          </cell>
          <cell r="BU361">
            <v>3.335808E-3</v>
          </cell>
          <cell r="BV361">
            <v>0.13441344</v>
          </cell>
          <cell r="BW361">
            <v>2.3620464000000001</v>
          </cell>
          <cell r="BX361">
            <v>6.0584160000000012E-2</v>
          </cell>
        </row>
        <row r="362">
          <cell r="A362" t="str">
            <v>PS-192</v>
          </cell>
          <cell r="B362">
            <v>132</v>
          </cell>
          <cell r="C362" t="str">
            <v>Well Pad</v>
          </cell>
          <cell r="D362">
            <v>10</v>
          </cell>
          <cell r="E362">
            <v>13</v>
          </cell>
          <cell r="F362">
            <v>2</v>
          </cell>
          <cell r="G362" t="str">
            <v>2299 Mercado</v>
          </cell>
          <cell r="P362">
            <v>7097.5212966587769</v>
          </cell>
          <cell r="Q362">
            <v>1.9397215702799999</v>
          </cell>
          <cell r="R362">
            <v>1.5418299661200001</v>
          </cell>
          <cell r="S362">
            <v>1.1439383619599999</v>
          </cell>
          <cell r="T362">
            <v>1.03568844024</v>
          </cell>
          <cell r="U362">
            <v>3.2474976516000003</v>
          </cell>
          <cell r="V362">
            <v>0.98887766328000004</v>
          </cell>
          <cell r="W362">
            <v>23.990523191999998</v>
          </cell>
          <cell r="X362">
            <v>1.28144501928</v>
          </cell>
          <cell r="Y362">
            <v>24.7511983176</v>
          </cell>
          <cell r="Z362">
            <v>0.97132362191999999</v>
          </cell>
          <cell r="AA362">
            <v>3.8911458348E-2</v>
          </cell>
          <cell r="AB362">
            <v>0.16178974786800002</v>
          </cell>
          <cell r="AC362">
            <v>244.58630961599999</v>
          </cell>
          <cell r="AD362">
            <v>227.61740296799999</v>
          </cell>
          <cell r="AE362">
            <v>2.1006336160800002E-2</v>
          </cell>
          <cell r="AF362">
            <v>56.758067064000002</v>
          </cell>
          <cell r="AG362">
            <v>9.8302631615999995E-3</v>
          </cell>
          <cell r="AH362">
            <v>1.6617825820799999E-4</v>
          </cell>
          <cell r="AI362">
            <v>4.8566181096000001E-3</v>
          </cell>
          <cell r="AJ362">
            <v>1.2141545274E-2</v>
          </cell>
          <cell r="AK362">
            <v>1.21122885384E-2</v>
          </cell>
          <cell r="AL362">
            <v>1.2463369365599999E-4</v>
          </cell>
          <cell r="AM362">
            <v>6.2024279471999995</v>
          </cell>
          <cell r="AN362">
            <v>1.7758838509200001</v>
          </cell>
          <cell r="AO362">
            <v>1.2989990606400001</v>
          </cell>
          <cell r="AP362">
            <v>1.3779922467599999</v>
          </cell>
          <cell r="AQ362">
            <v>2.02749177708E-2</v>
          </cell>
          <cell r="AR362">
            <v>9.0110745647999995</v>
          </cell>
          <cell r="AS362">
            <v>6.6412789811999993</v>
          </cell>
          <cell r="AT362">
            <v>4.3007401331999997</v>
          </cell>
          <cell r="AU362">
            <v>3071.9572379999995</v>
          </cell>
          <cell r="AV362">
            <v>5.4710095572000003E-2</v>
          </cell>
          <cell r="AW362">
            <v>3.1597274448000001</v>
          </cell>
          <cell r="AX362">
            <v>2.1474443930400002</v>
          </cell>
          <cell r="AY362">
            <v>1.2346342423200001</v>
          </cell>
          <cell r="AZ362">
            <v>3.2474976515999995E-2</v>
          </cell>
          <cell r="BA362">
            <v>0.165885690852</v>
          </cell>
          <cell r="BB362">
            <v>1614.97180512</v>
          </cell>
          <cell r="BC362">
            <v>2.9051938450800003E-4</v>
          </cell>
          <cell r="BD362">
            <v>109.71275850000001</v>
          </cell>
          <cell r="BE362">
            <v>12.7851934572</v>
          </cell>
          <cell r="BF362">
            <v>7.8408051407999997</v>
          </cell>
          <cell r="BG362">
            <v>89.525610935999993</v>
          </cell>
          <cell r="BH362">
            <v>35.985784787999997</v>
          </cell>
          <cell r="BI362">
            <v>2.8408290267600003</v>
          </cell>
          <cell r="BJ362">
            <v>138.96949409999999</v>
          </cell>
          <cell r="BK362">
            <v>32.474976515999998</v>
          </cell>
          <cell r="BL362">
            <v>3.2182409160000001</v>
          </cell>
          <cell r="BM362">
            <v>10.2691141956</v>
          </cell>
          <cell r="BN362">
            <v>76.067512559999983</v>
          </cell>
          <cell r="BO362">
            <v>1.4540597593200002E-4</v>
          </cell>
          <cell r="BP362">
            <v>0.30427005024000003</v>
          </cell>
          <cell r="BQ362">
            <v>1.23170856876</v>
          </cell>
          <cell r="BR362">
            <v>4.1251997196000003</v>
          </cell>
          <cell r="BS362">
            <v>1225.8572216399998</v>
          </cell>
          <cell r="BT362">
            <v>1.3048504077600001</v>
          </cell>
          <cell r="BU362">
            <v>3.9789160415999995E-2</v>
          </cell>
          <cell r="BV362">
            <v>1.6032691108799999</v>
          </cell>
          <cell r="BW362">
            <v>28.174236382799997</v>
          </cell>
          <cell r="BX362">
            <v>0.72264136932</v>
          </cell>
        </row>
        <row r="363">
          <cell r="A363" t="str">
            <v>PS-196</v>
          </cell>
          <cell r="B363">
            <v>133</v>
          </cell>
          <cell r="C363" t="str">
            <v>Well Pad</v>
          </cell>
          <cell r="D363">
            <v>4</v>
          </cell>
          <cell r="E363">
            <v>3</v>
          </cell>
          <cell r="F363">
            <v>2</v>
          </cell>
          <cell r="G363" t="str">
            <v xml:space="preserve">De Costa St. </v>
          </cell>
          <cell r="P363">
            <v>17107.274497083119</v>
          </cell>
          <cell r="Q363">
            <v>4.6753433999999991</v>
          </cell>
          <cell r="R363">
            <v>3.7162986</v>
          </cell>
          <cell r="S363">
            <v>2.7572538</v>
          </cell>
          <cell r="T363">
            <v>2.4963372000000001</v>
          </cell>
          <cell r="U363">
            <v>7.8274980000000003</v>
          </cell>
          <cell r="V363">
            <v>2.3835084000000002</v>
          </cell>
          <cell r="W363">
            <v>57.824759999999991</v>
          </cell>
          <cell r="X363">
            <v>3.0886883999999997</v>
          </cell>
          <cell r="Y363">
            <v>59.658228000000001</v>
          </cell>
          <cell r="Z363">
            <v>2.3411976000000001</v>
          </cell>
          <cell r="AA363">
            <v>9.3788940000000001E-2</v>
          </cell>
          <cell r="AB363">
            <v>0.38996453999999997</v>
          </cell>
          <cell r="AC363">
            <v>589.53048000000001</v>
          </cell>
          <cell r="AD363">
            <v>548.63003999999989</v>
          </cell>
          <cell r="AE363">
            <v>5.0631924000000002E-2</v>
          </cell>
          <cell r="AF363">
            <v>136.80492000000001</v>
          </cell>
          <cell r="AG363">
            <v>2.3694047999999999E-2</v>
          </cell>
          <cell r="AH363">
            <v>4.0054224E-4</v>
          </cell>
          <cell r="AI363">
            <v>1.1705988000000001E-2</v>
          </cell>
          <cell r="AJ363">
            <v>2.9264970000000001E-2</v>
          </cell>
          <cell r="AK363">
            <v>2.9194451999999999E-2</v>
          </cell>
          <cell r="AL363">
            <v>3.0040668000000002E-4</v>
          </cell>
          <cell r="AM363">
            <v>14.949816</v>
          </cell>
          <cell r="AN363">
            <v>4.2804425999999998</v>
          </cell>
          <cell r="AO363">
            <v>3.1309992000000002</v>
          </cell>
          <cell r="AP363">
            <v>3.3213977999999993</v>
          </cell>
          <cell r="AQ363">
            <v>4.8868973999999996E-2</v>
          </cell>
          <cell r="AR363">
            <v>21.719543999999999</v>
          </cell>
          <cell r="AS363">
            <v>16.007586</v>
          </cell>
          <cell r="AT363">
            <v>10.366145999999999</v>
          </cell>
          <cell r="AU363">
            <v>7404.3899999999994</v>
          </cell>
          <cell r="AV363">
            <v>0.13186866</v>
          </cell>
          <cell r="AW363">
            <v>7.6159439999999998</v>
          </cell>
          <cell r="AX363">
            <v>5.1760211999999992</v>
          </cell>
          <cell r="AY363">
            <v>2.9758596000000002</v>
          </cell>
          <cell r="AZ363">
            <v>7.8274979999999994E-2</v>
          </cell>
          <cell r="BA363">
            <v>0.39983705999999997</v>
          </cell>
          <cell r="BB363">
            <v>3892.5935999999997</v>
          </cell>
          <cell r="BC363">
            <v>7.0024373999999999E-4</v>
          </cell>
          <cell r="BD363">
            <v>264.4425</v>
          </cell>
          <cell r="BE363">
            <v>30.816366000000002</v>
          </cell>
          <cell r="BF363">
            <v>18.898824000000001</v>
          </cell>
          <cell r="BG363">
            <v>215.78507999999997</v>
          </cell>
          <cell r="BH363">
            <v>86.737139999999997</v>
          </cell>
          <cell r="BI363">
            <v>6.8472977999999998</v>
          </cell>
          <cell r="BJ363">
            <v>334.96050000000002</v>
          </cell>
          <cell r="BK363">
            <v>78.274979999999985</v>
          </cell>
          <cell r="BL363">
            <v>7.7569800000000004</v>
          </cell>
          <cell r="BM363">
            <v>24.751818</v>
          </cell>
          <cell r="BN363">
            <v>183.34679999999997</v>
          </cell>
          <cell r="BO363">
            <v>3.5047445999999998E-4</v>
          </cell>
          <cell r="BP363">
            <v>0.73338719999999991</v>
          </cell>
          <cell r="BQ363">
            <v>2.9688078</v>
          </cell>
          <cell r="BR363">
            <v>9.9430380000000014</v>
          </cell>
          <cell r="BS363">
            <v>2954.7042000000001</v>
          </cell>
          <cell r="BT363">
            <v>3.1451027999999996</v>
          </cell>
          <cell r="BU363">
            <v>9.5904479999999986E-2</v>
          </cell>
          <cell r="BV363">
            <v>3.8643863999999999</v>
          </cell>
          <cell r="BW363">
            <v>67.908833999999999</v>
          </cell>
          <cell r="BX363">
            <v>1.7417946000000002</v>
          </cell>
        </row>
        <row r="364">
          <cell r="A364" t="str">
            <v>PS-197</v>
          </cell>
          <cell r="B364">
            <v>134</v>
          </cell>
          <cell r="C364" t="str">
            <v>Well Pad</v>
          </cell>
          <cell r="D364">
            <v>1</v>
          </cell>
          <cell r="E364">
            <v>3</v>
          </cell>
          <cell r="F364">
            <v>1</v>
          </cell>
          <cell r="G364" t="str">
            <v xml:space="preserve">692 Beach St. </v>
          </cell>
          <cell r="P364">
            <v>3548.7606483293885</v>
          </cell>
          <cell r="Q364">
            <v>0.96986078513999996</v>
          </cell>
          <cell r="R364">
            <v>0.77091498306000006</v>
          </cell>
          <cell r="S364">
            <v>0.57196918097999994</v>
          </cell>
          <cell r="T364">
            <v>0.51784422011999998</v>
          </cell>
          <cell r="U364">
            <v>1.6237488258000001</v>
          </cell>
          <cell r="V364">
            <v>0.49443883164000002</v>
          </cell>
          <cell r="W364">
            <v>11.995261595999999</v>
          </cell>
          <cell r="X364">
            <v>0.64072250963999999</v>
          </cell>
          <cell r="Y364">
            <v>12.3755991588</v>
          </cell>
          <cell r="Z364">
            <v>0.48566181096</v>
          </cell>
          <cell r="AA364">
            <v>1.9455729174E-2</v>
          </cell>
          <cell r="AB364">
            <v>8.0894873934000008E-2</v>
          </cell>
          <cell r="AC364">
            <v>122.293154808</v>
          </cell>
          <cell r="AD364">
            <v>113.808701484</v>
          </cell>
          <cell r="AE364">
            <v>1.0503168080400001E-2</v>
          </cell>
          <cell r="AF364">
            <v>28.379033532000001</v>
          </cell>
          <cell r="AG364">
            <v>4.9151315807999998E-3</v>
          </cell>
          <cell r="AH364">
            <v>8.3089129103999996E-5</v>
          </cell>
          <cell r="AI364">
            <v>2.4283090548000001E-3</v>
          </cell>
          <cell r="AJ364">
            <v>6.0707726369999999E-3</v>
          </cell>
          <cell r="AK364">
            <v>6.0561442692000002E-3</v>
          </cell>
          <cell r="AL364">
            <v>6.2316846827999994E-5</v>
          </cell>
          <cell r="AM364">
            <v>3.1012139735999997</v>
          </cell>
          <cell r="AN364">
            <v>0.88794192546000006</v>
          </cell>
          <cell r="AO364">
            <v>0.64949953032000007</v>
          </cell>
          <cell r="AP364">
            <v>0.68899612337999994</v>
          </cell>
          <cell r="AQ364">
            <v>1.01374588854E-2</v>
          </cell>
          <cell r="AR364">
            <v>4.5055372823999997</v>
          </cell>
          <cell r="AS364">
            <v>3.3206394905999996</v>
          </cell>
          <cell r="AT364">
            <v>2.1503700665999999</v>
          </cell>
          <cell r="AU364">
            <v>1535.9786189999998</v>
          </cell>
          <cell r="AV364">
            <v>2.7355047786000002E-2</v>
          </cell>
          <cell r="AW364">
            <v>1.5798637224000001</v>
          </cell>
          <cell r="AX364">
            <v>1.0737221965200001</v>
          </cell>
          <cell r="AY364">
            <v>0.61731712116000004</v>
          </cell>
          <cell r="AZ364">
            <v>1.6237488257999998E-2</v>
          </cell>
          <cell r="BA364">
            <v>8.2942845426E-2</v>
          </cell>
          <cell r="BB364">
            <v>807.48590256</v>
          </cell>
          <cell r="BC364">
            <v>1.4525969225400001E-4</v>
          </cell>
          <cell r="BD364">
            <v>54.856379250000003</v>
          </cell>
          <cell r="BE364">
            <v>6.3925967286000001</v>
          </cell>
          <cell r="BF364">
            <v>3.9204025703999998</v>
          </cell>
          <cell r="BG364">
            <v>44.762805467999996</v>
          </cell>
          <cell r="BH364">
            <v>17.992892393999998</v>
          </cell>
          <cell r="BI364">
            <v>1.4204145133800001</v>
          </cell>
          <cell r="BJ364">
            <v>69.484747049999996</v>
          </cell>
          <cell r="BK364">
            <v>16.237488257999999</v>
          </cell>
          <cell r="BL364">
            <v>1.609120458</v>
          </cell>
          <cell r="BM364">
            <v>5.1345570978000001</v>
          </cell>
          <cell r="BN364">
            <v>38.033756279999992</v>
          </cell>
          <cell r="BO364">
            <v>7.2702987966000008E-5</v>
          </cell>
          <cell r="BP364">
            <v>0.15213502512000002</v>
          </cell>
          <cell r="BQ364">
            <v>0.61585428438000001</v>
          </cell>
          <cell r="BR364">
            <v>2.0625998598000002</v>
          </cell>
          <cell r="BS364">
            <v>612.9286108199999</v>
          </cell>
          <cell r="BT364">
            <v>0.65242520388000003</v>
          </cell>
          <cell r="BU364">
            <v>1.9894580207999998E-2</v>
          </cell>
          <cell r="BV364">
            <v>0.80163455543999995</v>
          </cell>
          <cell r="BW364">
            <v>14.087118191399998</v>
          </cell>
          <cell r="BX364">
            <v>0.36132068466</v>
          </cell>
        </row>
        <row r="365">
          <cell r="A365" t="str">
            <v>PS-198</v>
          </cell>
          <cell r="B365">
            <v>135</v>
          </cell>
          <cell r="C365" t="str">
            <v>Well Pad</v>
          </cell>
          <cell r="D365">
            <v>3</v>
          </cell>
          <cell r="E365">
            <v>4</v>
          </cell>
          <cell r="F365">
            <v>1</v>
          </cell>
          <cell r="G365" t="str">
            <v>5699 Randol Mill Road</v>
          </cell>
          <cell r="P365">
            <v>2302.1397423997091</v>
          </cell>
          <cell r="Q365">
            <v>0.62916473645999993</v>
          </cell>
          <cell r="R365">
            <v>0.50010530333999992</v>
          </cell>
          <cell r="S365">
            <v>0.37104587021999996</v>
          </cell>
          <cell r="T365">
            <v>0.33593411268000001</v>
          </cell>
          <cell r="U365">
            <v>1.0533527262</v>
          </cell>
          <cell r="V365">
            <v>0.32075064995999997</v>
          </cell>
          <cell r="W365">
            <v>7.7815246439999983</v>
          </cell>
          <cell r="X365">
            <v>0.41564729195999994</v>
          </cell>
          <cell r="Y365">
            <v>8.0282559131999989</v>
          </cell>
          <cell r="Z365">
            <v>0.31505685143999995</v>
          </cell>
          <cell r="AA365">
            <v>1.2621253385999998E-2</v>
          </cell>
          <cell r="AB365">
            <v>5.2477843025999997E-2</v>
          </cell>
          <cell r="AC365">
            <v>79.333592711999998</v>
          </cell>
          <cell r="AD365">
            <v>73.829587475999986</v>
          </cell>
          <cell r="AE365">
            <v>6.8135788956000002E-3</v>
          </cell>
          <cell r="AF365">
            <v>18.409948547999999</v>
          </cell>
          <cell r="AG365">
            <v>3.1885271711999995E-3</v>
          </cell>
          <cell r="AH365">
            <v>5.3901292655999997E-5</v>
          </cell>
          <cell r="AI365">
            <v>1.5752842571999999E-3</v>
          </cell>
          <cell r="AJ365">
            <v>3.9382106429999997E-3</v>
          </cell>
          <cell r="AK365">
            <v>3.9287209787999995E-3</v>
          </cell>
          <cell r="AL365">
            <v>4.0425969491999993E-5</v>
          </cell>
          <cell r="AM365">
            <v>2.0118088103999998</v>
          </cell>
          <cell r="AN365">
            <v>0.5760226169399999</v>
          </cell>
          <cell r="AO365">
            <v>0.42134109047999996</v>
          </cell>
          <cell r="AP365">
            <v>0.44696318382</v>
          </cell>
          <cell r="AQ365">
            <v>6.5763372905999987E-3</v>
          </cell>
          <cell r="AR365">
            <v>2.9228165736</v>
          </cell>
          <cell r="AS365">
            <v>2.1541537733999996</v>
          </cell>
          <cell r="AT365">
            <v>1.3949806373999998</v>
          </cell>
          <cell r="AU365">
            <v>996.41474099999982</v>
          </cell>
          <cell r="AV365">
            <v>1.7745672053999999E-2</v>
          </cell>
          <cell r="AW365">
            <v>1.0248837335999998</v>
          </cell>
          <cell r="AX365">
            <v>0.69654135227999991</v>
          </cell>
          <cell r="AY365">
            <v>0.40046382924000001</v>
          </cell>
          <cell r="AZ365">
            <v>1.0533527261999999E-2</v>
          </cell>
          <cell r="BA365">
            <v>5.3806396013999995E-2</v>
          </cell>
          <cell r="BB365">
            <v>523.82946384000002</v>
          </cell>
          <cell r="BC365">
            <v>9.4232365505999993E-5</v>
          </cell>
          <cell r="BD365">
            <v>35.586240749999995</v>
          </cell>
          <cell r="BE365">
            <v>4.1469832553999995</v>
          </cell>
          <cell r="BF365">
            <v>2.5432300055999999</v>
          </cell>
          <cell r="BG365">
            <v>29.038372451999994</v>
          </cell>
          <cell r="BH365">
            <v>11.672286966</v>
          </cell>
          <cell r="BI365">
            <v>0.92144639381999993</v>
          </cell>
          <cell r="BJ365">
            <v>45.075904949999995</v>
          </cell>
          <cell r="BK365">
            <v>10.533527262</v>
          </cell>
          <cell r="BL365">
            <v>1.043863062</v>
          </cell>
          <cell r="BM365">
            <v>3.3308721341999998</v>
          </cell>
          <cell r="BN365">
            <v>24.673126919999994</v>
          </cell>
          <cell r="BO365">
            <v>4.7163631073999998E-5</v>
          </cell>
          <cell r="BP365">
            <v>9.869250768E-2</v>
          </cell>
          <cell r="BQ365">
            <v>0.39951486281999993</v>
          </cell>
          <cell r="BR365">
            <v>1.3380426522</v>
          </cell>
          <cell r="BS365">
            <v>397.61692997999995</v>
          </cell>
          <cell r="BT365">
            <v>0.42323902331999996</v>
          </cell>
          <cell r="BU365">
            <v>1.2905943311999998E-2</v>
          </cell>
          <cell r="BV365">
            <v>0.52003359815999994</v>
          </cell>
          <cell r="BW365">
            <v>9.1385466246</v>
          </cell>
          <cell r="BX365">
            <v>0.23439470573999999</v>
          </cell>
        </row>
        <row r="366">
          <cell r="A366" t="str">
            <v>PS-201</v>
          </cell>
          <cell r="B366">
            <v>136</v>
          </cell>
          <cell r="C366" t="str">
            <v>Well Pad</v>
          </cell>
          <cell r="D366">
            <v>2</v>
          </cell>
          <cell r="E366">
            <v>3</v>
          </cell>
          <cell r="F366">
            <v>1</v>
          </cell>
          <cell r="G366" t="str">
            <v>5895 Marine Creek Parkway</v>
          </cell>
          <cell r="P366">
            <v>3493.4839629947774</v>
          </cell>
          <cell r="Q366">
            <v>0.95475390847200003</v>
          </cell>
          <cell r="R366">
            <v>0.75890695288800003</v>
          </cell>
          <cell r="S366">
            <v>0.56305999730399992</v>
          </cell>
          <cell r="T366">
            <v>0.50977810497599996</v>
          </cell>
          <cell r="U366">
            <v>1.5984567698400001</v>
          </cell>
          <cell r="V366">
            <v>0.486737286672</v>
          </cell>
          <cell r="W366">
            <v>11.808419380799998</v>
          </cell>
          <cell r="X366">
            <v>0.63074240107199997</v>
          </cell>
          <cell r="Y366">
            <v>12.182832678239999</v>
          </cell>
          <cell r="Z366">
            <v>0.47809697980800003</v>
          </cell>
          <cell r="AA366">
            <v>1.9152680215200002E-2</v>
          </cell>
          <cell r="AB366">
            <v>7.9634828263200008E-2</v>
          </cell>
          <cell r="AC366">
            <v>120.38827563839999</v>
          </cell>
          <cell r="AD366">
            <v>112.03597900319998</v>
          </cell>
          <cell r="AE366">
            <v>1.0339567213920001E-2</v>
          </cell>
          <cell r="AF366">
            <v>27.936992193599998</v>
          </cell>
          <cell r="AG366">
            <v>4.8385718438399995E-3</v>
          </cell>
          <cell r="AH366">
            <v>8.17949049792E-5</v>
          </cell>
          <cell r="AI366">
            <v>2.39048489904E-3</v>
          </cell>
          <cell r="AJ366">
            <v>5.9762122475999994E-3</v>
          </cell>
          <cell r="AK366">
            <v>5.9618117361599993E-3</v>
          </cell>
          <cell r="AL366">
            <v>6.1346178734399993E-5</v>
          </cell>
          <cell r="AM366">
            <v>3.0529084252800001</v>
          </cell>
          <cell r="AN366">
            <v>0.87411104440800003</v>
          </cell>
          <cell r="AO366">
            <v>0.63938270793599994</v>
          </cell>
          <cell r="AP366">
            <v>0.67826408882399991</v>
          </cell>
          <cell r="AQ366">
            <v>9.9795544279199996E-3</v>
          </cell>
          <cell r="AR366">
            <v>4.4353575235199996</v>
          </cell>
          <cell r="AS366">
            <v>3.26891609688</v>
          </cell>
          <cell r="AT366">
            <v>2.1168751816799998</v>
          </cell>
          <cell r="AU366">
            <v>1512.0537012</v>
          </cell>
          <cell r="AV366">
            <v>2.6928956392799998E-2</v>
          </cell>
          <cell r="AW366">
            <v>1.55525523552</v>
          </cell>
          <cell r="AX366">
            <v>1.0569975396959999</v>
          </cell>
          <cell r="AY366">
            <v>0.60770158276800001</v>
          </cell>
          <cell r="AZ366">
            <v>1.5984567698399999E-2</v>
          </cell>
          <cell r="BA366">
            <v>8.1650899864800008E-2</v>
          </cell>
          <cell r="BB366">
            <v>794.90823148799996</v>
          </cell>
          <cell r="BC366">
            <v>1.4299707859920002E-4</v>
          </cell>
          <cell r="BD366">
            <v>54.001917899999995</v>
          </cell>
          <cell r="BE366">
            <v>6.2930234992800003</v>
          </cell>
          <cell r="BF366">
            <v>3.8593370659200001</v>
          </cell>
          <cell r="BG366">
            <v>44.0655650064</v>
          </cell>
          <cell r="BH366">
            <v>17.712629071199999</v>
          </cell>
          <cell r="BI366">
            <v>1.3982896608240001</v>
          </cell>
          <cell r="BJ366">
            <v>68.402429339999998</v>
          </cell>
          <cell r="BK366">
            <v>15.984567698400001</v>
          </cell>
          <cell r="BL366">
            <v>1.5840562584</v>
          </cell>
          <cell r="BM366">
            <v>5.0545795154400004</v>
          </cell>
          <cell r="BN366">
            <v>37.441329744000001</v>
          </cell>
          <cell r="BO366">
            <v>7.1570541856799997E-5</v>
          </cell>
          <cell r="BP366">
            <v>0.14976531897599998</v>
          </cell>
          <cell r="BQ366">
            <v>0.60626153162399998</v>
          </cell>
          <cell r="BR366">
            <v>2.0304721130400001</v>
          </cell>
          <cell r="BS366">
            <v>603.381429336</v>
          </cell>
          <cell r="BT366">
            <v>0.642262810224</v>
          </cell>
          <cell r="BU366">
            <v>1.9584695558399999E-2</v>
          </cell>
          <cell r="BV366">
            <v>0.78914802691199992</v>
          </cell>
          <cell r="BW366">
            <v>13.867692516719998</v>
          </cell>
          <cell r="BX366">
            <v>0.35569263256799999</v>
          </cell>
        </row>
      </sheetData>
      <sheetData sheetId="13">
        <row r="245">
          <cell r="A245" t="str">
            <v>Well ID</v>
          </cell>
          <cell r="B245" t="str">
            <v>4.0 K Calcs Lookup Reference</v>
          </cell>
          <cell r="C245" t="str">
            <v>Point Source Type</v>
          </cell>
          <cell r="D245" t="str">
            <v># Wells</v>
          </cell>
          <cell r="E245" t="str">
            <v># Tanks</v>
          </cell>
          <cell r="F245" t="str">
            <v>#Comp.</v>
          </cell>
          <cell r="G245" t="str">
            <v>Point Source Address</v>
          </cell>
          <cell r="H245" t="str">
            <v>Compressor Manufacturer</v>
          </cell>
          <cell r="I245" t="str">
            <v xml:space="preserve">Compressor Model </v>
          </cell>
          <cell r="J245" t="str">
            <v>Compressor Horsepower</v>
          </cell>
          <cell r="K245" t="str">
            <v>Fuel Consumption (Btu/bhp-hr)</v>
          </cell>
          <cell r="L245" t="str">
            <v>Compressor Type (Natural Gas, Diesel, Electric, Other)</v>
          </cell>
          <cell r="M245" t="str">
            <v>Emission Factor Footnotes</v>
          </cell>
          <cell r="R245" t="str">
            <v>PM</v>
          </cell>
          <cell r="S245" t="str">
            <v>NOx</v>
          </cell>
          <cell r="T245" t="str">
            <v>CO</v>
          </cell>
          <cell r="U245" t="str">
            <v>SO2</v>
          </cell>
        </row>
        <row r="246">
          <cell r="A246">
            <v>23</v>
          </cell>
          <cell r="B246">
            <v>2</v>
          </cell>
          <cell r="C246" t="str">
            <v>WELL PAD</v>
          </cell>
          <cell r="D246">
            <v>6</v>
          </cell>
          <cell r="E246">
            <v>0</v>
          </cell>
          <cell r="F246">
            <v>1</v>
          </cell>
          <cell r="G246" t="str">
            <v>4192 LITSEY RD</v>
          </cell>
          <cell r="H246" t="str">
            <v>Caterpillar</v>
          </cell>
          <cell r="I246" t="str">
            <v>G3306</v>
          </cell>
          <cell r="J246">
            <v>145</v>
          </cell>
          <cell r="K246">
            <v>7471</v>
          </cell>
          <cell r="L246" t="str">
            <v>Natural Gas</v>
          </cell>
          <cell r="M246" t="str">
            <v>(4a), (19)</v>
          </cell>
          <cell r="R246">
            <v>93.810930576070902</v>
          </cell>
          <cell r="S246">
            <v>1400.1631429264314</v>
          </cell>
          <cell r="T246">
            <v>3920.4568001940079</v>
          </cell>
          <cell r="U246">
            <v>5.7966754117154258</v>
          </cell>
        </row>
        <row r="247">
          <cell r="A247">
            <v>24</v>
          </cell>
          <cell r="B247">
            <v>3</v>
          </cell>
          <cell r="C247" t="str">
            <v>WELL PAD</v>
          </cell>
          <cell r="D247">
            <v>6</v>
          </cell>
          <cell r="E247">
            <v>6</v>
          </cell>
          <cell r="F247">
            <v>1</v>
          </cell>
          <cell r="G247" t="str">
            <v>3596 ELIZABETHTOWN CEMETARY RD</v>
          </cell>
          <cell r="H247" t="str">
            <v>Caterpillar</v>
          </cell>
          <cell r="I247" t="str">
            <v>G3306</v>
          </cell>
          <cell r="J247">
            <v>145</v>
          </cell>
          <cell r="K247">
            <v>7471</v>
          </cell>
          <cell r="L247" t="str">
            <v>Natural Gas</v>
          </cell>
          <cell r="M247" t="str">
            <v>(4a), (19)</v>
          </cell>
          <cell r="R247">
            <v>93.810930576070902</v>
          </cell>
          <cell r="S247">
            <v>1400.1631429264314</v>
          </cell>
          <cell r="T247">
            <v>3920.4568001940079</v>
          </cell>
          <cell r="U247">
            <v>5.7966754117154258</v>
          </cell>
        </row>
        <row r="248">
          <cell r="A248">
            <v>25</v>
          </cell>
          <cell r="B248">
            <v>4</v>
          </cell>
          <cell r="C248" t="str">
            <v>WELL PAD</v>
          </cell>
          <cell r="D248">
            <v>5</v>
          </cell>
          <cell r="E248">
            <v>4</v>
          </cell>
          <cell r="F248">
            <v>1</v>
          </cell>
          <cell r="G248" t="str">
            <v xml:space="preserve">14797 ELIZABETHTOWN CEMETARY RD </v>
          </cell>
          <cell r="H248" t="str">
            <v>Caterpillar</v>
          </cell>
          <cell r="I248" t="str">
            <v>G3306</v>
          </cell>
          <cell r="J248">
            <v>145</v>
          </cell>
          <cell r="K248">
            <v>7471</v>
          </cell>
          <cell r="L248" t="str">
            <v>Natural Gas</v>
          </cell>
          <cell r="M248" t="str">
            <v>(4a), (19)</v>
          </cell>
          <cell r="R248">
            <v>93.810930576070902</v>
          </cell>
          <cell r="S248">
            <v>1400.1631429264314</v>
          </cell>
          <cell r="T248">
            <v>3920.4568001940079</v>
          </cell>
          <cell r="U248">
            <v>5.7966754117154258</v>
          </cell>
        </row>
        <row r="249">
          <cell r="A249">
            <v>26</v>
          </cell>
          <cell r="B249">
            <v>5</v>
          </cell>
          <cell r="C249" t="str">
            <v>WELL PAD</v>
          </cell>
          <cell r="D249">
            <v>6</v>
          </cell>
          <cell r="E249">
            <v>6</v>
          </cell>
          <cell r="F249">
            <v>1</v>
          </cell>
          <cell r="G249" t="str">
            <v>14798 ELIZABETHTOWN CEMETERY RD</v>
          </cell>
          <cell r="H249" t="str">
            <v>Caterpillar</v>
          </cell>
          <cell r="I249" t="str">
            <v>G3306</v>
          </cell>
          <cell r="J249">
            <v>145</v>
          </cell>
          <cell r="K249">
            <v>7471</v>
          </cell>
          <cell r="L249" t="str">
            <v>Natural Gas</v>
          </cell>
          <cell r="M249" t="str">
            <v>(4a), (19)</v>
          </cell>
          <cell r="R249">
            <v>93.810930576070902</v>
          </cell>
          <cell r="S249">
            <v>1400.1631429264314</v>
          </cell>
          <cell r="T249">
            <v>3920.4568001940079</v>
          </cell>
          <cell r="U249">
            <v>5.7966754117154258</v>
          </cell>
        </row>
        <row r="250">
          <cell r="A250">
            <v>27</v>
          </cell>
          <cell r="B250">
            <v>6</v>
          </cell>
          <cell r="C250" t="str">
            <v>WELL PAD</v>
          </cell>
          <cell r="D250">
            <v>1</v>
          </cell>
          <cell r="E250">
            <v>2</v>
          </cell>
          <cell r="F250">
            <v>1</v>
          </cell>
          <cell r="G250" t="str">
            <v>4791 HENRIETTA CREEK RD</v>
          </cell>
          <cell r="H250" t="str">
            <v>Caterpillar</v>
          </cell>
          <cell r="I250" t="str">
            <v>G3306</v>
          </cell>
          <cell r="J250">
            <v>145</v>
          </cell>
          <cell r="K250">
            <v>7471</v>
          </cell>
          <cell r="L250" t="str">
            <v>Natural Gas</v>
          </cell>
          <cell r="M250" t="str">
            <v>(4a), (19)</v>
          </cell>
          <cell r="R250">
            <v>93.810930576070902</v>
          </cell>
          <cell r="S250">
            <v>1400.1631429264314</v>
          </cell>
          <cell r="T250">
            <v>3920.4568001940079</v>
          </cell>
          <cell r="U250">
            <v>5.7966754117154258</v>
          </cell>
        </row>
        <row r="251">
          <cell r="A251">
            <v>28</v>
          </cell>
          <cell r="B251">
            <v>7</v>
          </cell>
          <cell r="C251" t="str">
            <v>WELL PAD</v>
          </cell>
          <cell r="D251">
            <v>1</v>
          </cell>
          <cell r="E251">
            <v>2</v>
          </cell>
          <cell r="F251">
            <v>1</v>
          </cell>
          <cell r="G251" t="str">
            <v>4794 HENRIETTA CREEK RD</v>
          </cell>
          <cell r="H251" t="str">
            <v>Caterpillar</v>
          </cell>
          <cell r="I251" t="str">
            <v>G3306</v>
          </cell>
          <cell r="J251">
            <v>145</v>
          </cell>
          <cell r="K251">
            <v>7471</v>
          </cell>
          <cell r="L251" t="str">
            <v>Natural Gas</v>
          </cell>
          <cell r="M251" t="str">
            <v>(4a), (19)</v>
          </cell>
          <cell r="R251">
            <v>93.810930576070902</v>
          </cell>
          <cell r="S251">
            <v>1400.1631429264314</v>
          </cell>
          <cell r="T251">
            <v>3920.4568001940079</v>
          </cell>
          <cell r="U251">
            <v>5.7966754117154258</v>
          </cell>
        </row>
        <row r="252">
          <cell r="A252">
            <v>29</v>
          </cell>
          <cell r="B252">
            <v>8</v>
          </cell>
          <cell r="C252" t="str">
            <v>WELL PAD</v>
          </cell>
          <cell r="D252">
            <v>2</v>
          </cell>
          <cell r="E252">
            <v>4</v>
          </cell>
          <cell r="F252">
            <v>1</v>
          </cell>
          <cell r="G252" t="str">
            <v>14404 CHAPARRAL</v>
          </cell>
          <cell r="H252" t="str">
            <v>Caterpillar</v>
          </cell>
          <cell r="I252" t="str">
            <v>G3306</v>
          </cell>
          <cell r="J252">
            <v>145</v>
          </cell>
          <cell r="K252">
            <v>7471</v>
          </cell>
          <cell r="L252" t="str">
            <v>Natural Gas</v>
          </cell>
          <cell r="M252" t="str">
            <v>(4a), (19)</v>
          </cell>
          <cell r="R252">
            <v>93.810930576070902</v>
          </cell>
          <cell r="S252">
            <v>1400.1631429264314</v>
          </cell>
          <cell r="T252">
            <v>3920.4568001940079</v>
          </cell>
          <cell r="U252">
            <v>5.7966754117154258</v>
          </cell>
        </row>
        <row r="253">
          <cell r="A253">
            <v>32</v>
          </cell>
          <cell r="B253">
            <v>9</v>
          </cell>
          <cell r="C253" t="str">
            <v>WELL PAD</v>
          </cell>
          <cell r="D253">
            <v>8</v>
          </cell>
          <cell r="E253">
            <v>8</v>
          </cell>
          <cell r="F253">
            <v>1</v>
          </cell>
          <cell r="G253" t="str">
            <v>13794 NORTH FWY</v>
          </cell>
          <cell r="H253" t="str">
            <v>Caterpillar</v>
          </cell>
          <cell r="I253" t="str">
            <v>G3306</v>
          </cell>
          <cell r="J253">
            <v>145</v>
          </cell>
          <cell r="K253">
            <v>7471</v>
          </cell>
          <cell r="L253" t="str">
            <v>Natural Gas</v>
          </cell>
          <cell r="M253" t="str">
            <v>(4a), (19)</v>
          </cell>
          <cell r="R253">
            <v>93.810930576070902</v>
          </cell>
          <cell r="S253">
            <v>1400.1631429264314</v>
          </cell>
          <cell r="T253">
            <v>3920.4568001940079</v>
          </cell>
          <cell r="U253">
            <v>5.7966754117154258</v>
          </cell>
        </row>
        <row r="254">
          <cell r="A254">
            <v>33</v>
          </cell>
          <cell r="B254">
            <v>10</v>
          </cell>
          <cell r="C254" t="str">
            <v>WELL PAD</v>
          </cell>
          <cell r="D254">
            <v>8</v>
          </cell>
          <cell r="E254">
            <v>6</v>
          </cell>
          <cell r="F254">
            <v>2</v>
          </cell>
          <cell r="G254" t="str">
            <v>13593 NORTH FWY</v>
          </cell>
          <cell r="H254" t="str">
            <v>Caterpillar</v>
          </cell>
          <cell r="I254" t="str">
            <v>G3306</v>
          </cell>
          <cell r="J254">
            <v>145</v>
          </cell>
          <cell r="K254">
            <v>7471</v>
          </cell>
          <cell r="L254" t="str">
            <v>Natural Gas</v>
          </cell>
          <cell r="M254" t="str">
            <v>(4a), (19)</v>
          </cell>
          <cell r="R254">
            <v>187.6218611521418</v>
          </cell>
          <cell r="S254">
            <v>2800.3262858528628</v>
          </cell>
          <cell r="T254">
            <v>7840.9136003880158</v>
          </cell>
          <cell r="U254">
            <v>11.593350823430852</v>
          </cell>
        </row>
        <row r="255">
          <cell r="A255">
            <v>36</v>
          </cell>
          <cell r="B255">
            <v>11</v>
          </cell>
          <cell r="C255" t="str">
            <v>WELL PAD</v>
          </cell>
          <cell r="D255">
            <v>8</v>
          </cell>
          <cell r="E255">
            <v>1</v>
          </cell>
          <cell r="F255">
            <v>1</v>
          </cell>
          <cell r="G255" t="str">
            <v xml:space="preserve">3397 ALLIANCE GATEWAY </v>
          </cell>
          <cell r="H255" t="str">
            <v>Caterpillar</v>
          </cell>
          <cell r="I255" t="str">
            <v>G3406</v>
          </cell>
          <cell r="J255">
            <v>215</v>
          </cell>
          <cell r="K255">
            <v>7767</v>
          </cell>
          <cell r="L255" t="str">
            <v>Natural Gas</v>
          </cell>
          <cell r="M255" t="str">
            <v>(1a), (19)</v>
          </cell>
          <cell r="R255">
            <v>132.4554333208404</v>
          </cell>
          <cell r="S255">
            <v>2076.103970546088</v>
          </cell>
          <cell r="T255">
            <v>5813.0911175290457</v>
          </cell>
          <cell r="U255">
            <v>8.221371723362509</v>
          </cell>
        </row>
        <row r="256">
          <cell r="A256">
            <v>37</v>
          </cell>
          <cell r="B256">
            <v>12</v>
          </cell>
          <cell r="C256" t="str">
            <v>WELL PAD</v>
          </cell>
          <cell r="D256">
            <v>2</v>
          </cell>
          <cell r="E256">
            <v>4</v>
          </cell>
          <cell r="F256">
            <v>1</v>
          </cell>
          <cell r="G256" t="str">
            <v>5198 WESTPORT PKWY</v>
          </cell>
          <cell r="H256" t="str">
            <v>Caterpillar</v>
          </cell>
          <cell r="I256" t="str">
            <v>G3306</v>
          </cell>
          <cell r="J256">
            <v>204</v>
          </cell>
          <cell r="K256">
            <v>8098</v>
          </cell>
          <cell r="L256" t="str">
            <v>Natural Gas</v>
          </cell>
          <cell r="M256" t="str">
            <v>(4a), (19)</v>
          </cell>
          <cell r="R256">
            <v>131.98227474150667</v>
          </cell>
          <cell r="S256">
            <v>1969.8846976344278</v>
          </cell>
          <cell r="T256">
            <v>5515.6771533763967</v>
          </cell>
          <cell r="U256">
            <v>8.1553226482065302</v>
          </cell>
        </row>
        <row r="257">
          <cell r="A257">
            <v>38</v>
          </cell>
          <cell r="B257">
            <v>13</v>
          </cell>
          <cell r="C257" t="str">
            <v>WELL PAD</v>
          </cell>
          <cell r="D257">
            <v>1</v>
          </cell>
          <cell r="E257">
            <v>2</v>
          </cell>
          <cell r="F257">
            <v>1</v>
          </cell>
          <cell r="G257" t="str">
            <v>5290 WESTPORT PKWY</v>
          </cell>
          <cell r="H257" t="str">
            <v>CiP</v>
          </cell>
          <cell r="I257" t="str">
            <v>PXT-2</v>
          </cell>
          <cell r="J257">
            <v>99</v>
          </cell>
          <cell r="K257" t="str">
            <v/>
          </cell>
          <cell r="L257" t="str">
            <v>Natural Gas</v>
          </cell>
          <cell r="M257" t="str">
            <v>(4b), (19)</v>
          </cell>
          <cell r="R257">
            <v>64.050221565731164</v>
          </cell>
          <cell r="S257">
            <v>955.97345620494286</v>
          </cell>
          <cell r="T257">
            <v>25734.805441037064</v>
          </cell>
          <cell r="U257">
            <v>3.9577301086884629</v>
          </cell>
        </row>
        <row r="258">
          <cell r="A258">
            <v>39</v>
          </cell>
          <cell r="B258">
            <v>14</v>
          </cell>
          <cell r="C258" t="str">
            <v>WELL PAD</v>
          </cell>
          <cell r="D258">
            <v>3</v>
          </cell>
          <cell r="E258">
            <v>3</v>
          </cell>
          <cell r="F258">
            <v>1</v>
          </cell>
          <cell r="G258" t="str">
            <v>13195 PARK VISTA BLVD</v>
          </cell>
          <cell r="H258" t="str">
            <v>Evans</v>
          </cell>
          <cell r="I258" t="str">
            <v>100-GSN1MT</v>
          </cell>
          <cell r="K258" t="str">
            <v/>
          </cell>
          <cell r="L258" t="str">
            <v>Electric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A259">
            <v>41</v>
          </cell>
          <cell r="B259">
            <v>15</v>
          </cell>
          <cell r="C259" t="str">
            <v>WELL PAD</v>
          </cell>
          <cell r="D259">
            <v>12</v>
          </cell>
          <cell r="E259">
            <v>1</v>
          </cell>
          <cell r="F259">
            <v>1</v>
          </cell>
          <cell r="G259" t="str">
            <v xml:space="preserve">3398 ALLIANCE GATEWAY </v>
          </cell>
          <cell r="H259" t="str">
            <v>Caterpillar</v>
          </cell>
          <cell r="I259" t="str">
            <v>G3306</v>
          </cell>
          <cell r="J259">
            <v>145</v>
          </cell>
          <cell r="K259">
            <v>7471</v>
          </cell>
          <cell r="L259" t="str">
            <v>Natural Gas</v>
          </cell>
          <cell r="M259" t="str">
            <v>(4a), (19)</v>
          </cell>
          <cell r="R259">
            <v>93.810930576070902</v>
          </cell>
          <cell r="S259">
            <v>1400.1631429264314</v>
          </cell>
          <cell r="T259">
            <v>3920.4568001940079</v>
          </cell>
          <cell r="U259">
            <v>5.7966754117154258</v>
          </cell>
        </row>
        <row r="260">
          <cell r="A260">
            <v>55</v>
          </cell>
          <cell r="B260">
            <v>16</v>
          </cell>
          <cell r="C260" t="str">
            <v>WELL PAD</v>
          </cell>
          <cell r="D260">
            <v>2</v>
          </cell>
          <cell r="E260">
            <v>3</v>
          </cell>
          <cell r="F260">
            <v>1</v>
          </cell>
          <cell r="G260" t="str">
            <v>5696 N TARRANT PKWY</v>
          </cell>
          <cell r="H260" t="str">
            <v>Caterpillar</v>
          </cell>
          <cell r="I260" t="str">
            <v>G3306</v>
          </cell>
          <cell r="J260">
            <v>145</v>
          </cell>
          <cell r="K260">
            <v>7471</v>
          </cell>
          <cell r="L260" t="str">
            <v>Natural Gas</v>
          </cell>
          <cell r="M260" t="str">
            <v>(4a), (19)</v>
          </cell>
          <cell r="R260">
            <v>93.810930576070902</v>
          </cell>
          <cell r="S260">
            <v>1400.1631429264314</v>
          </cell>
          <cell r="T260">
            <v>3920.4568001940079</v>
          </cell>
          <cell r="U260">
            <v>5.7966754117154258</v>
          </cell>
        </row>
        <row r="261">
          <cell r="A261">
            <v>147</v>
          </cell>
          <cell r="B261">
            <v>17</v>
          </cell>
          <cell r="C261" t="str">
            <v>WELL PAD</v>
          </cell>
          <cell r="D261">
            <v>2</v>
          </cell>
          <cell r="E261">
            <v>3</v>
          </cell>
          <cell r="F261">
            <v>1</v>
          </cell>
          <cell r="G261" t="str">
            <v>12890 BLK SAGINAW BLVD</v>
          </cell>
          <cell r="H261" t="str">
            <v>Caterpillar</v>
          </cell>
          <cell r="I261" t="str">
            <v>G3306</v>
          </cell>
          <cell r="J261">
            <v>145</v>
          </cell>
          <cell r="K261">
            <v>7471</v>
          </cell>
          <cell r="L261" t="str">
            <v>Natural Gas</v>
          </cell>
          <cell r="M261" t="str">
            <v>(4a), (19)</v>
          </cell>
          <cell r="R261">
            <v>93.810930576070902</v>
          </cell>
          <cell r="S261">
            <v>1400.1631429264314</v>
          </cell>
          <cell r="T261">
            <v>3920.4568001940079</v>
          </cell>
          <cell r="U261">
            <v>5.7966754117154258</v>
          </cell>
        </row>
        <row r="262">
          <cell r="A262">
            <v>165</v>
          </cell>
          <cell r="B262">
            <v>18</v>
          </cell>
          <cell r="C262" t="str">
            <v>WELL PAD</v>
          </cell>
          <cell r="D262">
            <v>5</v>
          </cell>
          <cell r="E262">
            <v>2</v>
          </cell>
          <cell r="F262">
            <v>1</v>
          </cell>
          <cell r="G262" t="str">
            <v>452 WEST BONDS RANCH RD</v>
          </cell>
          <cell r="H262" t="str">
            <v>Caterpillar</v>
          </cell>
          <cell r="I262" t="str">
            <v>G3306</v>
          </cell>
          <cell r="J262">
            <v>145</v>
          </cell>
          <cell r="K262">
            <v>7471</v>
          </cell>
          <cell r="L262" t="str">
            <v>Natural Gas</v>
          </cell>
          <cell r="M262" t="str">
            <v>(4a), (19)</v>
          </cell>
          <cell r="R262">
            <v>93.810930576070902</v>
          </cell>
          <cell r="S262">
            <v>1400.1631429264314</v>
          </cell>
          <cell r="T262">
            <v>3920.4568001940079</v>
          </cell>
          <cell r="U262">
            <v>5.7966754117154258</v>
          </cell>
        </row>
        <row r="263">
          <cell r="A263">
            <v>174</v>
          </cell>
          <cell r="B263">
            <v>19</v>
          </cell>
          <cell r="C263" t="str">
            <v>WELL PAD</v>
          </cell>
          <cell r="D263">
            <v>1</v>
          </cell>
          <cell r="E263">
            <v>1</v>
          </cell>
          <cell r="F263">
            <v>1</v>
          </cell>
          <cell r="G263" t="str">
            <v xml:space="preserve">9698 Boat Club Road </v>
          </cell>
          <cell r="H263" t="str">
            <v>Compressco</v>
          </cell>
          <cell r="I263" t="str">
            <v>CJ1360</v>
          </cell>
          <cell r="J263">
            <v>47</v>
          </cell>
          <cell r="K263">
            <v>7000</v>
          </cell>
          <cell r="L263" t="str">
            <v>Natural Gas</v>
          </cell>
          <cell r="M263" t="str">
            <v>(14)</v>
          </cell>
          <cell r="R263">
            <v>31.29072</v>
          </cell>
          <cell r="S263">
            <v>7476.8351999999995</v>
          </cell>
          <cell r="T263">
            <v>12252.787200000002</v>
          </cell>
          <cell r="U263">
            <v>1.93673088</v>
          </cell>
        </row>
        <row r="264">
          <cell r="A264">
            <v>176</v>
          </cell>
          <cell r="B264">
            <v>20</v>
          </cell>
          <cell r="C264" t="str">
            <v>WELL PAD</v>
          </cell>
          <cell r="D264">
            <v>5</v>
          </cell>
          <cell r="E264">
            <v>3</v>
          </cell>
          <cell r="F264">
            <v>1</v>
          </cell>
          <cell r="G264" t="str">
            <v>11593 SAGINAW BLVD</v>
          </cell>
          <cell r="H264" t="str">
            <v>Caterpillar</v>
          </cell>
          <cell r="I264" t="str">
            <v>G3306</v>
          </cell>
          <cell r="J264">
            <v>145</v>
          </cell>
          <cell r="K264">
            <v>7471</v>
          </cell>
          <cell r="L264" t="str">
            <v>Natural Gas</v>
          </cell>
          <cell r="M264" t="str">
            <v>(4a), (19)</v>
          </cell>
          <cell r="R264">
            <v>93.810930576070902</v>
          </cell>
          <cell r="S264">
            <v>1400.1631429264314</v>
          </cell>
          <cell r="T264">
            <v>3920.4568001940079</v>
          </cell>
          <cell r="U264">
            <v>5.7966754117154258</v>
          </cell>
        </row>
        <row r="265">
          <cell r="A265">
            <v>194</v>
          </cell>
          <cell r="B265">
            <v>21</v>
          </cell>
          <cell r="C265" t="str">
            <v>WELL PAD</v>
          </cell>
          <cell r="D265">
            <v>1</v>
          </cell>
          <cell r="E265">
            <v>1</v>
          </cell>
          <cell r="F265">
            <v>1</v>
          </cell>
          <cell r="G265" t="str">
            <v>LPA WAGLEY ROBERTSON RD</v>
          </cell>
          <cell r="H265" t="str">
            <v>CiP</v>
          </cell>
          <cell r="I265" t="str">
            <v>C5DA</v>
          </cell>
          <cell r="J265">
            <v>163</v>
          </cell>
          <cell r="K265" t="str">
            <v/>
          </cell>
          <cell r="L265" t="str">
            <v>Natural Gas</v>
          </cell>
          <cell r="M265" t="str">
            <v>(4b), (19)</v>
          </cell>
          <cell r="R265">
            <v>105.45642540620385</v>
          </cell>
          <cell r="S265">
            <v>1573.9764986000575</v>
          </cell>
          <cell r="T265">
            <v>42371.44734231355</v>
          </cell>
          <cell r="U265">
            <v>6.5162627042042374</v>
          </cell>
        </row>
        <row r="266">
          <cell r="A266">
            <v>209</v>
          </cell>
          <cell r="B266">
            <v>22</v>
          </cell>
          <cell r="C266" t="str">
            <v>WELL PAD</v>
          </cell>
          <cell r="D266">
            <v>2</v>
          </cell>
          <cell r="E266">
            <v>2</v>
          </cell>
          <cell r="F266">
            <v>1</v>
          </cell>
          <cell r="G266" t="str">
            <v>9491 SAGINAW BLVD</v>
          </cell>
          <cell r="H266" t="str">
            <v>Gasjack</v>
          </cell>
          <cell r="I266" t="str">
            <v>MP 2671BCA</v>
          </cell>
          <cell r="J266">
            <v>45</v>
          </cell>
          <cell r="K266">
            <v>7000</v>
          </cell>
          <cell r="L266" t="str">
            <v>Natural Gas</v>
          </cell>
          <cell r="M266" t="str">
            <v>(14)</v>
          </cell>
          <cell r="R266">
            <v>29.959199999999999</v>
          </cell>
          <cell r="S266">
            <v>7158.6720000000005</v>
          </cell>
          <cell r="T266">
            <v>11731.392</v>
          </cell>
          <cell r="U266">
            <v>1.8543167999999999</v>
          </cell>
        </row>
        <row r="267">
          <cell r="A267">
            <v>214</v>
          </cell>
          <cell r="B267">
            <v>23</v>
          </cell>
          <cell r="C267" t="str">
            <v>WELL PAD</v>
          </cell>
          <cell r="D267">
            <v>1</v>
          </cell>
          <cell r="E267">
            <v>2</v>
          </cell>
          <cell r="F267">
            <v>1</v>
          </cell>
          <cell r="G267" t="str">
            <v>9500 BLK PARK DR</v>
          </cell>
          <cell r="H267" t="str">
            <v>Caterpillar</v>
          </cell>
          <cell r="I267" t="str">
            <v>G3304</v>
          </cell>
          <cell r="J267">
            <v>95</v>
          </cell>
          <cell r="K267">
            <v>7567</v>
          </cell>
          <cell r="L267" t="str">
            <v>Natural Gas</v>
          </cell>
          <cell r="M267" t="str">
            <v>(4b), (19)</v>
          </cell>
          <cell r="R267">
            <v>61.462333825701634</v>
          </cell>
          <cell r="S267">
            <v>917.34826605524825</v>
          </cell>
          <cell r="T267">
            <v>24695.015322207284</v>
          </cell>
          <cell r="U267">
            <v>3.7978218214687276</v>
          </cell>
        </row>
        <row r="268">
          <cell r="A268">
            <v>217</v>
          </cell>
          <cell r="B268">
            <v>24</v>
          </cell>
          <cell r="C268" t="str">
            <v>WELL PAD</v>
          </cell>
          <cell r="D268">
            <v>4</v>
          </cell>
          <cell r="E268">
            <v>3</v>
          </cell>
          <cell r="F268">
            <v>1</v>
          </cell>
          <cell r="G268" t="str">
            <v>8793 OLD DECATUR RD</v>
          </cell>
          <cell r="H268" t="str">
            <v>Caterpillar</v>
          </cell>
          <cell r="I268" t="str">
            <v>G3306</v>
          </cell>
          <cell r="J268">
            <v>145</v>
          </cell>
          <cell r="K268">
            <v>7471</v>
          </cell>
          <cell r="L268" t="str">
            <v>Natural Gas</v>
          </cell>
          <cell r="M268" t="str">
            <v>(4a), (19)</v>
          </cell>
          <cell r="R268">
            <v>93.810930576070902</v>
          </cell>
          <cell r="S268">
            <v>1400.1631429264314</v>
          </cell>
          <cell r="T268">
            <v>3920.4568001940079</v>
          </cell>
          <cell r="U268">
            <v>5.7966754117154258</v>
          </cell>
        </row>
        <row r="269">
          <cell r="A269">
            <v>228</v>
          </cell>
          <cell r="B269">
            <v>25</v>
          </cell>
          <cell r="C269" t="str">
            <v>WELL PAD</v>
          </cell>
          <cell r="D269">
            <v>1</v>
          </cell>
          <cell r="E269">
            <v>2</v>
          </cell>
          <cell r="F269">
            <v>1</v>
          </cell>
          <cell r="G269" t="str">
            <v>5693 CROMWELL MARINE CREEK RD</v>
          </cell>
          <cell r="H269" t="str">
            <v>Caterpillar</v>
          </cell>
          <cell r="I269" t="str">
            <v>G3306</v>
          </cell>
          <cell r="J269">
            <v>145</v>
          </cell>
          <cell r="K269">
            <v>7471</v>
          </cell>
          <cell r="L269" t="str">
            <v>Natural Gas</v>
          </cell>
          <cell r="M269" t="str">
            <v>(4a), (19)</v>
          </cell>
          <cell r="R269">
            <v>93.810930576070902</v>
          </cell>
          <cell r="S269">
            <v>1400.1631429264314</v>
          </cell>
          <cell r="T269">
            <v>3920.4568001940079</v>
          </cell>
          <cell r="U269">
            <v>5.7966754117154258</v>
          </cell>
        </row>
        <row r="270">
          <cell r="A270">
            <v>230</v>
          </cell>
          <cell r="B270">
            <v>26</v>
          </cell>
          <cell r="C270" t="str">
            <v>WELL PAD</v>
          </cell>
          <cell r="D270">
            <v>2</v>
          </cell>
          <cell r="E270">
            <v>2</v>
          </cell>
          <cell r="F270">
            <v>1</v>
          </cell>
          <cell r="G270" t="str">
            <v>5996 BOWMAN ROBERTS RD</v>
          </cell>
          <cell r="H270" t="str">
            <v>Caterpillar</v>
          </cell>
          <cell r="I270" t="str">
            <v>G3306</v>
          </cell>
          <cell r="J270">
            <v>203</v>
          </cell>
          <cell r="K270">
            <v>8098</v>
          </cell>
          <cell r="L270" t="str">
            <v>Natural Gas</v>
          </cell>
          <cell r="M270" t="str">
            <v>(4a), (19)</v>
          </cell>
          <cell r="R270">
            <v>131.33530280649927</v>
          </cell>
          <cell r="S270">
            <v>1960.2284000970039</v>
          </cell>
          <cell r="T270">
            <v>5488.6395202716112</v>
          </cell>
          <cell r="U270">
            <v>8.1153455764015963</v>
          </cell>
        </row>
        <row r="271">
          <cell r="A271">
            <v>238</v>
          </cell>
          <cell r="B271">
            <v>27</v>
          </cell>
          <cell r="C271" t="str">
            <v>WELL PAD</v>
          </cell>
          <cell r="D271">
            <v>2</v>
          </cell>
          <cell r="E271">
            <v>4</v>
          </cell>
          <cell r="F271">
            <v>2</v>
          </cell>
          <cell r="G271" t="str">
            <v>798 INDUSTRIAL ROAD</v>
          </cell>
          <cell r="H271" t="str">
            <v>Caterpillar</v>
          </cell>
          <cell r="I271" t="str">
            <v>G3606</v>
          </cell>
          <cell r="J271">
            <v>1600</v>
          </cell>
          <cell r="K271">
            <v>6635</v>
          </cell>
          <cell r="L271" t="str">
            <v>Natural Gas</v>
          </cell>
          <cell r="M271" t="str">
            <v>(2), (19)</v>
          </cell>
          <cell r="R271">
            <v>1060.6206838775106</v>
          </cell>
          <cell r="S271">
            <v>31411.935889239183</v>
          </cell>
          <cell r="T271">
            <v>438658.55949205224</v>
          </cell>
          <cell r="U271">
            <v>119.50865583456428</v>
          </cell>
        </row>
        <row r="272">
          <cell r="A272">
            <v>240</v>
          </cell>
          <cell r="B272">
            <v>28</v>
          </cell>
          <cell r="C272" t="str">
            <v>WELL PAD</v>
          </cell>
          <cell r="D272">
            <v>2</v>
          </cell>
          <cell r="E272">
            <v>2</v>
          </cell>
          <cell r="F272">
            <v>1</v>
          </cell>
          <cell r="G272" t="str">
            <v>1392 CANELL SAMPSON RD</v>
          </cell>
          <cell r="H272" t="str">
            <v>Caterpillar</v>
          </cell>
          <cell r="I272" t="str">
            <v>G3306</v>
          </cell>
          <cell r="J272">
            <v>145</v>
          </cell>
          <cell r="K272">
            <v>7471</v>
          </cell>
          <cell r="L272" t="str">
            <v>Natural Gas</v>
          </cell>
          <cell r="M272" t="str">
            <v>(4a), (19)</v>
          </cell>
          <cell r="R272">
            <v>93.810930576070902</v>
          </cell>
          <cell r="S272">
            <v>1400.1631429264314</v>
          </cell>
          <cell r="T272">
            <v>3920.4568001940079</v>
          </cell>
          <cell r="U272">
            <v>5.7966754117154258</v>
          </cell>
        </row>
        <row r="273">
          <cell r="A273">
            <v>241</v>
          </cell>
          <cell r="B273">
            <v>29</v>
          </cell>
          <cell r="C273" t="str">
            <v>WELL PAD</v>
          </cell>
          <cell r="D273">
            <v>2</v>
          </cell>
          <cell r="E273">
            <v>2</v>
          </cell>
          <cell r="F273">
            <v>1</v>
          </cell>
          <cell r="G273" t="str">
            <v>1895 NORTHEAST LOOP 820</v>
          </cell>
          <cell r="H273" t="str">
            <v>Caterpillar</v>
          </cell>
          <cell r="I273" t="str">
            <v>G3306</v>
          </cell>
          <cell r="J273">
            <v>205</v>
          </cell>
          <cell r="K273">
            <v>8098</v>
          </cell>
          <cell r="L273" t="str">
            <v>Natural Gas</v>
          </cell>
          <cell r="M273" t="str">
            <v>(4a), (19)</v>
          </cell>
          <cell r="R273">
            <v>132.62924667651404</v>
          </cell>
          <cell r="S273">
            <v>1979.5409951718514</v>
          </cell>
          <cell r="T273">
            <v>5542.7147864811841</v>
          </cell>
          <cell r="U273">
            <v>8.1952997200114641</v>
          </cell>
        </row>
        <row r="274">
          <cell r="A274">
            <v>257</v>
          </cell>
          <cell r="B274">
            <v>30</v>
          </cell>
          <cell r="C274" t="str">
            <v>WELL PAD</v>
          </cell>
          <cell r="D274">
            <v>3</v>
          </cell>
          <cell r="E274">
            <v>4</v>
          </cell>
          <cell r="F274">
            <v>2</v>
          </cell>
          <cell r="G274" t="str">
            <v>10999 OLD WEATHERFORD RD</v>
          </cell>
          <cell r="H274" t="str">
            <v>Caterpillar</v>
          </cell>
          <cell r="I274" t="str">
            <v>G3306</v>
          </cell>
          <cell r="J274">
            <v>145</v>
          </cell>
          <cell r="K274">
            <v>7471</v>
          </cell>
          <cell r="L274" t="str">
            <v>Natural Gas</v>
          </cell>
          <cell r="M274" t="str">
            <v>(4a), (19)</v>
          </cell>
          <cell r="R274">
            <v>141.68685376661742</v>
          </cell>
          <cell r="S274">
            <v>2114.7291606957829</v>
          </cell>
          <cell r="T274">
            <v>23156.57399854494</v>
          </cell>
          <cell r="U274">
            <v>8.7549787252805391</v>
          </cell>
        </row>
        <row r="275">
          <cell r="A275">
            <v>266</v>
          </cell>
          <cell r="B275">
            <v>31</v>
          </cell>
          <cell r="C275" t="str">
            <v>WELL PAD</v>
          </cell>
          <cell r="D275">
            <v>5</v>
          </cell>
          <cell r="E275">
            <v>10</v>
          </cell>
          <cell r="F275">
            <v>1</v>
          </cell>
          <cell r="G275" t="str">
            <v>11392 TIGER TRL</v>
          </cell>
          <cell r="H275" t="str">
            <v>Caterpillar</v>
          </cell>
          <cell r="I275" t="str">
            <v>G3306</v>
          </cell>
          <cell r="J275">
            <v>145</v>
          </cell>
          <cell r="K275">
            <v>7471</v>
          </cell>
          <cell r="L275" t="str">
            <v>Natural Gas</v>
          </cell>
          <cell r="M275" t="str">
            <v>(4a), (19)</v>
          </cell>
          <cell r="R275">
            <v>93.810930576070902</v>
          </cell>
          <cell r="S275">
            <v>1400.1631429264314</v>
          </cell>
          <cell r="T275">
            <v>3920.4568001940079</v>
          </cell>
          <cell r="U275">
            <v>5.7966754117154258</v>
          </cell>
        </row>
        <row r="276">
          <cell r="A276">
            <v>267</v>
          </cell>
          <cell r="B276">
            <v>32</v>
          </cell>
          <cell r="C276" t="str">
            <v>WELL PAD</v>
          </cell>
          <cell r="D276">
            <v>5</v>
          </cell>
          <cell r="E276">
            <v>20</v>
          </cell>
          <cell r="F276">
            <v>1</v>
          </cell>
          <cell r="G276" t="str">
            <v>11392 TIGER  TRL</v>
          </cell>
          <cell r="H276" t="str">
            <v>Cummins</v>
          </cell>
          <cell r="I276" t="str">
            <v>GTA19-P1</v>
          </cell>
          <cell r="J276">
            <v>411</v>
          </cell>
          <cell r="K276" t="str">
            <v/>
          </cell>
          <cell r="L276" t="str">
            <v>Natural Gas</v>
          </cell>
          <cell r="M276" t="str">
            <v>(13), (19)</v>
          </cell>
          <cell r="R276">
            <v>276.73987122</v>
          </cell>
          <cell r="S276">
            <v>3968.7382878811263</v>
          </cell>
          <cell r="T276">
            <v>48418.607112149737</v>
          </cell>
          <cell r="U276">
            <v>17.128741502879997</v>
          </cell>
        </row>
        <row r="277">
          <cell r="A277">
            <v>268</v>
          </cell>
          <cell r="B277">
            <v>33</v>
          </cell>
          <cell r="C277" t="str">
            <v>WELL PAD</v>
          </cell>
          <cell r="D277">
            <v>5</v>
          </cell>
          <cell r="E277">
            <v>0</v>
          </cell>
          <cell r="F277">
            <v>1</v>
          </cell>
          <cell r="G277" t="str">
            <v>11395 TIGER TRL</v>
          </cell>
          <cell r="H277" t="str">
            <v>Cummins</v>
          </cell>
          <cell r="I277" t="str">
            <v>GTA19-P1</v>
          </cell>
          <cell r="J277">
            <v>411</v>
          </cell>
          <cell r="K277" t="str">
            <v/>
          </cell>
          <cell r="L277" t="str">
            <v>Natural Gas</v>
          </cell>
          <cell r="M277" t="str">
            <v>(13), (19)</v>
          </cell>
          <cell r="R277">
            <v>276.73987122</v>
          </cell>
          <cell r="S277">
            <v>3968.7382878811263</v>
          </cell>
          <cell r="T277">
            <v>48418.607112149737</v>
          </cell>
          <cell r="U277">
            <v>17.128741502879997</v>
          </cell>
        </row>
        <row r="278">
          <cell r="A278">
            <v>282</v>
          </cell>
          <cell r="B278">
            <v>34</v>
          </cell>
          <cell r="C278" t="str">
            <v>WELL PAD</v>
          </cell>
          <cell r="D278">
            <v>6</v>
          </cell>
          <cell r="E278">
            <v>6</v>
          </cell>
          <cell r="F278">
            <v>1</v>
          </cell>
          <cell r="G278" t="str">
            <v>4490 OLD DECATUR RD</v>
          </cell>
          <cell r="H278" t="str">
            <v>Caterpillar</v>
          </cell>
          <cell r="I278" t="str">
            <v>G3306</v>
          </cell>
          <cell r="J278">
            <v>145</v>
          </cell>
          <cell r="K278">
            <v>7471</v>
          </cell>
          <cell r="L278" t="str">
            <v>Natural Gas</v>
          </cell>
          <cell r="M278" t="str">
            <v>(4a), (19)</v>
          </cell>
          <cell r="R278">
            <v>93.810930576070902</v>
          </cell>
          <cell r="S278">
            <v>1400.1631429264314</v>
          </cell>
          <cell r="T278">
            <v>3920.4568001940079</v>
          </cell>
          <cell r="U278">
            <v>5.7966754117154258</v>
          </cell>
        </row>
        <row r="279">
          <cell r="A279">
            <v>289</v>
          </cell>
          <cell r="B279">
            <v>35</v>
          </cell>
          <cell r="C279" t="str">
            <v>WELL PAD</v>
          </cell>
          <cell r="D279">
            <v>2</v>
          </cell>
          <cell r="E279">
            <v>2</v>
          </cell>
          <cell r="F279">
            <v>1</v>
          </cell>
          <cell r="G279" t="str">
            <v>4999 MARK IV PKWY</v>
          </cell>
          <cell r="H279" t="str">
            <v>Caterpillar</v>
          </cell>
          <cell r="I279" t="str">
            <v>G3306</v>
          </cell>
          <cell r="J279">
            <v>145</v>
          </cell>
          <cell r="K279">
            <v>7471</v>
          </cell>
          <cell r="L279" t="str">
            <v>Natural Gas</v>
          </cell>
          <cell r="M279" t="str">
            <v>(4a), (19)</v>
          </cell>
          <cell r="R279">
            <v>93.810930576070902</v>
          </cell>
          <cell r="S279">
            <v>1400.1631429264314</v>
          </cell>
          <cell r="T279">
            <v>3920.4568001940079</v>
          </cell>
          <cell r="U279">
            <v>5.7966754117154258</v>
          </cell>
        </row>
        <row r="280">
          <cell r="A280">
            <v>294</v>
          </cell>
          <cell r="B280">
            <v>36</v>
          </cell>
          <cell r="C280" t="str">
            <v>WELL PAD</v>
          </cell>
          <cell r="D280">
            <v>10</v>
          </cell>
          <cell r="E280">
            <v>13</v>
          </cell>
          <cell r="F280">
            <v>2</v>
          </cell>
          <cell r="G280" t="str">
            <v>2299 MERCADO DR</v>
          </cell>
          <cell r="H280" t="str">
            <v>Caterpillar</v>
          </cell>
          <cell r="I280" t="str">
            <v>G3406</v>
          </cell>
          <cell r="J280">
            <v>215</v>
          </cell>
          <cell r="K280">
            <v>7767</v>
          </cell>
          <cell r="L280" t="str">
            <v>Natural Gas</v>
          </cell>
          <cell r="M280" t="str">
            <v>(1a), (19)</v>
          </cell>
          <cell r="R280">
            <v>264.9108666416808</v>
          </cell>
          <cell r="S280">
            <v>4152.207941092176</v>
          </cell>
          <cell r="T280">
            <v>11626.182235058091</v>
          </cell>
          <cell r="U280">
            <v>16.442743446725018</v>
          </cell>
        </row>
        <row r="281">
          <cell r="A281">
            <v>295</v>
          </cell>
          <cell r="B281">
            <v>37</v>
          </cell>
          <cell r="C281" t="str">
            <v>WELL PAD</v>
          </cell>
          <cell r="D281">
            <v>9</v>
          </cell>
          <cell r="E281">
            <v>11</v>
          </cell>
          <cell r="F281">
            <v>1</v>
          </cell>
          <cell r="G281" t="str">
            <v>1099 NIXON ST</v>
          </cell>
          <cell r="H281" t="str">
            <v>Caterpillar</v>
          </cell>
          <cell r="I281" t="str">
            <v>G3516</v>
          </cell>
          <cell r="J281">
            <v>1340</v>
          </cell>
          <cell r="K281">
            <v>7175</v>
          </cell>
          <cell r="L281" t="str">
            <v>Natural Gas</v>
          </cell>
          <cell r="M281" t="str">
            <v>(9), (19)</v>
          </cell>
          <cell r="R281">
            <v>800.11869000000002</v>
          </cell>
          <cell r="S281">
            <v>12939.438700147712</v>
          </cell>
          <cell r="T281">
            <v>67543.870014771048</v>
          </cell>
          <cell r="U281">
            <v>49.523135759999995</v>
          </cell>
        </row>
        <row r="282">
          <cell r="A282">
            <v>302</v>
          </cell>
          <cell r="B282">
            <v>38</v>
          </cell>
          <cell r="C282" t="str">
            <v>WELL PAD</v>
          </cell>
          <cell r="D282">
            <v>2</v>
          </cell>
          <cell r="E282">
            <v>4</v>
          </cell>
          <cell r="F282">
            <v>1</v>
          </cell>
          <cell r="G282" t="str">
            <v>2099 MARTIN LYDON AVE</v>
          </cell>
          <cell r="H282" t="str">
            <v>Caterpillar</v>
          </cell>
          <cell r="I282" t="str">
            <v>G3306</v>
          </cell>
          <cell r="J282">
            <v>145</v>
          </cell>
          <cell r="K282">
            <v>7471</v>
          </cell>
          <cell r="L282" t="str">
            <v>Natural Gas</v>
          </cell>
          <cell r="M282" t="str">
            <v>(4a), (19)</v>
          </cell>
          <cell r="R282">
            <v>93.810930576070902</v>
          </cell>
          <cell r="S282">
            <v>1400.1631429264314</v>
          </cell>
          <cell r="T282">
            <v>3920.4568001940079</v>
          </cell>
          <cell r="U282">
            <v>5.7966754117154258</v>
          </cell>
        </row>
        <row r="283">
          <cell r="A283">
            <v>303</v>
          </cell>
          <cell r="B283">
            <v>39</v>
          </cell>
          <cell r="C283" t="str">
            <v>WELL PAD</v>
          </cell>
          <cell r="D283">
            <v>4</v>
          </cell>
          <cell r="E283">
            <v>5</v>
          </cell>
          <cell r="F283">
            <v>1</v>
          </cell>
          <cell r="G283" t="str">
            <v>5092 SOUTH FWY</v>
          </cell>
          <cell r="H283" t="str">
            <v>Caterpillar</v>
          </cell>
          <cell r="I283" t="str">
            <v>G3306</v>
          </cell>
          <cell r="J283">
            <v>145</v>
          </cell>
          <cell r="K283">
            <v>7471</v>
          </cell>
          <cell r="L283" t="str">
            <v>Natural Gas</v>
          </cell>
          <cell r="M283" t="str">
            <v>(4a), (19)</v>
          </cell>
          <cell r="R283">
            <v>93.810930576070902</v>
          </cell>
          <cell r="S283">
            <v>1400.1631429264314</v>
          </cell>
          <cell r="T283">
            <v>3920.4568001940079</v>
          </cell>
          <cell r="U283">
            <v>5.7966754117154258</v>
          </cell>
        </row>
        <row r="284">
          <cell r="A284">
            <v>308</v>
          </cell>
          <cell r="B284">
            <v>40</v>
          </cell>
          <cell r="C284" t="str">
            <v>WELL PAD</v>
          </cell>
          <cell r="D284">
            <v>4</v>
          </cell>
          <cell r="E284">
            <v>4</v>
          </cell>
          <cell r="F284">
            <v>1</v>
          </cell>
          <cell r="G284" t="str">
            <v>5990 Columbus Trail</v>
          </cell>
          <cell r="H284" t="str">
            <v>Caterpillar</v>
          </cell>
          <cell r="I284" t="str">
            <v>G3306</v>
          </cell>
          <cell r="J284">
            <v>145</v>
          </cell>
          <cell r="K284">
            <v>7471</v>
          </cell>
          <cell r="L284" t="str">
            <v>Natural Gas</v>
          </cell>
          <cell r="M284" t="str">
            <v>(4a), (19)</v>
          </cell>
          <cell r="R284">
            <v>93.810930576070902</v>
          </cell>
          <cell r="S284">
            <v>1400.1631429264314</v>
          </cell>
          <cell r="T284">
            <v>3920.4568001940079</v>
          </cell>
          <cell r="U284">
            <v>5.7966754117154258</v>
          </cell>
        </row>
        <row r="285">
          <cell r="A285">
            <v>315</v>
          </cell>
          <cell r="B285">
            <v>41</v>
          </cell>
          <cell r="C285" t="str">
            <v>WELL PAD</v>
          </cell>
          <cell r="D285">
            <v>1</v>
          </cell>
          <cell r="E285">
            <v>2</v>
          </cell>
          <cell r="F285">
            <v>1</v>
          </cell>
          <cell r="G285" t="str">
            <v>5701 W Risinger Rd</v>
          </cell>
          <cell r="H285" t="str">
            <v>Caterpillar</v>
          </cell>
          <cell r="I285" t="str">
            <v>G3306</v>
          </cell>
          <cell r="J285">
            <v>145</v>
          </cell>
          <cell r="K285">
            <v>7471</v>
          </cell>
          <cell r="L285" t="str">
            <v>Natural Gas</v>
          </cell>
          <cell r="M285" t="str">
            <v>(4a), (19)</v>
          </cell>
          <cell r="R285">
            <v>93.810930576070902</v>
          </cell>
          <cell r="S285">
            <v>1400.1631429264314</v>
          </cell>
          <cell r="T285">
            <v>3920.4568001940079</v>
          </cell>
          <cell r="U285">
            <v>5.7966754117154258</v>
          </cell>
        </row>
        <row r="286">
          <cell r="A286">
            <v>324</v>
          </cell>
          <cell r="B286">
            <v>42</v>
          </cell>
          <cell r="C286" t="str">
            <v>WELL PAD</v>
          </cell>
          <cell r="D286">
            <v>3</v>
          </cell>
          <cell r="E286">
            <v>4</v>
          </cell>
          <cell r="F286">
            <v>1</v>
          </cell>
          <cell r="G286" t="str">
            <v>10193 OLD CROWLEY CLEBURNE RD</v>
          </cell>
          <cell r="H286" t="str">
            <v>Caterpillar</v>
          </cell>
          <cell r="I286" t="str">
            <v>G3306</v>
          </cell>
          <cell r="J286">
            <v>145</v>
          </cell>
          <cell r="K286">
            <v>7471</v>
          </cell>
          <cell r="L286" t="str">
            <v>Natural Gas</v>
          </cell>
          <cell r="M286" t="str">
            <v>(4a), (19)</v>
          </cell>
          <cell r="R286">
            <v>93.810930576070902</v>
          </cell>
          <cell r="S286">
            <v>1400.1631429264314</v>
          </cell>
          <cell r="T286">
            <v>3920.4568001940079</v>
          </cell>
          <cell r="U286">
            <v>5.7966754117154258</v>
          </cell>
        </row>
        <row r="287">
          <cell r="A287">
            <v>327</v>
          </cell>
          <cell r="B287">
            <v>43</v>
          </cell>
          <cell r="C287" t="str">
            <v>WELL PAD</v>
          </cell>
          <cell r="D287">
            <v>3</v>
          </cell>
          <cell r="E287">
            <v>4</v>
          </cell>
          <cell r="F287">
            <v>1</v>
          </cell>
          <cell r="G287" t="str">
            <v>2998 N CROWLEY CLEBURNE RD</v>
          </cell>
          <cell r="H287" t="str">
            <v>Caterpillar</v>
          </cell>
          <cell r="I287" t="str">
            <v>G3406</v>
          </cell>
          <cell r="J287">
            <v>215</v>
          </cell>
          <cell r="K287">
            <v>7767</v>
          </cell>
          <cell r="L287" t="str">
            <v>Natural Gas</v>
          </cell>
          <cell r="M287" t="str">
            <v>(1a), (19)</v>
          </cell>
          <cell r="R287">
            <v>132.4554333208404</v>
          </cell>
          <cell r="S287">
            <v>2076.103970546088</v>
          </cell>
          <cell r="T287">
            <v>5813.0911175290457</v>
          </cell>
          <cell r="U287">
            <v>8.221371723362509</v>
          </cell>
        </row>
        <row r="288">
          <cell r="A288">
            <v>328</v>
          </cell>
          <cell r="B288">
            <v>44</v>
          </cell>
          <cell r="C288" t="str">
            <v>WELL PAD</v>
          </cell>
          <cell r="D288">
            <v>2</v>
          </cell>
          <cell r="E288">
            <v>4</v>
          </cell>
          <cell r="F288">
            <v>1</v>
          </cell>
          <cell r="G288" t="str">
            <v>2592 NORTH CROWLEY CLEBURNE RD</v>
          </cell>
          <cell r="H288" t="str">
            <v>Caterpillar</v>
          </cell>
          <cell r="I288" t="str">
            <v>G3306</v>
          </cell>
          <cell r="J288">
            <v>145</v>
          </cell>
          <cell r="K288">
            <v>7471</v>
          </cell>
          <cell r="L288" t="str">
            <v>Natural Gas</v>
          </cell>
          <cell r="M288" t="str">
            <v>(4a), (19)</v>
          </cell>
          <cell r="R288">
            <v>93.810930576070902</v>
          </cell>
          <cell r="S288">
            <v>1400.1631429264314</v>
          </cell>
          <cell r="T288">
            <v>3920.4568001940079</v>
          </cell>
          <cell r="U288">
            <v>5.7966754117154258</v>
          </cell>
        </row>
        <row r="289">
          <cell r="A289">
            <v>329</v>
          </cell>
          <cell r="B289">
            <v>45</v>
          </cell>
          <cell r="C289" t="str">
            <v>WELL PAD</v>
          </cell>
          <cell r="D289">
            <v>1</v>
          </cell>
          <cell r="E289">
            <v>1</v>
          </cell>
          <cell r="F289">
            <v>1</v>
          </cell>
          <cell r="G289" t="str">
            <v>2195 CUNNINGHAM</v>
          </cell>
          <cell r="H289" t="str">
            <v>Caterpillar</v>
          </cell>
          <cell r="I289" t="str">
            <v>G3306</v>
          </cell>
          <cell r="J289">
            <v>145</v>
          </cell>
          <cell r="K289">
            <v>7471</v>
          </cell>
          <cell r="L289" t="str">
            <v>Natural Gas</v>
          </cell>
          <cell r="M289" t="str">
            <v>(4a), (19)</v>
          </cell>
          <cell r="R289">
            <v>93.810930576070902</v>
          </cell>
          <cell r="S289">
            <v>1400.1631429264314</v>
          </cell>
          <cell r="T289">
            <v>3920.4568001940079</v>
          </cell>
          <cell r="U289">
            <v>5.7966754117154258</v>
          </cell>
        </row>
        <row r="290">
          <cell r="A290">
            <v>335</v>
          </cell>
          <cell r="B290">
            <v>46</v>
          </cell>
          <cell r="C290" t="str">
            <v>WELL PAD</v>
          </cell>
          <cell r="D290">
            <v>1</v>
          </cell>
          <cell r="E290">
            <v>1</v>
          </cell>
          <cell r="F290">
            <v>1</v>
          </cell>
          <cell r="G290" t="str">
            <v>7393 CROWLEY RD</v>
          </cell>
          <cell r="H290" t="str">
            <v>Caterpillar</v>
          </cell>
          <cell r="I290" t="str">
            <v>G3306</v>
          </cell>
          <cell r="J290">
            <v>145</v>
          </cell>
          <cell r="K290">
            <v>7471</v>
          </cell>
          <cell r="L290" t="str">
            <v>Natural Gas</v>
          </cell>
          <cell r="M290" t="str">
            <v>(4a), (19)</v>
          </cell>
          <cell r="R290">
            <v>93.810930576070902</v>
          </cell>
          <cell r="S290">
            <v>1400.1631429264314</v>
          </cell>
          <cell r="T290">
            <v>3920.4568001940079</v>
          </cell>
          <cell r="U290">
            <v>5.7966754117154258</v>
          </cell>
        </row>
        <row r="291">
          <cell r="A291">
            <v>338</v>
          </cell>
          <cell r="B291">
            <v>47</v>
          </cell>
          <cell r="C291" t="str">
            <v>WELL PAD</v>
          </cell>
          <cell r="D291">
            <v>3</v>
          </cell>
          <cell r="E291">
            <v>4</v>
          </cell>
          <cell r="F291">
            <v>2</v>
          </cell>
          <cell r="G291" t="str">
            <v>11790 SOUTH FWY</v>
          </cell>
          <cell r="H291" t="str">
            <v>Caterpillar</v>
          </cell>
          <cell r="I291" t="str">
            <v>G3606</v>
          </cell>
          <cell r="J291">
            <v>1849</v>
          </cell>
          <cell r="K291">
            <v>6612</v>
          </cell>
          <cell r="L291" t="str">
            <v>Natural Gas</v>
          </cell>
          <cell r="M291" t="str">
            <v>(2), (19)</v>
          </cell>
          <cell r="R291">
            <v>16.497552591547436</v>
          </cell>
          <cell r="S291">
            <v>35708.988293392707</v>
          </cell>
          <cell r="T291">
            <v>187472.18854031176</v>
          </cell>
          <cell r="U291">
            <v>125.69563879274236</v>
          </cell>
        </row>
        <row r="292">
          <cell r="A292">
            <v>348</v>
          </cell>
          <cell r="B292">
            <v>48</v>
          </cell>
          <cell r="C292" t="str">
            <v>WELL PAD</v>
          </cell>
          <cell r="D292">
            <v>8</v>
          </cell>
          <cell r="E292">
            <v>10</v>
          </cell>
          <cell r="F292">
            <v>3</v>
          </cell>
          <cell r="G292" t="str">
            <v>12298 OAK GROVE ROAD SOUTH</v>
          </cell>
          <cell r="H292" t="str">
            <v>Caterpillar</v>
          </cell>
          <cell r="I292" t="str">
            <v>G3306</v>
          </cell>
          <cell r="J292">
            <v>145</v>
          </cell>
          <cell r="K292">
            <v>7471</v>
          </cell>
          <cell r="L292" t="str">
            <v>Natural Gas</v>
          </cell>
          <cell r="M292" t="str">
            <v>(4a), (19)</v>
          </cell>
          <cell r="R292">
            <v>249.08419497784342</v>
          </cell>
          <cell r="S292">
            <v>3717.674551908111</v>
          </cell>
          <cell r="T292">
            <v>32535.928922595296</v>
          </cell>
          <cell r="U292">
            <v>15.39117264489958</v>
          </cell>
        </row>
        <row r="293">
          <cell r="A293">
            <v>351</v>
          </cell>
          <cell r="B293">
            <v>49</v>
          </cell>
          <cell r="C293" t="str">
            <v>WELL PAD</v>
          </cell>
          <cell r="D293">
            <v>4</v>
          </cell>
          <cell r="E293">
            <v>4</v>
          </cell>
          <cell r="F293">
            <v>1</v>
          </cell>
          <cell r="G293" t="str">
            <v>1099 E Rendon Crowley Rd</v>
          </cell>
          <cell r="H293" t="str">
            <v>Caterpillar</v>
          </cell>
          <cell r="I293" t="str">
            <v>G3306</v>
          </cell>
          <cell r="J293">
            <v>145</v>
          </cell>
          <cell r="K293">
            <v>7471</v>
          </cell>
          <cell r="L293" t="str">
            <v>Natural Gas</v>
          </cell>
          <cell r="M293" t="str">
            <v>(4a), (19)</v>
          </cell>
          <cell r="R293">
            <v>93.810930576070902</v>
          </cell>
          <cell r="S293">
            <v>1400.1631429264314</v>
          </cell>
          <cell r="T293">
            <v>3920.4568001940079</v>
          </cell>
          <cell r="U293">
            <v>5.7966754117154258</v>
          </cell>
        </row>
        <row r="294">
          <cell r="A294">
            <v>354</v>
          </cell>
          <cell r="B294">
            <v>50</v>
          </cell>
          <cell r="C294" t="str">
            <v>WELL PAD</v>
          </cell>
          <cell r="D294">
            <v>3</v>
          </cell>
          <cell r="E294">
            <v>3</v>
          </cell>
          <cell r="F294">
            <v>1</v>
          </cell>
          <cell r="G294" t="str">
            <v>492 Garden acres Dr</v>
          </cell>
          <cell r="H294" t="str">
            <v>Caterpillar</v>
          </cell>
          <cell r="I294" t="str">
            <v>G3306</v>
          </cell>
          <cell r="J294">
            <v>145</v>
          </cell>
          <cell r="K294">
            <v>7471</v>
          </cell>
          <cell r="L294" t="str">
            <v>Natural Gas</v>
          </cell>
          <cell r="M294" t="str">
            <v>(4a), (19)</v>
          </cell>
          <cell r="R294">
            <v>93.810930576070902</v>
          </cell>
          <cell r="S294">
            <v>1400.1631429264314</v>
          </cell>
          <cell r="T294">
            <v>3920.4568001940079</v>
          </cell>
          <cell r="U294">
            <v>5.7966754117154258</v>
          </cell>
        </row>
        <row r="295">
          <cell r="A295">
            <v>356</v>
          </cell>
          <cell r="B295">
            <v>51</v>
          </cell>
          <cell r="C295" t="str">
            <v>WELL PAD</v>
          </cell>
          <cell r="D295">
            <v>3</v>
          </cell>
          <cell r="E295">
            <v>4</v>
          </cell>
          <cell r="F295">
            <v>1</v>
          </cell>
          <cell r="G295" t="str">
            <v>9798 OLD BURLESON RD</v>
          </cell>
          <cell r="H295" t="str">
            <v>Caterpillar</v>
          </cell>
          <cell r="I295" t="str">
            <v>G3406</v>
          </cell>
          <cell r="J295">
            <v>215</v>
          </cell>
          <cell r="K295">
            <v>7767</v>
          </cell>
          <cell r="L295" t="str">
            <v>Natural Gas</v>
          </cell>
          <cell r="M295" t="str">
            <v>(1a), (19)</v>
          </cell>
          <cell r="R295">
            <v>132.4554333208404</v>
          </cell>
          <cell r="S295">
            <v>2076.103970546088</v>
          </cell>
          <cell r="T295">
            <v>5813.0911175290457</v>
          </cell>
          <cell r="U295">
            <v>8.221371723362509</v>
          </cell>
        </row>
        <row r="296">
          <cell r="A296">
            <v>357</v>
          </cell>
          <cell r="B296">
            <v>52</v>
          </cell>
          <cell r="C296" t="str">
            <v>WELL PAD</v>
          </cell>
          <cell r="D296">
            <v>3</v>
          </cell>
          <cell r="E296">
            <v>3</v>
          </cell>
          <cell r="F296">
            <v>1</v>
          </cell>
          <cell r="G296" t="str">
            <v>10199 OAK GROVE RD</v>
          </cell>
          <cell r="H296" t="str">
            <v>Caterpillar</v>
          </cell>
          <cell r="I296" t="str">
            <v>G3306</v>
          </cell>
          <cell r="J296">
            <v>145</v>
          </cell>
          <cell r="K296">
            <v>7471</v>
          </cell>
          <cell r="L296" t="str">
            <v>Natural Gas</v>
          </cell>
          <cell r="M296" t="str">
            <v>(4a), (19)</v>
          </cell>
          <cell r="R296">
            <v>93.810930576070902</v>
          </cell>
          <cell r="S296">
            <v>1400.1631429264314</v>
          </cell>
          <cell r="T296">
            <v>3920.4568001940079</v>
          </cell>
          <cell r="U296">
            <v>5.7966754117154258</v>
          </cell>
        </row>
        <row r="297">
          <cell r="A297">
            <v>371</v>
          </cell>
          <cell r="B297">
            <v>53</v>
          </cell>
          <cell r="C297" t="str">
            <v>WELL PAD</v>
          </cell>
          <cell r="D297">
            <v>2</v>
          </cell>
          <cell r="E297">
            <v>3</v>
          </cell>
          <cell r="F297">
            <v>1</v>
          </cell>
          <cell r="G297" t="str">
            <v>7893 WILL ROGERS BLVD</v>
          </cell>
          <cell r="H297" t="str">
            <v>Caterpillar</v>
          </cell>
          <cell r="I297" t="str">
            <v>G3408</v>
          </cell>
          <cell r="J297">
            <v>255</v>
          </cell>
          <cell r="K297">
            <v>7361</v>
          </cell>
          <cell r="L297" t="str">
            <v>Natural Gas</v>
          </cell>
          <cell r="M297" t="str">
            <v>(1a), (19)</v>
          </cell>
          <cell r="R297">
            <v>157.09830463634557</v>
          </cell>
          <cell r="S297">
            <v>2462.3558720430347</v>
          </cell>
          <cell r="T297">
            <v>6894.5964417204968</v>
          </cell>
          <cell r="U297">
            <v>9.7509292532904173</v>
          </cell>
        </row>
        <row r="298">
          <cell r="A298">
            <v>374</v>
          </cell>
          <cell r="B298">
            <v>54</v>
          </cell>
          <cell r="C298" t="str">
            <v>WELL PAD</v>
          </cell>
          <cell r="D298">
            <v>2</v>
          </cell>
          <cell r="E298">
            <v>2</v>
          </cell>
          <cell r="F298">
            <v>1</v>
          </cell>
          <cell r="G298" t="str">
            <v>6994 WILL ROGERS BLVD</v>
          </cell>
          <cell r="H298" t="str">
            <v>Caterpillar</v>
          </cell>
          <cell r="I298" t="str">
            <v>G3408</v>
          </cell>
          <cell r="J298">
            <v>255</v>
          </cell>
          <cell r="K298">
            <v>7361</v>
          </cell>
          <cell r="L298" t="str">
            <v>Natural Gas</v>
          </cell>
          <cell r="M298" t="str">
            <v>(1a), (19)</v>
          </cell>
          <cell r="R298">
            <v>157.09830463634557</v>
          </cell>
          <cell r="S298">
            <v>2462.3558720430347</v>
          </cell>
          <cell r="T298">
            <v>6894.5964417204968</v>
          </cell>
          <cell r="U298">
            <v>9.7509292532904173</v>
          </cell>
        </row>
        <row r="299">
          <cell r="A299">
            <v>396</v>
          </cell>
          <cell r="B299">
            <v>55</v>
          </cell>
          <cell r="C299" t="str">
            <v>WELL PAD</v>
          </cell>
          <cell r="D299">
            <v>10</v>
          </cell>
          <cell r="E299">
            <v>10</v>
          </cell>
          <cell r="F299">
            <v>1</v>
          </cell>
          <cell r="G299" t="str">
            <v>2295 E SEMINARY DR</v>
          </cell>
          <cell r="H299" t="str">
            <v>Caterpillar</v>
          </cell>
          <cell r="I299" t="str">
            <v>G3306</v>
          </cell>
          <cell r="J299">
            <v>145</v>
          </cell>
          <cell r="K299">
            <v>7471</v>
          </cell>
          <cell r="L299" t="str">
            <v>Natural Gas</v>
          </cell>
          <cell r="M299" t="str">
            <v>(4a), (19)</v>
          </cell>
          <cell r="R299">
            <v>93.810930576070902</v>
          </cell>
          <cell r="S299">
            <v>1400.1631429264314</v>
          </cell>
          <cell r="T299">
            <v>3920.4568001940079</v>
          </cell>
          <cell r="U299">
            <v>5.7966754117154258</v>
          </cell>
        </row>
        <row r="300">
          <cell r="A300">
            <v>397</v>
          </cell>
          <cell r="B300">
            <v>56</v>
          </cell>
          <cell r="C300" t="str">
            <v>WELL PAD</v>
          </cell>
          <cell r="D300">
            <v>2</v>
          </cell>
          <cell r="E300">
            <v>5</v>
          </cell>
          <cell r="F300">
            <v>3</v>
          </cell>
          <cell r="G300" t="str">
            <v>1294 E BERRY ST</v>
          </cell>
          <cell r="H300" t="str">
            <v>Caterpillar</v>
          </cell>
          <cell r="I300" t="str">
            <v>G3306</v>
          </cell>
          <cell r="J300">
            <v>145</v>
          </cell>
          <cell r="K300">
            <v>7471</v>
          </cell>
          <cell r="L300" t="str">
            <v>Natural Gas</v>
          </cell>
          <cell r="M300" t="str">
            <v>(4a), (19)</v>
          </cell>
          <cell r="R300">
            <v>1694.0483105760709</v>
          </cell>
          <cell r="S300">
            <v>27279.040543221858</v>
          </cell>
          <cell r="T300">
            <v>139008.19682973609</v>
          </cell>
          <cell r="U300">
            <v>104.84294693171542</v>
          </cell>
        </row>
        <row r="301">
          <cell r="A301">
            <v>399</v>
          </cell>
          <cell r="B301">
            <v>57</v>
          </cell>
          <cell r="C301" t="str">
            <v>WELL PAD</v>
          </cell>
          <cell r="D301">
            <v>5</v>
          </cell>
          <cell r="E301">
            <v>6</v>
          </cell>
          <cell r="F301">
            <v>1</v>
          </cell>
          <cell r="G301" t="str">
            <v>4296 MITCHELL BLVD</v>
          </cell>
          <cell r="H301" t="str">
            <v>Caterpillar</v>
          </cell>
          <cell r="I301" t="str">
            <v>G3306</v>
          </cell>
          <cell r="J301">
            <v>145</v>
          </cell>
          <cell r="K301">
            <v>7471</v>
          </cell>
          <cell r="L301" t="str">
            <v>Natural Gas</v>
          </cell>
          <cell r="M301" t="str">
            <v>(4a), (19)</v>
          </cell>
          <cell r="R301">
            <v>93.810930576070902</v>
          </cell>
          <cell r="S301">
            <v>1400.1631429264314</v>
          </cell>
          <cell r="T301">
            <v>3920.4568001940079</v>
          </cell>
          <cell r="U301">
            <v>5.7966754117154258</v>
          </cell>
        </row>
        <row r="302">
          <cell r="A302">
            <v>400</v>
          </cell>
          <cell r="B302">
            <v>58</v>
          </cell>
          <cell r="C302" t="str">
            <v>WELL PAD</v>
          </cell>
          <cell r="D302">
            <v>6</v>
          </cell>
          <cell r="E302">
            <v>8</v>
          </cell>
          <cell r="F302">
            <v>1</v>
          </cell>
          <cell r="G302" t="str">
            <v>3997 MITCHELL BLVD</v>
          </cell>
          <cell r="H302" t="str">
            <v>Caterpillar</v>
          </cell>
          <cell r="I302" t="str">
            <v>G3406</v>
          </cell>
          <cell r="J302">
            <v>215</v>
          </cell>
          <cell r="K302">
            <v>7767</v>
          </cell>
          <cell r="L302" t="str">
            <v>Natural Gas</v>
          </cell>
          <cell r="M302" t="str">
            <v>(1a), (19)</v>
          </cell>
          <cell r="R302">
            <v>132.4554333208404</v>
          </cell>
          <cell r="S302">
            <v>2076.103970546088</v>
          </cell>
          <cell r="T302">
            <v>5813.0911175290457</v>
          </cell>
          <cell r="U302">
            <v>8.221371723362509</v>
          </cell>
        </row>
        <row r="303">
          <cell r="A303">
            <v>403</v>
          </cell>
          <cell r="B303">
            <v>59</v>
          </cell>
          <cell r="C303" t="str">
            <v>WELL PAD</v>
          </cell>
          <cell r="D303">
            <v>4</v>
          </cell>
          <cell r="E303">
            <v>4</v>
          </cell>
          <cell r="F303">
            <v>1</v>
          </cell>
          <cell r="G303" t="str">
            <v>1999 BOMAR AVE</v>
          </cell>
          <cell r="H303" t="str">
            <v>Caterpillar</v>
          </cell>
          <cell r="I303" t="str">
            <v>G3306</v>
          </cell>
          <cell r="J303">
            <v>145</v>
          </cell>
          <cell r="K303">
            <v>7471</v>
          </cell>
          <cell r="L303" t="str">
            <v>Natural Gas</v>
          </cell>
          <cell r="M303" t="str">
            <v>(4a), (19)</v>
          </cell>
          <cell r="R303">
            <v>93.810930576070902</v>
          </cell>
          <cell r="S303">
            <v>1400.1631429264314</v>
          </cell>
          <cell r="T303">
            <v>3920.4568001940079</v>
          </cell>
          <cell r="U303">
            <v>5.7966754117154258</v>
          </cell>
        </row>
        <row r="304">
          <cell r="A304">
            <v>405</v>
          </cell>
          <cell r="B304">
            <v>60</v>
          </cell>
          <cell r="C304" t="str">
            <v>WELL PAD</v>
          </cell>
          <cell r="D304">
            <v>5</v>
          </cell>
          <cell r="E304">
            <v>0</v>
          </cell>
          <cell r="F304">
            <v>1</v>
          </cell>
          <cell r="G304" t="str">
            <v>892 BEACH ST</v>
          </cell>
          <cell r="H304" t="str">
            <v>Caterpillar</v>
          </cell>
          <cell r="I304" t="str">
            <v>G3306</v>
          </cell>
          <cell r="J304">
            <v>145</v>
          </cell>
          <cell r="K304">
            <v>7471</v>
          </cell>
          <cell r="L304" t="str">
            <v>Natural Gas</v>
          </cell>
          <cell r="M304" t="str">
            <v>(4a), (19)</v>
          </cell>
          <cell r="R304">
            <v>93.810930576070902</v>
          </cell>
          <cell r="S304">
            <v>1400.1631429264314</v>
          </cell>
          <cell r="T304">
            <v>3920.4568001940079</v>
          </cell>
          <cell r="U304">
            <v>5.7966754117154258</v>
          </cell>
        </row>
        <row r="305">
          <cell r="A305">
            <v>411</v>
          </cell>
          <cell r="B305">
            <v>61</v>
          </cell>
          <cell r="C305" t="str">
            <v>WELL PAD</v>
          </cell>
          <cell r="D305">
            <v>9</v>
          </cell>
          <cell r="E305">
            <v>9</v>
          </cell>
          <cell r="F305">
            <v>1</v>
          </cell>
          <cell r="G305" t="str">
            <v>5391 EAST FIRST ST</v>
          </cell>
          <cell r="H305" t="str">
            <v>Caterpillar</v>
          </cell>
          <cell r="I305" t="str">
            <v>G3406</v>
          </cell>
          <cell r="J305">
            <v>215</v>
          </cell>
          <cell r="K305">
            <v>7767</v>
          </cell>
          <cell r="L305" t="str">
            <v>Natural Gas</v>
          </cell>
          <cell r="M305" t="str">
            <v>(1a), (19)</v>
          </cell>
          <cell r="R305">
            <v>132.4554333208404</v>
          </cell>
          <cell r="S305">
            <v>2076.103970546088</v>
          </cell>
          <cell r="T305">
            <v>5813.0911175290457</v>
          </cell>
          <cell r="U305">
            <v>8.221371723362509</v>
          </cell>
        </row>
        <row r="306">
          <cell r="A306">
            <v>415</v>
          </cell>
          <cell r="B306">
            <v>62</v>
          </cell>
          <cell r="C306" t="str">
            <v>WELL PAD</v>
          </cell>
          <cell r="D306">
            <v>1</v>
          </cell>
          <cell r="E306">
            <v>1</v>
          </cell>
          <cell r="F306">
            <v>1</v>
          </cell>
          <cell r="G306" t="str">
            <v>7092 ENTERPRISE AVE</v>
          </cell>
          <cell r="H306" t="str">
            <v>Caterpillar</v>
          </cell>
          <cell r="I306" t="str">
            <v>G3304</v>
          </cell>
          <cell r="J306">
            <v>95</v>
          </cell>
          <cell r="K306">
            <v>7567</v>
          </cell>
          <cell r="L306" t="str">
            <v>Natural Gas</v>
          </cell>
          <cell r="M306" t="str">
            <v>(4b), (19)</v>
          </cell>
          <cell r="R306">
            <v>61.462333825701634</v>
          </cell>
          <cell r="S306">
            <v>917.34826605524825</v>
          </cell>
          <cell r="T306">
            <v>24695.015322207284</v>
          </cell>
          <cell r="U306">
            <v>3.7978218214687276</v>
          </cell>
        </row>
        <row r="307">
          <cell r="A307">
            <v>419</v>
          </cell>
          <cell r="B307">
            <v>63</v>
          </cell>
          <cell r="C307" t="str">
            <v>WELL PAD</v>
          </cell>
          <cell r="D307">
            <v>9</v>
          </cell>
          <cell r="E307">
            <v>12</v>
          </cell>
          <cell r="F307">
            <v>2</v>
          </cell>
          <cell r="G307" t="str">
            <v>7090 ENTERPRISE AVE</v>
          </cell>
          <cell r="H307" t="str">
            <v>Caterpillar</v>
          </cell>
          <cell r="I307" t="str">
            <v>G3406</v>
          </cell>
          <cell r="J307">
            <v>215</v>
          </cell>
          <cell r="K307">
            <v>7767</v>
          </cell>
          <cell r="L307" t="str">
            <v>Natural Gas</v>
          </cell>
          <cell r="M307" t="str">
            <v>(1a), (19)</v>
          </cell>
          <cell r="R307">
            <v>264.9108666416808</v>
          </cell>
          <cell r="S307">
            <v>4152.207941092176</v>
          </cell>
          <cell r="T307">
            <v>11626.182235058091</v>
          </cell>
          <cell r="U307">
            <v>16.442743446725018</v>
          </cell>
        </row>
        <row r="308">
          <cell r="A308">
            <v>420</v>
          </cell>
          <cell r="B308">
            <v>64</v>
          </cell>
          <cell r="C308" t="str">
            <v>WELL PAD</v>
          </cell>
          <cell r="D308">
            <v>2</v>
          </cell>
          <cell r="E308">
            <v>4</v>
          </cell>
          <cell r="F308">
            <v>1</v>
          </cell>
          <cell r="G308" t="str">
            <v>7094 JACK NEWELL BLVD S</v>
          </cell>
          <cell r="H308" t="str">
            <v>Caterpillar</v>
          </cell>
          <cell r="I308" t="str">
            <v>G3306</v>
          </cell>
          <cell r="J308">
            <v>145</v>
          </cell>
          <cell r="K308">
            <v>7471</v>
          </cell>
          <cell r="L308" t="str">
            <v>Natural Gas</v>
          </cell>
          <cell r="M308" t="str">
            <v>(4a), (19)</v>
          </cell>
          <cell r="R308">
            <v>93.810930576070902</v>
          </cell>
          <cell r="S308">
            <v>1400.1631429264314</v>
          </cell>
          <cell r="T308">
            <v>3920.4568001940079</v>
          </cell>
          <cell r="U308">
            <v>5.7966754117154258</v>
          </cell>
        </row>
        <row r="309">
          <cell r="A309">
            <v>421</v>
          </cell>
          <cell r="B309">
            <v>65</v>
          </cell>
          <cell r="C309" t="str">
            <v>WELL PAD</v>
          </cell>
          <cell r="D309">
            <v>2</v>
          </cell>
          <cell r="E309">
            <v>2</v>
          </cell>
          <cell r="F309">
            <v>1</v>
          </cell>
          <cell r="G309" t="str">
            <v>2392 AUSTIN RD</v>
          </cell>
          <cell r="H309" t="str">
            <v>Caterpillar</v>
          </cell>
          <cell r="I309" t="str">
            <v>G3306</v>
          </cell>
          <cell r="J309">
            <v>145</v>
          </cell>
          <cell r="K309">
            <v>7471</v>
          </cell>
          <cell r="L309" t="str">
            <v>Natural Gas</v>
          </cell>
          <cell r="M309" t="str">
            <v>(4a), (19)</v>
          </cell>
          <cell r="R309">
            <v>93.810930576070902</v>
          </cell>
          <cell r="S309">
            <v>1400.1631429264314</v>
          </cell>
          <cell r="T309">
            <v>3920.4568001940079</v>
          </cell>
          <cell r="U309">
            <v>5.7966754117154258</v>
          </cell>
        </row>
        <row r="310">
          <cell r="A310">
            <v>424</v>
          </cell>
          <cell r="B310">
            <v>66</v>
          </cell>
          <cell r="C310" t="str">
            <v>WELL PAD</v>
          </cell>
          <cell r="D310">
            <v>4</v>
          </cell>
          <cell r="E310">
            <v>4</v>
          </cell>
          <cell r="F310">
            <v>4</v>
          </cell>
          <cell r="G310" t="str">
            <v>7498 MOSIER VIEW CT</v>
          </cell>
          <cell r="H310" t="str">
            <v>Caterpillar</v>
          </cell>
          <cell r="I310" t="str">
            <v>G3306</v>
          </cell>
          <cell r="J310">
            <v>145</v>
          </cell>
          <cell r="K310">
            <v>7471</v>
          </cell>
          <cell r="L310" t="str">
            <v>Natural Gas</v>
          </cell>
          <cell r="M310" t="str">
            <v>(4a), (19)</v>
          </cell>
          <cell r="R310">
            <v>375.24372230428361</v>
          </cell>
          <cell r="S310">
            <v>5600.6525717057257</v>
          </cell>
          <cell r="T310">
            <v>15681.827200776032</v>
          </cell>
          <cell r="U310">
            <v>23.186701646861703</v>
          </cell>
        </row>
        <row r="311">
          <cell r="A311">
            <v>426</v>
          </cell>
          <cell r="B311">
            <v>67</v>
          </cell>
          <cell r="C311" t="str">
            <v>WELL PAD</v>
          </cell>
          <cell r="D311">
            <v>5</v>
          </cell>
          <cell r="E311">
            <v>5</v>
          </cell>
          <cell r="F311">
            <v>2</v>
          </cell>
          <cell r="G311" t="str">
            <v>692 BRIDGEWOOD DR</v>
          </cell>
          <cell r="H311" t="str">
            <v>Caterpillar</v>
          </cell>
          <cell r="I311" t="str">
            <v>G3306</v>
          </cell>
          <cell r="J311">
            <v>145</v>
          </cell>
          <cell r="K311">
            <v>7471</v>
          </cell>
          <cell r="L311" t="str">
            <v>Natural Gas</v>
          </cell>
          <cell r="M311" t="str">
            <v>(4a), (19)</v>
          </cell>
          <cell r="R311">
            <v>187.6218611521418</v>
          </cell>
          <cell r="S311">
            <v>2800.3262858528628</v>
          </cell>
          <cell r="T311">
            <v>7840.9136003880158</v>
          </cell>
          <cell r="U311">
            <v>11.593350823430852</v>
          </cell>
        </row>
        <row r="312">
          <cell r="A312">
            <v>428</v>
          </cell>
          <cell r="B312">
            <v>68</v>
          </cell>
          <cell r="C312" t="str">
            <v>WELL PAD</v>
          </cell>
          <cell r="D312">
            <v>5</v>
          </cell>
          <cell r="E312">
            <v>12</v>
          </cell>
          <cell r="F312">
            <v>3</v>
          </cell>
          <cell r="G312" t="str">
            <v>7990 TRINITY BLVD</v>
          </cell>
          <cell r="H312" t="str">
            <v>Caterpillar</v>
          </cell>
          <cell r="I312" t="str">
            <v>G3306</v>
          </cell>
          <cell r="J312">
            <v>145</v>
          </cell>
          <cell r="K312">
            <v>7471</v>
          </cell>
          <cell r="L312" t="str">
            <v>Natural Gas</v>
          </cell>
          <cell r="M312" t="str">
            <v>(4a), (19)</v>
          </cell>
          <cell r="R312">
            <v>358.72179721775171</v>
          </cell>
          <cell r="S312">
            <v>5552.3710840186077</v>
          </cell>
          <cell r="T312">
            <v>15546.639035252101</v>
          </cell>
          <cell r="U312">
            <v>22.239418858440441</v>
          </cell>
        </row>
        <row r="313">
          <cell r="A313">
            <v>429</v>
          </cell>
          <cell r="B313">
            <v>69</v>
          </cell>
          <cell r="C313" t="str">
            <v>WELL PAD</v>
          </cell>
          <cell r="D313">
            <v>1</v>
          </cell>
          <cell r="E313">
            <v>2</v>
          </cell>
          <cell r="F313">
            <v>1</v>
          </cell>
          <cell r="G313" t="str">
            <v>8097 TRINITY BLVD</v>
          </cell>
          <cell r="H313" t="str">
            <v>Caterpillar</v>
          </cell>
          <cell r="I313" t="str">
            <v>G3306</v>
          </cell>
          <cell r="J313">
            <v>145</v>
          </cell>
          <cell r="K313">
            <v>7471</v>
          </cell>
          <cell r="L313" t="str">
            <v>Natural Gas</v>
          </cell>
          <cell r="M313" t="str">
            <v>(4a), (19)</v>
          </cell>
          <cell r="R313">
            <v>93.810930576070902</v>
          </cell>
          <cell r="S313">
            <v>1400.1631429264314</v>
          </cell>
          <cell r="T313">
            <v>3920.4568001940079</v>
          </cell>
          <cell r="U313">
            <v>5.7966754117154258</v>
          </cell>
        </row>
        <row r="314">
          <cell r="A314">
            <v>438</v>
          </cell>
          <cell r="B314">
            <v>70</v>
          </cell>
          <cell r="C314" t="str">
            <v>WELL PAD</v>
          </cell>
          <cell r="D314">
            <v>3</v>
          </cell>
          <cell r="E314">
            <v>5</v>
          </cell>
          <cell r="F314">
            <v>1</v>
          </cell>
          <cell r="G314" t="str">
            <v>9290 KEMP ST</v>
          </cell>
          <cell r="H314" t="str">
            <v>Caterpillar</v>
          </cell>
          <cell r="I314" t="str">
            <v>G3306</v>
          </cell>
          <cell r="J314">
            <v>145</v>
          </cell>
          <cell r="K314">
            <v>7471</v>
          </cell>
          <cell r="L314" t="str">
            <v>Natural Gas</v>
          </cell>
          <cell r="M314" t="str">
            <v>(4a), (19)</v>
          </cell>
          <cell r="R314">
            <v>93.810930576070902</v>
          </cell>
          <cell r="S314">
            <v>1400.1631429264314</v>
          </cell>
          <cell r="T314">
            <v>3920.4568001940079</v>
          </cell>
          <cell r="U314">
            <v>5.7966754117154258</v>
          </cell>
        </row>
        <row r="315">
          <cell r="A315">
            <v>447</v>
          </cell>
          <cell r="B315">
            <v>71</v>
          </cell>
          <cell r="C315" t="str">
            <v>WELL PAD</v>
          </cell>
          <cell r="D315">
            <v>2</v>
          </cell>
          <cell r="E315">
            <v>2</v>
          </cell>
          <cell r="F315">
            <v>1</v>
          </cell>
          <cell r="G315" t="str">
            <v>2598 Greenbelt Rd</v>
          </cell>
          <cell r="H315" t="str">
            <v>Caterpillar</v>
          </cell>
          <cell r="I315" t="str">
            <v>G3306</v>
          </cell>
          <cell r="J315">
            <v>145</v>
          </cell>
          <cell r="K315">
            <v>7471</v>
          </cell>
          <cell r="L315" t="str">
            <v>Natural Gas</v>
          </cell>
          <cell r="M315" t="str">
            <v>(4a), (19)</v>
          </cell>
          <cell r="R315">
            <v>93.810930576070902</v>
          </cell>
          <cell r="S315">
            <v>1400.1631429264314</v>
          </cell>
          <cell r="T315">
            <v>3920.4568001940079</v>
          </cell>
          <cell r="U315">
            <v>5.7966754117154258</v>
          </cell>
        </row>
        <row r="316">
          <cell r="A316">
            <v>470</v>
          </cell>
          <cell r="B316">
            <v>72</v>
          </cell>
          <cell r="C316" t="str">
            <v>WELL PAD</v>
          </cell>
          <cell r="D316">
            <v>2</v>
          </cell>
          <cell r="E316">
            <v>6</v>
          </cell>
          <cell r="F316">
            <v>1</v>
          </cell>
          <cell r="G316" t="str">
            <v>7294 ROBERTSON RD</v>
          </cell>
          <cell r="H316" t="str">
            <v>Gasjack</v>
          </cell>
          <cell r="I316">
            <v>1398</v>
          </cell>
          <cell r="J316">
            <v>45</v>
          </cell>
          <cell r="K316">
            <v>7000</v>
          </cell>
          <cell r="L316" t="str">
            <v>Natural Gas</v>
          </cell>
          <cell r="M316" t="str">
            <v>(14)</v>
          </cell>
          <cell r="R316">
            <v>29.959199999999999</v>
          </cell>
          <cell r="S316">
            <v>7158.6720000000005</v>
          </cell>
          <cell r="T316">
            <v>11731.392</v>
          </cell>
          <cell r="U316">
            <v>1.8543167999999999</v>
          </cell>
        </row>
        <row r="317">
          <cell r="A317">
            <v>483</v>
          </cell>
          <cell r="B317">
            <v>73</v>
          </cell>
          <cell r="C317" t="str">
            <v>WELL PAD</v>
          </cell>
          <cell r="D317">
            <v>1</v>
          </cell>
          <cell r="E317">
            <v>1</v>
          </cell>
          <cell r="F317">
            <v>1</v>
          </cell>
          <cell r="G317" t="str">
            <v>4898 Marine Creek PkWY</v>
          </cell>
          <cell r="H317" t="str">
            <v>Caterpillar</v>
          </cell>
          <cell r="I317" t="str">
            <v>G3306</v>
          </cell>
          <cell r="J317">
            <v>145</v>
          </cell>
          <cell r="K317">
            <v>7471</v>
          </cell>
          <cell r="L317" t="str">
            <v>Natural Gas</v>
          </cell>
          <cell r="M317" t="str">
            <v>(4a), (19)</v>
          </cell>
          <cell r="R317">
            <v>93.810930576070902</v>
          </cell>
          <cell r="S317">
            <v>1400.1631429264314</v>
          </cell>
          <cell r="T317">
            <v>3920.4568001940079</v>
          </cell>
          <cell r="U317">
            <v>5.7966754117154258</v>
          </cell>
        </row>
        <row r="318">
          <cell r="A318">
            <v>485</v>
          </cell>
          <cell r="B318">
            <v>74</v>
          </cell>
          <cell r="C318" t="str">
            <v>WELL PAD</v>
          </cell>
          <cell r="D318">
            <v>9</v>
          </cell>
          <cell r="E318">
            <v>6</v>
          </cell>
          <cell r="F318">
            <v>2</v>
          </cell>
          <cell r="G318" t="str">
            <v>4691 E LOOP 820 S</v>
          </cell>
          <cell r="H318" t="str">
            <v>Caterpillar</v>
          </cell>
          <cell r="I318" t="str">
            <v>G3306</v>
          </cell>
          <cell r="J318">
            <v>145</v>
          </cell>
          <cell r="K318">
            <v>7471</v>
          </cell>
          <cell r="L318" t="str">
            <v>Natural Gas</v>
          </cell>
          <cell r="M318" t="str">
            <v>(4a), (19)</v>
          </cell>
          <cell r="R318">
            <v>187.6218611521418</v>
          </cell>
          <cell r="S318">
            <v>2800.3262858528628</v>
          </cell>
          <cell r="T318">
            <v>7840.9136003880158</v>
          </cell>
          <cell r="U318">
            <v>11.593350823430852</v>
          </cell>
        </row>
        <row r="319">
          <cell r="A319">
            <v>486</v>
          </cell>
          <cell r="B319">
            <v>75</v>
          </cell>
          <cell r="G319" t="str">
            <v>3849 HEMPHILL ST</v>
          </cell>
          <cell r="H319" t="str">
            <v>Caterpillar</v>
          </cell>
          <cell r="I319" t="str">
            <v>G3516</v>
          </cell>
          <cell r="J319">
            <v>1344</v>
          </cell>
          <cell r="K319">
            <v>7175</v>
          </cell>
          <cell r="L319" t="str">
            <v>Natural Gas</v>
          </cell>
          <cell r="M319" t="str">
            <v>(9), (19)</v>
          </cell>
          <cell r="R319">
            <v>802.50710399999991</v>
          </cell>
          <cell r="S319">
            <v>12978.063890297406</v>
          </cell>
          <cell r="T319">
            <v>67745.493507352454</v>
          </cell>
          <cell r="U319">
            <v>49.670966015999994</v>
          </cell>
        </row>
        <row r="320">
          <cell r="A320" t="str">
            <v>294k</v>
          </cell>
          <cell r="B320">
            <v>76</v>
          </cell>
          <cell r="C320" t="str">
            <v>Compressor Station</v>
          </cell>
          <cell r="D320">
            <v>0</v>
          </cell>
          <cell r="E320">
            <v>0</v>
          </cell>
          <cell r="F320">
            <v>2</v>
          </cell>
          <cell r="G320" t="str">
            <v>2299 MERCADO DR</v>
          </cell>
          <cell r="H320" t="str">
            <v>Caterpillar</v>
          </cell>
          <cell r="I320" t="str">
            <v>G3516</v>
          </cell>
          <cell r="J320">
            <v>1340</v>
          </cell>
          <cell r="K320">
            <v>7175</v>
          </cell>
          <cell r="L320" t="str">
            <v>Natural Gas</v>
          </cell>
          <cell r="M320" t="str">
            <v>(9), (19)</v>
          </cell>
          <cell r="R320">
            <v>1600.23738</v>
          </cell>
          <cell r="S320">
            <v>25878.877400295423</v>
          </cell>
          <cell r="T320">
            <v>135087.7400295421</v>
          </cell>
          <cell r="U320">
            <v>99.046271519999991</v>
          </cell>
        </row>
        <row r="321">
          <cell r="A321" t="str">
            <v>PS-002</v>
          </cell>
          <cell r="B321">
            <v>77</v>
          </cell>
          <cell r="C321" t="str">
            <v>Well Pad</v>
          </cell>
          <cell r="D321">
            <v>3</v>
          </cell>
          <cell r="E321">
            <v>10</v>
          </cell>
          <cell r="F321">
            <v>1</v>
          </cell>
          <cell r="G321" t="str">
            <v>2098 Brennan Ave.</v>
          </cell>
          <cell r="H321" t="str">
            <v xml:space="preserve">Caterpillar </v>
          </cell>
          <cell r="I321" t="str">
            <v>3306 NA</v>
          </cell>
          <cell r="J321">
            <v>145</v>
          </cell>
          <cell r="K321">
            <v>7775</v>
          </cell>
          <cell r="L321" t="str">
            <v>Natural Gas</v>
          </cell>
          <cell r="M321" t="str">
            <v>(4b), (19)</v>
          </cell>
          <cell r="R321">
            <v>93.810930576070902</v>
          </cell>
          <cell r="S321">
            <v>1400.1631429264314</v>
          </cell>
          <cell r="T321">
            <v>37692.391807579537</v>
          </cell>
          <cell r="U321">
            <v>5.7966754117154258</v>
          </cell>
        </row>
        <row r="322">
          <cell r="A322" t="str">
            <v>PS-012</v>
          </cell>
          <cell r="B322">
            <v>78</v>
          </cell>
          <cell r="C322" t="str">
            <v>Well Pad</v>
          </cell>
          <cell r="D322">
            <v>1</v>
          </cell>
          <cell r="E322">
            <v>2</v>
          </cell>
          <cell r="F322">
            <v>1</v>
          </cell>
          <cell r="G322" t="str">
            <v>12601 Katy Rd</v>
          </cell>
          <cell r="H322" t="str">
            <v>Compressco</v>
          </cell>
          <cell r="I322" t="str">
            <v>GasJack</v>
          </cell>
          <cell r="J322">
            <v>40</v>
          </cell>
          <cell r="K322">
            <v>7000</v>
          </cell>
          <cell r="L322" t="str">
            <v>Natural Gas</v>
          </cell>
          <cell r="M322" t="str">
            <v>(14)</v>
          </cell>
          <cell r="R322">
            <v>26.630400000000002</v>
          </cell>
          <cell r="S322">
            <v>6363.2640000000001</v>
          </cell>
          <cell r="T322">
            <v>10427.904</v>
          </cell>
          <cell r="U322">
            <v>1.6482816000000002</v>
          </cell>
        </row>
        <row r="323">
          <cell r="A323" t="str">
            <v>PS-017</v>
          </cell>
          <cell r="B323">
            <v>79</v>
          </cell>
          <cell r="C323" t="str">
            <v>Well Pad</v>
          </cell>
          <cell r="D323">
            <v>1</v>
          </cell>
          <cell r="E323">
            <v>1</v>
          </cell>
          <cell r="F323">
            <v>1</v>
          </cell>
          <cell r="G323" t="str">
            <v>12498 Alta Vista</v>
          </cell>
          <cell r="H323" t="str">
            <v>Cummings</v>
          </cell>
          <cell r="I323" t="str">
            <v>8.3 NA</v>
          </cell>
          <cell r="J323">
            <v>118</v>
          </cell>
          <cell r="K323">
            <v>8149</v>
          </cell>
          <cell r="L323" t="str">
            <v>Natural Gas</v>
          </cell>
          <cell r="M323" t="str">
            <v>(12), (19)</v>
          </cell>
          <cell r="R323">
            <v>80.900460768535467</v>
          </cell>
          <cell r="S323">
            <v>1139.4431094159925</v>
          </cell>
          <cell r="T323">
            <v>22333.084944553455</v>
          </cell>
          <cell r="U323">
            <v>4.9907608192420483</v>
          </cell>
        </row>
        <row r="324">
          <cell r="A324" t="str">
            <v>PS-018</v>
          </cell>
          <cell r="B324">
            <v>80</v>
          </cell>
          <cell r="C324" t="str">
            <v>Well Pad</v>
          </cell>
          <cell r="D324">
            <v>3</v>
          </cell>
          <cell r="E324">
            <v>6</v>
          </cell>
          <cell r="F324">
            <v>1</v>
          </cell>
          <cell r="G324" t="str">
            <v>3897 Litsey Road</v>
          </cell>
          <cell r="H324" t="str">
            <v>Caterpillar</v>
          </cell>
          <cell r="I324" t="str">
            <v>3306 NA</v>
          </cell>
          <cell r="J324">
            <v>145</v>
          </cell>
          <cell r="K324">
            <v>7775</v>
          </cell>
          <cell r="L324" t="str">
            <v>Natural Gas  (Temporary)</v>
          </cell>
          <cell r="M324" t="str">
            <v>(4b), (19)</v>
          </cell>
          <cell r="R324">
            <v>93.810930576070902</v>
          </cell>
          <cell r="S324">
            <v>1400.1631429264314</v>
          </cell>
          <cell r="T324">
            <v>37692.391807579537</v>
          </cell>
          <cell r="U324">
            <v>5.7966754117154258</v>
          </cell>
        </row>
        <row r="325">
          <cell r="A325" t="str">
            <v>PS-066</v>
          </cell>
          <cell r="B325">
            <v>81</v>
          </cell>
          <cell r="C325" t="str">
            <v>Well Pad</v>
          </cell>
          <cell r="D325">
            <v>5</v>
          </cell>
          <cell r="E325">
            <v>3</v>
          </cell>
          <cell r="F325">
            <v>3</v>
          </cell>
          <cell r="G325" t="str">
            <v>3399 E Long Ave</v>
          </cell>
          <cell r="H325" t="str">
            <v>Caterpillar</v>
          </cell>
          <cell r="I325" t="str">
            <v>3406 NA</v>
          </cell>
          <cell r="J325">
            <v>215</v>
          </cell>
          <cell r="K325">
            <v>7767</v>
          </cell>
          <cell r="L325" t="str">
            <v>Natural Gas</v>
          </cell>
          <cell r="M325" t="str">
            <v>(1a), (19)</v>
          </cell>
          <cell r="R325">
            <v>644.18852852084035</v>
          </cell>
          <cell r="S325">
            <v>9414.8900989880749</v>
          </cell>
          <cell r="T325">
            <v>95346.281884521261</v>
          </cell>
          <cell r="U325">
            <v>39.894956984162505</v>
          </cell>
        </row>
        <row r="326">
          <cell r="A326" t="str">
            <v>PS-072</v>
          </cell>
          <cell r="B326">
            <v>82</v>
          </cell>
          <cell r="C326" t="str">
            <v>Well Pad</v>
          </cell>
          <cell r="D326">
            <v>4</v>
          </cell>
          <cell r="E326">
            <v>8</v>
          </cell>
          <cell r="F326">
            <v>1</v>
          </cell>
          <cell r="G326" t="str">
            <v>2292 N Tarrant Pkwy</v>
          </cell>
          <cell r="H326" t="str">
            <v>Caterpillar</v>
          </cell>
          <cell r="I326" t="str">
            <v>3408 TA</v>
          </cell>
          <cell r="J326">
            <v>311</v>
          </cell>
          <cell r="K326">
            <v>7361</v>
          </cell>
          <cell r="L326" t="str">
            <v xml:space="preserve">Natural Gas  </v>
          </cell>
          <cell r="M326" t="str">
            <v>(6), (19)</v>
          </cell>
          <cell r="R326">
            <v>190.51313261999996</v>
          </cell>
          <cell r="S326">
            <v>3003.1085341387598</v>
          </cell>
          <cell r="T326">
            <v>34415.623801230191</v>
          </cell>
          <cell r="U326">
            <v>11.79176020848</v>
          </cell>
        </row>
        <row r="327">
          <cell r="A327" t="str">
            <v>PS-082</v>
          </cell>
          <cell r="B327">
            <v>83</v>
          </cell>
          <cell r="C327" t="str">
            <v>Well Pad</v>
          </cell>
          <cell r="D327">
            <v>4</v>
          </cell>
          <cell r="E327">
            <v>6</v>
          </cell>
          <cell r="F327">
            <v>1</v>
          </cell>
          <cell r="G327" t="str">
            <v>8191 Horseman Rd</v>
          </cell>
          <cell r="H327" t="str">
            <v>Caterpillar</v>
          </cell>
          <cell r="I327" t="str">
            <v>G379 TA</v>
          </cell>
          <cell r="J327">
            <v>415</v>
          </cell>
          <cell r="K327">
            <v>8710</v>
          </cell>
          <cell r="L327" t="str">
            <v xml:space="preserve">Natural Gas  </v>
          </cell>
          <cell r="M327" t="str">
            <v xml:space="preserve">(10), (19) </v>
          </cell>
          <cell r="R327">
            <v>300.55226085231158</v>
          </cell>
          <cell r="S327">
            <v>4007.3634780308207</v>
          </cell>
          <cell r="T327">
            <v>12759.445314050135</v>
          </cell>
          <cell r="U327">
            <v>18.594166538063007</v>
          </cell>
        </row>
        <row r="328">
          <cell r="A328" t="str">
            <v>PS-083</v>
          </cell>
          <cell r="B328">
            <v>84</v>
          </cell>
          <cell r="C328" t="str">
            <v>Well Pad</v>
          </cell>
          <cell r="D328">
            <v>1</v>
          </cell>
          <cell r="E328">
            <v>3</v>
          </cell>
          <cell r="F328">
            <v>1</v>
          </cell>
          <cell r="G328" t="str">
            <v>9191 Blue Mound Rd</v>
          </cell>
          <cell r="H328" t="str">
            <v>Cummings</v>
          </cell>
          <cell r="I328" t="str">
            <v>G8.3</v>
          </cell>
          <cell r="J328">
            <v>118</v>
          </cell>
          <cell r="K328">
            <v>8149</v>
          </cell>
          <cell r="L328" t="str">
            <v xml:space="preserve">Natural Gas  </v>
          </cell>
          <cell r="M328" t="str">
            <v>(12), (19)</v>
          </cell>
          <cell r="R328">
            <v>80.900460768535467</v>
          </cell>
          <cell r="S328">
            <v>1139.4431094159925</v>
          </cell>
          <cell r="T328">
            <v>22333.084944553455</v>
          </cell>
          <cell r="U328">
            <v>4.9907608192420483</v>
          </cell>
        </row>
        <row r="329">
          <cell r="A329" t="str">
            <v>PS-085</v>
          </cell>
          <cell r="B329">
            <v>85</v>
          </cell>
          <cell r="C329" t="str">
            <v>Well Pad</v>
          </cell>
          <cell r="D329">
            <v>4</v>
          </cell>
          <cell r="E329">
            <v>6</v>
          </cell>
          <cell r="F329">
            <v>1</v>
          </cell>
          <cell r="G329" t="str">
            <v>2591 Bassword Blvd</v>
          </cell>
          <cell r="H329" t="str">
            <v>Caterpillar</v>
          </cell>
          <cell r="I329" t="str">
            <v>3406 TA</v>
          </cell>
          <cell r="J329">
            <v>325</v>
          </cell>
          <cell r="K329">
            <v>7037</v>
          </cell>
          <cell r="L329" t="str">
            <v>Natural Gas w/catalytic conv</v>
          </cell>
          <cell r="M329" t="str">
            <v>(1b), (19)</v>
          </cell>
          <cell r="R329">
            <v>200.22332943847968</v>
          </cell>
          <cell r="S329">
            <v>3138.2966996626915</v>
          </cell>
          <cell r="T329">
            <v>10042.549438920612</v>
          </cell>
          <cell r="U329">
            <v>12.427654930664255</v>
          </cell>
        </row>
        <row r="330">
          <cell r="A330" t="str">
            <v>PS-104</v>
          </cell>
          <cell r="B330">
            <v>86</v>
          </cell>
          <cell r="C330" t="str">
            <v>Well Pad</v>
          </cell>
          <cell r="D330">
            <v>2</v>
          </cell>
          <cell r="E330">
            <v>2</v>
          </cell>
          <cell r="F330">
            <v>1</v>
          </cell>
          <cell r="G330" t="str">
            <v>9798 Westpoint Dr.</v>
          </cell>
          <cell r="H330" t="str">
            <v xml:space="preserve">Caterpillar </v>
          </cell>
          <cell r="I330" t="str">
            <v>3406 NA</v>
          </cell>
          <cell r="J330">
            <v>215</v>
          </cell>
          <cell r="K330">
            <v>7767</v>
          </cell>
          <cell r="L330" t="str">
            <v>Natural Gas</v>
          </cell>
          <cell r="M330" t="str">
            <v>(1a), (19)</v>
          </cell>
          <cell r="R330">
            <v>132.4554333208404</v>
          </cell>
          <cell r="S330">
            <v>2076.103970546088</v>
          </cell>
          <cell r="T330">
            <v>5813.0911175290457</v>
          </cell>
          <cell r="U330">
            <v>8.221371723362509</v>
          </cell>
        </row>
        <row r="331">
          <cell r="A331" t="str">
            <v>PS-107</v>
          </cell>
          <cell r="B331">
            <v>87</v>
          </cell>
          <cell r="C331" t="str">
            <v>Well Pad</v>
          </cell>
          <cell r="D331">
            <v>4</v>
          </cell>
          <cell r="E331">
            <v>4</v>
          </cell>
          <cell r="F331">
            <v>1</v>
          </cell>
          <cell r="G331" t="str">
            <v>5291 Everman Kennedale Burleson Rd</v>
          </cell>
          <cell r="H331" t="str">
            <v>Caterpillar</v>
          </cell>
          <cell r="I331" t="str">
            <v>3306 TA</v>
          </cell>
          <cell r="J331">
            <v>203</v>
          </cell>
          <cell r="K331">
            <v>8098</v>
          </cell>
          <cell r="L331" t="str">
            <v>Natural Gas w/catalytic conv</v>
          </cell>
          <cell r="M331" t="str">
            <v>(5), (19)</v>
          </cell>
          <cell r="R331">
            <v>136.82394232677086</v>
          </cell>
          <cell r="S331">
            <v>1960.2284000970039</v>
          </cell>
          <cell r="T331">
            <v>64961.969179214713</v>
          </cell>
          <cell r="U331">
            <v>8.468186688419058</v>
          </cell>
        </row>
        <row r="332">
          <cell r="A332" t="str">
            <v>PS-109</v>
          </cell>
          <cell r="B332">
            <v>88</v>
          </cell>
          <cell r="C332" t="str">
            <v>Well Pad</v>
          </cell>
          <cell r="D332">
            <v>8</v>
          </cell>
          <cell r="E332">
            <v>10</v>
          </cell>
          <cell r="F332">
            <v>2</v>
          </cell>
          <cell r="G332" t="str">
            <v>5691 CA Roberston Blvd</v>
          </cell>
          <cell r="H332" t="str">
            <v xml:space="preserve">Caterpillar </v>
          </cell>
          <cell r="I332" t="str">
            <v>3306 NA</v>
          </cell>
          <cell r="J332">
            <v>145</v>
          </cell>
          <cell r="K332">
            <v>7775</v>
          </cell>
          <cell r="L332" t="str">
            <v>Natural Gas</v>
          </cell>
          <cell r="M332" t="str">
            <v>(4b), (19)</v>
          </cell>
          <cell r="R332">
            <v>187.6218611521418</v>
          </cell>
          <cell r="S332">
            <v>2800.3262858528628</v>
          </cell>
          <cell r="T332">
            <v>75384.783615159075</v>
          </cell>
          <cell r="U332">
            <v>11.593350823430852</v>
          </cell>
        </row>
        <row r="333">
          <cell r="A333" t="str">
            <v>PS-110</v>
          </cell>
          <cell r="B333">
            <v>89</v>
          </cell>
          <cell r="C333" t="str">
            <v>Well Pad</v>
          </cell>
          <cell r="D333">
            <v>1</v>
          </cell>
          <cell r="E333">
            <v>2</v>
          </cell>
          <cell r="F333">
            <v>1</v>
          </cell>
          <cell r="G333" t="str">
            <v>2400 Blk Campus St</v>
          </cell>
          <cell r="H333" t="str">
            <v xml:space="preserve">Caterpillar </v>
          </cell>
          <cell r="I333" t="str">
            <v>3306 NA</v>
          </cell>
          <cell r="J333">
            <v>145</v>
          </cell>
          <cell r="K333">
            <v>7775</v>
          </cell>
          <cell r="L333" t="str">
            <v>Natural Gas</v>
          </cell>
          <cell r="M333" t="str">
            <v>(4b), (19)</v>
          </cell>
          <cell r="R333">
            <v>93.810930576070902</v>
          </cell>
          <cell r="S333">
            <v>1400.1631429264314</v>
          </cell>
          <cell r="T333">
            <v>37692.391807579537</v>
          </cell>
          <cell r="U333">
            <v>5.7966754117154258</v>
          </cell>
        </row>
        <row r="334">
          <cell r="A334" t="str">
            <v>PS-112</v>
          </cell>
          <cell r="B334">
            <v>90</v>
          </cell>
          <cell r="C334" t="str">
            <v>Well Pad</v>
          </cell>
          <cell r="D334">
            <v>6</v>
          </cell>
          <cell r="E334">
            <v>8</v>
          </cell>
          <cell r="F334">
            <v>1</v>
          </cell>
          <cell r="G334" t="str">
            <v>10590 Cleburne Rd</v>
          </cell>
          <cell r="H334" t="str">
            <v>Caterpillar</v>
          </cell>
          <cell r="I334" t="str">
            <v>G3306 NA</v>
          </cell>
          <cell r="J334">
            <v>145</v>
          </cell>
          <cell r="K334">
            <v>7775</v>
          </cell>
          <cell r="L334" t="str">
            <v>Natural Gas</v>
          </cell>
          <cell r="M334" t="str">
            <v>(4b), (19)</v>
          </cell>
          <cell r="R334">
            <v>93.810930576070902</v>
          </cell>
          <cell r="S334">
            <v>1400.1631429264314</v>
          </cell>
          <cell r="T334">
            <v>37692.391807579537</v>
          </cell>
          <cell r="U334">
            <v>5.7966754117154258</v>
          </cell>
        </row>
        <row r="335">
          <cell r="A335" t="str">
            <v>PS-113</v>
          </cell>
          <cell r="B335">
            <v>91</v>
          </cell>
          <cell r="C335" t="str">
            <v>Well Pad</v>
          </cell>
          <cell r="D335">
            <v>3</v>
          </cell>
          <cell r="E335">
            <v>3</v>
          </cell>
          <cell r="F335">
            <v>2</v>
          </cell>
          <cell r="G335" t="str">
            <v>10495 W Cleburne Rd</v>
          </cell>
          <cell r="H335" t="str">
            <v xml:space="preserve">Caterpillar </v>
          </cell>
          <cell r="I335" t="str">
            <v>3306 NA</v>
          </cell>
          <cell r="J335">
            <v>145</v>
          </cell>
          <cell r="K335">
            <v>7775</v>
          </cell>
          <cell r="L335" t="str">
            <v>Natural Gas</v>
          </cell>
          <cell r="M335" t="str">
            <v>(4b), (19)</v>
          </cell>
          <cell r="R335">
            <v>187.6218611521418</v>
          </cell>
          <cell r="S335">
            <v>2800.3262858528628</v>
          </cell>
          <cell r="T335">
            <v>75384.783615159075</v>
          </cell>
          <cell r="U335">
            <v>11.593350823430852</v>
          </cell>
        </row>
        <row r="336">
          <cell r="A336" t="str">
            <v>PS-114</v>
          </cell>
          <cell r="B336">
            <v>92</v>
          </cell>
          <cell r="C336" t="str">
            <v>Well Pad</v>
          </cell>
          <cell r="D336">
            <v>3</v>
          </cell>
          <cell r="E336">
            <v>3</v>
          </cell>
          <cell r="F336">
            <v>2</v>
          </cell>
          <cell r="G336" t="str">
            <v>6599 Oak Grove</v>
          </cell>
          <cell r="H336" t="str">
            <v>Caterpillar</v>
          </cell>
          <cell r="I336" t="str">
            <v>3516 ULB</v>
          </cell>
          <cell r="J336">
            <v>1380</v>
          </cell>
          <cell r="K336">
            <v>7175</v>
          </cell>
          <cell r="L336" t="str">
            <v>Natural Gas</v>
          </cell>
          <cell r="M336" t="str">
            <v>(9), (19)</v>
          </cell>
          <cell r="R336">
            <v>1648.00566</v>
          </cell>
          <cell r="S336">
            <v>26651.381203289318</v>
          </cell>
          <cell r="T336">
            <v>139120.20988117022</v>
          </cell>
          <cell r="U336">
            <v>102.00287663999998</v>
          </cell>
        </row>
        <row r="337">
          <cell r="A337" t="str">
            <v>PS-115</v>
          </cell>
          <cell r="B337">
            <v>93</v>
          </cell>
          <cell r="C337" t="str">
            <v>Well Pad</v>
          </cell>
          <cell r="D337">
            <v>1</v>
          </cell>
          <cell r="E337">
            <v>2</v>
          </cell>
          <cell r="F337">
            <v>1</v>
          </cell>
          <cell r="G337" t="str">
            <v>10296 Old Cleburne Crowley Rd</v>
          </cell>
          <cell r="H337" t="str">
            <v>Caterpillar</v>
          </cell>
          <cell r="I337" t="str">
            <v>G3306 NA</v>
          </cell>
          <cell r="J337">
            <v>145</v>
          </cell>
          <cell r="K337">
            <v>7775</v>
          </cell>
          <cell r="L337" t="str">
            <v>Natural Gas</v>
          </cell>
          <cell r="M337" t="str">
            <v>(4b), (19)</v>
          </cell>
          <cell r="R337">
            <v>93.810930576070902</v>
          </cell>
          <cell r="S337">
            <v>1400.1631429264314</v>
          </cell>
          <cell r="T337">
            <v>37692.391807579537</v>
          </cell>
          <cell r="U337">
            <v>5.7966754117154258</v>
          </cell>
        </row>
        <row r="338">
          <cell r="A338" t="str">
            <v>PS-116</v>
          </cell>
          <cell r="B338">
            <v>94</v>
          </cell>
          <cell r="C338" t="str">
            <v>Well Pad</v>
          </cell>
          <cell r="D338">
            <v>6</v>
          </cell>
          <cell r="E338">
            <v>8</v>
          </cell>
          <cell r="F338">
            <v>1</v>
          </cell>
          <cell r="G338" t="str">
            <v>10699 Old Granbury Rd</v>
          </cell>
          <cell r="H338" t="str">
            <v xml:space="preserve">Caterpillar </v>
          </cell>
          <cell r="I338" t="str">
            <v>3306 NA</v>
          </cell>
          <cell r="J338">
            <v>145</v>
          </cell>
          <cell r="K338">
            <v>7775</v>
          </cell>
          <cell r="L338" t="str">
            <v>Natural Gas</v>
          </cell>
          <cell r="M338" t="str">
            <v>(4b), (19)</v>
          </cell>
          <cell r="R338">
            <v>93.810930576070902</v>
          </cell>
          <cell r="S338">
            <v>1400.1631429264314</v>
          </cell>
          <cell r="T338">
            <v>37692.391807579537</v>
          </cell>
          <cell r="U338">
            <v>5.7966754117154258</v>
          </cell>
        </row>
        <row r="339">
          <cell r="A339" t="str">
            <v>PS-117</v>
          </cell>
          <cell r="B339">
            <v>95</v>
          </cell>
          <cell r="C339" t="str">
            <v>Compressor Station</v>
          </cell>
          <cell r="D339">
            <v>7</v>
          </cell>
          <cell r="E339">
            <v>6</v>
          </cell>
          <cell r="F339" t="str">
            <v>1 -Lift Compressor</v>
          </cell>
          <cell r="G339" t="str">
            <v>XTO Compressor Station 3595 Angle Rd(Quarry B - 4490 Old Decatur Ave)</v>
          </cell>
          <cell r="H339" t="str">
            <v>Caterpillar</v>
          </cell>
          <cell r="I339" t="str">
            <v>3306 NA</v>
          </cell>
          <cell r="J339">
            <v>145</v>
          </cell>
          <cell r="K339">
            <v>7775</v>
          </cell>
          <cell r="L339" t="str">
            <v>Natural Gas w/catalytic conv</v>
          </cell>
          <cell r="M339" t="str">
            <v>(4b), (19)</v>
          </cell>
          <cell r="R339">
            <v>93.810930576070902</v>
          </cell>
          <cell r="S339">
            <v>1400.1631429264314</v>
          </cell>
          <cell r="T339">
            <v>37692.391807579537</v>
          </cell>
          <cell r="U339">
            <v>5.7966754117154258</v>
          </cell>
        </row>
        <row r="340">
          <cell r="A340" t="str">
            <v>PS-118</v>
          </cell>
          <cell r="B340">
            <v>96</v>
          </cell>
          <cell r="C340" t="str">
            <v>Compressor Station</v>
          </cell>
          <cell r="D340">
            <v>0</v>
          </cell>
          <cell r="E340">
            <v>3</v>
          </cell>
          <cell r="F340">
            <v>6</v>
          </cell>
          <cell r="G340" t="str">
            <v>Barnett Compressor Station 590 NW Loop 820</v>
          </cell>
          <cell r="H340" t="str">
            <v>Caterpillar</v>
          </cell>
          <cell r="I340">
            <v>3606</v>
          </cell>
          <cell r="J340">
            <v>1775</v>
          </cell>
          <cell r="K340">
            <v>6635</v>
          </cell>
          <cell r="L340" t="str">
            <v>Natural Gas</v>
          </cell>
          <cell r="M340" t="str">
            <v>(2), (19)</v>
          </cell>
          <cell r="R340">
            <v>47.51188077338567</v>
          </cell>
          <cell r="S340">
            <v>102839.56877356203</v>
          </cell>
          <cell r="T340">
            <v>539907.73606120062</v>
          </cell>
          <cell r="U340">
            <v>361.99528208293833</v>
          </cell>
        </row>
        <row r="341">
          <cell r="A341" t="str">
            <v>PS-119</v>
          </cell>
          <cell r="B341">
            <v>97</v>
          </cell>
          <cell r="C341" t="str">
            <v>Compressor Station</v>
          </cell>
          <cell r="D341">
            <v>0</v>
          </cell>
          <cell r="E341">
            <v>8</v>
          </cell>
          <cell r="F341" t="str">
            <v>4 gas/3 electric</v>
          </cell>
          <cell r="G341" t="str">
            <v>Quicksilver Compressor Station 6900 E. Rosedale</v>
          </cell>
          <cell r="H341" t="str">
            <v>Caterpillar</v>
          </cell>
          <cell r="I341">
            <v>3608</v>
          </cell>
          <cell r="J341">
            <v>2370</v>
          </cell>
          <cell r="K341">
            <v>6615</v>
          </cell>
          <cell r="L341" t="str">
            <v>Natural Gas</v>
          </cell>
          <cell r="M341" t="str">
            <v>(3), (19)</v>
          </cell>
          <cell r="R341">
            <v>42.292265702506675</v>
          </cell>
          <cell r="S341">
            <v>91541.700654776345</v>
          </cell>
          <cell r="T341">
            <v>480593.92843757581</v>
          </cell>
          <cell r="U341">
            <v>322.22678630481272</v>
          </cell>
        </row>
        <row r="342">
          <cell r="A342" t="str">
            <v>PS-120</v>
          </cell>
          <cell r="B342">
            <v>98</v>
          </cell>
          <cell r="C342" t="str">
            <v>Compressor Station</v>
          </cell>
          <cell r="D342">
            <v>0</v>
          </cell>
          <cell r="E342">
            <v>1</v>
          </cell>
          <cell r="F342">
            <v>1</v>
          </cell>
          <cell r="G342" t="str">
            <v>4th St. Compressor Station 2298 E 4St</v>
          </cell>
          <cell r="H342" t="str">
            <v xml:space="preserve">Caterpillar </v>
          </cell>
          <cell r="I342" t="str">
            <v>3306 NA</v>
          </cell>
          <cell r="J342">
            <v>145</v>
          </cell>
          <cell r="K342">
            <v>7775</v>
          </cell>
          <cell r="L342" t="str">
            <v>Natural Gas</v>
          </cell>
          <cell r="M342" t="str">
            <v>(4b), (19)</v>
          </cell>
          <cell r="R342">
            <v>93.810930576070902</v>
          </cell>
          <cell r="S342">
            <v>1400.1631429264314</v>
          </cell>
          <cell r="T342">
            <v>37692.391807579537</v>
          </cell>
          <cell r="U342">
            <v>5.7966754117154258</v>
          </cell>
        </row>
        <row r="343">
          <cell r="A343" t="str">
            <v>PS-121</v>
          </cell>
          <cell r="B343">
            <v>99</v>
          </cell>
          <cell r="C343" t="str">
            <v>Compressor Station</v>
          </cell>
          <cell r="D343">
            <v>0</v>
          </cell>
          <cell r="E343">
            <v>0</v>
          </cell>
          <cell r="F343">
            <v>1</v>
          </cell>
          <cell r="G343" t="str">
            <v>7091 Oak Grove</v>
          </cell>
          <cell r="H343" t="str">
            <v>Caterpillar</v>
          </cell>
          <cell r="I343" t="str">
            <v>3516 TA</v>
          </cell>
          <cell r="J343">
            <v>1050</v>
          </cell>
          <cell r="K343">
            <v>7700</v>
          </cell>
          <cell r="L343" t="str">
            <v>Natural Gas</v>
          </cell>
          <cell r="M343" t="str">
            <v>(8), (19)</v>
          </cell>
          <cell r="R343">
            <v>5.2317820057761413</v>
          </cell>
          <cell r="S343">
            <v>10139.112414294848</v>
          </cell>
          <cell r="T343">
            <v>23522.740801164047</v>
          </cell>
          <cell r="U343">
            <v>39.745320664035802</v>
          </cell>
        </row>
        <row r="344">
          <cell r="A344" t="str">
            <v>PS-124</v>
          </cell>
          <cell r="B344">
            <v>100</v>
          </cell>
          <cell r="C344" t="str">
            <v>Compressor Station</v>
          </cell>
          <cell r="D344">
            <v>0</v>
          </cell>
          <cell r="E344">
            <v>0</v>
          </cell>
          <cell r="F344">
            <v>2</v>
          </cell>
          <cell r="G344" t="str">
            <v>7695 Oak Grove</v>
          </cell>
          <cell r="H344" t="str">
            <v>Caterpillar</v>
          </cell>
          <cell r="I344" t="str">
            <v>3516 TA</v>
          </cell>
          <cell r="J344">
            <v>1050</v>
          </cell>
          <cell r="K344">
            <v>7700</v>
          </cell>
          <cell r="L344" t="str">
            <v>Natural Gas</v>
          </cell>
          <cell r="M344" t="str">
            <v>(8), (19)</v>
          </cell>
          <cell r="R344">
            <v>10.463564011552283</v>
          </cell>
          <cell r="S344">
            <v>20278.224828589697</v>
          </cell>
          <cell r="T344">
            <v>47045.481602328095</v>
          </cell>
          <cell r="U344">
            <v>79.490641328071604</v>
          </cell>
        </row>
        <row r="345">
          <cell r="A345" t="str">
            <v>PS-125</v>
          </cell>
          <cell r="B345">
            <v>101</v>
          </cell>
          <cell r="C345" t="str">
            <v>Compressor Station</v>
          </cell>
          <cell r="D345">
            <v>0</v>
          </cell>
          <cell r="E345">
            <v>0</v>
          </cell>
          <cell r="F345">
            <v>1</v>
          </cell>
          <cell r="G345" t="str">
            <v>7997 S Freeway I-35</v>
          </cell>
          <cell r="H345" t="str">
            <v>Caterpillar</v>
          </cell>
          <cell r="I345" t="str">
            <v>3516 ULB</v>
          </cell>
          <cell r="J345">
            <v>1380</v>
          </cell>
          <cell r="K345">
            <v>7175</v>
          </cell>
          <cell r="L345" t="str">
            <v>Natural Gas</v>
          </cell>
          <cell r="M345" t="str">
            <v>(9), (19)</v>
          </cell>
          <cell r="R345">
            <v>824.00283000000002</v>
          </cell>
          <cell r="S345">
            <v>13325.690601644659</v>
          </cell>
          <cell r="T345">
            <v>69560.104940585108</v>
          </cell>
          <cell r="U345">
            <v>51.001438319999991</v>
          </cell>
        </row>
        <row r="346">
          <cell r="A346" t="str">
            <v>PS-127</v>
          </cell>
          <cell r="B346">
            <v>102</v>
          </cell>
          <cell r="C346" t="str">
            <v>Compressor Station</v>
          </cell>
          <cell r="D346">
            <v>0</v>
          </cell>
          <cell r="E346">
            <v>4</v>
          </cell>
          <cell r="F346">
            <v>3</v>
          </cell>
          <cell r="G346" t="str">
            <v xml:space="preserve">5296 Bailey Boswell </v>
          </cell>
          <cell r="H346" t="str">
            <v>Waukesha</v>
          </cell>
          <cell r="I346" t="str">
            <v>7044GSI</v>
          </cell>
          <cell r="J346">
            <v>1680</v>
          </cell>
          <cell r="K346">
            <v>7744</v>
          </cell>
          <cell r="L346" t="str">
            <v>Natural Gas w/catalytic conv</v>
          </cell>
          <cell r="M346" t="str">
            <v>(15a), (19)</v>
          </cell>
          <cell r="R346">
            <v>3212.0708128486085</v>
          </cell>
          <cell r="S346">
            <v>48667.739588615274</v>
          </cell>
          <cell r="T346">
            <v>1090157.3667849822</v>
          </cell>
          <cell r="U346">
            <v>198.56437752155031</v>
          </cell>
        </row>
        <row r="347">
          <cell r="A347" t="str">
            <v>PS-128</v>
          </cell>
          <cell r="B347">
            <v>103</v>
          </cell>
          <cell r="C347" t="str">
            <v>Drilling Operation</v>
          </cell>
          <cell r="D347">
            <v>0</v>
          </cell>
          <cell r="E347">
            <v>0</v>
          </cell>
          <cell r="F347" t="str">
            <v>Drilling Engines</v>
          </cell>
          <cell r="G347" t="str">
            <v xml:space="preserve">580 East Rosedale </v>
          </cell>
          <cell r="H347" t="str">
            <v>Caterpillar</v>
          </cell>
          <cell r="I347" t="str">
            <v>3512C</v>
          </cell>
          <cell r="J347">
            <v>1476</v>
          </cell>
          <cell r="K347">
            <v>7000</v>
          </cell>
          <cell r="L347" t="str">
            <v>Diesel</v>
          </cell>
          <cell r="M347" t="str">
            <v>(11), (18)</v>
          </cell>
          <cell r="R347">
            <v>733.86151193809394</v>
          </cell>
          <cell r="S347">
            <v>23483.568382019006</v>
          </cell>
          <cell r="T347">
            <v>12842.576458916645</v>
          </cell>
          <cell r="U347">
            <v>9027.2750399999986</v>
          </cell>
        </row>
        <row r="348">
          <cell r="A348" t="str">
            <v>PS-129</v>
          </cell>
          <cell r="B348">
            <v>104</v>
          </cell>
          <cell r="C348" t="str">
            <v>Well Pad</v>
          </cell>
          <cell r="D348">
            <v>3</v>
          </cell>
          <cell r="E348">
            <v>4</v>
          </cell>
          <cell r="F348">
            <v>1</v>
          </cell>
          <cell r="G348" t="str">
            <v>10091 Old Grabury Rd</v>
          </cell>
          <cell r="H348" t="str">
            <v xml:space="preserve">Caterpillar </v>
          </cell>
          <cell r="I348" t="str">
            <v>3306 NA</v>
          </cell>
          <cell r="J348">
            <v>145</v>
          </cell>
          <cell r="K348">
            <v>7775</v>
          </cell>
          <cell r="L348" t="str">
            <v>Natural Gas</v>
          </cell>
          <cell r="M348" t="str">
            <v>(4b), (19)</v>
          </cell>
          <cell r="R348">
            <v>93.810930576070902</v>
          </cell>
          <cell r="S348">
            <v>1400.1631429264314</v>
          </cell>
          <cell r="T348">
            <v>37692.391807579537</v>
          </cell>
          <cell r="U348">
            <v>5.7966754117154258</v>
          </cell>
        </row>
        <row r="349">
          <cell r="A349" t="str">
            <v>PS-131</v>
          </cell>
          <cell r="B349">
            <v>105</v>
          </cell>
          <cell r="C349" t="str">
            <v>Well Pad</v>
          </cell>
          <cell r="D349">
            <v>3</v>
          </cell>
          <cell r="E349">
            <v>3</v>
          </cell>
          <cell r="F349">
            <v>1</v>
          </cell>
          <cell r="G349" t="str">
            <v>6798 Oak Grove</v>
          </cell>
          <cell r="H349" t="str">
            <v>Caterpillar</v>
          </cell>
          <cell r="I349" t="str">
            <v>3306 TAW</v>
          </cell>
          <cell r="J349">
            <v>203</v>
          </cell>
          <cell r="K349">
            <v>8098</v>
          </cell>
          <cell r="L349" t="str">
            <v xml:space="preserve">Natural Gas  </v>
          </cell>
          <cell r="M349" t="str">
            <v>(5), (19)</v>
          </cell>
          <cell r="R349">
            <v>136.82394232677086</v>
          </cell>
          <cell r="S349">
            <v>1960.2284000970039</v>
          </cell>
          <cell r="T349">
            <v>64961.969179214713</v>
          </cell>
          <cell r="U349">
            <v>8.468186688419058</v>
          </cell>
        </row>
        <row r="350">
          <cell r="A350" t="str">
            <v>PS-135</v>
          </cell>
          <cell r="B350">
            <v>106</v>
          </cell>
          <cell r="C350" t="str">
            <v>Well Pad</v>
          </cell>
          <cell r="D350">
            <v>5</v>
          </cell>
          <cell r="E350">
            <v>5</v>
          </cell>
          <cell r="F350">
            <v>1</v>
          </cell>
          <cell r="G350" t="str">
            <v>6293 Hatchery Rd</v>
          </cell>
          <cell r="H350" t="str">
            <v>Caterpillar</v>
          </cell>
          <cell r="I350" t="str">
            <v>3306 NA</v>
          </cell>
          <cell r="J350">
            <v>145</v>
          </cell>
          <cell r="K350">
            <v>7775</v>
          </cell>
          <cell r="L350" t="str">
            <v xml:space="preserve">Natural Gas  </v>
          </cell>
          <cell r="M350" t="str">
            <v>(4b), (19)</v>
          </cell>
          <cell r="R350">
            <v>93.810930576070902</v>
          </cell>
          <cell r="S350">
            <v>1400.1631429264314</v>
          </cell>
          <cell r="T350">
            <v>37692.391807579537</v>
          </cell>
          <cell r="U350">
            <v>5.7966754117154258</v>
          </cell>
        </row>
        <row r="351">
          <cell r="A351" t="str">
            <v>PS-136</v>
          </cell>
          <cell r="B351">
            <v>107</v>
          </cell>
          <cell r="C351" t="str">
            <v>Well Pad</v>
          </cell>
          <cell r="D351">
            <v>3</v>
          </cell>
          <cell r="E351">
            <v>3</v>
          </cell>
          <cell r="F351">
            <v>1</v>
          </cell>
          <cell r="G351" t="str">
            <v>6497 Shady Oaks Manor Rd</v>
          </cell>
          <cell r="H351" t="str">
            <v>Caterpillar</v>
          </cell>
          <cell r="I351" t="str">
            <v>3306 TA</v>
          </cell>
          <cell r="J351">
            <v>145</v>
          </cell>
          <cell r="K351">
            <v>8098</v>
          </cell>
          <cell r="L351" t="str">
            <v xml:space="preserve">Natural Gas (Valerus Rental)  </v>
          </cell>
          <cell r="M351" t="str">
            <v>(5), (19)</v>
          </cell>
          <cell r="R351">
            <v>97.731387376264919</v>
          </cell>
          <cell r="S351">
            <v>1400.1631429264314</v>
          </cell>
          <cell r="T351">
            <v>46401.40655658194</v>
          </cell>
          <cell r="U351">
            <v>6.0487047774421834</v>
          </cell>
        </row>
        <row r="352">
          <cell r="A352" t="str">
            <v>PS-139</v>
          </cell>
          <cell r="B352">
            <v>108</v>
          </cell>
          <cell r="C352" t="str">
            <v>Well Pad</v>
          </cell>
          <cell r="D352">
            <v>6</v>
          </cell>
          <cell r="E352">
            <v>6</v>
          </cell>
          <cell r="F352">
            <v>2</v>
          </cell>
          <cell r="G352" t="str">
            <v>7797 E Lancaster Ave "Green Oaks"</v>
          </cell>
          <cell r="H352" t="str">
            <v xml:space="preserve">Caterpillar </v>
          </cell>
          <cell r="I352" t="str">
            <v>3306 NA</v>
          </cell>
          <cell r="J352">
            <v>145</v>
          </cell>
          <cell r="K352">
            <v>7775</v>
          </cell>
          <cell r="L352" t="str">
            <v>Natural Gas</v>
          </cell>
          <cell r="M352" t="str">
            <v>(4b), (19)</v>
          </cell>
          <cell r="R352">
            <v>187.6218611521418</v>
          </cell>
          <cell r="S352">
            <v>2800.3262858528628</v>
          </cell>
          <cell r="T352">
            <v>75384.783615159075</v>
          </cell>
          <cell r="U352">
            <v>11.593350823430852</v>
          </cell>
        </row>
        <row r="353">
          <cell r="A353" t="str">
            <v>PS-142</v>
          </cell>
          <cell r="B353">
            <v>109</v>
          </cell>
          <cell r="C353" t="str">
            <v>Well Pad</v>
          </cell>
          <cell r="D353">
            <v>2</v>
          </cell>
          <cell r="E353">
            <v>2</v>
          </cell>
          <cell r="F353">
            <v>1</v>
          </cell>
          <cell r="G353" t="str">
            <v>3291 NW LOOP 820</v>
          </cell>
          <cell r="H353" t="str">
            <v>Caterpillar</v>
          </cell>
          <cell r="I353" t="str">
            <v>3306 TA</v>
          </cell>
          <cell r="J353">
            <v>145</v>
          </cell>
          <cell r="K353">
            <v>8098</v>
          </cell>
          <cell r="L353" t="str">
            <v>Natural Gas w/catalytic conv</v>
          </cell>
          <cell r="M353" t="str">
            <v>(5), (19)</v>
          </cell>
          <cell r="R353">
            <v>97.731387376264919</v>
          </cell>
          <cell r="S353">
            <v>1400.1631429264314</v>
          </cell>
          <cell r="T353">
            <v>46401.40655658194</v>
          </cell>
          <cell r="U353">
            <v>6.0487047774421834</v>
          </cell>
        </row>
        <row r="354">
          <cell r="A354" t="str">
            <v>PS-144</v>
          </cell>
          <cell r="B354">
            <v>110</v>
          </cell>
          <cell r="C354" t="str">
            <v>Well Pad</v>
          </cell>
          <cell r="D354">
            <v>4</v>
          </cell>
          <cell r="E354">
            <v>4</v>
          </cell>
          <cell r="F354">
            <v>2</v>
          </cell>
          <cell r="G354" t="str">
            <v>2399 Dottie Lynn "Sowell North"</v>
          </cell>
          <cell r="H354" t="str">
            <v xml:space="preserve">Caterpillar </v>
          </cell>
          <cell r="I354" t="str">
            <v>3406 NA</v>
          </cell>
          <cell r="J354">
            <v>215</v>
          </cell>
          <cell r="K354">
            <v>7767</v>
          </cell>
          <cell r="L354" t="str">
            <v>Natural Gas</v>
          </cell>
          <cell r="M354" t="str">
            <v>(1a), (19)</v>
          </cell>
          <cell r="R354">
            <v>226.26636389691129</v>
          </cell>
          <cell r="S354">
            <v>3476.2671134725197</v>
          </cell>
          <cell r="T354">
            <v>43505.482925108583</v>
          </cell>
          <cell r="U354">
            <v>14.018047135077934</v>
          </cell>
        </row>
        <row r="355">
          <cell r="A355" t="str">
            <v>PS-147</v>
          </cell>
          <cell r="B355">
            <v>111</v>
          </cell>
          <cell r="C355" t="str">
            <v>Well Pad</v>
          </cell>
          <cell r="D355">
            <v>8</v>
          </cell>
          <cell r="E355">
            <v>4</v>
          </cell>
          <cell r="F355">
            <v>1</v>
          </cell>
          <cell r="G355" t="str">
            <v>5195 E Loop 820 S "820 Martin"</v>
          </cell>
          <cell r="H355" t="str">
            <v>Caterpillar</v>
          </cell>
          <cell r="I355" t="str">
            <v>3306 NA</v>
          </cell>
          <cell r="J355">
            <v>145</v>
          </cell>
          <cell r="K355">
            <v>7775</v>
          </cell>
          <cell r="L355" t="str">
            <v>Natural Gas  (Temporary)</v>
          </cell>
          <cell r="M355" t="str">
            <v>(4b), (19)</v>
          </cell>
          <cell r="R355">
            <v>93.810930576070902</v>
          </cell>
          <cell r="S355">
            <v>1400.1631429264314</v>
          </cell>
          <cell r="T355">
            <v>37692.391807579537</v>
          </cell>
          <cell r="U355">
            <v>5.7966754117154258</v>
          </cell>
        </row>
        <row r="356">
          <cell r="A356" t="str">
            <v>PS-148</v>
          </cell>
          <cell r="B356">
            <v>112</v>
          </cell>
          <cell r="C356" t="str">
            <v>Well Pad</v>
          </cell>
          <cell r="D356">
            <v>2</v>
          </cell>
          <cell r="E356">
            <v>2</v>
          </cell>
          <cell r="F356">
            <v>1</v>
          </cell>
          <cell r="G356" t="str">
            <v>3093 NW LOOP 820</v>
          </cell>
          <cell r="H356" t="str">
            <v>Caterpillar</v>
          </cell>
          <cell r="I356" t="str">
            <v>3306 TA</v>
          </cell>
          <cell r="J356">
            <v>203</v>
          </cell>
          <cell r="K356">
            <v>8098</v>
          </cell>
          <cell r="L356" t="str">
            <v>Natural Gas w/catalytic conv</v>
          </cell>
          <cell r="M356" t="str">
            <v>(5), (19)</v>
          </cell>
          <cell r="R356">
            <v>136.82394232677086</v>
          </cell>
          <cell r="S356">
            <v>1960.2284000970039</v>
          </cell>
          <cell r="T356">
            <v>64961.969179214713</v>
          </cell>
          <cell r="U356">
            <v>8.468186688419058</v>
          </cell>
        </row>
        <row r="357">
          <cell r="A357" t="str">
            <v>PS-149</v>
          </cell>
          <cell r="B357">
            <v>113</v>
          </cell>
          <cell r="C357" t="str">
            <v>Well Pad</v>
          </cell>
          <cell r="D357">
            <v>1</v>
          </cell>
          <cell r="E357">
            <v>1</v>
          </cell>
          <cell r="F357">
            <v>1</v>
          </cell>
          <cell r="G357" t="str">
            <v>7500 Randol Mill Rd "Blakeman"</v>
          </cell>
          <cell r="H357" t="str">
            <v>Caterpillar</v>
          </cell>
          <cell r="I357" t="str">
            <v>3306 TA</v>
          </cell>
          <cell r="J357">
            <v>203</v>
          </cell>
          <cell r="K357">
            <v>8098</v>
          </cell>
          <cell r="L357" t="str">
            <v xml:space="preserve">Natural Gas  </v>
          </cell>
          <cell r="M357" t="str">
            <v>(5), (19)</v>
          </cell>
          <cell r="R357">
            <v>136.82394232677086</v>
          </cell>
          <cell r="S357">
            <v>1960.2284000970039</v>
          </cell>
          <cell r="T357">
            <v>64961.969179214713</v>
          </cell>
          <cell r="U357">
            <v>8.468186688419058</v>
          </cell>
        </row>
        <row r="358">
          <cell r="A358" t="str">
            <v>PS-150</v>
          </cell>
          <cell r="B358">
            <v>114</v>
          </cell>
          <cell r="C358" t="str">
            <v>Well Pad</v>
          </cell>
          <cell r="D358">
            <v>1</v>
          </cell>
          <cell r="E358">
            <v>1</v>
          </cell>
          <cell r="F358">
            <v>1</v>
          </cell>
          <cell r="G358" t="str">
            <v>7891 Randol Mill Rd "Morris"</v>
          </cell>
          <cell r="H358" t="str">
            <v>Caterpillar</v>
          </cell>
          <cell r="I358" t="str">
            <v>3306 TA</v>
          </cell>
          <cell r="J358">
            <v>145</v>
          </cell>
          <cell r="K358">
            <v>8098</v>
          </cell>
          <cell r="L358" t="str">
            <v xml:space="preserve">Natural Gas  </v>
          </cell>
          <cell r="M358" t="str">
            <v>(5), (19)</v>
          </cell>
          <cell r="R358">
            <v>97.731387376264919</v>
          </cell>
          <cell r="S358">
            <v>1400.1631429264314</v>
          </cell>
          <cell r="T358">
            <v>46401.40655658194</v>
          </cell>
          <cell r="U358">
            <v>6.0487047774421834</v>
          </cell>
        </row>
        <row r="359">
          <cell r="A359" t="str">
            <v>PS-151</v>
          </cell>
          <cell r="B359">
            <v>115</v>
          </cell>
          <cell r="C359" t="str">
            <v>Well Pad</v>
          </cell>
          <cell r="D359">
            <v>1</v>
          </cell>
          <cell r="E359">
            <v>2</v>
          </cell>
          <cell r="F359">
            <v>1</v>
          </cell>
          <cell r="G359" t="str">
            <v>8096 Randol Mill Rd "Dorex"</v>
          </cell>
          <cell r="H359" t="str">
            <v xml:space="preserve">Caterpillar </v>
          </cell>
          <cell r="I359" t="str">
            <v>3306 NA</v>
          </cell>
          <cell r="J359">
            <v>145</v>
          </cell>
          <cell r="K359">
            <v>7775</v>
          </cell>
          <cell r="L359" t="str">
            <v>Natural Gas</v>
          </cell>
          <cell r="M359" t="str">
            <v>(4b), (19)</v>
          </cell>
          <cell r="R359">
            <v>93.810930576070902</v>
          </cell>
          <cell r="S359">
            <v>1400.1631429264314</v>
          </cell>
          <cell r="T359">
            <v>37692.391807579537</v>
          </cell>
          <cell r="U359">
            <v>5.7966754117154258</v>
          </cell>
        </row>
        <row r="360">
          <cell r="A360" t="str">
            <v>PS-152</v>
          </cell>
          <cell r="B360">
            <v>116</v>
          </cell>
          <cell r="C360" t="str">
            <v>Well Pad</v>
          </cell>
          <cell r="D360">
            <v>2</v>
          </cell>
          <cell r="E360">
            <v>2</v>
          </cell>
          <cell r="F360">
            <v>1</v>
          </cell>
          <cell r="G360" t="str">
            <v>8390 Randol Mill Rd "Buzzys"</v>
          </cell>
          <cell r="H360" t="str">
            <v>Gas Jack</v>
          </cell>
          <cell r="I360" t="str">
            <v>MP Unit</v>
          </cell>
          <cell r="J360">
            <v>40</v>
          </cell>
          <cell r="K360">
            <v>7000</v>
          </cell>
          <cell r="L360" t="str">
            <v xml:space="preserve">Natural Gas  </v>
          </cell>
          <cell r="M360" t="str">
            <v>(14)</v>
          </cell>
          <cell r="R360">
            <v>26.630400000000002</v>
          </cell>
          <cell r="S360">
            <v>6363.2640000000001</v>
          </cell>
          <cell r="T360">
            <v>10427.904</v>
          </cell>
          <cell r="U360">
            <v>1.6482816000000002</v>
          </cell>
        </row>
        <row r="361">
          <cell r="A361" t="str">
            <v>PS-153.1</v>
          </cell>
          <cell r="B361">
            <v>117</v>
          </cell>
          <cell r="C361" t="str">
            <v>Well pad</v>
          </cell>
          <cell r="D361">
            <v>4</v>
          </cell>
          <cell r="E361">
            <v>3</v>
          </cell>
          <cell r="F361">
            <v>1</v>
          </cell>
          <cell r="G361" t="str">
            <v xml:space="preserve">2298 Precint Lane Well Lake Pad B </v>
          </cell>
          <cell r="H361" t="str">
            <v xml:space="preserve">Caterpillar </v>
          </cell>
          <cell r="I361" t="str">
            <v>3306 NA</v>
          </cell>
          <cell r="J361">
            <v>145</v>
          </cell>
          <cell r="K361">
            <v>7775</v>
          </cell>
          <cell r="L361" t="str">
            <v>Natural Gas</v>
          </cell>
          <cell r="M361" t="str">
            <v>(4b), (19)</v>
          </cell>
          <cell r="R361">
            <v>93.810930576070902</v>
          </cell>
          <cell r="S361">
            <v>1400.1631429264314</v>
          </cell>
          <cell r="T361">
            <v>37692.391807579537</v>
          </cell>
          <cell r="U361">
            <v>5.7966754117154258</v>
          </cell>
        </row>
        <row r="362">
          <cell r="A362" t="str">
            <v>PS-159</v>
          </cell>
          <cell r="B362">
            <v>118</v>
          </cell>
          <cell r="C362" t="str">
            <v>Processing Facility</v>
          </cell>
          <cell r="D362">
            <v>0</v>
          </cell>
          <cell r="E362">
            <v>10</v>
          </cell>
          <cell r="F362">
            <v>12</v>
          </cell>
          <cell r="G362" t="str">
            <v>10488 Hicks Field Road</v>
          </cell>
          <cell r="H362" t="str">
            <v>Caterpillar</v>
          </cell>
          <cell r="I362" t="str">
            <v>3606 TALE</v>
          </cell>
          <cell r="J362">
            <v>1775</v>
          </cell>
          <cell r="K362">
            <v>6635</v>
          </cell>
          <cell r="L362" t="str">
            <v>Natural Gas</v>
          </cell>
          <cell r="M362" t="str">
            <v>(2), (19)</v>
          </cell>
          <cell r="R362">
            <v>1995.8151010383831</v>
          </cell>
          <cell r="S362">
            <v>175474.2388500628</v>
          </cell>
          <cell r="T362">
            <v>2077793.8226151371</v>
          </cell>
          <cell r="U362">
            <v>670.4143354130382</v>
          </cell>
        </row>
        <row r="363">
          <cell r="A363" t="str">
            <v>PS-161</v>
          </cell>
          <cell r="B363">
            <v>119</v>
          </cell>
          <cell r="C363" t="str">
            <v>Well Pad</v>
          </cell>
          <cell r="D363">
            <v>3</v>
          </cell>
          <cell r="E363">
            <v>0</v>
          </cell>
          <cell r="F363">
            <v>1</v>
          </cell>
          <cell r="G363" t="str">
            <v>7397 Randol Mill Road</v>
          </cell>
          <cell r="H363" t="str">
            <v xml:space="preserve">Caterpillar </v>
          </cell>
          <cell r="I363" t="str">
            <v>3406 NA</v>
          </cell>
          <cell r="J363">
            <v>215</v>
          </cell>
          <cell r="K363">
            <v>7767</v>
          </cell>
          <cell r="L363" t="str">
            <v>Natural Gas</v>
          </cell>
          <cell r="M363" t="str">
            <v>(1a), (19)</v>
          </cell>
          <cell r="R363">
            <v>132.4554333208404</v>
          </cell>
          <cell r="S363">
            <v>2076.103970546088</v>
          </cell>
          <cell r="T363">
            <v>5813.0911175290457</v>
          </cell>
          <cell r="U363">
            <v>8.221371723362509</v>
          </cell>
        </row>
        <row r="364">
          <cell r="A364" t="str">
            <v>PS-162</v>
          </cell>
          <cell r="B364">
            <v>120</v>
          </cell>
          <cell r="C364" t="str">
            <v>Well Pad</v>
          </cell>
          <cell r="D364">
            <v>2</v>
          </cell>
          <cell r="E364">
            <v>6</v>
          </cell>
          <cell r="F364">
            <v>1</v>
          </cell>
          <cell r="G364" t="str">
            <v>1999 Precinct Road</v>
          </cell>
          <cell r="H364" t="str">
            <v xml:space="preserve">Caterpillar </v>
          </cell>
          <cell r="I364" t="str">
            <v>3306 NA</v>
          </cell>
          <cell r="J364">
            <v>145</v>
          </cell>
          <cell r="K364">
            <v>7775</v>
          </cell>
          <cell r="L364" t="str">
            <v>Natural Gas</v>
          </cell>
          <cell r="M364" t="str">
            <v>(4b), (19)</v>
          </cell>
          <cell r="R364">
            <v>93.810930576070902</v>
          </cell>
          <cell r="S364">
            <v>1400.1631429264314</v>
          </cell>
          <cell r="T364">
            <v>37692.391807579537</v>
          </cell>
          <cell r="U364">
            <v>5.7966754117154258</v>
          </cell>
        </row>
        <row r="365">
          <cell r="A365" t="str">
            <v>PS-164</v>
          </cell>
          <cell r="B365">
            <v>121</v>
          </cell>
          <cell r="C365" t="str">
            <v>Well Pad</v>
          </cell>
          <cell r="D365">
            <v>4</v>
          </cell>
          <cell r="E365">
            <v>4</v>
          </cell>
          <cell r="F365">
            <v>2</v>
          </cell>
          <cell r="G365" t="str">
            <v>14091 Stone Road</v>
          </cell>
          <cell r="H365" t="str">
            <v xml:space="preserve">Caterpillar </v>
          </cell>
          <cell r="I365" t="str">
            <v>3306 NA</v>
          </cell>
          <cell r="J365">
            <v>145</v>
          </cell>
          <cell r="K365">
            <v>7775</v>
          </cell>
          <cell r="L365" t="str">
            <v>Natural Gas</v>
          </cell>
          <cell r="M365" t="str">
            <v>(4b), (19)</v>
          </cell>
          <cell r="R365">
            <v>187.6218611521418</v>
          </cell>
          <cell r="S365">
            <v>2800.3262858528628</v>
          </cell>
          <cell r="T365">
            <v>75384.783615159075</v>
          </cell>
          <cell r="U365">
            <v>11.593350823430852</v>
          </cell>
        </row>
        <row r="366">
          <cell r="A366" t="str">
            <v>PS-165</v>
          </cell>
          <cell r="B366">
            <v>122</v>
          </cell>
          <cell r="C366" t="str">
            <v>Well Pad</v>
          </cell>
          <cell r="D366">
            <v>3</v>
          </cell>
          <cell r="E366">
            <v>2</v>
          </cell>
          <cell r="F366">
            <v>1</v>
          </cell>
          <cell r="G366" t="str">
            <v>7996 Trammel Davis Road Duck Lake Pad A</v>
          </cell>
          <cell r="H366" t="str">
            <v xml:space="preserve">Caterpillar </v>
          </cell>
          <cell r="I366" t="str">
            <v>3306 NA</v>
          </cell>
          <cell r="J366">
            <v>145</v>
          </cell>
          <cell r="K366">
            <v>7775</v>
          </cell>
          <cell r="L366" t="str">
            <v>Natural Gas</v>
          </cell>
          <cell r="M366" t="str">
            <v>(4b), (19)</v>
          </cell>
          <cell r="R366">
            <v>93.810930576070902</v>
          </cell>
          <cell r="S366">
            <v>1400.1631429264314</v>
          </cell>
          <cell r="T366">
            <v>37692.391807579537</v>
          </cell>
          <cell r="U366">
            <v>5.7966754117154258</v>
          </cell>
        </row>
        <row r="367">
          <cell r="A367" t="str">
            <v>PS-166</v>
          </cell>
          <cell r="B367">
            <v>123</v>
          </cell>
          <cell r="C367" t="str">
            <v>Well Pad</v>
          </cell>
          <cell r="D367">
            <v>1</v>
          </cell>
          <cell r="E367">
            <v>2</v>
          </cell>
          <cell r="F367">
            <v>1</v>
          </cell>
          <cell r="G367" t="str">
            <v>9799 Trammel Davis Road TXI A</v>
          </cell>
          <cell r="H367" t="str">
            <v xml:space="preserve">Caterpillar </v>
          </cell>
          <cell r="I367" t="str">
            <v>3306 NA</v>
          </cell>
          <cell r="J367">
            <v>145</v>
          </cell>
          <cell r="K367">
            <v>7775</v>
          </cell>
          <cell r="L367" t="str">
            <v>Natural Gas</v>
          </cell>
          <cell r="M367" t="str">
            <v>(4b), (19)</v>
          </cell>
          <cell r="R367">
            <v>93.810930576070902</v>
          </cell>
          <cell r="S367">
            <v>1400.1631429264314</v>
          </cell>
          <cell r="T367">
            <v>37692.391807579537</v>
          </cell>
          <cell r="U367">
            <v>5.7966754117154258</v>
          </cell>
        </row>
        <row r="368">
          <cell r="A368" t="str">
            <v>PS-167</v>
          </cell>
          <cell r="B368">
            <v>124</v>
          </cell>
          <cell r="C368" t="str">
            <v>Well Pad</v>
          </cell>
          <cell r="D368">
            <v>1</v>
          </cell>
          <cell r="E368">
            <v>2</v>
          </cell>
          <cell r="F368">
            <v>1</v>
          </cell>
          <cell r="G368" t="str">
            <v>3198 South Norwood Drive "TXI</v>
          </cell>
          <cell r="H368" t="str">
            <v xml:space="preserve">Caterpillar </v>
          </cell>
          <cell r="I368" t="str">
            <v>3306 NA</v>
          </cell>
          <cell r="J368">
            <v>145</v>
          </cell>
          <cell r="K368">
            <v>7775</v>
          </cell>
          <cell r="L368" t="str">
            <v>Natural Gas</v>
          </cell>
          <cell r="M368" t="str">
            <v>(4b), (19)</v>
          </cell>
          <cell r="R368">
            <v>93.810930576070902</v>
          </cell>
          <cell r="S368">
            <v>1400.1631429264314</v>
          </cell>
          <cell r="T368">
            <v>37692.391807579537</v>
          </cell>
          <cell r="U368">
            <v>5.7966754117154258</v>
          </cell>
        </row>
        <row r="369">
          <cell r="A369" t="str">
            <v>PS-168</v>
          </cell>
          <cell r="B369">
            <v>125</v>
          </cell>
          <cell r="C369" t="str">
            <v>Well Pad</v>
          </cell>
          <cell r="D369">
            <v>3</v>
          </cell>
          <cell r="E369">
            <v>6</v>
          </cell>
          <cell r="F369" t="str">
            <v>1 - Line</v>
          </cell>
          <cell r="G369" t="str">
            <v>9992 Trinity Blvd. "Bell Pad B"</v>
          </cell>
          <cell r="H369" t="str">
            <v xml:space="preserve">Caterpillar </v>
          </cell>
          <cell r="I369" t="str">
            <v>3306 NA</v>
          </cell>
          <cell r="J369">
            <v>145</v>
          </cell>
          <cell r="K369">
            <v>7775</v>
          </cell>
          <cell r="L369" t="str">
            <v>Natural Gas</v>
          </cell>
          <cell r="M369" t="str">
            <v>(4b), (19)</v>
          </cell>
          <cell r="R369">
            <v>93.810930576070902</v>
          </cell>
          <cell r="S369">
            <v>1400.1631429264314</v>
          </cell>
          <cell r="T369">
            <v>37692.391807579537</v>
          </cell>
          <cell r="U369">
            <v>5.7966754117154258</v>
          </cell>
        </row>
        <row r="370">
          <cell r="A370" t="str">
            <v>PS-169</v>
          </cell>
          <cell r="B370">
            <v>126</v>
          </cell>
          <cell r="C370" t="str">
            <v>Well Pad</v>
          </cell>
          <cell r="D370">
            <v>3</v>
          </cell>
          <cell r="E370">
            <v>4</v>
          </cell>
          <cell r="F370">
            <v>1</v>
          </cell>
          <cell r="G370" t="str">
            <v>1090 Trinity Blve. "Bell Pad A"</v>
          </cell>
          <cell r="H370" t="str">
            <v xml:space="preserve">Caterpillar </v>
          </cell>
          <cell r="I370" t="str">
            <v>3306 NA</v>
          </cell>
          <cell r="J370">
            <v>145</v>
          </cell>
          <cell r="K370">
            <v>7775</v>
          </cell>
          <cell r="L370" t="str">
            <v>Natural Gas</v>
          </cell>
          <cell r="M370" t="str">
            <v>(4b), (19)</v>
          </cell>
          <cell r="R370">
            <v>93.810930576070902</v>
          </cell>
          <cell r="S370">
            <v>1400.1631429264314</v>
          </cell>
          <cell r="T370">
            <v>37692.391807579537</v>
          </cell>
          <cell r="U370">
            <v>5.7966754117154258</v>
          </cell>
        </row>
        <row r="371">
          <cell r="A371" t="str">
            <v>PS-170</v>
          </cell>
          <cell r="B371">
            <v>127</v>
          </cell>
          <cell r="C371" t="str">
            <v>Well Pad</v>
          </cell>
          <cell r="D371">
            <v>3</v>
          </cell>
          <cell r="E371">
            <v>3</v>
          </cell>
          <cell r="F371">
            <v>1</v>
          </cell>
          <cell r="G371" t="str">
            <v>4697 Enon Rd. "Karanges"</v>
          </cell>
          <cell r="H371" t="str">
            <v>Caterpillar</v>
          </cell>
          <cell r="I371" t="str">
            <v>3306 TA</v>
          </cell>
          <cell r="J371">
            <v>203</v>
          </cell>
          <cell r="K371">
            <v>8098</v>
          </cell>
          <cell r="L371" t="str">
            <v>Natural Gas w/catalytic conv</v>
          </cell>
          <cell r="M371" t="str">
            <v>(5), (19)</v>
          </cell>
          <cell r="R371">
            <v>136.82394232677086</v>
          </cell>
          <cell r="S371">
            <v>1960.2284000970039</v>
          </cell>
          <cell r="T371">
            <v>64961.969179214713</v>
          </cell>
          <cell r="U371">
            <v>8.468186688419058</v>
          </cell>
        </row>
        <row r="372">
          <cell r="A372" t="str">
            <v>PS-171</v>
          </cell>
          <cell r="B372">
            <v>128</v>
          </cell>
          <cell r="C372" t="str">
            <v>Well Pad</v>
          </cell>
          <cell r="D372">
            <v>4</v>
          </cell>
          <cell r="E372">
            <v>4</v>
          </cell>
          <cell r="F372">
            <v>2</v>
          </cell>
          <cell r="G372" t="str">
            <v>3892 Lon Stevenson Rd "Walls Coleman</v>
          </cell>
          <cell r="H372" t="str">
            <v>Caterpillar</v>
          </cell>
          <cell r="I372" t="str">
            <v>3306 TA</v>
          </cell>
          <cell r="J372">
            <v>203</v>
          </cell>
          <cell r="K372">
            <v>8098</v>
          </cell>
          <cell r="L372" t="str">
            <v>Natural Gas w/catalytic conv</v>
          </cell>
          <cell r="M372" t="str">
            <v>(5), (19)</v>
          </cell>
          <cell r="R372">
            <v>273.64788465354172</v>
          </cell>
          <cell r="S372">
            <v>3920.4568001940079</v>
          </cell>
          <cell r="T372">
            <v>129923.93835842943</v>
          </cell>
          <cell r="U372">
            <v>16.936373376838116</v>
          </cell>
        </row>
        <row r="373">
          <cell r="A373" t="str">
            <v>PS-174</v>
          </cell>
          <cell r="B373">
            <v>129</v>
          </cell>
          <cell r="C373" t="str">
            <v>Saltwater Treatment Facility</v>
          </cell>
          <cell r="D373">
            <v>3</v>
          </cell>
          <cell r="E373">
            <v>8</v>
          </cell>
          <cell r="F373">
            <v>1</v>
          </cell>
          <cell r="G373" t="str">
            <v>5591 E 1ST ST (CARTER STATE) (SALT WATER DISPOSAL SITE); G7</v>
          </cell>
          <cell r="H373" t="str">
            <v>Caterpillar</v>
          </cell>
          <cell r="I373" t="str">
            <v>G3306</v>
          </cell>
          <cell r="J373">
            <v>145</v>
          </cell>
          <cell r="K373">
            <v>7471</v>
          </cell>
          <cell r="L373" t="str">
            <v>Natural Gas</v>
          </cell>
          <cell r="M373" t="str">
            <v>(4a), (19)</v>
          </cell>
          <cell r="R373">
            <v>93.810930576070902</v>
          </cell>
          <cell r="S373">
            <v>1400.1631429264314</v>
          </cell>
          <cell r="T373">
            <v>3920.4568001940079</v>
          </cell>
          <cell r="U373">
            <v>5.7966754117154258</v>
          </cell>
        </row>
        <row r="374">
          <cell r="A374" t="str">
            <v>PS-178</v>
          </cell>
          <cell r="B374">
            <v>130</v>
          </cell>
          <cell r="C374" t="str">
            <v>Well Pad</v>
          </cell>
          <cell r="D374">
            <v>2</v>
          </cell>
          <cell r="E374">
            <v>2</v>
          </cell>
          <cell r="F374">
            <v>1</v>
          </cell>
          <cell r="G374" t="str">
            <v>10198 Forest Hill Everman Rd</v>
          </cell>
          <cell r="H374" t="str">
            <v>Caterpillar</v>
          </cell>
          <cell r="I374" t="str">
            <v>3306 TA</v>
          </cell>
          <cell r="J374">
            <v>203</v>
          </cell>
          <cell r="K374">
            <v>8098</v>
          </cell>
          <cell r="L374" t="str">
            <v>Natural Gas w/catalytic conv</v>
          </cell>
          <cell r="M374" t="str">
            <v>(5), (19)</v>
          </cell>
          <cell r="R374">
            <v>136.82394232677086</v>
          </cell>
          <cell r="S374">
            <v>1960.2284000970039</v>
          </cell>
          <cell r="T374">
            <v>64961.969179214713</v>
          </cell>
          <cell r="U374">
            <v>8.468186688419058</v>
          </cell>
        </row>
        <row r="375">
          <cell r="A375" t="str">
            <v>PS-184</v>
          </cell>
          <cell r="B375">
            <v>131</v>
          </cell>
          <cell r="C375" t="str">
            <v>Well Pad</v>
          </cell>
          <cell r="D375">
            <v>1</v>
          </cell>
          <cell r="E375">
            <v>2</v>
          </cell>
          <cell r="F375">
            <v>1</v>
          </cell>
          <cell r="G375" t="str">
            <v>10590 Chapin Road</v>
          </cell>
          <cell r="H375" t="str">
            <v>Caterpillar</v>
          </cell>
          <cell r="I375" t="str">
            <v>G399 NA</v>
          </cell>
          <cell r="J375">
            <v>830</v>
          </cell>
          <cell r="K375">
            <v>8710</v>
          </cell>
          <cell r="L375" t="str">
            <v>Natural Gas</v>
          </cell>
          <cell r="M375" t="str">
            <v xml:space="preserve">(10), (19) </v>
          </cell>
          <cell r="R375">
            <v>601.10452170462315</v>
          </cell>
          <cell r="S375">
            <v>8014.7269560616414</v>
          </cell>
          <cell r="T375">
            <v>25518.890628100271</v>
          </cell>
          <cell r="U375">
            <v>37.188333076126014</v>
          </cell>
        </row>
        <row r="376">
          <cell r="A376" t="str">
            <v>PS-189</v>
          </cell>
          <cell r="B376">
            <v>132</v>
          </cell>
          <cell r="C376" t="str">
            <v>Well Pad</v>
          </cell>
          <cell r="D376">
            <v>1</v>
          </cell>
          <cell r="E376">
            <v>1</v>
          </cell>
          <cell r="F376">
            <v>1</v>
          </cell>
          <cell r="G376" t="str">
            <v>2990 Braswell Drive</v>
          </cell>
          <cell r="H376" t="str">
            <v>Gas Jack</v>
          </cell>
          <cell r="I376" t="str">
            <v>MP Unit</v>
          </cell>
          <cell r="J376">
            <v>40</v>
          </cell>
          <cell r="K376">
            <v>7000</v>
          </cell>
          <cell r="L376" t="str">
            <v xml:space="preserve">Natural Gas  </v>
          </cell>
          <cell r="M376" t="str">
            <v>(14)</v>
          </cell>
          <cell r="R376">
            <v>26.630400000000002</v>
          </cell>
          <cell r="S376">
            <v>6363.2640000000001</v>
          </cell>
          <cell r="T376">
            <v>10427.904</v>
          </cell>
          <cell r="U376">
            <v>1.6482816000000002</v>
          </cell>
        </row>
        <row r="377">
          <cell r="A377" t="str">
            <v>PS-192</v>
          </cell>
          <cell r="B377">
            <v>133</v>
          </cell>
          <cell r="C377" t="str">
            <v>Well Pad</v>
          </cell>
          <cell r="D377">
            <v>10</v>
          </cell>
          <cell r="E377">
            <v>13</v>
          </cell>
          <cell r="F377">
            <v>2</v>
          </cell>
          <cell r="G377" t="str">
            <v>2299 Mercado</v>
          </cell>
          <cell r="H377" t="str">
            <v>Caterpillar</v>
          </cell>
          <cell r="I377">
            <v>3406</v>
          </cell>
          <cell r="J377">
            <v>215</v>
          </cell>
          <cell r="K377">
            <v>7767</v>
          </cell>
          <cell r="L377" t="str">
            <v>Natural Gas</v>
          </cell>
          <cell r="M377" t="str">
            <v>(1a), (19)</v>
          </cell>
          <cell r="R377">
            <v>264.9108666416808</v>
          </cell>
          <cell r="S377">
            <v>4152.207941092176</v>
          </cell>
          <cell r="T377">
            <v>11626.182235058091</v>
          </cell>
          <cell r="U377">
            <v>16.442743446725018</v>
          </cell>
        </row>
        <row r="378">
          <cell r="A378" t="str">
            <v>PS-193</v>
          </cell>
          <cell r="B378">
            <v>134</v>
          </cell>
          <cell r="C378" t="str">
            <v>Fracing Operation</v>
          </cell>
          <cell r="G378" t="str">
            <v>5900 Wilbarger</v>
          </cell>
          <cell r="H378" t="str">
            <v>Caterpillar</v>
          </cell>
          <cell r="I378" t="str">
            <v>3412E</v>
          </cell>
          <cell r="J378">
            <v>1500</v>
          </cell>
          <cell r="K378">
            <v>7000</v>
          </cell>
          <cell r="L378" t="str">
            <v>Diesel</v>
          </cell>
          <cell r="M378" t="str">
            <v>(17)</v>
          </cell>
          <cell r="R378">
            <v>1013.8502612491457</v>
          </cell>
          <cell r="S378">
            <v>32731.208359972665</v>
          </cell>
          <cell r="T378">
            <v>16527.379571860052</v>
          </cell>
          <cell r="U378">
            <v>11649.599999999999</v>
          </cell>
        </row>
        <row r="379">
          <cell r="A379" t="str">
            <v>PS-196</v>
          </cell>
          <cell r="B379">
            <v>135</v>
          </cell>
          <cell r="C379" t="str">
            <v>Well Pad</v>
          </cell>
          <cell r="D379">
            <v>4</v>
          </cell>
          <cell r="E379">
            <v>3</v>
          </cell>
          <cell r="F379">
            <v>2</v>
          </cell>
          <cell r="G379" t="str">
            <v xml:space="preserve">De Costa St. </v>
          </cell>
          <cell r="H379" t="str">
            <v xml:space="preserve">Caterpillar </v>
          </cell>
          <cell r="I379" t="str">
            <v>3508 TA</v>
          </cell>
          <cell r="J379">
            <v>550</v>
          </cell>
          <cell r="K379">
            <v>7510</v>
          </cell>
          <cell r="L379" t="str">
            <v>Natural Gas</v>
          </cell>
          <cell r="M379" t="str">
            <v>(7), (19)</v>
          </cell>
          <cell r="R379">
            <v>328.69360876562541</v>
          </cell>
          <cell r="S379">
            <v>9656.2975374236667</v>
          </cell>
          <cell r="T379">
            <v>33379.889327366123</v>
          </cell>
          <cell r="U379">
            <v>41.406203840472678</v>
          </cell>
        </row>
        <row r="380">
          <cell r="A380" t="str">
            <v>PS-197</v>
          </cell>
          <cell r="B380">
            <v>136</v>
          </cell>
          <cell r="C380" t="str">
            <v>Well Pad</v>
          </cell>
          <cell r="D380">
            <v>1</v>
          </cell>
          <cell r="E380">
            <v>3</v>
          </cell>
          <cell r="F380">
            <v>1</v>
          </cell>
          <cell r="G380" t="str">
            <v xml:space="preserve">692 Beach St. </v>
          </cell>
          <cell r="H380" t="str">
            <v>Caterpillar</v>
          </cell>
          <cell r="I380">
            <v>3406</v>
          </cell>
          <cell r="J380">
            <v>215</v>
          </cell>
          <cell r="K380">
            <v>7767</v>
          </cell>
          <cell r="L380" t="str">
            <v>Natural Gas</v>
          </cell>
          <cell r="M380" t="str">
            <v>(1a), (19)</v>
          </cell>
          <cell r="R380">
            <v>132.4554333208404</v>
          </cell>
          <cell r="S380">
            <v>2076.103970546088</v>
          </cell>
          <cell r="T380">
            <v>5813.0911175290457</v>
          </cell>
          <cell r="U380">
            <v>8.221371723362509</v>
          </cell>
        </row>
        <row r="381">
          <cell r="A381" t="str">
            <v>PS-198</v>
          </cell>
          <cell r="B381">
            <v>137</v>
          </cell>
          <cell r="C381" t="str">
            <v>Well Pad</v>
          </cell>
          <cell r="D381">
            <v>3</v>
          </cell>
          <cell r="E381">
            <v>4</v>
          </cell>
          <cell r="F381">
            <v>1</v>
          </cell>
          <cell r="G381" t="str">
            <v>5699 Randol Mill Road</v>
          </cell>
          <cell r="H381" t="str">
            <v>Caterpillar</v>
          </cell>
          <cell r="I381" t="str">
            <v>G3306</v>
          </cell>
          <cell r="J381">
            <v>145</v>
          </cell>
          <cell r="K381">
            <v>7471</v>
          </cell>
          <cell r="L381" t="str">
            <v>Natural Gas</v>
          </cell>
          <cell r="M381" t="str">
            <v>(4a), (19)</v>
          </cell>
          <cell r="R381">
            <v>93.810930576070902</v>
          </cell>
          <cell r="S381">
            <v>1400.1631429264314</v>
          </cell>
          <cell r="T381">
            <v>3920.4568001940079</v>
          </cell>
          <cell r="U381">
            <v>5.7966754117154258</v>
          </cell>
        </row>
      </sheetData>
      <sheetData sheetId="14">
        <row r="30">
          <cell r="A30" t="str">
            <v>Well ID</v>
          </cell>
          <cell r="B30" t="str">
            <v>4.0 K Calcs Lookup Reference</v>
          </cell>
          <cell r="C30" t="str">
            <v>Point Source Type</v>
          </cell>
          <cell r="D30" t="str">
            <v># Wells</v>
          </cell>
          <cell r="E30" t="str">
            <v># Tanks</v>
          </cell>
          <cell r="F30" t="str">
            <v>#Comp.</v>
          </cell>
          <cell r="G30" t="str">
            <v>Point Source Address</v>
          </cell>
          <cell r="H30" t="str">
            <v>Compressor Manufacturer</v>
          </cell>
          <cell r="I30" t="str">
            <v xml:space="preserve">Compressor Model </v>
          </cell>
          <cell r="J30" t="str">
            <v>Compressor Horsepower</v>
          </cell>
          <cell r="K30" t="str">
            <v>Fuel Consumption (Btu/bhp-hr)</v>
          </cell>
          <cell r="L30" t="str">
            <v>Compressor Type (Natural Gas, Diesel, Electric, Other)</v>
          </cell>
          <cell r="M30" t="str">
            <v>Emission Factor Footnotes</v>
          </cell>
          <cell r="N30" t="str">
            <v>COMPRESSOR VOC TOTAL</v>
          </cell>
          <cell r="O30" t="str">
            <v>Acenaphthene</v>
          </cell>
          <cell r="P30" t="str">
            <v>Acenaphthylene</v>
          </cell>
          <cell r="Q30" t="str">
            <v>Acetaldehyde</v>
          </cell>
          <cell r="R30" t="str">
            <v>Acrolein</v>
          </cell>
          <cell r="S30" t="str">
            <v>Anthracene</v>
          </cell>
          <cell r="T30" t="str">
            <v>Benzene</v>
          </cell>
          <cell r="U30" t="str">
            <v>Benzo (a) anthracene</v>
          </cell>
          <cell r="V30" t="str">
            <v>Benzo (a) pyrene</v>
          </cell>
          <cell r="W30" t="str">
            <v>Benzo (b) fluoranthene</v>
          </cell>
          <cell r="X30" t="str">
            <v>Benzo (g,h,i) perylene</v>
          </cell>
          <cell r="Y30" t="str">
            <v>Benzo (k) fluoranthene</v>
          </cell>
          <cell r="Z30" t="str">
            <v>Chrysene</v>
          </cell>
          <cell r="AA30" t="str">
            <v xml:space="preserve">Dibenzo(a,h) anthracene </v>
          </cell>
          <cell r="AB30" t="str">
            <v>Fluoranthene</v>
          </cell>
          <cell r="AC30" t="str">
            <v>Fluorene</v>
          </cell>
          <cell r="AD30" t="str">
            <v>Formaldehyde</v>
          </cell>
          <cell r="AE30" t="str">
            <v>Indeno(1,2,3-cd) pyrene</v>
          </cell>
          <cell r="AF30" t="str">
            <v>Isomers of xylene</v>
          </cell>
          <cell r="AG30" t="str">
            <v>Naphthalene</v>
          </cell>
          <cell r="AH30" t="str">
            <v>Phenanthrene</v>
          </cell>
          <cell r="AI30" t="str">
            <v>Polycyclic aromatic hydrocarbons (PAH)</v>
          </cell>
          <cell r="AJ30" t="str">
            <v>Propylene</v>
          </cell>
          <cell r="AK30" t="str">
            <v>Pyrene</v>
          </cell>
          <cell r="AL30" t="str">
            <v>Toluene</v>
          </cell>
        </row>
        <row r="31">
          <cell r="A31" t="str">
            <v>PS-193</v>
          </cell>
          <cell r="B31">
            <v>2</v>
          </cell>
          <cell r="C31" t="str">
            <v>Fracing Operation</v>
          </cell>
          <cell r="G31" t="str">
            <v>5900 Wilbarger</v>
          </cell>
          <cell r="H31" t="str">
            <v>Caterpillar</v>
          </cell>
          <cell r="I31" t="str">
            <v>3412E</v>
          </cell>
          <cell r="J31">
            <v>1500</v>
          </cell>
          <cell r="K31">
            <v>7000</v>
          </cell>
          <cell r="L31" t="str">
            <v>Diesel</v>
          </cell>
          <cell r="M31" t="str">
            <v>(1), (2)</v>
          </cell>
          <cell r="N31">
            <v>92.242342079999986</v>
          </cell>
          <cell r="O31">
            <v>9.434880000000001E-2</v>
          </cell>
          <cell r="P31">
            <v>0.18607679999999996</v>
          </cell>
          <cell r="Q31">
            <v>0.50803199999999993</v>
          </cell>
          <cell r="R31">
            <v>0.1588608</v>
          </cell>
          <cell r="S31">
            <v>2.4796800000000004E-2</v>
          </cell>
          <cell r="T31">
            <v>15.644159999999998</v>
          </cell>
          <cell r="U31">
            <v>1.2539519999999998E-2</v>
          </cell>
          <cell r="V31">
            <v>5.18112E-3</v>
          </cell>
          <cell r="W31">
            <v>2.2377599999999997E-2</v>
          </cell>
          <cell r="X31">
            <v>1.1208959999999999E-2</v>
          </cell>
          <cell r="Y31">
            <v>4.3948800000000003E-3</v>
          </cell>
          <cell r="Z31">
            <v>3.0844799999999999E-2</v>
          </cell>
          <cell r="AA31">
            <v>6.9753600000000016E-3</v>
          </cell>
          <cell r="AB31">
            <v>8.124480000000002E-2</v>
          </cell>
          <cell r="AC31">
            <v>0.258048</v>
          </cell>
          <cell r="AD31">
            <v>1.5906240000000003</v>
          </cell>
          <cell r="AE31">
            <v>8.3462399999999978E-3</v>
          </cell>
          <cell r="AF31">
            <v>3.8908800000000001</v>
          </cell>
          <cell r="AG31">
            <v>2.6208</v>
          </cell>
          <cell r="AH31">
            <v>0.82252800000000015</v>
          </cell>
          <cell r="AI31">
            <v>4.2739200000000013</v>
          </cell>
          <cell r="AJ31">
            <v>56.246399999999994</v>
          </cell>
          <cell r="AK31">
            <v>7.4793600000000002E-2</v>
          </cell>
          <cell r="AL31">
            <v>5.6649599999999989</v>
          </cell>
        </row>
        <row r="32">
          <cell r="A32" t="str">
            <v>PS-128</v>
          </cell>
          <cell r="B32">
            <v>3</v>
          </cell>
          <cell r="C32" t="str">
            <v>Drilling Operation</v>
          </cell>
          <cell r="D32">
            <v>0</v>
          </cell>
          <cell r="E32">
            <v>0</v>
          </cell>
          <cell r="F32" t="str">
            <v>Drilling Engines</v>
          </cell>
          <cell r="G32" t="str">
            <v xml:space="preserve">580 East Rosedale </v>
          </cell>
          <cell r="H32" t="str">
            <v>Caterpillar</v>
          </cell>
          <cell r="I32" t="str">
            <v>3512C</v>
          </cell>
          <cell r="J32">
            <v>1476</v>
          </cell>
          <cell r="K32">
            <v>7000</v>
          </cell>
          <cell r="L32" t="str">
            <v>Diesel</v>
          </cell>
          <cell r="M32" t="str">
            <v>(1), (2)</v>
          </cell>
          <cell r="N32">
            <v>71.478590877792001</v>
          </cell>
          <cell r="O32">
            <v>7.3110885119999997E-2</v>
          </cell>
          <cell r="P32">
            <v>0.14419091232</v>
          </cell>
          <cell r="Q32">
            <v>0.39367399679999998</v>
          </cell>
          <cell r="R32">
            <v>0.12310123392000002</v>
          </cell>
          <cell r="S32">
            <v>1.9215040320000005E-2</v>
          </cell>
          <cell r="T32">
            <v>12.122659584000001</v>
          </cell>
          <cell r="U32">
            <v>9.7168740480000019E-3</v>
          </cell>
          <cell r="V32">
            <v>4.0148498879999999E-3</v>
          </cell>
          <cell r="W32">
            <v>1.734040224E-2</v>
          </cell>
          <cell r="X32">
            <v>8.6858231040000001E-3</v>
          </cell>
          <cell r="Y32">
            <v>3.4055925119999999E-3</v>
          </cell>
          <cell r="Z32">
            <v>2.3901635520000002E-2</v>
          </cell>
          <cell r="AA32">
            <v>5.4052064640000008E-3</v>
          </cell>
          <cell r="AB32">
            <v>6.2956595520000005E-2</v>
          </cell>
          <cell r="AC32">
            <v>0.19996139520000003</v>
          </cell>
          <cell r="AD32">
            <v>1.2325745375999999</v>
          </cell>
          <cell r="AE32">
            <v>6.4675013760000007E-3</v>
          </cell>
          <cell r="AF32">
            <v>3.0150429120000002</v>
          </cell>
          <cell r="AG32">
            <v>2.0308579200000003</v>
          </cell>
          <cell r="AH32">
            <v>0.63737694720000015</v>
          </cell>
          <cell r="AI32">
            <v>3.3118606079999999</v>
          </cell>
          <cell r="AJ32">
            <v>43.585335360000002</v>
          </cell>
          <cell r="AK32">
            <v>5.795756064000001E-2</v>
          </cell>
          <cell r="AL32">
            <v>4.3897775040000004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ED8F6-AB22-4AA8-BFF0-FFC0A63F4125}">
  <dimension ref="A1:B18"/>
  <sheetViews>
    <sheetView tabSelected="1" workbookViewId="0">
      <selection activeCell="A8" sqref="A8"/>
    </sheetView>
  </sheetViews>
  <sheetFormatPr defaultRowHeight="15" x14ac:dyDescent="0.25"/>
  <cols>
    <col min="1" max="1" width="29.140625" bestFit="1" customWidth="1"/>
    <col min="2" max="2" width="191.42578125" bestFit="1" customWidth="1"/>
  </cols>
  <sheetData>
    <row r="1" spans="1:2" x14ac:dyDescent="0.25">
      <c r="A1" t="s">
        <v>332</v>
      </c>
      <c r="B1" t="s">
        <v>1</v>
      </c>
    </row>
    <row r="2" spans="1:2" x14ac:dyDescent="0.25">
      <c r="A2" t="s">
        <v>333</v>
      </c>
      <c r="B2" t="s">
        <v>335</v>
      </c>
    </row>
    <row r="3" spans="1:2" x14ac:dyDescent="0.25">
      <c r="A3" t="s">
        <v>351</v>
      </c>
      <c r="B3" t="s">
        <v>345</v>
      </c>
    </row>
    <row r="4" spans="1:2" x14ac:dyDescent="0.25">
      <c r="A4" t="s">
        <v>364</v>
      </c>
      <c r="B4" t="s">
        <v>346</v>
      </c>
    </row>
    <row r="5" spans="1:2" x14ac:dyDescent="0.25">
      <c r="A5" t="s">
        <v>365</v>
      </c>
      <c r="B5" t="s">
        <v>347</v>
      </c>
    </row>
    <row r="6" spans="1:2" x14ac:dyDescent="0.25">
      <c r="A6" t="s">
        <v>366</v>
      </c>
      <c r="B6" t="s">
        <v>348</v>
      </c>
    </row>
    <row r="7" spans="1:2" x14ac:dyDescent="0.25">
      <c r="A7" t="s">
        <v>367</v>
      </c>
      <c r="B7" t="s">
        <v>349</v>
      </c>
    </row>
    <row r="8" spans="1:2" x14ac:dyDescent="0.25">
      <c r="A8" t="s">
        <v>368</v>
      </c>
      <c r="B8" t="s">
        <v>350</v>
      </c>
    </row>
    <row r="9" spans="1:2" x14ac:dyDescent="0.25">
      <c r="A9" t="s">
        <v>363</v>
      </c>
      <c r="B9" t="s">
        <v>337</v>
      </c>
    </row>
    <row r="10" spans="1:2" x14ac:dyDescent="0.25">
      <c r="A10" t="s">
        <v>334</v>
      </c>
      <c r="B10" t="s">
        <v>339</v>
      </c>
    </row>
    <row r="11" spans="1:2" x14ac:dyDescent="0.25">
      <c r="A11" t="s">
        <v>362</v>
      </c>
      <c r="B11" t="s">
        <v>340</v>
      </c>
    </row>
    <row r="12" spans="1:2" x14ac:dyDescent="0.25">
      <c r="A12" t="s">
        <v>361</v>
      </c>
      <c r="B12" t="s">
        <v>341</v>
      </c>
    </row>
    <row r="13" spans="1:2" x14ac:dyDescent="0.25">
      <c r="A13" t="s">
        <v>360</v>
      </c>
      <c r="B13" t="s">
        <v>343</v>
      </c>
    </row>
    <row r="14" spans="1:2" x14ac:dyDescent="0.25">
      <c r="A14" t="s">
        <v>352</v>
      </c>
      <c r="B14" t="s">
        <v>353</v>
      </c>
    </row>
    <row r="15" spans="1:2" x14ac:dyDescent="0.25">
      <c r="A15" t="s">
        <v>359</v>
      </c>
      <c r="B15" t="s">
        <v>354</v>
      </c>
    </row>
    <row r="16" spans="1:2" x14ac:dyDescent="0.25">
      <c r="A16" t="s">
        <v>356</v>
      </c>
      <c r="B16" t="s">
        <v>355</v>
      </c>
    </row>
    <row r="17" spans="1:2" x14ac:dyDescent="0.25">
      <c r="A17" t="s">
        <v>358</v>
      </c>
      <c r="B17" t="s">
        <v>344</v>
      </c>
    </row>
    <row r="18" spans="1:2" x14ac:dyDescent="0.25">
      <c r="A18" t="s">
        <v>357</v>
      </c>
      <c r="B18" t="s">
        <v>342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45DF-E725-4B37-B3DC-2FAF960B5717}">
  <dimension ref="A1:P21"/>
  <sheetViews>
    <sheetView workbookViewId="0">
      <selection activeCell="V10" sqref="V10"/>
    </sheetView>
  </sheetViews>
  <sheetFormatPr defaultRowHeight="15" x14ac:dyDescent="0.25"/>
  <sheetData>
    <row r="1" spans="1:16" x14ac:dyDescent="0.25">
      <c r="A1" s="340" t="s">
        <v>322</v>
      </c>
      <c r="B1" s="318" t="s">
        <v>217</v>
      </c>
      <c r="C1" s="331"/>
      <c r="D1" s="331"/>
      <c r="E1" s="331"/>
      <c r="F1" s="331"/>
      <c r="G1" s="318" t="s">
        <v>338</v>
      </c>
      <c r="H1" s="319"/>
      <c r="I1" s="331" t="s">
        <v>259</v>
      </c>
      <c r="J1" s="331"/>
      <c r="K1" s="331"/>
      <c r="L1" s="331"/>
      <c r="M1" s="331"/>
      <c r="N1" s="319"/>
      <c r="O1" s="337" t="s">
        <v>323</v>
      </c>
      <c r="P1" s="9"/>
    </row>
    <row r="2" spans="1:16" ht="15.75" thickBot="1" x14ac:dyDescent="0.3">
      <c r="A2" s="341"/>
      <c r="B2" s="320"/>
      <c r="C2" s="332"/>
      <c r="D2" s="332"/>
      <c r="E2" s="332"/>
      <c r="F2" s="332"/>
      <c r="G2" s="320"/>
      <c r="H2" s="321"/>
      <c r="I2" s="332"/>
      <c r="J2" s="332"/>
      <c r="K2" s="332"/>
      <c r="L2" s="332"/>
      <c r="M2" s="332"/>
      <c r="N2" s="321"/>
      <c r="O2" s="338"/>
      <c r="P2" s="9"/>
    </row>
    <row r="3" spans="1:16" ht="15.75" thickBot="1" x14ac:dyDescent="0.3">
      <c r="A3" s="341"/>
      <c r="B3" s="322"/>
      <c r="C3" s="333"/>
      <c r="D3" s="333"/>
      <c r="E3" s="333"/>
      <c r="F3" s="333"/>
      <c r="G3" s="322"/>
      <c r="H3" s="323"/>
      <c r="I3" s="316" t="s">
        <v>88</v>
      </c>
      <c r="J3" s="317"/>
      <c r="K3" s="334" t="s">
        <v>218</v>
      </c>
      <c r="L3" s="334"/>
      <c r="M3" s="316" t="s">
        <v>324</v>
      </c>
      <c r="N3" s="317"/>
      <c r="O3" s="339"/>
      <c r="P3" s="9"/>
    </row>
    <row r="4" spans="1:16" x14ac:dyDescent="0.25">
      <c r="A4" s="341"/>
      <c r="B4" s="337" t="s">
        <v>325</v>
      </c>
      <c r="C4" s="273" t="s">
        <v>218</v>
      </c>
      <c r="D4" s="273" t="s">
        <v>100</v>
      </c>
      <c r="E4" s="337" t="s">
        <v>224</v>
      </c>
      <c r="F4" s="273" t="s">
        <v>326</v>
      </c>
      <c r="G4" s="318" t="s">
        <v>223</v>
      </c>
      <c r="H4" s="319"/>
      <c r="I4" s="318" t="s">
        <v>222</v>
      </c>
      <c r="J4" s="319"/>
      <c r="K4" s="318" t="s">
        <v>222</v>
      </c>
      <c r="L4" s="319"/>
      <c r="M4" s="318" t="s">
        <v>222</v>
      </c>
      <c r="N4" s="319"/>
      <c r="O4" s="337" t="s">
        <v>225</v>
      </c>
      <c r="P4" s="330"/>
    </row>
    <row r="5" spans="1:16" ht="15.75" thickBot="1" x14ac:dyDescent="0.3">
      <c r="A5" s="342"/>
      <c r="B5" s="339"/>
      <c r="C5" s="272" t="s">
        <v>8</v>
      </c>
      <c r="D5" s="272" t="s">
        <v>8</v>
      </c>
      <c r="E5" s="339"/>
      <c r="F5" s="272" t="s">
        <v>327</v>
      </c>
      <c r="G5" s="322"/>
      <c r="H5" s="323"/>
      <c r="I5" s="322"/>
      <c r="J5" s="323"/>
      <c r="K5" s="322"/>
      <c r="L5" s="323"/>
      <c r="M5" s="322"/>
      <c r="N5" s="323"/>
      <c r="O5" s="339"/>
      <c r="P5" s="330"/>
    </row>
    <row r="6" spans="1:16" ht="15.75" thickBot="1" x14ac:dyDescent="0.3">
      <c r="A6" s="268">
        <v>1</v>
      </c>
      <c r="B6" s="266">
        <v>6</v>
      </c>
      <c r="C6" s="266">
        <v>6</v>
      </c>
      <c r="D6" s="266">
        <v>12</v>
      </c>
      <c r="E6" s="266">
        <v>6</v>
      </c>
      <c r="F6" s="266">
        <v>0.5</v>
      </c>
      <c r="G6" s="335">
        <v>221027</v>
      </c>
      <c r="H6" s="336"/>
      <c r="I6" s="335">
        <v>62.7</v>
      </c>
      <c r="J6" s="336"/>
      <c r="K6" s="335">
        <v>77.400000000000006</v>
      </c>
      <c r="L6" s="336"/>
      <c r="M6" s="335">
        <v>140.1</v>
      </c>
      <c r="N6" s="336"/>
      <c r="O6" s="266">
        <v>1.5780000000000001</v>
      </c>
      <c r="P6" s="9"/>
    </row>
    <row r="7" spans="1:16" ht="15.75" thickBot="1" x14ac:dyDescent="0.3">
      <c r="A7" s="268">
        <v>2</v>
      </c>
      <c r="B7" s="266">
        <v>12</v>
      </c>
      <c r="C7" s="266">
        <v>4</v>
      </c>
      <c r="D7" s="266">
        <v>16</v>
      </c>
      <c r="E7" s="266">
        <v>12</v>
      </c>
      <c r="F7" s="266">
        <v>0.75</v>
      </c>
      <c r="G7" s="335">
        <v>26605</v>
      </c>
      <c r="H7" s="336"/>
      <c r="I7" s="335">
        <v>468.5</v>
      </c>
      <c r="J7" s="336"/>
      <c r="K7" s="335">
        <v>168.8</v>
      </c>
      <c r="L7" s="336"/>
      <c r="M7" s="335">
        <v>637.29999999999995</v>
      </c>
      <c r="N7" s="336"/>
      <c r="O7" s="266">
        <v>4.2000000000000003E-2</v>
      </c>
      <c r="P7" s="9"/>
    </row>
    <row r="8" spans="1:16" ht="15.75" thickBot="1" x14ac:dyDescent="0.3">
      <c r="A8" s="268">
        <v>3</v>
      </c>
      <c r="B8" s="266">
        <v>2</v>
      </c>
      <c r="C8" s="266">
        <v>2</v>
      </c>
      <c r="D8" s="266">
        <v>4</v>
      </c>
      <c r="E8" s="266">
        <v>3</v>
      </c>
      <c r="F8" s="266">
        <v>0.75</v>
      </c>
      <c r="G8" s="335">
        <v>7288</v>
      </c>
      <c r="H8" s="336"/>
      <c r="I8" s="335">
        <v>46.4</v>
      </c>
      <c r="J8" s="336"/>
      <c r="K8" s="335">
        <v>0.5</v>
      </c>
      <c r="L8" s="336"/>
      <c r="M8" s="335">
        <v>46.9</v>
      </c>
      <c r="N8" s="336"/>
      <c r="O8" s="266">
        <v>0.155</v>
      </c>
      <c r="P8" s="9"/>
    </row>
    <row r="9" spans="1:16" ht="15.75" thickBot="1" x14ac:dyDescent="0.3">
      <c r="A9" s="268">
        <v>4</v>
      </c>
      <c r="B9" s="266">
        <v>8</v>
      </c>
      <c r="C9" s="266">
        <v>4</v>
      </c>
      <c r="D9" s="266">
        <v>12</v>
      </c>
      <c r="E9" s="266">
        <v>3</v>
      </c>
      <c r="F9" s="266">
        <v>0.25</v>
      </c>
      <c r="G9" s="335">
        <v>19410</v>
      </c>
      <c r="H9" s="336"/>
      <c r="I9" s="335">
        <v>419.4</v>
      </c>
      <c r="J9" s="336"/>
      <c r="K9" s="335">
        <v>158.80000000000001</v>
      </c>
      <c r="L9" s="336"/>
      <c r="M9" s="335">
        <v>578.20000000000005</v>
      </c>
      <c r="N9" s="336"/>
      <c r="O9" s="266">
        <v>3.4000000000000002E-2</v>
      </c>
      <c r="P9" s="9"/>
    </row>
    <row r="10" spans="1:16" ht="15.75" thickBot="1" x14ac:dyDescent="0.3">
      <c r="A10" s="268">
        <v>5</v>
      </c>
      <c r="B10" s="266">
        <v>6</v>
      </c>
      <c r="C10" s="266">
        <v>6</v>
      </c>
      <c r="D10" s="266">
        <v>12</v>
      </c>
      <c r="E10" s="266">
        <v>0</v>
      </c>
      <c r="F10" s="266">
        <v>0</v>
      </c>
      <c r="G10" s="335">
        <v>0</v>
      </c>
      <c r="H10" s="336"/>
      <c r="I10" s="335">
        <v>365.6</v>
      </c>
      <c r="J10" s="336"/>
      <c r="K10" s="335">
        <v>304.5</v>
      </c>
      <c r="L10" s="336"/>
      <c r="M10" s="335">
        <v>670.1</v>
      </c>
      <c r="N10" s="336"/>
      <c r="O10" s="266">
        <v>0</v>
      </c>
      <c r="P10" s="9"/>
    </row>
    <row r="11" spans="1:16" ht="15.75" thickBot="1" x14ac:dyDescent="0.3">
      <c r="A11" s="268">
        <v>6</v>
      </c>
      <c r="B11" s="266">
        <v>2</v>
      </c>
      <c r="C11" s="266">
        <v>2</v>
      </c>
      <c r="D11" s="266">
        <v>4</v>
      </c>
      <c r="E11" s="266">
        <v>4</v>
      </c>
      <c r="F11" s="266">
        <v>1</v>
      </c>
      <c r="G11" s="335">
        <v>5085</v>
      </c>
      <c r="H11" s="336"/>
      <c r="I11" s="335">
        <v>38.299999999999997</v>
      </c>
      <c r="J11" s="336"/>
      <c r="K11" s="335">
        <v>7</v>
      </c>
      <c r="L11" s="336"/>
      <c r="M11" s="335">
        <v>45.3</v>
      </c>
      <c r="N11" s="336"/>
      <c r="O11" s="266">
        <v>0.112</v>
      </c>
      <c r="P11" s="9"/>
    </row>
    <row r="12" spans="1:16" ht="15.75" thickBot="1" x14ac:dyDescent="0.3">
      <c r="A12" s="268">
        <v>7</v>
      </c>
      <c r="B12" s="266">
        <v>3</v>
      </c>
      <c r="C12" s="266">
        <v>3</v>
      </c>
      <c r="D12" s="266">
        <v>6</v>
      </c>
      <c r="E12" s="266">
        <v>2</v>
      </c>
      <c r="F12" s="266">
        <v>0.33300000000000002</v>
      </c>
      <c r="G12" s="335">
        <v>2</v>
      </c>
      <c r="H12" s="336"/>
      <c r="I12" s="335">
        <v>80.5</v>
      </c>
      <c r="J12" s="336"/>
      <c r="K12" s="335">
        <v>6.5</v>
      </c>
      <c r="L12" s="336"/>
      <c r="M12" s="335">
        <v>87</v>
      </c>
      <c r="N12" s="336"/>
      <c r="O12" s="266">
        <v>0</v>
      </c>
      <c r="P12" s="9"/>
    </row>
    <row r="13" spans="1:16" ht="15.75" thickBot="1" x14ac:dyDescent="0.3">
      <c r="A13" s="268">
        <v>9</v>
      </c>
      <c r="B13" s="266">
        <v>6</v>
      </c>
      <c r="C13" s="266">
        <v>6</v>
      </c>
      <c r="D13" s="266">
        <v>17</v>
      </c>
      <c r="E13" s="266">
        <v>1</v>
      </c>
      <c r="F13" s="266">
        <v>5.8999999999999997E-2</v>
      </c>
      <c r="G13" s="335">
        <v>213</v>
      </c>
      <c r="H13" s="336"/>
      <c r="I13" s="335">
        <v>1245.5</v>
      </c>
      <c r="J13" s="336"/>
      <c r="K13" s="335">
        <v>1058.2</v>
      </c>
      <c r="L13" s="336"/>
      <c r="M13" s="335">
        <v>2303.6999999999998</v>
      </c>
      <c r="N13" s="336"/>
      <c r="O13" s="266">
        <v>0</v>
      </c>
      <c r="P13" s="9"/>
    </row>
    <row r="14" spans="1:16" ht="15.75" thickBot="1" x14ac:dyDescent="0.3">
      <c r="A14" s="268">
        <v>10</v>
      </c>
      <c r="B14" s="266">
        <v>4</v>
      </c>
      <c r="C14" s="266">
        <v>4</v>
      </c>
      <c r="D14" s="266">
        <v>12</v>
      </c>
      <c r="E14" s="266">
        <v>1</v>
      </c>
      <c r="F14" s="266">
        <v>8.3000000000000004E-2</v>
      </c>
      <c r="G14" s="335">
        <v>1697</v>
      </c>
      <c r="H14" s="336"/>
      <c r="I14" s="335">
        <v>473.4</v>
      </c>
      <c r="J14" s="336"/>
      <c r="K14" s="335">
        <v>1503.6</v>
      </c>
      <c r="L14" s="336"/>
      <c r="M14" s="335">
        <v>1977</v>
      </c>
      <c r="N14" s="336"/>
      <c r="O14" s="266">
        <v>1E-3</v>
      </c>
      <c r="P14" s="9"/>
    </row>
    <row r="15" spans="1:16" ht="15.75" thickBot="1" x14ac:dyDescent="0.3">
      <c r="A15" s="268">
        <v>11</v>
      </c>
      <c r="B15" s="266">
        <v>3</v>
      </c>
      <c r="C15" s="266">
        <v>3</v>
      </c>
      <c r="D15" s="266">
        <v>6</v>
      </c>
      <c r="E15" s="266">
        <v>0</v>
      </c>
      <c r="F15" s="266">
        <v>0</v>
      </c>
      <c r="G15" s="335">
        <v>0</v>
      </c>
      <c r="H15" s="336"/>
      <c r="I15" s="335">
        <v>95.8</v>
      </c>
      <c r="J15" s="336"/>
      <c r="K15" s="335">
        <v>11.9</v>
      </c>
      <c r="L15" s="336"/>
      <c r="M15" s="335">
        <v>107.7</v>
      </c>
      <c r="N15" s="336"/>
      <c r="O15" s="266">
        <v>0</v>
      </c>
      <c r="P15" s="9"/>
    </row>
    <row r="16" spans="1:16" ht="15.75" thickBot="1" x14ac:dyDescent="0.3">
      <c r="A16" s="268">
        <v>12</v>
      </c>
      <c r="B16" s="266">
        <v>8</v>
      </c>
      <c r="C16" s="266">
        <v>4</v>
      </c>
      <c r="D16" s="266">
        <v>12</v>
      </c>
      <c r="E16" s="266">
        <v>1</v>
      </c>
      <c r="F16" s="266">
        <v>8.3000000000000004E-2</v>
      </c>
      <c r="G16" s="335">
        <v>52239</v>
      </c>
      <c r="H16" s="336"/>
      <c r="I16" s="335">
        <v>184.6</v>
      </c>
      <c r="J16" s="336"/>
      <c r="K16" s="335">
        <v>28.3</v>
      </c>
      <c r="L16" s="336"/>
      <c r="M16" s="335">
        <v>212.8</v>
      </c>
      <c r="N16" s="336"/>
      <c r="O16" s="266">
        <v>0.245</v>
      </c>
      <c r="P16" s="9"/>
    </row>
    <row r="17" spans="1:16" ht="15.75" thickBot="1" x14ac:dyDescent="0.3">
      <c r="A17" s="268">
        <v>13</v>
      </c>
      <c r="B17" s="266">
        <v>3</v>
      </c>
      <c r="C17" s="266">
        <v>3</v>
      </c>
      <c r="D17" s="266">
        <v>6</v>
      </c>
      <c r="E17" s="266">
        <v>0</v>
      </c>
      <c r="F17" s="266">
        <v>0</v>
      </c>
      <c r="G17" s="335">
        <v>0</v>
      </c>
      <c r="H17" s="336"/>
      <c r="I17" s="335">
        <v>64.900000000000006</v>
      </c>
      <c r="J17" s="336"/>
      <c r="K17" s="335">
        <v>15.6</v>
      </c>
      <c r="L17" s="336"/>
      <c r="M17" s="335">
        <v>80.5</v>
      </c>
      <c r="N17" s="336"/>
      <c r="O17" s="266">
        <v>0</v>
      </c>
      <c r="P17" s="9"/>
    </row>
    <row r="18" spans="1:16" ht="15.75" thickBot="1" x14ac:dyDescent="0.3">
      <c r="A18" s="268">
        <v>14</v>
      </c>
      <c r="B18" s="266">
        <v>6</v>
      </c>
      <c r="C18" s="266">
        <v>6</v>
      </c>
      <c r="D18" s="266">
        <v>12</v>
      </c>
      <c r="E18" s="266">
        <v>6</v>
      </c>
      <c r="F18" s="266">
        <v>0.5</v>
      </c>
      <c r="G18" s="335">
        <v>7677</v>
      </c>
      <c r="H18" s="336"/>
      <c r="I18" s="335">
        <v>43.3</v>
      </c>
      <c r="J18" s="336"/>
      <c r="K18" s="335">
        <v>7.4</v>
      </c>
      <c r="L18" s="336"/>
      <c r="M18" s="335">
        <v>50.7</v>
      </c>
      <c r="N18" s="336"/>
      <c r="O18" s="266">
        <v>0.151</v>
      </c>
      <c r="P18" s="9"/>
    </row>
    <row r="19" spans="1:16" ht="15.75" thickBot="1" x14ac:dyDescent="0.3">
      <c r="A19" s="274">
        <v>15</v>
      </c>
      <c r="B19" s="266">
        <v>6</v>
      </c>
      <c r="C19" s="266">
        <v>6</v>
      </c>
      <c r="D19" s="266">
        <v>12</v>
      </c>
      <c r="E19" s="266">
        <v>3</v>
      </c>
      <c r="F19" s="266">
        <v>0.25</v>
      </c>
      <c r="G19" s="335">
        <v>2008</v>
      </c>
      <c r="H19" s="336"/>
      <c r="I19" s="335">
        <v>61.1</v>
      </c>
      <c r="J19" s="336"/>
      <c r="K19" s="335">
        <v>4.8</v>
      </c>
      <c r="L19" s="336"/>
      <c r="M19" s="335">
        <v>65.900000000000006</v>
      </c>
      <c r="N19" s="336"/>
      <c r="O19" s="266">
        <v>0.03</v>
      </c>
      <c r="P19" s="9"/>
    </row>
    <row r="20" spans="1:16" x14ac:dyDescent="0.25">
      <c r="A20" s="275" t="s">
        <v>328</v>
      </c>
      <c r="B20" s="328">
        <v>75</v>
      </c>
      <c r="C20" s="328">
        <v>59</v>
      </c>
      <c r="D20" s="328">
        <v>143</v>
      </c>
      <c r="E20" s="328">
        <v>42</v>
      </c>
      <c r="F20" s="328" t="s">
        <v>330</v>
      </c>
      <c r="G20" s="324">
        <v>343251</v>
      </c>
      <c r="H20" s="325"/>
      <c r="I20" s="324">
        <v>3649.8</v>
      </c>
      <c r="J20" s="325"/>
      <c r="K20" s="324">
        <v>3353.4</v>
      </c>
      <c r="L20" s="325"/>
      <c r="M20" s="324">
        <v>7003.2</v>
      </c>
      <c r="N20" s="325"/>
      <c r="O20" s="328" t="s">
        <v>331</v>
      </c>
      <c r="P20" s="330"/>
    </row>
    <row r="21" spans="1:16" ht="15.75" thickBot="1" x14ac:dyDescent="0.3">
      <c r="A21" s="268" t="s">
        <v>329</v>
      </c>
      <c r="B21" s="329"/>
      <c r="C21" s="329"/>
      <c r="D21" s="329"/>
      <c r="E21" s="329"/>
      <c r="F21" s="329"/>
      <c r="G21" s="326"/>
      <c r="H21" s="327"/>
      <c r="I21" s="326"/>
      <c r="J21" s="327"/>
      <c r="K21" s="326"/>
      <c r="L21" s="327"/>
      <c r="M21" s="326"/>
      <c r="N21" s="327"/>
      <c r="O21" s="329"/>
      <c r="P21" s="330"/>
    </row>
  </sheetData>
  <mergeCells count="83">
    <mergeCell ref="A1:A5"/>
    <mergeCell ref="B4:B5"/>
    <mergeCell ref="E4:E5"/>
    <mergeCell ref="G4:H5"/>
    <mergeCell ref="I4:J5"/>
    <mergeCell ref="K4:L5"/>
    <mergeCell ref="G7:H7"/>
    <mergeCell ref="I7:J7"/>
    <mergeCell ref="K7:L7"/>
    <mergeCell ref="M7:N7"/>
    <mergeCell ref="O1:O3"/>
    <mergeCell ref="M4:N5"/>
    <mergeCell ref="O4:O5"/>
    <mergeCell ref="P4:P5"/>
    <mergeCell ref="G6:H6"/>
    <mergeCell ref="I6:J6"/>
    <mergeCell ref="K6:L6"/>
    <mergeCell ref="M6:N6"/>
    <mergeCell ref="G8:H8"/>
    <mergeCell ref="I8:J8"/>
    <mergeCell ref="K8:L8"/>
    <mergeCell ref="M8:N8"/>
    <mergeCell ref="G9:H9"/>
    <mergeCell ref="I9:J9"/>
    <mergeCell ref="K9:L9"/>
    <mergeCell ref="M9:N9"/>
    <mergeCell ref="G10:H10"/>
    <mergeCell ref="I10:J10"/>
    <mergeCell ref="K10:L10"/>
    <mergeCell ref="M10:N10"/>
    <mergeCell ref="G11:H11"/>
    <mergeCell ref="I11:J11"/>
    <mergeCell ref="K11:L11"/>
    <mergeCell ref="M11:N11"/>
    <mergeCell ref="G12:H12"/>
    <mergeCell ref="I12:J12"/>
    <mergeCell ref="K12:L12"/>
    <mergeCell ref="M12:N12"/>
    <mergeCell ref="G13:H13"/>
    <mergeCell ref="I13:J13"/>
    <mergeCell ref="K13:L13"/>
    <mergeCell ref="M13:N13"/>
    <mergeCell ref="M17:N17"/>
    <mergeCell ref="G14:H14"/>
    <mergeCell ref="I14:J14"/>
    <mergeCell ref="K14:L14"/>
    <mergeCell ref="M14:N14"/>
    <mergeCell ref="G15:H15"/>
    <mergeCell ref="I15:J15"/>
    <mergeCell ref="K15:L15"/>
    <mergeCell ref="M15:N15"/>
    <mergeCell ref="O20:O21"/>
    <mergeCell ref="P20:P21"/>
    <mergeCell ref="B1:F3"/>
    <mergeCell ref="I1:N2"/>
    <mergeCell ref="I3:J3"/>
    <mergeCell ref="K3:L3"/>
    <mergeCell ref="B20:B21"/>
    <mergeCell ref="C20:C21"/>
    <mergeCell ref="D20:D21"/>
    <mergeCell ref="E20:E21"/>
    <mergeCell ref="F20:F21"/>
    <mergeCell ref="G20:H21"/>
    <mergeCell ref="G18:H18"/>
    <mergeCell ref="I18:J18"/>
    <mergeCell ref="K18:L18"/>
    <mergeCell ref="M18:N18"/>
    <mergeCell ref="M3:N3"/>
    <mergeCell ref="G1:H3"/>
    <mergeCell ref="I20:J21"/>
    <mergeCell ref="K20:L21"/>
    <mergeCell ref="M20:N21"/>
    <mergeCell ref="G19:H19"/>
    <mergeCell ref="I19:J19"/>
    <mergeCell ref="K19:L19"/>
    <mergeCell ref="M19:N19"/>
    <mergeCell ref="G16:H16"/>
    <mergeCell ref="I16:J16"/>
    <mergeCell ref="K16:L16"/>
    <mergeCell ref="M16:N16"/>
    <mergeCell ref="G17:H17"/>
    <mergeCell ref="I17:J17"/>
    <mergeCell ref="K17:L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4DF5F-2F38-4AE0-888F-CE844A5F81FB}">
  <dimension ref="A1:C10"/>
  <sheetViews>
    <sheetView workbookViewId="0">
      <selection activeCell="C30" sqref="C30"/>
    </sheetView>
  </sheetViews>
  <sheetFormatPr defaultRowHeight="15" x14ac:dyDescent="0.25"/>
  <cols>
    <col min="1" max="1" width="20.7109375" bestFit="1" customWidth="1"/>
    <col min="2" max="2" width="23.5703125" bestFit="1" customWidth="1"/>
    <col min="3" max="3" width="27.7109375" bestFit="1" customWidth="1"/>
  </cols>
  <sheetData>
    <row r="1" spans="1:3" x14ac:dyDescent="0.25">
      <c r="A1" s="344" t="s">
        <v>260</v>
      </c>
      <c r="B1" s="344"/>
      <c r="C1" s="344"/>
    </row>
    <row r="2" spans="1:3" x14ac:dyDescent="0.25">
      <c r="A2" s="343" t="s">
        <v>105</v>
      </c>
      <c r="B2" s="62" t="s">
        <v>90</v>
      </c>
      <c r="C2" s="62" t="s">
        <v>106</v>
      </c>
    </row>
    <row r="3" spans="1:3" x14ac:dyDescent="0.25">
      <c r="A3" s="343"/>
      <c r="B3" s="62" t="s">
        <v>91</v>
      </c>
      <c r="C3" s="62" t="s">
        <v>255</v>
      </c>
    </row>
    <row r="4" spans="1:3" x14ac:dyDescent="0.25">
      <c r="A4" s="62" t="s">
        <v>101</v>
      </c>
      <c r="B4" s="141">
        <v>342.63006996404584</v>
      </c>
      <c r="C4" s="20">
        <v>20</v>
      </c>
    </row>
    <row r="5" spans="1:3" x14ac:dyDescent="0.25">
      <c r="A5" s="62" t="s">
        <v>96</v>
      </c>
      <c r="B5" s="141">
        <v>851.00215979711561</v>
      </c>
      <c r="C5" s="20">
        <v>15</v>
      </c>
    </row>
    <row r="6" spans="1:3" x14ac:dyDescent="0.25">
      <c r="A6" s="62" t="s">
        <v>102</v>
      </c>
      <c r="B6" s="66">
        <v>2232.2035956991963</v>
      </c>
      <c r="C6" s="20">
        <v>20</v>
      </c>
    </row>
    <row r="7" spans="1:3" x14ac:dyDescent="0.25">
      <c r="A7" s="62" t="s">
        <v>103</v>
      </c>
      <c r="B7" s="66">
        <v>2977.826075165804</v>
      </c>
      <c r="C7" s="20">
        <v>22</v>
      </c>
    </row>
    <row r="8" spans="1:3" x14ac:dyDescent="0.25">
      <c r="A8" s="62" t="s">
        <v>8</v>
      </c>
      <c r="B8" s="141">
        <v>14302.277314277842</v>
      </c>
      <c r="C8" s="20">
        <v>43</v>
      </c>
    </row>
    <row r="9" spans="1:3" x14ac:dyDescent="0.25">
      <c r="A9" s="62" t="s">
        <v>104</v>
      </c>
      <c r="B9" s="141">
        <v>36842.808181702698</v>
      </c>
      <c r="C9" s="20">
        <v>104</v>
      </c>
    </row>
    <row r="10" spans="1:3" x14ac:dyDescent="0.25">
      <c r="A10" s="62" t="s">
        <v>100</v>
      </c>
      <c r="B10" s="66">
        <f>SUM(B4:B9)</f>
        <v>57548.747396606705</v>
      </c>
      <c r="C10" s="20">
        <f>SUM(C4:C9)</f>
        <v>224</v>
      </c>
    </row>
  </sheetData>
  <mergeCells count="2">
    <mergeCell ref="A2:A3"/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53BA-B8B9-48CE-AE35-3DAEA576C60B}">
  <dimension ref="A1:H227"/>
  <sheetViews>
    <sheetView zoomScaleNormal="100" workbookViewId="0">
      <selection activeCell="C1" sqref="A1:C2"/>
    </sheetView>
  </sheetViews>
  <sheetFormatPr defaultRowHeight="15" x14ac:dyDescent="0.25"/>
  <cols>
    <col min="1" max="1" width="33.140625" bestFit="1" customWidth="1"/>
    <col min="2" max="2" width="44.42578125" bestFit="1" customWidth="1"/>
    <col min="3" max="3" width="20.42578125" bestFit="1" customWidth="1"/>
    <col min="4" max="4" width="16.140625" bestFit="1" customWidth="1"/>
    <col min="5" max="5" width="16.7109375" bestFit="1" customWidth="1"/>
    <col min="6" max="6" width="28" bestFit="1" customWidth="1"/>
    <col min="7" max="7" width="28.85546875" bestFit="1" customWidth="1"/>
  </cols>
  <sheetData>
    <row r="1" spans="1:7" x14ac:dyDescent="0.25">
      <c r="A1" s="281" t="s">
        <v>263</v>
      </c>
      <c r="B1" s="283" t="s">
        <v>264</v>
      </c>
      <c r="C1" s="283" t="s">
        <v>262</v>
      </c>
      <c r="D1" s="46" t="s">
        <v>266</v>
      </c>
      <c r="E1" s="46" t="s">
        <v>92</v>
      </c>
      <c r="F1" s="46" t="s">
        <v>97</v>
      </c>
      <c r="G1" s="47" t="s">
        <v>98</v>
      </c>
    </row>
    <row r="2" spans="1:7" ht="15.75" thickBot="1" x14ac:dyDescent="0.3">
      <c r="A2" s="282"/>
      <c r="B2" s="284"/>
      <c r="C2" s="284"/>
      <c r="D2" s="44" t="s">
        <v>91</v>
      </c>
      <c r="E2" s="44" t="s">
        <v>91</v>
      </c>
      <c r="F2" s="44" t="s">
        <v>94</v>
      </c>
      <c r="G2" s="45" t="s">
        <v>99</v>
      </c>
    </row>
    <row r="3" spans="1:7" x14ac:dyDescent="0.25">
      <c r="A3" s="23" t="s">
        <v>17</v>
      </c>
      <c r="B3" s="132" t="s">
        <v>18</v>
      </c>
      <c r="C3" s="132">
        <v>187</v>
      </c>
      <c r="D3" s="133">
        <v>3.4722155143697385E-2</v>
      </c>
      <c r="E3" s="134">
        <f>D3</f>
        <v>3.4722155143697385E-2</v>
      </c>
      <c r="F3" s="144">
        <f>E3/$D$227</f>
        <v>6.0335205742018801E-7</v>
      </c>
      <c r="G3" s="145">
        <f>1/224</f>
        <v>4.464285714285714E-3</v>
      </c>
    </row>
    <row r="4" spans="1:7" x14ac:dyDescent="0.25">
      <c r="A4" s="21" t="s">
        <v>17</v>
      </c>
      <c r="B4" s="20" t="s">
        <v>18</v>
      </c>
      <c r="C4" s="20">
        <v>188</v>
      </c>
      <c r="D4" s="120">
        <v>3.5937398243886365E-2</v>
      </c>
      <c r="E4" s="66">
        <f>SUM($D$3:D4)</f>
        <v>7.0659553387583757E-2</v>
      </c>
      <c r="F4" s="121">
        <f t="shared" ref="F4:F67" si="0">E4/$D$227</f>
        <v>1.2278208750682562E-6</v>
      </c>
      <c r="G4" s="146">
        <f>COUNTA($F$3:F4)/$F$227</f>
        <v>8.9285714285714281E-3</v>
      </c>
    </row>
    <row r="5" spans="1:7" x14ac:dyDescent="0.25">
      <c r="A5" s="21" t="s">
        <v>17</v>
      </c>
      <c r="B5" s="20" t="s">
        <v>3</v>
      </c>
      <c r="C5" s="20">
        <v>209</v>
      </c>
      <c r="D5" s="120">
        <v>0.13317940643122259</v>
      </c>
      <c r="E5" s="66">
        <f>SUM($D$3:D5)</f>
        <v>0.20383895981880634</v>
      </c>
      <c r="F5" s="121">
        <f t="shared" si="0"/>
        <v>3.5420225294221651E-6</v>
      </c>
      <c r="G5" s="146">
        <f>COUNTA($F$3:F5)/$F$227</f>
        <v>1.3392857142857142E-2</v>
      </c>
    </row>
    <row r="6" spans="1:7" x14ac:dyDescent="0.25">
      <c r="A6" s="21" t="s">
        <v>55</v>
      </c>
      <c r="B6" s="20" t="s">
        <v>3</v>
      </c>
      <c r="C6" s="20">
        <v>228</v>
      </c>
      <c r="D6" s="120">
        <v>0.16948426179011741</v>
      </c>
      <c r="E6" s="66">
        <f>SUM($D$3:D6)</f>
        <v>0.37332322160892373</v>
      </c>
      <c r="F6" s="121">
        <f t="shared" si="0"/>
        <v>6.4870781467423543E-6</v>
      </c>
      <c r="G6" s="146">
        <f>COUNTA($F$3:F6)/$F$227</f>
        <v>1.7857142857142856E-2</v>
      </c>
    </row>
    <row r="7" spans="1:7" x14ac:dyDescent="0.25">
      <c r="A7" s="21" t="s">
        <v>17</v>
      </c>
      <c r="B7" s="20" t="s">
        <v>16</v>
      </c>
      <c r="C7" s="20">
        <v>132</v>
      </c>
      <c r="D7" s="120">
        <v>0.43809798036003195</v>
      </c>
      <c r="E7" s="66">
        <f>SUM($D$3:D7)</f>
        <v>0.81142120196895573</v>
      </c>
      <c r="F7" s="121">
        <f t="shared" si="0"/>
        <v>1.4099719606004826E-5</v>
      </c>
      <c r="G7" s="146">
        <f>COUNTA($F$3:F7)/$F$227</f>
        <v>2.2321428571428572E-2</v>
      </c>
    </row>
    <row r="8" spans="1:7" x14ac:dyDescent="0.25">
      <c r="A8" s="21" t="s">
        <v>15</v>
      </c>
      <c r="B8" s="20" t="s">
        <v>18</v>
      </c>
      <c r="C8" s="20">
        <v>133</v>
      </c>
      <c r="D8" s="120">
        <v>0.54436435851317044</v>
      </c>
      <c r="E8" s="66">
        <f>SUM($D$3:D8)</f>
        <v>1.3557855604821261</v>
      </c>
      <c r="F8" s="121">
        <f t="shared" si="0"/>
        <v>2.3558906523864093E-5</v>
      </c>
      <c r="G8" s="146">
        <f>COUNTA($F$3:F8)/$F$227</f>
        <v>2.6785714285714284E-2</v>
      </c>
    </row>
    <row r="9" spans="1:7" x14ac:dyDescent="0.25">
      <c r="A9" s="21" t="s">
        <v>10</v>
      </c>
      <c r="B9" s="20" t="s">
        <v>11</v>
      </c>
      <c r="C9" s="20">
        <v>112</v>
      </c>
      <c r="D9" s="120">
        <v>0.55964290856052901</v>
      </c>
      <c r="E9" s="66">
        <f>SUM($D$3:D9)</f>
        <v>1.9154284690426551</v>
      </c>
      <c r="F9" s="121">
        <f t="shared" si="0"/>
        <v>3.3283582279248601E-5</v>
      </c>
      <c r="G9" s="146">
        <f>COUNTA($F$3:F9)/$F$227</f>
        <v>3.125E-2</v>
      </c>
    </row>
    <row r="10" spans="1:7" x14ac:dyDescent="0.25">
      <c r="A10" s="21" t="s">
        <v>55</v>
      </c>
      <c r="B10" s="20" t="s">
        <v>3</v>
      </c>
      <c r="C10" s="20">
        <v>227</v>
      </c>
      <c r="D10" s="120">
        <v>0.73522041826083839</v>
      </c>
      <c r="E10" s="66">
        <f>SUM($D$3:D10)</f>
        <v>2.6506488873034932</v>
      </c>
      <c r="F10" s="121">
        <f t="shared" si="0"/>
        <v>4.6059193417992323E-5</v>
      </c>
      <c r="G10" s="146">
        <f>COUNTA($F$3:F10)/$F$227</f>
        <v>3.5714285714285712E-2</v>
      </c>
    </row>
    <row r="11" spans="1:7" x14ac:dyDescent="0.25">
      <c r="A11" s="21" t="s">
        <v>21</v>
      </c>
      <c r="B11" s="20" t="s">
        <v>3</v>
      </c>
      <c r="C11" s="20">
        <v>137</v>
      </c>
      <c r="D11" s="120">
        <v>1.0316996733107107</v>
      </c>
      <c r="E11" s="66">
        <f>SUM($D$3:D11)</f>
        <v>3.6823485606142041</v>
      </c>
      <c r="F11" s="121">
        <f t="shared" si="0"/>
        <v>6.3986597922569645E-5</v>
      </c>
      <c r="G11" s="146">
        <f>COUNTA($F$3:F11)/$F$227</f>
        <v>4.0178571428571432E-2</v>
      </c>
    </row>
    <row r="12" spans="1:7" x14ac:dyDescent="0.25">
      <c r="A12" s="21" t="s">
        <v>66</v>
      </c>
      <c r="B12" s="20" t="s">
        <v>3</v>
      </c>
      <c r="C12" s="20">
        <v>257</v>
      </c>
      <c r="D12" s="120">
        <v>1.050165462919834</v>
      </c>
      <c r="E12" s="66">
        <f>SUM($D$3:D12)</f>
        <v>4.7325140235340379</v>
      </c>
      <c r="F12" s="121">
        <f t="shared" si="0"/>
        <v>8.2234874565021029E-5</v>
      </c>
      <c r="G12" s="146">
        <f>COUNTA($F$3:F12)/$F$227</f>
        <v>4.4642857142857144E-2</v>
      </c>
    </row>
    <row r="13" spans="1:7" x14ac:dyDescent="0.25">
      <c r="A13" s="21" t="s">
        <v>14</v>
      </c>
      <c r="B13" s="20" t="s">
        <v>11</v>
      </c>
      <c r="C13" s="20">
        <v>342</v>
      </c>
      <c r="D13" s="120">
        <v>1.1038408172678629</v>
      </c>
      <c r="E13" s="66">
        <f>SUM($D$3:D13)</f>
        <v>5.836354840801901</v>
      </c>
      <c r="F13" s="121">
        <f t="shared" si="0"/>
        <v>1.0141584491109233E-4</v>
      </c>
      <c r="G13" s="146">
        <f>COUNTA($F$3:F13)/$F$227</f>
        <v>4.9107142857142856E-2</v>
      </c>
    </row>
    <row r="14" spans="1:7" x14ac:dyDescent="0.25">
      <c r="A14" s="21" t="s">
        <v>14</v>
      </c>
      <c r="B14" s="20" t="s">
        <v>11</v>
      </c>
      <c r="C14" s="20">
        <v>296</v>
      </c>
      <c r="D14" s="120">
        <v>1.1698013180158158</v>
      </c>
      <c r="E14" s="66">
        <f>SUM($D$3:D14)</f>
        <v>7.006156158817717</v>
      </c>
      <c r="F14" s="121">
        <f t="shared" si="0"/>
        <v>1.2174298270184103E-4</v>
      </c>
      <c r="G14" s="146">
        <f>COUNTA($F$3:F14)/$F$227</f>
        <v>5.3571428571428568E-2</v>
      </c>
    </row>
    <row r="15" spans="1:7" x14ac:dyDescent="0.25">
      <c r="A15" s="21" t="s">
        <v>70</v>
      </c>
      <c r="B15" s="20" t="s">
        <v>62</v>
      </c>
      <c r="C15" s="20">
        <v>309</v>
      </c>
      <c r="D15" s="120">
        <v>1.1917404382481374</v>
      </c>
      <c r="E15" s="66">
        <f>SUM($D$3:D15)</f>
        <v>8.1978965970658546</v>
      </c>
      <c r="F15" s="121">
        <f t="shared" si="0"/>
        <v>1.4245134721297556E-4</v>
      </c>
      <c r="G15" s="146">
        <f>COUNTA($F$3:F15)/$F$227</f>
        <v>5.8035714285714288E-2</v>
      </c>
    </row>
    <row r="16" spans="1:7" x14ac:dyDescent="0.25">
      <c r="A16" s="21" t="s">
        <v>49</v>
      </c>
      <c r="B16" s="20" t="s">
        <v>3</v>
      </c>
      <c r="C16" s="20">
        <v>338</v>
      </c>
      <c r="D16" s="120">
        <v>1.2428540029440134</v>
      </c>
      <c r="E16" s="66">
        <f>SUM($D$3:D16)</f>
        <v>9.4407506000098671</v>
      </c>
      <c r="F16" s="121">
        <f t="shared" si="0"/>
        <v>1.640478903032826E-4</v>
      </c>
      <c r="G16" s="146">
        <f>COUNTA($F$3:F16)/$F$227</f>
        <v>6.25E-2</v>
      </c>
    </row>
    <row r="17" spans="1:7" x14ac:dyDescent="0.25">
      <c r="A17" s="21" t="s">
        <v>47</v>
      </c>
      <c r="B17" s="20" t="s">
        <v>3</v>
      </c>
      <c r="C17" s="20">
        <v>201</v>
      </c>
      <c r="D17" s="120">
        <v>1.3702307405390592</v>
      </c>
      <c r="E17" s="66">
        <f>SUM($D$3:D17)</f>
        <v>10.810981340548926</v>
      </c>
      <c r="F17" s="121">
        <f t="shared" si="0"/>
        <v>1.8785780455034493E-4</v>
      </c>
      <c r="G17" s="146">
        <f>COUNTA($F$3:F17)/$F$227</f>
        <v>6.6964285714285712E-2</v>
      </c>
    </row>
    <row r="18" spans="1:7" x14ac:dyDescent="0.25">
      <c r="A18" s="21" t="s">
        <v>15</v>
      </c>
      <c r="B18" s="20" t="s">
        <v>18</v>
      </c>
      <c r="C18" s="20">
        <v>129</v>
      </c>
      <c r="D18" s="120">
        <v>1.5274468847173366</v>
      </c>
      <c r="E18" s="66">
        <f>SUM($D$3:D18)</f>
        <v>12.338428225266263</v>
      </c>
      <c r="F18" s="121">
        <f t="shared" si="0"/>
        <v>2.1439959657564624E-4</v>
      </c>
      <c r="G18" s="146">
        <f>COUNTA($F$3:F18)/$F$227</f>
        <v>7.1428571428571425E-2</v>
      </c>
    </row>
    <row r="19" spans="1:7" x14ac:dyDescent="0.25">
      <c r="A19" s="21" t="s">
        <v>37</v>
      </c>
      <c r="B19" s="20" t="s">
        <v>3</v>
      </c>
      <c r="C19" s="20">
        <v>167</v>
      </c>
      <c r="D19" s="120">
        <v>1.7466413556675007</v>
      </c>
      <c r="E19" s="66">
        <f>SUM($D$3:D19)</f>
        <v>14.085069580933764</v>
      </c>
      <c r="F19" s="121">
        <f t="shared" si="0"/>
        <v>2.447502372877756E-4</v>
      </c>
      <c r="G19" s="146">
        <f>COUNTA($F$3:F19)/$F$227</f>
        <v>7.5892857142857137E-2</v>
      </c>
    </row>
    <row r="20" spans="1:7" x14ac:dyDescent="0.25">
      <c r="A20" s="21" t="s">
        <v>48</v>
      </c>
      <c r="B20" s="20" t="s">
        <v>3</v>
      </c>
      <c r="C20" s="20">
        <v>202</v>
      </c>
      <c r="D20" s="120">
        <v>1.8598483456814356</v>
      </c>
      <c r="E20" s="66">
        <f>SUM($D$3:D20)</f>
        <v>15.944917926615199</v>
      </c>
      <c r="F20" s="121">
        <f t="shared" si="0"/>
        <v>2.7706802750593584E-4</v>
      </c>
      <c r="G20" s="146">
        <f>COUNTA($F$3:F20)/$F$227</f>
        <v>8.0357142857142863E-2</v>
      </c>
    </row>
    <row r="21" spans="1:7" x14ac:dyDescent="0.25">
      <c r="A21" s="21" t="s">
        <v>14</v>
      </c>
      <c r="B21" s="20" t="s">
        <v>11</v>
      </c>
      <c r="C21" s="20">
        <v>345</v>
      </c>
      <c r="D21" s="120">
        <v>1.9514839219768696</v>
      </c>
      <c r="E21" s="66">
        <f>SUM($D$3:D21)</f>
        <v>17.89640184859207</v>
      </c>
      <c r="F21" s="121">
        <f t="shared" si="0"/>
        <v>3.1097812998875614E-4</v>
      </c>
      <c r="G21" s="146">
        <f>COUNTA($F$3:F21)/$F$227</f>
        <v>8.4821428571428575E-2</v>
      </c>
    </row>
    <row r="22" spans="1:7" x14ac:dyDescent="0.25">
      <c r="A22" s="21" t="s">
        <v>79</v>
      </c>
      <c r="B22" s="20" t="s">
        <v>3</v>
      </c>
      <c r="C22" s="20">
        <v>298</v>
      </c>
      <c r="D22" s="120">
        <v>1.9731997229647145</v>
      </c>
      <c r="E22" s="66">
        <f>SUM($D$3:D22)</f>
        <v>19.869601571556785</v>
      </c>
      <c r="F22" s="121">
        <f t="shared" si="0"/>
        <v>3.4526557866884779E-4</v>
      </c>
      <c r="G22" s="146">
        <f>COUNTA($F$3:F22)/$F$227</f>
        <v>8.9285714285714288E-2</v>
      </c>
    </row>
    <row r="23" spans="1:7" x14ac:dyDescent="0.25">
      <c r="A23" s="21" t="s">
        <v>42</v>
      </c>
      <c r="B23" s="20" t="s">
        <v>3</v>
      </c>
      <c r="C23" s="20">
        <v>304</v>
      </c>
      <c r="D23" s="120">
        <v>1.9732204155566542</v>
      </c>
      <c r="E23" s="66">
        <f>SUM($D$3:D23)</f>
        <v>21.842821987113439</v>
      </c>
      <c r="F23" s="121">
        <f t="shared" si="0"/>
        <v>3.795533869152702E-4</v>
      </c>
      <c r="G23" s="146">
        <f>COUNTA($F$3:F23)/$F$227</f>
        <v>9.375E-2</v>
      </c>
    </row>
    <row r="24" spans="1:7" x14ac:dyDescent="0.25">
      <c r="A24" s="21" t="s">
        <v>42</v>
      </c>
      <c r="B24" s="20" t="s">
        <v>3</v>
      </c>
      <c r="C24" s="20">
        <v>302</v>
      </c>
      <c r="D24" s="120">
        <v>2.1813847824287147</v>
      </c>
      <c r="E24" s="66">
        <f>SUM($D$3:D24)</f>
        <v>24.024206769542154</v>
      </c>
      <c r="F24" s="121">
        <f t="shared" si="0"/>
        <v>4.1745837844176409E-4</v>
      </c>
      <c r="G24" s="146">
        <f>COUNTA($F$3:F24)/$F$227</f>
        <v>9.8214285714285712E-2</v>
      </c>
    </row>
    <row r="25" spans="1:7" x14ac:dyDescent="0.25">
      <c r="A25" s="21" t="s">
        <v>82</v>
      </c>
      <c r="B25" s="20" t="s">
        <v>3</v>
      </c>
      <c r="C25" s="20">
        <v>301</v>
      </c>
      <c r="D25" s="120">
        <v>2.2872944521624889</v>
      </c>
      <c r="E25" s="66">
        <f>SUM($D$3:D25)</f>
        <v>26.311501221704642</v>
      </c>
      <c r="F25" s="121">
        <f t="shared" si="0"/>
        <v>4.5720371705702909E-4</v>
      </c>
      <c r="G25" s="146">
        <f>COUNTA($F$3:F25)/$F$227</f>
        <v>0.10267857142857142</v>
      </c>
    </row>
    <row r="26" spans="1:7" x14ac:dyDescent="0.25">
      <c r="A26" s="21" t="s">
        <v>14</v>
      </c>
      <c r="B26" s="20" t="s">
        <v>11</v>
      </c>
      <c r="C26" s="20">
        <v>291</v>
      </c>
      <c r="D26" s="120">
        <v>2.3023733313103558</v>
      </c>
      <c r="E26" s="66">
        <f>SUM($D$3:D26)</f>
        <v>28.613874553014998</v>
      </c>
      <c r="F26" s="121">
        <f t="shared" si="0"/>
        <v>4.9721107491389378E-4</v>
      </c>
      <c r="G26" s="146">
        <f>COUNTA($F$3:F26)/$F$227</f>
        <v>0.10714285714285714</v>
      </c>
    </row>
    <row r="27" spans="1:7" x14ac:dyDescent="0.25">
      <c r="A27" s="21" t="s">
        <v>15</v>
      </c>
      <c r="B27" s="20" t="s">
        <v>16</v>
      </c>
      <c r="C27" s="20">
        <v>128</v>
      </c>
      <c r="D27" s="120">
        <v>2.5481155884219509</v>
      </c>
      <c r="E27" s="66">
        <f>SUM($D$3:D27)</f>
        <v>31.161990141436949</v>
      </c>
      <c r="F27" s="121">
        <f t="shared" si="0"/>
        <v>5.4148859099710555E-4</v>
      </c>
      <c r="G27" s="146">
        <f>COUNTA($F$3:F27)/$F$227</f>
        <v>0.11160714285714286</v>
      </c>
    </row>
    <row r="28" spans="1:7" x14ac:dyDescent="0.25">
      <c r="A28" s="21" t="s">
        <v>69</v>
      </c>
      <c r="B28" s="20" t="s">
        <v>11</v>
      </c>
      <c r="C28" s="20">
        <v>266</v>
      </c>
      <c r="D28" s="120">
        <v>2.7844009284241324</v>
      </c>
      <c r="E28" s="66">
        <f>SUM($D$3:D28)</f>
        <v>33.946391069861079</v>
      </c>
      <c r="F28" s="121">
        <f t="shared" si="0"/>
        <v>5.8987193649783333E-4</v>
      </c>
      <c r="G28" s="146">
        <f>COUNTA($F$3:F28)/$F$227</f>
        <v>0.11607142857142858</v>
      </c>
    </row>
    <row r="29" spans="1:7" x14ac:dyDescent="0.25">
      <c r="A29" s="21" t="s">
        <v>80</v>
      </c>
      <c r="B29" s="20" t="s">
        <v>3</v>
      </c>
      <c r="C29" s="20">
        <v>332</v>
      </c>
      <c r="D29" s="120">
        <v>3.0713421225924358</v>
      </c>
      <c r="E29" s="66">
        <f>SUM($D$3:D29)</f>
        <v>37.017733192453512</v>
      </c>
      <c r="F29" s="121">
        <f t="shared" si="0"/>
        <v>6.4324133655489747E-4</v>
      </c>
      <c r="G29" s="146">
        <f>COUNTA($F$3:F29)/$F$227</f>
        <v>0.12053571428571429</v>
      </c>
    </row>
    <row r="30" spans="1:7" x14ac:dyDescent="0.25">
      <c r="A30" s="21" t="s">
        <v>17</v>
      </c>
      <c r="B30" s="20" t="s">
        <v>18</v>
      </c>
      <c r="C30" s="20">
        <v>329</v>
      </c>
      <c r="D30" s="120">
        <v>3.2046291302065324</v>
      </c>
      <c r="E30" s="66">
        <f>SUM($D$3:D30)</f>
        <v>40.222362322660047</v>
      </c>
      <c r="F30" s="121">
        <f t="shared" si="0"/>
        <v>6.989268080061056E-4</v>
      </c>
      <c r="G30" s="146">
        <f>COUNTA($F$3:F30)/$F$227</f>
        <v>0.125</v>
      </c>
    </row>
    <row r="31" spans="1:7" x14ac:dyDescent="0.25">
      <c r="A31" s="21" t="s">
        <v>42</v>
      </c>
      <c r="B31" s="20" t="s">
        <v>3</v>
      </c>
      <c r="C31" s="20">
        <v>287</v>
      </c>
      <c r="D31" s="120">
        <v>3.3345566464396064</v>
      </c>
      <c r="E31" s="66">
        <f>SUM($D$3:D31)</f>
        <v>43.556918969099655</v>
      </c>
      <c r="F31" s="121">
        <f t="shared" si="0"/>
        <v>7.5686997440482762E-4</v>
      </c>
      <c r="G31" s="146">
        <f>COUNTA($F$3:F31)/$F$227</f>
        <v>0.12946428571428573</v>
      </c>
    </row>
    <row r="32" spans="1:7" x14ac:dyDescent="0.25">
      <c r="A32" s="21" t="s">
        <v>17</v>
      </c>
      <c r="B32" s="20" t="s">
        <v>16</v>
      </c>
      <c r="C32" s="20">
        <v>328</v>
      </c>
      <c r="D32" s="120">
        <v>3.5956087831050012</v>
      </c>
      <c r="E32" s="66">
        <f>SUM($D$3:D32)</f>
        <v>47.152527752204655</v>
      </c>
      <c r="F32" s="121">
        <f t="shared" si="0"/>
        <v>8.1934933226687214E-4</v>
      </c>
      <c r="G32" s="146">
        <f>COUNTA($F$3:F32)/$F$227</f>
        <v>0.13392857142857142</v>
      </c>
    </row>
    <row r="33" spans="1:7" x14ac:dyDescent="0.25">
      <c r="A33" s="21" t="s">
        <v>42</v>
      </c>
      <c r="B33" s="20" t="s">
        <v>3</v>
      </c>
      <c r="C33" s="20">
        <v>303</v>
      </c>
      <c r="D33" s="120">
        <v>3.6321794458875893</v>
      </c>
      <c r="E33" s="66">
        <f>SUM($D$3:D33)</f>
        <v>50.784707198092242</v>
      </c>
      <c r="F33" s="121">
        <f t="shared" si="0"/>
        <v>8.8246416291393767E-4</v>
      </c>
      <c r="G33" s="146">
        <f>COUNTA($F$3:F33)/$F$227</f>
        <v>0.13839285714285715</v>
      </c>
    </row>
    <row r="34" spans="1:7" x14ac:dyDescent="0.25">
      <c r="A34" s="21" t="s">
        <v>17</v>
      </c>
      <c r="B34" s="20" t="s">
        <v>18</v>
      </c>
      <c r="C34" s="20">
        <v>127</v>
      </c>
      <c r="D34" s="120">
        <v>3.6327393819504263</v>
      </c>
      <c r="E34" s="66">
        <f>SUM($D$3:D34)</f>
        <v>54.417446580042672</v>
      </c>
      <c r="F34" s="121">
        <f t="shared" si="0"/>
        <v>9.455887233307753E-4</v>
      </c>
      <c r="G34" s="146">
        <f>COUNTA($F$3:F34)/$F$227</f>
        <v>0.14285714285714285</v>
      </c>
    </row>
    <row r="35" spans="1:7" x14ac:dyDescent="0.25">
      <c r="A35" s="21" t="s">
        <v>70</v>
      </c>
      <c r="B35" s="20" t="s">
        <v>62</v>
      </c>
      <c r="C35" s="20">
        <v>344</v>
      </c>
      <c r="D35" s="120">
        <v>3.6710497674823004</v>
      </c>
      <c r="E35" s="66">
        <f>SUM($D$3:D35)</f>
        <v>58.088496347524973</v>
      </c>
      <c r="F35" s="121">
        <f t="shared" si="0"/>
        <v>1.0093789869516782E-3</v>
      </c>
      <c r="G35" s="146">
        <f>COUNTA($F$3:F35)/$F$227</f>
        <v>0.14732142857142858</v>
      </c>
    </row>
    <row r="36" spans="1:7" x14ac:dyDescent="0.25">
      <c r="A36" s="21" t="s">
        <v>47</v>
      </c>
      <c r="B36" s="20" t="s">
        <v>3</v>
      </c>
      <c r="C36" s="20">
        <v>277</v>
      </c>
      <c r="D36" s="120">
        <v>3.6789268978540957</v>
      </c>
      <c r="E36" s="66">
        <f>SUM($D$3:D36)</f>
        <v>61.767423245379071</v>
      </c>
      <c r="F36" s="121">
        <f t="shared" si="0"/>
        <v>1.0733061281021218E-3</v>
      </c>
      <c r="G36" s="146">
        <f>COUNTA($F$3:F36)/$F$227</f>
        <v>0.15178571428571427</v>
      </c>
    </row>
    <row r="37" spans="1:7" x14ac:dyDescent="0.25">
      <c r="A37" s="21" t="s">
        <v>15</v>
      </c>
      <c r="B37" s="20" t="s">
        <v>36</v>
      </c>
      <c r="C37" s="20">
        <v>349</v>
      </c>
      <c r="D37" s="120">
        <v>3.9564452601159754</v>
      </c>
      <c r="E37" s="66">
        <f>SUM($D$3:D37)</f>
        <v>65.723868505495048</v>
      </c>
      <c r="F37" s="121">
        <f t="shared" si="0"/>
        <v>1.1420555872840824E-3</v>
      </c>
      <c r="G37" s="146">
        <f>COUNTA($F$3:F37)/$F$227</f>
        <v>0.15625</v>
      </c>
    </row>
    <row r="38" spans="1:7" x14ac:dyDescent="0.25">
      <c r="A38" s="21" t="s">
        <v>73</v>
      </c>
      <c r="B38" s="20" t="s">
        <v>84</v>
      </c>
      <c r="C38" s="20">
        <v>308</v>
      </c>
      <c r="D38" s="120">
        <v>3.9790720212169446</v>
      </c>
      <c r="E38" s="66">
        <f>SUM($D$3:D38)</f>
        <v>69.702940526711998</v>
      </c>
      <c r="F38" s="121">
        <f t="shared" si="0"/>
        <v>1.2111982220280588E-3</v>
      </c>
      <c r="G38" s="146">
        <f>COUNTA($F$3:F38)/$F$227</f>
        <v>0.16071428571428573</v>
      </c>
    </row>
    <row r="39" spans="1:7" x14ac:dyDescent="0.25">
      <c r="A39" s="21" t="s">
        <v>33</v>
      </c>
      <c r="B39" s="20" t="s">
        <v>3</v>
      </c>
      <c r="C39" s="20">
        <v>157</v>
      </c>
      <c r="D39" s="120">
        <v>3.9841781817924584</v>
      </c>
      <c r="E39" s="66">
        <f>SUM($D$3:D39)</f>
        <v>73.687118708504457</v>
      </c>
      <c r="F39" s="121">
        <f t="shared" si="0"/>
        <v>1.2804295843431208E-3</v>
      </c>
      <c r="G39" s="146">
        <f>COUNTA($F$3:F39)/$F$227</f>
        <v>0.16517857142857142</v>
      </c>
    </row>
    <row r="40" spans="1:7" x14ac:dyDescent="0.25">
      <c r="A40" s="21" t="s">
        <v>42</v>
      </c>
      <c r="B40" s="20" t="s">
        <v>3</v>
      </c>
      <c r="C40" s="20">
        <v>288</v>
      </c>
      <c r="D40" s="120">
        <v>4.199478997961247</v>
      </c>
      <c r="E40" s="66">
        <f>SUM($D$3:D40)</f>
        <v>77.886597706465707</v>
      </c>
      <c r="F40" s="121">
        <f t="shared" si="0"/>
        <v>1.3534021369691551E-3</v>
      </c>
      <c r="G40" s="146">
        <f>COUNTA($F$3:F40)/$F$227</f>
        <v>0.16964285714285715</v>
      </c>
    </row>
    <row r="41" spans="1:7" x14ac:dyDescent="0.25">
      <c r="A41" s="21" t="s">
        <v>42</v>
      </c>
      <c r="B41" s="20" t="s">
        <v>3</v>
      </c>
      <c r="C41" s="20">
        <v>307</v>
      </c>
      <c r="D41" s="120">
        <v>4.336149921595517</v>
      </c>
      <c r="E41" s="66">
        <f>SUM($D$3:D41)</f>
        <v>82.222747628061228</v>
      </c>
      <c r="F41" s="121">
        <f t="shared" si="0"/>
        <v>1.4287495618524845E-3</v>
      </c>
      <c r="G41" s="146">
        <f>COUNTA($F$3:F41)/$F$227</f>
        <v>0.17410714285714285</v>
      </c>
    </row>
    <row r="42" spans="1:7" x14ac:dyDescent="0.25">
      <c r="A42" s="21" t="s">
        <v>71</v>
      </c>
      <c r="B42" s="20" t="s">
        <v>11</v>
      </c>
      <c r="C42" s="20">
        <v>294</v>
      </c>
      <c r="D42" s="120">
        <v>4.462338191928942</v>
      </c>
      <c r="E42" s="66">
        <f>SUM($D$3:D42)</f>
        <v>86.685085819990164</v>
      </c>
      <c r="F42" s="121">
        <f t="shared" si="0"/>
        <v>1.5062897064046497E-3</v>
      </c>
      <c r="G42" s="146">
        <f>COUNTA($F$3:F42)/$F$227</f>
        <v>0.17857142857142858</v>
      </c>
    </row>
    <row r="43" spans="1:7" x14ac:dyDescent="0.25">
      <c r="A43" s="21" t="s">
        <v>17</v>
      </c>
      <c r="B43" s="20" t="s">
        <v>16</v>
      </c>
      <c r="C43" s="20">
        <v>158</v>
      </c>
      <c r="D43" s="120">
        <v>4.5929960541087906</v>
      </c>
      <c r="E43" s="66">
        <f>SUM($D$3:D43)</f>
        <v>91.278081874098959</v>
      </c>
      <c r="F43" s="121">
        <f t="shared" si="0"/>
        <v>1.5861002368138591E-3</v>
      </c>
      <c r="G43" s="146">
        <f>COUNTA($F$3:F43)/$F$227</f>
        <v>0.18303571428571427</v>
      </c>
    </row>
    <row r="44" spans="1:7" x14ac:dyDescent="0.25">
      <c r="A44" s="21" t="s">
        <v>15</v>
      </c>
      <c r="B44" s="20" t="s">
        <v>16</v>
      </c>
      <c r="C44" s="20">
        <v>125</v>
      </c>
      <c r="D44" s="120">
        <v>4.6106792903584859</v>
      </c>
      <c r="E44" s="66">
        <f>SUM($D$3:D44)</f>
        <v>95.888761164457449</v>
      </c>
      <c r="F44" s="121">
        <f t="shared" si="0"/>
        <v>1.6662180412655048E-3</v>
      </c>
      <c r="G44" s="146">
        <f>COUNTA($F$3:F44)/$F$227</f>
        <v>0.1875</v>
      </c>
    </row>
    <row r="45" spans="1:7" x14ac:dyDescent="0.25">
      <c r="A45" s="21" t="s">
        <v>59</v>
      </c>
      <c r="B45" s="20" t="s">
        <v>60</v>
      </c>
      <c r="C45" s="20">
        <v>238</v>
      </c>
      <c r="D45" s="120">
        <v>4.6905501478861185</v>
      </c>
      <c r="E45" s="66">
        <f>SUM($D$3:D45)</f>
        <v>100.57931131234356</v>
      </c>
      <c r="F45" s="121">
        <f t="shared" si="0"/>
        <v>1.7477237274894013E-3</v>
      </c>
      <c r="G45" s="146">
        <f>COUNTA($F$3:F45)/$F$227</f>
        <v>0.19196428571428573</v>
      </c>
    </row>
    <row r="46" spans="1:7" x14ac:dyDescent="0.25">
      <c r="A46" s="21" t="s">
        <v>15</v>
      </c>
      <c r="B46" s="20" t="s">
        <v>16</v>
      </c>
      <c r="C46" s="20">
        <v>131</v>
      </c>
      <c r="D46" s="120">
        <v>4.7889568003448408</v>
      </c>
      <c r="E46" s="66">
        <f>SUM($D$3:D46)</f>
        <v>105.3682681126884</v>
      </c>
      <c r="F46" s="121">
        <f t="shared" si="0"/>
        <v>1.8309393840759982E-3</v>
      </c>
      <c r="G46" s="146">
        <f>COUNTA($F$3:F46)/$F$227</f>
        <v>0.19642857142857142</v>
      </c>
    </row>
    <row r="47" spans="1:7" x14ac:dyDescent="0.25">
      <c r="A47" s="21" t="s">
        <v>74</v>
      </c>
      <c r="B47" s="20" t="s">
        <v>3</v>
      </c>
      <c r="C47" s="20">
        <v>279</v>
      </c>
      <c r="D47" s="120">
        <v>4.8388238344788173</v>
      </c>
      <c r="E47" s="66">
        <f>SUM($D$3:D47)</f>
        <v>110.20709194716721</v>
      </c>
      <c r="F47" s="121">
        <f t="shared" si="0"/>
        <v>1.9150215588126828E-3</v>
      </c>
      <c r="G47" s="146">
        <f>COUNTA($F$3:F47)/$F$227</f>
        <v>0.20089285714285715</v>
      </c>
    </row>
    <row r="48" spans="1:7" x14ac:dyDescent="0.25">
      <c r="A48" s="21" t="s">
        <v>2</v>
      </c>
      <c r="B48" s="20" t="s">
        <v>3</v>
      </c>
      <c r="C48" s="20">
        <v>95</v>
      </c>
      <c r="D48" s="120">
        <v>5.1496741454684249</v>
      </c>
      <c r="E48" s="66">
        <f>SUM($D$3:D48)</f>
        <v>115.35676609263564</v>
      </c>
      <c r="F48" s="121">
        <f t="shared" si="0"/>
        <v>2.0045052466152787E-3</v>
      </c>
      <c r="G48" s="146">
        <f>COUNTA($F$3:F48)/$F$227</f>
        <v>0.20535714285714285</v>
      </c>
    </row>
    <row r="49" spans="1:7" x14ac:dyDescent="0.25">
      <c r="A49" s="21" t="s">
        <v>58</v>
      </c>
      <c r="B49" s="20" t="s">
        <v>3</v>
      </c>
      <c r="C49" s="20">
        <v>237</v>
      </c>
      <c r="D49" s="120">
        <v>5.6663179425727428</v>
      </c>
      <c r="E49" s="66">
        <f>SUM($D$3:D49)</f>
        <v>121.02308403520838</v>
      </c>
      <c r="F49" s="121">
        <f t="shared" si="0"/>
        <v>2.1029664329817233E-3</v>
      </c>
      <c r="G49" s="146">
        <f>COUNTA($F$3:F49)/$F$227</f>
        <v>0.20982142857142858</v>
      </c>
    </row>
    <row r="50" spans="1:7" x14ac:dyDescent="0.25">
      <c r="A50" s="21" t="s">
        <v>14</v>
      </c>
      <c r="B50" s="20" t="s">
        <v>11</v>
      </c>
      <c r="C50" s="20">
        <v>341</v>
      </c>
      <c r="D50" s="120">
        <v>5.9341803547333107</v>
      </c>
      <c r="E50" s="66">
        <f>SUM($D$3:D50)</f>
        <v>126.9572643899417</v>
      </c>
      <c r="F50" s="121">
        <f t="shared" si="0"/>
        <v>2.2060821500595761E-3</v>
      </c>
      <c r="G50" s="146">
        <f>COUNTA($F$3:F50)/$F$227</f>
        <v>0.21428571428571427</v>
      </c>
    </row>
    <row r="51" spans="1:7" x14ac:dyDescent="0.25">
      <c r="A51" s="21" t="s">
        <v>17</v>
      </c>
      <c r="B51" s="20" t="s">
        <v>16</v>
      </c>
      <c r="C51" s="20">
        <v>324</v>
      </c>
      <c r="D51" s="120">
        <v>6.2885390758681243</v>
      </c>
      <c r="E51" s="66">
        <f>SUM($D$3:D51)</f>
        <v>133.24580346580981</v>
      </c>
      <c r="F51" s="121">
        <f t="shared" si="0"/>
        <v>2.3153554072606339E-3</v>
      </c>
      <c r="G51" s="146">
        <f>COUNTA($F$3:F51)/$F$227</f>
        <v>0.21875</v>
      </c>
    </row>
    <row r="52" spans="1:7" x14ac:dyDescent="0.25">
      <c r="A52" s="21" t="s">
        <v>64</v>
      </c>
      <c r="B52" s="20" t="s">
        <v>3</v>
      </c>
      <c r="C52" s="20">
        <v>243</v>
      </c>
      <c r="D52" s="120">
        <v>6.8385128729148157</v>
      </c>
      <c r="E52" s="66">
        <f>SUM($D$3:D52)</f>
        <v>140.08431633872462</v>
      </c>
      <c r="F52" s="121">
        <f t="shared" si="0"/>
        <v>2.4341853241967239E-3</v>
      </c>
      <c r="G52" s="146">
        <f>COUNTA($F$3:F52)/$F$227</f>
        <v>0.22321428571428573</v>
      </c>
    </row>
    <row r="53" spans="1:7" x14ac:dyDescent="0.25">
      <c r="A53" s="21" t="s">
        <v>14</v>
      </c>
      <c r="B53" s="20" t="s">
        <v>11</v>
      </c>
      <c r="C53" s="20">
        <v>343</v>
      </c>
      <c r="D53" s="120">
        <v>6.9035583416414745</v>
      </c>
      <c r="E53" s="66">
        <f>SUM($D$3:D53)</f>
        <v>146.9878746803661</v>
      </c>
      <c r="F53" s="121">
        <f t="shared" si="0"/>
        <v>2.5541455084569383E-3</v>
      </c>
      <c r="G53" s="146">
        <f>COUNTA($F$3:F53)/$F$227</f>
        <v>0.22767857142857142</v>
      </c>
    </row>
    <row r="54" spans="1:7" x14ac:dyDescent="0.25">
      <c r="A54" s="21" t="s">
        <v>56</v>
      </c>
      <c r="B54" s="20" t="s">
        <v>65</v>
      </c>
      <c r="C54" s="20">
        <v>254</v>
      </c>
      <c r="D54" s="120">
        <v>7.0412836292155214</v>
      </c>
      <c r="E54" s="66">
        <f>SUM($D$3:D54)</f>
        <v>154.02915830958162</v>
      </c>
      <c r="F54" s="121">
        <f t="shared" si="0"/>
        <v>2.6764988862062284E-3</v>
      </c>
      <c r="G54" s="146">
        <f>COUNTA($F$3:F54)/$F$227</f>
        <v>0.23214285714285715</v>
      </c>
    </row>
    <row r="55" spans="1:7" x14ac:dyDescent="0.25">
      <c r="A55" s="21" t="s">
        <v>77</v>
      </c>
      <c r="B55" s="20" t="s">
        <v>11</v>
      </c>
      <c r="C55" s="20">
        <v>290</v>
      </c>
      <c r="D55" s="120">
        <v>7.597729903708208</v>
      </c>
      <c r="E55" s="66">
        <f>SUM($D$3:D55)</f>
        <v>161.62688821328982</v>
      </c>
      <c r="F55" s="121">
        <f t="shared" si="0"/>
        <v>2.8085213931662357E-3</v>
      </c>
      <c r="G55" s="146">
        <f>COUNTA($F$3:F55)/$F$227</f>
        <v>0.23660714285714285</v>
      </c>
    </row>
    <row r="56" spans="1:7" x14ac:dyDescent="0.25">
      <c r="A56" s="21" t="s">
        <v>42</v>
      </c>
      <c r="B56" s="20" t="s">
        <v>3</v>
      </c>
      <c r="C56" s="20">
        <v>335</v>
      </c>
      <c r="D56" s="120">
        <v>7.6459809347677883</v>
      </c>
      <c r="E56" s="66">
        <f>SUM($D$3:D56)</f>
        <v>169.27286914805759</v>
      </c>
      <c r="F56" s="121">
        <f t="shared" si="0"/>
        <v>2.9413823376812261E-3</v>
      </c>
      <c r="G56" s="146">
        <f>COUNTA($F$3:F56)/$F$227</f>
        <v>0.24107142857142858</v>
      </c>
    </row>
    <row r="57" spans="1:7" x14ac:dyDescent="0.25">
      <c r="A57" s="21" t="s">
        <v>42</v>
      </c>
      <c r="B57" s="20" t="s">
        <v>3</v>
      </c>
      <c r="C57" s="20">
        <v>177</v>
      </c>
      <c r="D57" s="120">
        <v>7.6983839894930686</v>
      </c>
      <c r="E57" s="66">
        <f>SUM($D$3:D57)</f>
        <v>176.97125313755066</v>
      </c>
      <c r="F57" s="121">
        <f t="shared" si="0"/>
        <v>3.0751538676927893E-3</v>
      </c>
      <c r="G57" s="146">
        <f>COUNTA($F$3:F57)/$F$227</f>
        <v>0.24553571428571427</v>
      </c>
    </row>
    <row r="58" spans="1:7" x14ac:dyDescent="0.25">
      <c r="A58" s="21" t="s">
        <v>63</v>
      </c>
      <c r="B58" s="20" t="s">
        <v>3</v>
      </c>
      <c r="C58" s="20">
        <v>247</v>
      </c>
      <c r="D58" s="120">
        <v>7.9189033159778743</v>
      </c>
      <c r="E58" s="66">
        <f>SUM($D$3:D58)</f>
        <v>184.89015645352853</v>
      </c>
      <c r="F58" s="121">
        <f t="shared" si="0"/>
        <v>3.2127572678398585E-3</v>
      </c>
      <c r="G58" s="146">
        <f>COUNTA($F$3:F58)/$F$227</f>
        <v>0.25</v>
      </c>
    </row>
    <row r="59" spans="1:7" x14ac:dyDescent="0.25">
      <c r="A59" s="21" t="s">
        <v>42</v>
      </c>
      <c r="B59" s="20" t="s">
        <v>3</v>
      </c>
      <c r="C59" s="20">
        <v>176</v>
      </c>
      <c r="D59" s="120">
        <v>7.9290475093578401</v>
      </c>
      <c r="E59" s="66">
        <f>SUM($D$3:D59)</f>
        <v>192.81920396288638</v>
      </c>
      <c r="F59" s="121">
        <f t="shared" si="0"/>
        <v>3.3505369393019234E-3</v>
      </c>
      <c r="G59" s="146">
        <f>COUNTA($F$3:F59)/$F$227</f>
        <v>0.2544642857142857</v>
      </c>
    </row>
    <row r="60" spans="1:7" x14ac:dyDescent="0.25">
      <c r="A60" s="21" t="s">
        <v>42</v>
      </c>
      <c r="B60" s="20" t="s">
        <v>3</v>
      </c>
      <c r="C60" s="20">
        <v>336</v>
      </c>
      <c r="D60" s="120">
        <v>8.086894218631592</v>
      </c>
      <c r="E60" s="66">
        <f>SUM($D$3:D60)</f>
        <v>200.90609818151796</v>
      </c>
      <c r="F60" s="121">
        <f t="shared" si="0"/>
        <v>3.4910594456025279E-3</v>
      </c>
      <c r="G60" s="146">
        <f>COUNTA($F$3:F60)/$F$227</f>
        <v>0.25892857142857145</v>
      </c>
    </row>
    <row r="61" spans="1:7" x14ac:dyDescent="0.25">
      <c r="A61" s="21" t="s">
        <v>14</v>
      </c>
      <c r="B61" s="20" t="s">
        <v>11</v>
      </c>
      <c r="C61" s="20">
        <v>270</v>
      </c>
      <c r="D61" s="120">
        <v>8.2951838189551097</v>
      </c>
      <c r="E61" s="66">
        <f>SUM($D$3:D61)</f>
        <v>209.20128200047307</v>
      </c>
      <c r="F61" s="121">
        <f t="shared" si="0"/>
        <v>3.6352013113113936E-3</v>
      </c>
      <c r="G61" s="146">
        <f>COUNTA($F$3:F61)/$F$227</f>
        <v>0.26339285714285715</v>
      </c>
    </row>
    <row r="62" spans="1:7" x14ac:dyDescent="0.25">
      <c r="A62" s="21" t="s">
        <v>15</v>
      </c>
      <c r="B62" s="20" t="s">
        <v>18</v>
      </c>
      <c r="C62" s="20">
        <v>181</v>
      </c>
      <c r="D62" s="120">
        <v>8.5067828538910302</v>
      </c>
      <c r="E62" s="66">
        <f>SUM($D$3:D62)</f>
        <v>217.7080648543641</v>
      </c>
      <c r="F62" s="121">
        <f t="shared" si="0"/>
        <v>3.783020043060064E-3</v>
      </c>
      <c r="G62" s="146">
        <f>COUNTA($F$3:F62)/$F$227</f>
        <v>0.26785714285714285</v>
      </c>
    </row>
    <row r="63" spans="1:7" x14ac:dyDescent="0.25">
      <c r="A63" s="21" t="s">
        <v>75</v>
      </c>
      <c r="B63" s="20" t="s">
        <v>3</v>
      </c>
      <c r="C63" s="20">
        <v>280</v>
      </c>
      <c r="D63" s="120">
        <v>8.5394308420443359</v>
      </c>
      <c r="E63" s="66">
        <f>SUM($D$3:D63)</f>
        <v>226.24749569640844</v>
      </c>
      <c r="F63" s="121">
        <f t="shared" si="0"/>
        <v>3.9314060849524003E-3</v>
      </c>
      <c r="G63" s="146">
        <f>COUNTA($F$3:F63)/$F$227</f>
        <v>0.27232142857142855</v>
      </c>
    </row>
    <row r="64" spans="1:7" x14ac:dyDescent="0.25">
      <c r="A64" s="21" t="s">
        <v>14</v>
      </c>
      <c r="B64" s="20" t="s">
        <v>11</v>
      </c>
      <c r="C64" s="20">
        <v>318</v>
      </c>
      <c r="D64" s="120">
        <v>8.6768633803823292</v>
      </c>
      <c r="E64" s="66">
        <f>SUM($D$3:D64)</f>
        <v>234.92435907679078</v>
      </c>
      <c r="F64" s="121">
        <f t="shared" si="0"/>
        <v>4.0821802333553927E-3</v>
      </c>
      <c r="G64" s="146">
        <f>COUNTA($F$3:F64)/$F$227</f>
        <v>0.2767857142857143</v>
      </c>
    </row>
    <row r="65" spans="1:7" x14ac:dyDescent="0.25">
      <c r="A65" s="21" t="s">
        <v>15</v>
      </c>
      <c r="B65" s="20" t="s">
        <v>16</v>
      </c>
      <c r="C65" s="20">
        <v>222</v>
      </c>
      <c r="D65" s="120">
        <v>8.8854000856368689</v>
      </c>
      <c r="E65" s="66">
        <f>SUM($D$3:D65)</f>
        <v>243.80975916242764</v>
      </c>
      <c r="F65" s="121">
        <f t="shared" si="0"/>
        <v>4.2365780350034745E-3</v>
      </c>
      <c r="G65" s="146">
        <f>COUNTA($F$3:F65)/$F$227</f>
        <v>0.28125</v>
      </c>
    </row>
    <row r="66" spans="1:7" x14ac:dyDescent="0.25">
      <c r="A66" s="21" t="s">
        <v>37</v>
      </c>
      <c r="B66" s="20" t="s">
        <v>3</v>
      </c>
      <c r="C66" s="20">
        <v>168</v>
      </c>
      <c r="D66" s="120">
        <v>9.2958958423357529</v>
      </c>
      <c r="E66" s="66">
        <f>SUM($D$3:D66)</f>
        <v>253.10565500476338</v>
      </c>
      <c r="F66" s="121">
        <f t="shared" si="0"/>
        <v>4.3981088460612987E-3</v>
      </c>
      <c r="G66" s="146">
        <f>COUNTA($F$3:F66)/$F$227</f>
        <v>0.2857142857142857</v>
      </c>
    </row>
    <row r="67" spans="1:7" x14ac:dyDescent="0.25">
      <c r="A67" s="21" t="s">
        <v>17</v>
      </c>
      <c r="B67" s="20" t="s">
        <v>18</v>
      </c>
      <c r="C67" s="20">
        <v>180</v>
      </c>
      <c r="D67" s="120">
        <v>9.4190157008644295</v>
      </c>
      <c r="E67" s="66">
        <f>SUM($D$3:D67)</f>
        <v>262.52467070562778</v>
      </c>
      <c r="F67" s="121">
        <f t="shared" si="0"/>
        <v>4.5617790583067832E-3</v>
      </c>
      <c r="G67" s="146">
        <f>COUNTA($F$3:F67)/$F$227</f>
        <v>0.29017857142857145</v>
      </c>
    </row>
    <row r="68" spans="1:7" x14ac:dyDescent="0.25">
      <c r="A68" s="21" t="s">
        <v>86</v>
      </c>
      <c r="B68" s="20" t="s">
        <v>3</v>
      </c>
      <c r="C68" s="20">
        <v>346</v>
      </c>
      <c r="D68" s="120">
        <v>9.5430007773793371</v>
      </c>
      <c r="E68" s="66">
        <f>SUM($D$3:D68)</f>
        <v>272.06767148300713</v>
      </c>
      <c r="F68" s="121">
        <f t="shared" ref="F68:F131" si="1">E68/$D$227</f>
        <v>4.7276037062632748E-3</v>
      </c>
      <c r="G68" s="146">
        <f>COUNTA($F$3:F68)/$F$227</f>
        <v>0.29464285714285715</v>
      </c>
    </row>
    <row r="69" spans="1:7" x14ac:dyDescent="0.25">
      <c r="A69" s="21" t="s">
        <v>22</v>
      </c>
      <c r="B69" s="20" t="s">
        <v>23</v>
      </c>
      <c r="C69" s="20">
        <v>141</v>
      </c>
      <c r="D69" s="121">
        <v>10.086116276520267</v>
      </c>
      <c r="E69" s="66">
        <f>SUM($D$3:D69)</f>
        <v>282.1537877595274</v>
      </c>
      <c r="F69" s="121">
        <f t="shared" si="1"/>
        <v>4.9028658402417973E-3</v>
      </c>
      <c r="G69" s="146">
        <f>COUNTA($F$3:F69)/$F$227</f>
        <v>0.29910714285714285</v>
      </c>
    </row>
    <row r="70" spans="1:7" x14ac:dyDescent="0.25">
      <c r="A70" s="21" t="s">
        <v>44</v>
      </c>
      <c r="B70" s="20" t="s">
        <v>45</v>
      </c>
      <c r="C70" s="20">
        <v>189</v>
      </c>
      <c r="D70" s="121">
        <v>10.111563148551422</v>
      </c>
      <c r="E70" s="66">
        <f>SUM($D$3:D70)</f>
        <v>292.2653509080788</v>
      </c>
      <c r="F70" s="121">
        <f t="shared" si="1"/>
        <v>5.0785701536452824E-3</v>
      </c>
      <c r="G70" s="146">
        <f>COUNTA($F$3:F70)/$F$227</f>
        <v>0.30357142857142855</v>
      </c>
    </row>
    <row r="71" spans="1:7" x14ac:dyDescent="0.25">
      <c r="A71" s="21" t="s">
        <v>35</v>
      </c>
      <c r="B71" s="20" t="s">
        <v>3</v>
      </c>
      <c r="C71" s="20">
        <v>155</v>
      </c>
      <c r="D71" s="121">
        <v>10.154912494205487</v>
      </c>
      <c r="E71" s="66">
        <f>SUM($D$3:D71)</f>
        <v>302.42026340228426</v>
      </c>
      <c r="F71" s="121">
        <f t="shared" si="1"/>
        <v>5.2550277301103478E-3</v>
      </c>
      <c r="G71" s="146">
        <f>COUNTA($F$3:F71)/$F$227</f>
        <v>0.3080357142857143</v>
      </c>
    </row>
    <row r="72" spans="1:7" x14ac:dyDescent="0.25">
      <c r="A72" s="21" t="s">
        <v>40</v>
      </c>
      <c r="B72" s="20" t="s">
        <v>3</v>
      </c>
      <c r="C72" s="20">
        <v>174</v>
      </c>
      <c r="D72" s="121">
        <v>10.172054705783662</v>
      </c>
      <c r="E72" s="66">
        <f>SUM($D$3:D72)</f>
        <v>312.5923181080679</v>
      </c>
      <c r="F72" s="121">
        <f t="shared" si="1"/>
        <v>5.4317831794632454E-3</v>
      </c>
      <c r="G72" s="146">
        <f>COUNTA($F$3:F72)/$F$227</f>
        <v>0.3125</v>
      </c>
    </row>
    <row r="73" spans="1:7" x14ac:dyDescent="0.25">
      <c r="A73" s="21" t="s">
        <v>72</v>
      </c>
      <c r="B73" s="20" t="s">
        <v>62</v>
      </c>
      <c r="C73" s="20">
        <v>320</v>
      </c>
      <c r="D73" s="121">
        <v>10.412643509789218</v>
      </c>
      <c r="E73" s="66">
        <f>SUM($D$3:D73)</f>
        <v>323.00496161785713</v>
      </c>
      <c r="F73" s="121">
        <f t="shared" si="1"/>
        <v>5.6127192376893053E-3</v>
      </c>
      <c r="G73" s="146">
        <f>COUNTA($F$3:F73)/$F$227</f>
        <v>0.3169642857142857</v>
      </c>
    </row>
    <row r="74" spans="1:7" x14ac:dyDescent="0.25">
      <c r="A74" s="21" t="s">
        <v>14</v>
      </c>
      <c r="B74" s="20" t="s">
        <v>11</v>
      </c>
      <c r="C74" s="20">
        <v>340</v>
      </c>
      <c r="D74" s="121">
        <v>11.194240877107974</v>
      </c>
      <c r="E74" s="66">
        <f>SUM($D$3:D74)</f>
        <v>334.19920249496511</v>
      </c>
      <c r="F74" s="121">
        <f t="shared" si="1"/>
        <v>5.8072367794867142E-3</v>
      </c>
      <c r="G74" s="146">
        <f>COUNTA($F$3:F74)/$F$227</f>
        <v>0.32142857142857145</v>
      </c>
    </row>
    <row r="75" spans="1:7" x14ac:dyDescent="0.25">
      <c r="A75" s="21" t="s">
        <v>14</v>
      </c>
      <c r="B75" s="20" t="s">
        <v>11</v>
      </c>
      <c r="C75" s="20">
        <v>115</v>
      </c>
      <c r="D75" s="121">
        <v>11.332413507068491</v>
      </c>
      <c r="E75" s="66">
        <f>SUM($D$3:D75)</f>
        <v>345.53161600203362</v>
      </c>
      <c r="F75" s="121">
        <f t="shared" si="1"/>
        <v>6.004155288050754E-3</v>
      </c>
      <c r="G75" s="146">
        <f>COUNTA($F$3:F75)/$F$227</f>
        <v>0.32589285714285715</v>
      </c>
    </row>
    <row r="76" spans="1:7" x14ac:dyDescent="0.25">
      <c r="A76" s="21" t="s">
        <v>19</v>
      </c>
      <c r="B76" s="20" t="s">
        <v>20</v>
      </c>
      <c r="C76" s="20">
        <v>136</v>
      </c>
      <c r="D76" s="121">
        <v>11.361147091200564</v>
      </c>
      <c r="E76" s="66">
        <f>SUM($D$3:D76)</f>
        <v>356.89276309323418</v>
      </c>
      <c r="F76" s="121">
        <f t="shared" si="1"/>
        <v>6.2015730878319268E-3</v>
      </c>
      <c r="G76" s="146">
        <f>COUNTA($F$3:F76)/$F$227</f>
        <v>0.33035714285714285</v>
      </c>
    </row>
    <row r="77" spans="1:7" x14ac:dyDescent="0.25">
      <c r="A77" s="21" t="s">
        <v>71</v>
      </c>
      <c r="B77" s="20" t="s">
        <v>11</v>
      </c>
      <c r="C77" s="20">
        <v>274</v>
      </c>
      <c r="D77" s="121">
        <v>12.699365004428222</v>
      </c>
      <c r="E77" s="66">
        <f>SUM($D$3:D77)</f>
        <v>369.5921280976624</v>
      </c>
      <c r="F77" s="121">
        <f t="shared" si="1"/>
        <v>6.4222445286351197E-3</v>
      </c>
      <c r="G77" s="146">
        <f>COUNTA($F$3:F77)/$F$227</f>
        <v>0.33482142857142855</v>
      </c>
    </row>
    <row r="78" spans="1:7" x14ac:dyDescent="0.25">
      <c r="A78" s="21" t="s">
        <v>42</v>
      </c>
      <c r="B78" s="20" t="s">
        <v>3</v>
      </c>
      <c r="C78" s="20">
        <v>305</v>
      </c>
      <c r="D78" s="121">
        <v>13.053414806307341</v>
      </c>
      <c r="E78" s="66">
        <f>SUM($D$3:D78)</f>
        <v>382.64554290396973</v>
      </c>
      <c r="F78" s="121">
        <f t="shared" si="1"/>
        <v>6.6490681416035745E-3</v>
      </c>
      <c r="G78" s="146">
        <f>COUNTA($F$3:F78)/$F$227</f>
        <v>0.3392857142857143</v>
      </c>
    </row>
    <row r="79" spans="1:7" x14ac:dyDescent="0.25">
      <c r="A79" s="21" t="s">
        <v>43</v>
      </c>
      <c r="B79" s="20" t="s">
        <v>3</v>
      </c>
      <c r="C79" s="20">
        <v>184</v>
      </c>
      <c r="D79" s="121">
        <v>14.405541872844198</v>
      </c>
      <c r="E79" s="66">
        <f>SUM($D$3:D79)</f>
        <v>397.05108477681392</v>
      </c>
      <c r="F79" s="121">
        <f t="shared" si="1"/>
        <v>6.8993870890094325E-3</v>
      </c>
      <c r="G79" s="146">
        <f>COUNTA($F$3:F79)/$F$227</f>
        <v>0.34375</v>
      </c>
    </row>
    <row r="80" spans="1:7" x14ac:dyDescent="0.25">
      <c r="A80" s="21" t="s">
        <v>34</v>
      </c>
      <c r="B80" s="20" t="s">
        <v>3</v>
      </c>
      <c r="C80" s="20">
        <v>186</v>
      </c>
      <c r="D80" s="121">
        <v>14.820891913176684</v>
      </c>
      <c r="E80" s="66">
        <f>SUM($D$3:D80)</f>
        <v>411.87197668999062</v>
      </c>
      <c r="F80" s="121">
        <f t="shared" si="1"/>
        <v>7.1569233966380947E-3</v>
      </c>
      <c r="G80" s="146">
        <f>COUNTA($F$3:F80)/$F$227</f>
        <v>0.3482142857142857</v>
      </c>
    </row>
    <row r="81" spans="1:8" x14ac:dyDescent="0.25">
      <c r="A81" s="21" t="s">
        <v>13</v>
      </c>
      <c r="B81" s="20" t="s">
        <v>3</v>
      </c>
      <c r="C81" s="20">
        <v>114</v>
      </c>
      <c r="D81" s="121">
        <v>15.215815458041495</v>
      </c>
      <c r="E81" s="66">
        <f>SUM($D$3:D81)</f>
        <v>427.08779214803212</v>
      </c>
      <c r="F81" s="121">
        <f t="shared" si="1"/>
        <v>7.4213221220035515E-3</v>
      </c>
      <c r="G81" s="146">
        <f>COUNTA($F$3:F81)/$F$227</f>
        <v>0.35267857142857145</v>
      </c>
    </row>
    <row r="82" spans="1:8" x14ac:dyDescent="0.25">
      <c r="A82" s="21" t="s">
        <v>14</v>
      </c>
      <c r="B82" s="20" t="s">
        <v>11</v>
      </c>
      <c r="C82" s="20">
        <v>292</v>
      </c>
      <c r="D82" s="121">
        <v>15.50193197499526</v>
      </c>
      <c r="E82" s="66">
        <f>SUM($D$3:D82)</f>
        <v>442.58972412302739</v>
      </c>
      <c r="F82" s="121">
        <f t="shared" si="1"/>
        <v>7.6906925718616716E-3</v>
      </c>
      <c r="G82" s="146">
        <f>COUNTA($F$3:F82)/$F$227</f>
        <v>0.35714285714285715</v>
      </c>
    </row>
    <row r="83" spans="1:8" x14ac:dyDescent="0.25">
      <c r="A83" s="21" t="s">
        <v>83</v>
      </c>
      <c r="B83" s="20" t="s">
        <v>3</v>
      </c>
      <c r="C83" s="20">
        <v>306</v>
      </c>
      <c r="D83" s="121">
        <v>15.604595786800752</v>
      </c>
      <c r="E83" s="66">
        <f>SUM($D$3:D83)</f>
        <v>458.19431990982815</v>
      </c>
      <c r="F83" s="121">
        <f t="shared" si="1"/>
        <v>7.9618469669218983E-3</v>
      </c>
      <c r="G83" s="146">
        <f>COUNTA($F$3:F83)/$F$227</f>
        <v>0.36160714285714285</v>
      </c>
    </row>
    <row r="84" spans="1:8" x14ac:dyDescent="0.25">
      <c r="A84" s="21" t="s">
        <v>9</v>
      </c>
      <c r="B84" s="20" t="s">
        <v>3</v>
      </c>
      <c r="C84" s="20">
        <v>111</v>
      </c>
      <c r="D84" s="121">
        <v>16.999026622171815</v>
      </c>
      <c r="E84" s="66">
        <f>SUM($D$3:D84)</f>
        <v>475.19334653199996</v>
      </c>
      <c r="F84" s="121">
        <f t="shared" si="1"/>
        <v>8.257231790939356E-3</v>
      </c>
      <c r="G84" s="146">
        <f>COUNTA($F$3:F84)/$F$227</f>
        <v>0.36607142857142855</v>
      </c>
      <c r="H84" s="4"/>
    </row>
    <row r="85" spans="1:8" x14ac:dyDescent="0.25">
      <c r="A85" s="21" t="s">
        <v>17</v>
      </c>
      <c r="B85" s="20" t="s">
        <v>18</v>
      </c>
      <c r="C85" s="20">
        <v>124</v>
      </c>
      <c r="D85" s="121">
        <v>20.258394003049162</v>
      </c>
      <c r="E85" s="66">
        <f>SUM($D$3:D85)</f>
        <v>495.45174053504911</v>
      </c>
      <c r="F85" s="121">
        <f t="shared" si="1"/>
        <v>8.609253249606999E-3</v>
      </c>
      <c r="G85" s="146">
        <f>COUNTA($F$3:F85)/$F$227</f>
        <v>0.3705357142857143</v>
      </c>
    </row>
    <row r="86" spans="1:8" x14ac:dyDescent="0.25">
      <c r="A86" s="21" t="s">
        <v>35</v>
      </c>
      <c r="B86" s="20" t="s">
        <v>3</v>
      </c>
      <c r="C86" s="20">
        <v>154</v>
      </c>
      <c r="D86" s="121">
        <v>20.340100895948311</v>
      </c>
      <c r="E86" s="66">
        <f>SUM($D$3:D86)</f>
        <v>515.79184143099747</v>
      </c>
      <c r="F86" s="121">
        <f t="shared" si="1"/>
        <v>8.9626944940492306E-3</v>
      </c>
      <c r="G86" s="146">
        <f>COUNTA($F$3:F86)/$F$227</f>
        <v>0.375</v>
      </c>
    </row>
    <row r="87" spans="1:8" x14ac:dyDescent="0.25">
      <c r="A87" s="21" t="s">
        <v>8</v>
      </c>
      <c r="B87" s="20" t="s">
        <v>3</v>
      </c>
      <c r="C87" s="20">
        <v>103</v>
      </c>
      <c r="D87" s="121">
        <v>20.580038297149876</v>
      </c>
      <c r="E87" s="66">
        <f>SUM($D$3:D87)</f>
        <v>536.37187972814729</v>
      </c>
      <c r="F87" s="121">
        <f t="shared" si="1"/>
        <v>9.3203050282163608E-3</v>
      </c>
      <c r="G87" s="146">
        <f>COUNTA($F$3:F87)/$F$227</f>
        <v>0.3794642857142857</v>
      </c>
    </row>
    <row r="88" spans="1:8" x14ac:dyDescent="0.25">
      <c r="A88" s="21" t="s">
        <v>14</v>
      </c>
      <c r="B88" s="20" t="s">
        <v>11</v>
      </c>
      <c r="C88" s="20">
        <v>313</v>
      </c>
      <c r="D88" s="121">
        <v>20.775018299936889</v>
      </c>
      <c r="E88" s="66">
        <f>SUM($D$3:D88)</f>
        <v>557.14689802808414</v>
      </c>
      <c r="F88" s="121">
        <f t="shared" si="1"/>
        <v>9.6813036466009174E-3</v>
      </c>
      <c r="G88" s="146">
        <f>COUNTA($F$3:F88)/$F$227</f>
        <v>0.38392857142857145</v>
      </c>
    </row>
    <row r="89" spans="1:8" x14ac:dyDescent="0.25">
      <c r="A89" s="21" t="s">
        <v>34</v>
      </c>
      <c r="B89" s="20" t="s">
        <v>3</v>
      </c>
      <c r="C89" s="20">
        <v>258</v>
      </c>
      <c r="D89" s="121">
        <v>21.367535591862033</v>
      </c>
      <c r="E89" s="66">
        <f>SUM($D$3:D89)</f>
        <v>578.5144336199462</v>
      </c>
      <c r="F89" s="121">
        <f t="shared" si="1"/>
        <v>1.00525981848574E-2</v>
      </c>
      <c r="G89" s="146">
        <f>COUNTA($F$3:F89)/$F$227</f>
        <v>0.38839285714285715</v>
      </c>
    </row>
    <row r="90" spans="1:8" x14ac:dyDescent="0.25">
      <c r="A90" s="21" t="s">
        <v>43</v>
      </c>
      <c r="B90" s="20" t="s">
        <v>3</v>
      </c>
      <c r="C90" s="20">
        <v>315</v>
      </c>
      <c r="D90" s="121">
        <v>21.499496289089134</v>
      </c>
      <c r="E90" s="66">
        <f>SUM($D$3:D90)</f>
        <v>600.01392990903537</v>
      </c>
      <c r="F90" s="121">
        <f t="shared" si="1"/>
        <v>1.0426185747779001E-2</v>
      </c>
      <c r="G90" s="146">
        <f>COUNTA($F$3:F90)/$F$227</f>
        <v>0.39285714285714285</v>
      </c>
    </row>
    <row r="91" spans="1:8" x14ac:dyDescent="0.25">
      <c r="A91" s="21" t="s">
        <v>17</v>
      </c>
      <c r="B91" s="20" t="s">
        <v>16</v>
      </c>
      <c r="C91" s="20">
        <v>138</v>
      </c>
      <c r="D91" s="121">
        <v>21.524987591122027</v>
      </c>
      <c r="E91" s="66">
        <f>SUM($D$3:D91)</f>
        <v>621.53891750015737</v>
      </c>
      <c r="F91" s="121">
        <f t="shared" si="1"/>
        <v>1.0800216262166724E-2</v>
      </c>
      <c r="G91" s="146">
        <f>COUNTA($F$3:F91)/$F$227</f>
        <v>0.39732142857142855</v>
      </c>
    </row>
    <row r="92" spans="1:8" x14ac:dyDescent="0.25">
      <c r="A92" s="21" t="s">
        <v>48</v>
      </c>
      <c r="B92" s="20" t="s">
        <v>3</v>
      </c>
      <c r="C92" s="20">
        <v>269</v>
      </c>
      <c r="D92" s="121">
        <v>22.152843022378004</v>
      </c>
      <c r="E92" s="66">
        <f>SUM($D$3:D92)</f>
        <v>643.69176052253533</v>
      </c>
      <c r="F92" s="121">
        <f t="shared" si="1"/>
        <v>1.1185156752177879E-2</v>
      </c>
      <c r="G92" s="146">
        <f>COUNTA($F$3:F92)/$F$227</f>
        <v>0.4017857142857143</v>
      </c>
    </row>
    <row r="93" spans="1:8" x14ac:dyDescent="0.25">
      <c r="A93" s="21" t="s">
        <v>15</v>
      </c>
      <c r="B93" s="20" t="s">
        <v>18</v>
      </c>
      <c r="C93" s="20">
        <v>179</v>
      </c>
      <c r="D93" s="121">
        <v>22.410670369135527</v>
      </c>
      <c r="E93" s="66">
        <f>SUM($D$3:D93)</f>
        <v>666.10243089167091</v>
      </c>
      <c r="F93" s="121">
        <f t="shared" si="1"/>
        <v>1.1574577397855685E-2</v>
      </c>
      <c r="G93" s="146">
        <f>COUNTA($F$3:F93)/$F$227</f>
        <v>0.40625</v>
      </c>
    </row>
    <row r="94" spans="1:8" x14ac:dyDescent="0.25">
      <c r="A94" s="21" t="s">
        <v>30</v>
      </c>
      <c r="B94" s="20" t="s">
        <v>11</v>
      </c>
      <c r="C94" s="20">
        <v>204</v>
      </c>
      <c r="D94" s="121">
        <v>22.827642896138315</v>
      </c>
      <c r="E94" s="66">
        <f>SUM($D$3:D94)</f>
        <v>688.93007378780919</v>
      </c>
      <c r="F94" s="121">
        <f t="shared" si="1"/>
        <v>1.1971243597014075E-2</v>
      </c>
      <c r="G94" s="146">
        <f>COUNTA($F$3:F94)/$F$227</f>
        <v>0.4107142857142857</v>
      </c>
    </row>
    <row r="95" spans="1:8" x14ac:dyDescent="0.25">
      <c r="A95" s="21" t="s">
        <v>52</v>
      </c>
      <c r="B95" s="20" t="s">
        <v>53</v>
      </c>
      <c r="C95" s="20">
        <v>207</v>
      </c>
      <c r="D95" s="121">
        <v>22.908893748090041</v>
      </c>
      <c r="E95" s="66">
        <f>SUM($D$3:D95)</f>
        <v>711.8389675358992</v>
      </c>
      <c r="F95" s="121">
        <f t="shared" si="1"/>
        <v>1.236932165751832E-2</v>
      </c>
      <c r="G95" s="146">
        <f>COUNTA($F$3:F95)/$F$227</f>
        <v>0.41517857142857145</v>
      </c>
    </row>
    <row r="96" spans="1:8" x14ac:dyDescent="0.25">
      <c r="A96" s="21" t="s">
        <v>54</v>
      </c>
      <c r="B96" s="20" t="s">
        <v>3</v>
      </c>
      <c r="C96" s="20">
        <v>220</v>
      </c>
      <c r="D96" s="121">
        <v>23.963801541281704</v>
      </c>
      <c r="E96" s="66">
        <f>SUM($D$3:D96)</f>
        <v>735.80276907718087</v>
      </c>
      <c r="F96" s="121">
        <f t="shared" si="1"/>
        <v>1.2785730400112336E-2</v>
      </c>
      <c r="G96" s="146">
        <f>COUNTA($F$3:F96)/$F$227</f>
        <v>0.41964285714285715</v>
      </c>
    </row>
    <row r="97" spans="1:7" x14ac:dyDescent="0.25">
      <c r="A97" s="21" t="s">
        <v>14</v>
      </c>
      <c r="B97" s="20" t="s">
        <v>11</v>
      </c>
      <c r="C97" s="20">
        <v>314</v>
      </c>
      <c r="D97" s="121">
        <v>23.993588634767775</v>
      </c>
      <c r="E97" s="66">
        <f>SUM($D$3:D97)</f>
        <v>759.79635771194864</v>
      </c>
      <c r="F97" s="121">
        <f t="shared" si="1"/>
        <v>1.3202656740305494E-2</v>
      </c>
      <c r="G97" s="146">
        <f>COUNTA($F$3:F97)/$F$227</f>
        <v>0.42410714285714285</v>
      </c>
    </row>
    <row r="98" spans="1:7" x14ac:dyDescent="0.25">
      <c r="A98" s="21" t="s">
        <v>17</v>
      </c>
      <c r="B98" s="20" t="s">
        <v>16</v>
      </c>
      <c r="C98" s="20">
        <v>350</v>
      </c>
      <c r="D98" s="121">
        <v>25.775134755019966</v>
      </c>
      <c r="E98" s="66">
        <f>SUM($D$3:D98)</f>
        <v>785.57149246696861</v>
      </c>
      <c r="F98" s="121">
        <f t="shared" si="1"/>
        <v>1.3650540246394451E-2</v>
      </c>
      <c r="G98" s="146">
        <f>COUNTA($F$3:F98)/$F$227</f>
        <v>0.42857142857142855</v>
      </c>
    </row>
    <row r="99" spans="1:7" x14ac:dyDescent="0.25">
      <c r="A99" s="21" t="s">
        <v>72</v>
      </c>
      <c r="B99" s="20" t="s">
        <v>62</v>
      </c>
      <c r="C99" s="20">
        <v>310</v>
      </c>
      <c r="D99" s="121">
        <v>26.638832558924555</v>
      </c>
      <c r="E99" s="66">
        <f>SUM($D$3:D99)</f>
        <v>812.21032502589321</v>
      </c>
      <c r="F99" s="121">
        <f t="shared" si="1"/>
        <v>1.4113431860269879E-2</v>
      </c>
      <c r="G99" s="146">
        <f>COUNTA($F$3:F99)/$F$227</f>
        <v>0.4330357142857143</v>
      </c>
    </row>
    <row r="100" spans="1:7" x14ac:dyDescent="0.25">
      <c r="A100" s="21" t="s">
        <v>4</v>
      </c>
      <c r="B100" s="20" t="s">
        <v>57</v>
      </c>
      <c r="C100" s="20">
        <v>289</v>
      </c>
      <c r="D100" s="121">
        <v>27.036606495872974</v>
      </c>
      <c r="E100" s="66">
        <f>SUM($D$3:D100)</f>
        <v>839.24693152176621</v>
      </c>
      <c r="F100" s="121">
        <f t="shared" si="1"/>
        <v>1.4583235421927715E-2</v>
      </c>
      <c r="G100" s="146">
        <f>COUNTA($F$3:F100)/$F$227</f>
        <v>0.4375</v>
      </c>
    </row>
    <row r="101" spans="1:7" x14ac:dyDescent="0.25">
      <c r="A101" s="21" t="s">
        <v>24</v>
      </c>
      <c r="B101" s="20" t="s">
        <v>25</v>
      </c>
      <c r="C101" s="20">
        <v>142</v>
      </c>
      <c r="D101" s="121">
        <v>27.813462696663706</v>
      </c>
      <c r="E101" s="66">
        <f>SUM($D$3:D101)</f>
        <v>867.06039421842991</v>
      </c>
      <c r="F101" s="121">
        <f t="shared" si="1"/>
        <v>1.5066538081931461E-2</v>
      </c>
      <c r="G101" s="146">
        <f>COUNTA($F$3:F101)/$F$227</f>
        <v>0.4419642857142857</v>
      </c>
    </row>
    <row r="102" spans="1:7" x14ac:dyDescent="0.25">
      <c r="A102" s="21" t="s">
        <v>42</v>
      </c>
      <c r="B102" s="20" t="s">
        <v>3</v>
      </c>
      <c r="C102" s="20">
        <v>337</v>
      </c>
      <c r="D102" s="121">
        <v>33.693804058723451</v>
      </c>
      <c r="E102" s="66">
        <f>SUM($D$3:D102)</f>
        <v>900.75419827715336</v>
      </c>
      <c r="F102" s="121">
        <f t="shared" si="1"/>
        <v>1.5652020921836159E-2</v>
      </c>
      <c r="G102" s="146">
        <f>COUNTA($F$3:F102)/$F$227</f>
        <v>0.44642857142857145</v>
      </c>
    </row>
    <row r="103" spans="1:7" x14ac:dyDescent="0.25">
      <c r="A103" s="21" t="s">
        <v>46</v>
      </c>
      <c r="B103" s="20" t="s">
        <v>3</v>
      </c>
      <c r="C103" s="20">
        <v>198</v>
      </c>
      <c r="D103" s="121">
        <v>39.089643112945922</v>
      </c>
      <c r="E103" s="66">
        <f>SUM($D$3:D103)</f>
        <v>939.84384139009933</v>
      </c>
      <c r="F103" s="121">
        <f t="shared" si="1"/>
        <v>1.6331264952006846E-2</v>
      </c>
      <c r="G103" s="146">
        <f>COUNTA($F$3:F103)/$F$227</f>
        <v>0.45089285714285715</v>
      </c>
    </row>
    <row r="104" spans="1:7" x14ac:dyDescent="0.25">
      <c r="A104" s="21" t="s">
        <v>69</v>
      </c>
      <c r="B104" s="20" t="s">
        <v>11</v>
      </c>
      <c r="C104" s="20">
        <v>267</v>
      </c>
      <c r="D104" s="121">
        <v>39.206189834701114</v>
      </c>
      <c r="E104" s="66">
        <f>SUM($D$3:D104)</f>
        <v>979.05003122480048</v>
      </c>
      <c r="F104" s="121">
        <f t="shared" si="1"/>
        <v>1.7012534164775373E-2</v>
      </c>
      <c r="G104" s="146">
        <f>COUNTA($F$3:F104)/$F$227</f>
        <v>0.45535714285714285</v>
      </c>
    </row>
    <row r="105" spans="1:7" x14ac:dyDescent="0.25">
      <c r="A105" s="21" t="s">
        <v>71</v>
      </c>
      <c r="B105" s="20" t="s">
        <v>11</v>
      </c>
      <c r="C105" s="20">
        <v>276</v>
      </c>
      <c r="D105" s="121">
        <v>39.847918327137862</v>
      </c>
      <c r="E105" s="66">
        <f>SUM($D$3:D105)</f>
        <v>1018.8979495519384</v>
      </c>
      <c r="F105" s="121">
        <f t="shared" si="1"/>
        <v>1.7704954419425215E-2</v>
      </c>
      <c r="G105" s="146">
        <f>COUNTA($F$3:F105)/$F$227</f>
        <v>0.45982142857142855</v>
      </c>
    </row>
    <row r="106" spans="1:7" x14ac:dyDescent="0.25">
      <c r="A106" s="21" t="s">
        <v>67</v>
      </c>
      <c r="B106" s="20" t="s">
        <v>3</v>
      </c>
      <c r="C106" s="20">
        <v>259</v>
      </c>
      <c r="D106" s="121">
        <v>39.901396311020989</v>
      </c>
      <c r="E106" s="66">
        <f>SUM($D$3:D106)</f>
        <v>1058.7993458629594</v>
      </c>
      <c r="F106" s="121">
        <f t="shared" si="1"/>
        <v>1.8398303938156422E-2</v>
      </c>
      <c r="G106" s="146">
        <f>COUNTA($F$3:F106)/$F$227</f>
        <v>0.4642857142857143</v>
      </c>
    </row>
    <row r="107" spans="1:7" x14ac:dyDescent="0.25">
      <c r="A107" s="21" t="s">
        <v>46</v>
      </c>
      <c r="B107" s="20" t="s">
        <v>3</v>
      </c>
      <c r="C107" s="20">
        <v>197</v>
      </c>
      <c r="D107" s="121">
        <v>40.486057504119529</v>
      </c>
      <c r="E107" s="66">
        <f>SUM($D$3:D107)</f>
        <v>1099.285403367079</v>
      </c>
      <c r="F107" s="121">
        <f t="shared" si="1"/>
        <v>1.9101812864686186E-2</v>
      </c>
      <c r="G107" s="146">
        <f>COUNTA($F$3:F107)/$F$227</f>
        <v>0.46875</v>
      </c>
    </row>
    <row r="108" spans="1:7" x14ac:dyDescent="0.25">
      <c r="A108" s="21" t="s">
        <v>34</v>
      </c>
      <c r="B108" s="20" t="s">
        <v>3</v>
      </c>
      <c r="C108" s="20">
        <v>171</v>
      </c>
      <c r="D108" s="121">
        <v>42.573963576870632</v>
      </c>
      <c r="E108" s="66">
        <f>SUM($D$3:D108)</f>
        <v>1141.8593669439497</v>
      </c>
      <c r="F108" s="121">
        <f t="shared" si="1"/>
        <v>1.9841602443136354E-2</v>
      </c>
      <c r="G108" s="146">
        <f>COUNTA($F$3:F108)/$F$227</f>
        <v>0.4732142857142857</v>
      </c>
    </row>
    <row r="109" spans="1:7" x14ac:dyDescent="0.25">
      <c r="A109" s="21" t="s">
        <v>71</v>
      </c>
      <c r="B109" s="20" t="s">
        <v>11</v>
      </c>
      <c r="C109" s="20">
        <v>272</v>
      </c>
      <c r="D109" s="121">
        <v>44.600231917294266</v>
      </c>
      <c r="E109" s="66">
        <f>SUM($D$3:D109)</f>
        <v>1186.4595988612439</v>
      </c>
      <c r="F109" s="121">
        <f t="shared" si="1"/>
        <v>2.0616601620962488E-2</v>
      </c>
      <c r="G109" s="146">
        <f>COUNTA($F$3:F109)/$F$227</f>
        <v>0.47767857142857145</v>
      </c>
    </row>
    <row r="110" spans="1:7" x14ac:dyDescent="0.25">
      <c r="A110" s="21" t="s">
        <v>17</v>
      </c>
      <c r="B110" s="20" t="s">
        <v>16</v>
      </c>
      <c r="C110" s="20">
        <v>327</v>
      </c>
      <c r="D110" s="121">
        <v>44.731862052503054</v>
      </c>
      <c r="E110" s="66">
        <f>SUM($D$3:D110)</f>
        <v>1231.1914609137468</v>
      </c>
      <c r="F110" s="121">
        <f t="shared" si="1"/>
        <v>2.1393888079418756E-2</v>
      </c>
      <c r="G110" s="146">
        <f>COUNTA($F$3:F110)/$F$227</f>
        <v>0.48214285714285715</v>
      </c>
    </row>
    <row r="111" spans="1:7" x14ac:dyDescent="0.25">
      <c r="A111" s="21" t="s">
        <v>34</v>
      </c>
      <c r="B111" s="20" t="s">
        <v>3</v>
      </c>
      <c r="C111" s="20">
        <v>208</v>
      </c>
      <c r="D111" s="121">
        <v>45.000318820669847</v>
      </c>
      <c r="E111" s="66">
        <f>SUM($D$3:D111)</f>
        <v>1276.1917797344167</v>
      </c>
      <c r="F111" s="121">
        <f t="shared" si="1"/>
        <v>2.2175839396456863E-2</v>
      </c>
      <c r="G111" s="146">
        <f>COUNTA($F$3:F111)/$F$227</f>
        <v>0.48660714285714285</v>
      </c>
    </row>
    <row r="112" spans="1:7" x14ac:dyDescent="0.25">
      <c r="A112" s="21" t="s">
        <v>49</v>
      </c>
      <c r="B112" s="20" t="s">
        <v>3</v>
      </c>
      <c r="C112" s="20">
        <v>203</v>
      </c>
      <c r="D112" s="121">
        <v>48.213264619359983</v>
      </c>
      <c r="E112" s="66">
        <f>SUM($D$3:D112)</f>
        <v>1324.4050443537767</v>
      </c>
      <c r="F112" s="121">
        <f t="shared" si="1"/>
        <v>2.3013620700141724E-2</v>
      </c>
      <c r="G112" s="146">
        <f>COUNTA($F$3:F112)/$F$227</f>
        <v>0.49107142857142855</v>
      </c>
    </row>
    <row r="113" spans="1:7" x14ac:dyDescent="0.25">
      <c r="A113" s="21" t="s">
        <v>8</v>
      </c>
      <c r="B113" s="20" t="s">
        <v>3</v>
      </c>
      <c r="C113" s="20">
        <v>104</v>
      </c>
      <c r="D113" s="121">
        <v>48.688652426246279</v>
      </c>
      <c r="E113" s="66">
        <f>SUM($D$3:D113)</f>
        <v>1373.093696780023</v>
      </c>
      <c r="F113" s="121">
        <f t="shared" si="1"/>
        <v>2.3859662614672032E-2</v>
      </c>
      <c r="G113" s="146">
        <f>COUNTA($F$3:F113)/$F$227</f>
        <v>0.4955357142857143</v>
      </c>
    </row>
    <row r="114" spans="1:7" x14ac:dyDescent="0.25">
      <c r="A114" s="21" t="s">
        <v>17</v>
      </c>
      <c r="B114" s="20" t="s">
        <v>18</v>
      </c>
      <c r="C114" s="20">
        <v>331</v>
      </c>
      <c r="D114" s="121">
        <v>48.889403368547129</v>
      </c>
      <c r="E114" s="66">
        <f>SUM($D$3:D114)</f>
        <v>1421.9831001485702</v>
      </c>
      <c r="F114" s="121">
        <f t="shared" si="1"/>
        <v>2.4709192892570484E-2</v>
      </c>
      <c r="G114" s="146">
        <f>COUNTA($F$3:F114)/$F$227</f>
        <v>0.5</v>
      </c>
    </row>
    <row r="115" spans="1:7" x14ac:dyDescent="0.25">
      <c r="A115" s="21" t="s">
        <v>4</v>
      </c>
      <c r="B115" s="20" t="s">
        <v>12</v>
      </c>
      <c r="C115" s="20">
        <v>118</v>
      </c>
      <c r="D115" s="121">
        <v>50.280846329919832</v>
      </c>
      <c r="E115" s="66">
        <f>SUM($D$3:D115)</f>
        <v>1472.26394647849</v>
      </c>
      <c r="F115" s="121">
        <f t="shared" si="1"/>
        <v>2.5582901680416048E-2</v>
      </c>
      <c r="G115" s="146">
        <f>COUNTA($F$3:F115)/$F$227</f>
        <v>0.5044642857142857</v>
      </c>
    </row>
    <row r="116" spans="1:7" x14ac:dyDescent="0.25">
      <c r="A116" s="21" t="s">
        <v>70</v>
      </c>
      <c r="B116" s="20" t="s">
        <v>57</v>
      </c>
      <c r="C116" s="20">
        <v>293</v>
      </c>
      <c r="D116" s="121">
        <v>51.564647101051861</v>
      </c>
      <c r="E116" s="66">
        <f>SUM($D$3:D116)</f>
        <v>1523.8285935795418</v>
      </c>
      <c r="F116" s="121">
        <f t="shared" si="1"/>
        <v>2.6478918525851197E-2</v>
      </c>
      <c r="G116" s="146">
        <f>COUNTA($F$3:F116)/$F$227</f>
        <v>0.5089285714285714</v>
      </c>
    </row>
    <row r="117" spans="1:7" x14ac:dyDescent="0.25">
      <c r="A117" s="21" t="s">
        <v>26</v>
      </c>
      <c r="B117" s="20" t="s">
        <v>27</v>
      </c>
      <c r="C117" s="20">
        <v>143</v>
      </c>
      <c r="D117" s="121">
        <v>51.882846518444651</v>
      </c>
      <c r="E117" s="66">
        <f>SUM($D$3:D117)</f>
        <v>1575.7114400979865</v>
      </c>
      <c r="F117" s="121">
        <f t="shared" si="1"/>
        <v>2.7380464586634855E-2</v>
      </c>
      <c r="G117" s="146">
        <f>COUNTA($F$3:F117)/$F$227</f>
        <v>0.5133928571428571</v>
      </c>
    </row>
    <row r="118" spans="1:7" x14ac:dyDescent="0.25">
      <c r="A118" s="21" t="s">
        <v>34</v>
      </c>
      <c r="B118" s="20" t="s">
        <v>3</v>
      </c>
      <c r="C118" s="20">
        <v>347</v>
      </c>
      <c r="D118" s="121">
        <v>52.675087785432247</v>
      </c>
      <c r="E118" s="66">
        <f>SUM($D$3:D118)</f>
        <v>1628.3865278834187</v>
      </c>
      <c r="F118" s="121">
        <f t="shared" si="1"/>
        <v>2.8295777085487576E-2</v>
      </c>
      <c r="G118" s="146">
        <f>COUNTA($F$3:F118)/$F$227</f>
        <v>0.5178571428571429</v>
      </c>
    </row>
    <row r="119" spans="1:7" x14ac:dyDescent="0.25">
      <c r="A119" s="21" t="s">
        <v>17</v>
      </c>
      <c r="B119" s="20" t="s">
        <v>16</v>
      </c>
      <c r="C119" s="20">
        <v>139</v>
      </c>
      <c r="D119" s="121">
        <v>53.251821828564566</v>
      </c>
      <c r="E119" s="66">
        <f>SUM($D$3:D119)</f>
        <v>1681.6383497119832</v>
      </c>
      <c r="F119" s="121">
        <f t="shared" si="1"/>
        <v>2.9221111245440193E-2</v>
      </c>
      <c r="G119" s="146">
        <f>COUNTA($F$3:F119)/$F$227</f>
        <v>0.5223214285714286</v>
      </c>
    </row>
    <row r="120" spans="1:7" x14ac:dyDescent="0.25">
      <c r="A120" s="21" t="s">
        <v>54</v>
      </c>
      <c r="B120" s="20" t="s">
        <v>3</v>
      </c>
      <c r="C120" s="20">
        <v>219</v>
      </c>
      <c r="D120" s="121">
        <v>53.282205790121694</v>
      </c>
      <c r="E120" s="66">
        <f>SUM($D$3:D120)</f>
        <v>1734.9205555021049</v>
      </c>
      <c r="F120" s="121">
        <f t="shared" si="1"/>
        <v>3.0146973374513455E-2</v>
      </c>
      <c r="G120" s="146">
        <f>COUNTA($F$3:F120)/$F$227</f>
        <v>0.5267857142857143</v>
      </c>
    </row>
    <row r="121" spans="1:7" x14ac:dyDescent="0.25">
      <c r="A121" s="21" t="s">
        <v>80</v>
      </c>
      <c r="B121" s="20" t="s">
        <v>81</v>
      </c>
      <c r="C121" s="20">
        <v>299</v>
      </c>
      <c r="D121" s="121">
        <v>53.560381563669466</v>
      </c>
      <c r="E121" s="66">
        <f>SUM($D$3:D121)</f>
        <v>1788.4809370657745</v>
      </c>
      <c r="F121" s="121">
        <f t="shared" si="1"/>
        <v>3.1077669245173321E-2</v>
      </c>
      <c r="G121" s="146">
        <f>COUNTA($F$3:F121)/$F$227</f>
        <v>0.53125</v>
      </c>
    </row>
    <row r="122" spans="1:7" x14ac:dyDescent="0.25">
      <c r="A122" s="21" t="s">
        <v>72</v>
      </c>
      <c r="B122" s="20" t="s">
        <v>62</v>
      </c>
      <c r="C122" s="20">
        <v>311</v>
      </c>
      <c r="D122" s="121">
        <v>53.911697103225428</v>
      </c>
      <c r="E122" s="66">
        <f>SUM($D$3:D122)</f>
        <v>1842.3926341689998</v>
      </c>
      <c r="F122" s="121">
        <f t="shared" si="1"/>
        <v>3.2014469775890071E-2</v>
      </c>
      <c r="G122" s="146">
        <f>COUNTA($F$3:F122)/$F$227</f>
        <v>0.5357142857142857</v>
      </c>
    </row>
    <row r="123" spans="1:7" x14ac:dyDescent="0.25">
      <c r="A123" s="21" t="s">
        <v>17</v>
      </c>
      <c r="B123" s="20" t="s">
        <v>16</v>
      </c>
      <c r="C123" s="20">
        <v>348</v>
      </c>
      <c r="D123" s="121">
        <v>53.946055103451002</v>
      </c>
      <c r="E123" s="66">
        <f>SUM($D$3:D123)</f>
        <v>1896.3386892724509</v>
      </c>
      <c r="F123" s="121">
        <f t="shared" si="1"/>
        <v>3.2951867330899789E-2</v>
      </c>
      <c r="G123" s="146">
        <f>COUNTA($F$3:F123)/$F$227</f>
        <v>0.5401785714285714</v>
      </c>
    </row>
    <row r="124" spans="1:7" x14ac:dyDescent="0.25">
      <c r="A124" s="21" t="s">
        <v>34</v>
      </c>
      <c r="B124" s="20" t="s">
        <v>3</v>
      </c>
      <c r="C124" s="20">
        <v>323</v>
      </c>
      <c r="D124" s="121">
        <v>54.31690355954872</v>
      </c>
      <c r="E124" s="66">
        <f>SUM($D$3:D124)</f>
        <v>1950.6555928319997</v>
      </c>
      <c r="F124" s="121">
        <f t="shared" si="1"/>
        <v>3.3895708961113123E-2</v>
      </c>
      <c r="G124" s="146">
        <f>COUNTA($F$3:F124)/$F$227</f>
        <v>0.5446428571428571</v>
      </c>
    </row>
    <row r="125" spans="1:7" x14ac:dyDescent="0.25">
      <c r="A125" s="21" t="s">
        <v>73</v>
      </c>
      <c r="B125" s="20" t="s">
        <v>20</v>
      </c>
      <c r="C125" s="20">
        <v>278</v>
      </c>
      <c r="D125" s="121">
        <v>55.83793546871258</v>
      </c>
      <c r="E125" s="66">
        <f>SUM($D$3:D125)</f>
        <v>2006.4935283007123</v>
      </c>
      <c r="F125" s="121">
        <f t="shared" si="1"/>
        <v>3.4865980913061902E-2</v>
      </c>
      <c r="G125" s="146">
        <f>COUNTA($F$3:F125)/$F$227</f>
        <v>0.5491071428571429</v>
      </c>
    </row>
    <row r="126" spans="1:7" x14ac:dyDescent="0.25">
      <c r="A126" s="21" t="s">
        <v>4</v>
      </c>
      <c r="B126" s="20" t="s">
        <v>32</v>
      </c>
      <c r="C126" s="20">
        <v>183</v>
      </c>
      <c r="D126" s="121">
        <v>56.567493152392245</v>
      </c>
      <c r="E126" s="66">
        <f>SUM($D$3:D126)</f>
        <v>2063.0610214531048</v>
      </c>
      <c r="F126" s="121">
        <f t="shared" si="1"/>
        <v>3.5848930077229592E-2</v>
      </c>
      <c r="G126" s="146">
        <f>COUNTA($F$3:F126)/$F$227</f>
        <v>0.5535714285714286</v>
      </c>
    </row>
    <row r="127" spans="1:7" x14ac:dyDescent="0.25">
      <c r="A127" s="21" t="s">
        <v>4</v>
      </c>
      <c r="B127" s="20" t="s">
        <v>62</v>
      </c>
      <c r="C127" s="20">
        <v>321</v>
      </c>
      <c r="D127" s="121">
        <v>59.832840435529128</v>
      </c>
      <c r="E127" s="66">
        <f>SUM($D$3:D127)</f>
        <v>2122.8938618886341</v>
      </c>
      <c r="F127" s="121">
        <f t="shared" si="1"/>
        <v>3.6888619786254559E-2</v>
      </c>
      <c r="G127" s="146">
        <f>COUNTA($F$3:F127)/$F$227</f>
        <v>0.5580357142857143</v>
      </c>
    </row>
    <row r="128" spans="1:7" x14ac:dyDescent="0.25">
      <c r="A128" s="21" t="s">
        <v>34</v>
      </c>
      <c r="B128" s="20" t="s">
        <v>3</v>
      </c>
      <c r="C128" s="20">
        <v>283</v>
      </c>
      <c r="D128" s="121">
        <v>59.992049311474034</v>
      </c>
      <c r="E128" s="66">
        <f>SUM($D$3:D128)</f>
        <v>2182.8859112001082</v>
      </c>
      <c r="F128" s="121">
        <f t="shared" si="1"/>
        <v>3.7931075999906423E-2</v>
      </c>
      <c r="G128" s="146">
        <f>COUNTA($F$3:F128)/$F$227</f>
        <v>0.5625</v>
      </c>
    </row>
    <row r="129" spans="1:7" x14ac:dyDescent="0.25">
      <c r="A129" s="21" t="s">
        <v>34</v>
      </c>
      <c r="B129" s="20" t="s">
        <v>3</v>
      </c>
      <c r="C129" s="20">
        <v>206</v>
      </c>
      <c r="D129" s="121">
        <v>60.033475225334676</v>
      </c>
      <c r="E129" s="66">
        <f>SUM($D$3:D129)</f>
        <v>2242.919386425443</v>
      </c>
      <c r="F129" s="121">
        <f t="shared" si="1"/>
        <v>3.8974252053967234E-2</v>
      </c>
      <c r="G129" s="146">
        <f>COUNTA($F$3:F129)/$F$227</f>
        <v>0.5669642857142857</v>
      </c>
    </row>
    <row r="130" spans="1:7" x14ac:dyDescent="0.25">
      <c r="A130" s="21" t="s">
        <v>69</v>
      </c>
      <c r="B130" s="20" t="s">
        <v>78</v>
      </c>
      <c r="C130" s="20">
        <v>295</v>
      </c>
      <c r="D130" s="121">
        <v>60.798630512904602</v>
      </c>
      <c r="E130" s="66">
        <f>SUM($D$3:D130)</f>
        <v>2303.7180169383478</v>
      </c>
      <c r="F130" s="121">
        <f t="shared" si="1"/>
        <v>4.0030723884603284E-2</v>
      </c>
      <c r="G130" s="146">
        <f>COUNTA($F$3:F130)/$F$227</f>
        <v>0.5714285714285714</v>
      </c>
    </row>
    <row r="131" spans="1:7" x14ac:dyDescent="0.25">
      <c r="A131" s="21" t="s">
        <v>34</v>
      </c>
      <c r="B131" s="20" t="s">
        <v>3</v>
      </c>
      <c r="C131" s="20">
        <v>217</v>
      </c>
      <c r="D131" s="121">
        <v>61.816267599525695</v>
      </c>
      <c r="E131" s="66">
        <f>SUM($D$3:D131)</f>
        <v>2365.5342845378736</v>
      </c>
      <c r="F131" s="121">
        <f t="shared" si="1"/>
        <v>4.110487876018222E-2</v>
      </c>
      <c r="G131" s="146">
        <f>COUNTA($F$3:F131)/$F$227</f>
        <v>0.5758928571428571</v>
      </c>
    </row>
    <row r="132" spans="1:7" x14ac:dyDescent="0.25">
      <c r="A132" s="21" t="s">
        <v>34</v>
      </c>
      <c r="B132" s="20" t="s">
        <v>3</v>
      </c>
      <c r="C132" s="20">
        <v>246</v>
      </c>
      <c r="D132" s="121">
        <v>62.635274168107792</v>
      </c>
      <c r="E132" s="66">
        <f>SUM($D$3:D132)</f>
        <v>2428.1695587059812</v>
      </c>
      <c r="F132" s="121">
        <f t="shared" ref="F132:F195" si="2">E132/$D$227</f>
        <v>4.2193265163042504E-2</v>
      </c>
      <c r="G132" s="146">
        <f>COUNTA($F$3:F132)/$F$227</f>
        <v>0.5803571428571429</v>
      </c>
    </row>
    <row r="133" spans="1:7" x14ac:dyDescent="0.25">
      <c r="A133" s="21" t="s">
        <v>50</v>
      </c>
      <c r="B133" s="20" t="s">
        <v>51</v>
      </c>
      <c r="C133" s="20">
        <v>205</v>
      </c>
      <c r="D133" s="121">
        <v>62.71261943138267</v>
      </c>
      <c r="E133" s="66">
        <f>SUM($D$3:D133)</f>
        <v>2490.882178137364</v>
      </c>
      <c r="F133" s="121">
        <f t="shared" si="2"/>
        <v>4.3282995561502578E-2</v>
      </c>
      <c r="G133" s="146">
        <f>COUNTA($F$3:F133)/$F$227</f>
        <v>0.5848214285714286</v>
      </c>
    </row>
    <row r="134" spans="1:7" x14ac:dyDescent="0.25">
      <c r="A134" s="21" t="s">
        <v>61</v>
      </c>
      <c r="B134" s="20" t="s">
        <v>62</v>
      </c>
      <c r="C134" s="20">
        <v>239</v>
      </c>
      <c r="D134" s="121">
        <v>63.512028630749569</v>
      </c>
      <c r="E134" s="66">
        <f>SUM($D$3:D134)</f>
        <v>2554.3942067681137</v>
      </c>
      <c r="F134" s="121">
        <f t="shared" si="2"/>
        <v>4.4386616952130704E-2</v>
      </c>
      <c r="G134" s="146">
        <f>COUNTA($F$3:F134)/$F$227</f>
        <v>0.5892857142857143</v>
      </c>
    </row>
    <row r="135" spans="1:7" x14ac:dyDescent="0.25">
      <c r="A135" s="21" t="s">
        <v>41</v>
      </c>
      <c r="B135" s="20" t="s">
        <v>3</v>
      </c>
      <c r="C135" s="20">
        <v>175</v>
      </c>
      <c r="D135" s="121">
        <v>63.982942500035925</v>
      </c>
      <c r="E135" s="66">
        <f>SUM($D$3:D135)</f>
        <v>2618.3771492681494</v>
      </c>
      <c r="F135" s="121">
        <f t="shared" si="2"/>
        <v>4.5498421211901757E-2</v>
      </c>
      <c r="G135" s="146">
        <f>COUNTA($F$3:F135)/$F$227</f>
        <v>0.59375</v>
      </c>
    </row>
    <row r="136" spans="1:7" x14ac:dyDescent="0.25">
      <c r="A136" s="21" t="s">
        <v>63</v>
      </c>
      <c r="B136" s="20" t="s">
        <v>3</v>
      </c>
      <c r="C136" s="20">
        <v>281</v>
      </c>
      <c r="D136" s="121">
        <v>67.47088846107637</v>
      </c>
      <c r="E136" s="66">
        <f>SUM($D$3:D136)</f>
        <v>2685.8480377292258</v>
      </c>
      <c r="F136" s="121">
        <f t="shared" si="2"/>
        <v>4.6670834018666937E-2</v>
      </c>
      <c r="G136" s="146">
        <f>COUNTA($F$3:F136)/$F$227</f>
        <v>0.5982142857142857</v>
      </c>
    </row>
    <row r="137" spans="1:7" x14ac:dyDescent="0.25">
      <c r="A137" s="21" t="s">
        <v>34</v>
      </c>
      <c r="B137" s="20" t="s">
        <v>3</v>
      </c>
      <c r="C137" s="20">
        <v>153</v>
      </c>
      <c r="D137" s="121">
        <v>67.640385549634928</v>
      </c>
      <c r="E137" s="66">
        <f>SUM($D$3:D137)</f>
        <v>2753.4884232788609</v>
      </c>
      <c r="F137" s="121">
        <f t="shared" si="2"/>
        <v>4.7846192103934725E-2</v>
      </c>
      <c r="G137" s="146">
        <f>COUNTA($F$3:F137)/$F$227</f>
        <v>0.6026785714285714</v>
      </c>
    </row>
    <row r="138" spans="1:7" x14ac:dyDescent="0.25">
      <c r="A138" s="21" t="s">
        <v>63</v>
      </c>
      <c r="B138" s="20" t="s">
        <v>3</v>
      </c>
      <c r="C138" s="20">
        <v>240</v>
      </c>
      <c r="D138" s="121">
        <v>67.937879161810798</v>
      </c>
      <c r="E138" s="66">
        <f>SUM($D$3:D138)</f>
        <v>2821.4263024406719</v>
      </c>
      <c r="F138" s="121">
        <f t="shared" si="2"/>
        <v>4.9026719608618811E-2</v>
      </c>
      <c r="G138" s="146">
        <f>COUNTA($F$3:F138)/$F$227</f>
        <v>0.6071428571428571</v>
      </c>
    </row>
    <row r="139" spans="1:7" x14ac:dyDescent="0.25">
      <c r="A139" s="21" t="s">
        <v>17</v>
      </c>
      <c r="B139" s="20" t="s">
        <v>16</v>
      </c>
      <c r="C139" s="20">
        <v>126</v>
      </c>
      <c r="D139" s="121">
        <v>69.941336617626703</v>
      </c>
      <c r="E139" s="66">
        <f>SUM($D$3:D139)</f>
        <v>2891.3676390582987</v>
      </c>
      <c r="F139" s="121">
        <f t="shared" si="2"/>
        <v>5.0242060337681332E-2</v>
      </c>
      <c r="G139" s="146">
        <f>COUNTA($F$3:F139)/$F$227</f>
        <v>0.6116071428571429</v>
      </c>
    </row>
    <row r="140" spans="1:7" x14ac:dyDescent="0.25">
      <c r="A140" s="21" t="s">
        <v>15</v>
      </c>
      <c r="B140" s="20" t="s">
        <v>3</v>
      </c>
      <c r="C140" s="20">
        <v>248</v>
      </c>
      <c r="D140" s="121">
        <v>70.711998393899577</v>
      </c>
      <c r="E140" s="66">
        <f>SUM($D$3:D140)</f>
        <v>2962.0796374521983</v>
      </c>
      <c r="F140" s="121">
        <f t="shared" si="2"/>
        <v>5.1470792527221025E-2</v>
      </c>
      <c r="G140" s="146">
        <f>COUNTA($F$3:F140)/$F$227</f>
        <v>0.6160714285714286</v>
      </c>
    </row>
    <row r="141" spans="1:7" x14ac:dyDescent="0.25">
      <c r="A141" s="21" t="s">
        <v>14</v>
      </c>
      <c r="B141" s="20" t="s">
        <v>11</v>
      </c>
      <c r="C141" s="20">
        <v>319</v>
      </c>
      <c r="D141" s="121">
        <v>70.931399222990336</v>
      </c>
      <c r="E141" s="66">
        <f>SUM($D$3:D141)</f>
        <v>3033.0110366751887</v>
      </c>
      <c r="F141" s="121">
        <f t="shared" si="2"/>
        <v>5.2703337151244811E-2</v>
      </c>
      <c r="G141" s="146">
        <f>COUNTA($F$3:F141)/$F$227</f>
        <v>0.6205357142857143</v>
      </c>
    </row>
    <row r="142" spans="1:7" x14ac:dyDescent="0.25">
      <c r="A142" s="21" t="s">
        <v>34</v>
      </c>
      <c r="B142" s="20" t="s">
        <v>3</v>
      </c>
      <c r="C142" s="20">
        <v>169</v>
      </c>
      <c r="D142" s="121">
        <v>71.598406342832547</v>
      </c>
      <c r="E142" s="66">
        <f>SUM($D$3:D142)</f>
        <v>3104.6094430180215</v>
      </c>
      <c r="F142" s="121">
        <f t="shared" si="2"/>
        <v>5.3947472073059888E-2</v>
      </c>
      <c r="G142" s="146">
        <f>COUNTA($F$3:F142)/$F$227</f>
        <v>0.625</v>
      </c>
    </row>
    <row r="143" spans="1:7" x14ac:dyDescent="0.25">
      <c r="A143" s="21" t="s">
        <v>34</v>
      </c>
      <c r="B143" s="20" t="s">
        <v>3</v>
      </c>
      <c r="C143" s="20">
        <v>156</v>
      </c>
      <c r="D143" s="121">
        <v>72.937377879441229</v>
      </c>
      <c r="E143" s="66">
        <f>SUM($D$3:D143)</f>
        <v>3177.5468208974626</v>
      </c>
      <c r="F143" s="121">
        <f t="shared" si="2"/>
        <v>5.5214873731288534E-2</v>
      </c>
      <c r="G143" s="146">
        <f>COUNTA($F$3:F143)/$F$227</f>
        <v>0.6294642857142857</v>
      </c>
    </row>
    <row r="144" spans="1:7" x14ac:dyDescent="0.25">
      <c r="A144" s="21" t="s">
        <v>8</v>
      </c>
      <c r="B144" s="20" t="s">
        <v>3</v>
      </c>
      <c r="C144" s="20">
        <v>105</v>
      </c>
      <c r="D144" s="121">
        <v>74.015188994675469</v>
      </c>
      <c r="E144" s="66">
        <f>SUM($D$3:D144)</f>
        <v>3251.5620098921381</v>
      </c>
      <c r="F144" s="121">
        <f t="shared" si="2"/>
        <v>5.6501004052850315E-2</v>
      </c>
      <c r="G144" s="146">
        <f>COUNTA($F$3:F144)/$F$227</f>
        <v>0.6339285714285714</v>
      </c>
    </row>
    <row r="145" spans="1:7" x14ac:dyDescent="0.25">
      <c r="A145" s="21" t="s">
        <v>17</v>
      </c>
      <c r="B145" s="20" t="s">
        <v>16</v>
      </c>
      <c r="C145" s="20">
        <v>130</v>
      </c>
      <c r="D145" s="121">
        <v>75.110874468655311</v>
      </c>
      <c r="E145" s="66">
        <f>SUM($D$3:D145)</f>
        <v>3326.6728843607934</v>
      </c>
      <c r="F145" s="121">
        <f t="shared" si="2"/>
        <v>5.7806173632841629E-2</v>
      </c>
      <c r="G145" s="146">
        <f>COUNTA($F$3:F145)/$F$227</f>
        <v>0.6383928571428571</v>
      </c>
    </row>
    <row r="146" spans="1:7" x14ac:dyDescent="0.25">
      <c r="A146" s="21" t="s">
        <v>43</v>
      </c>
      <c r="B146" s="20" t="s">
        <v>68</v>
      </c>
      <c r="C146" s="20">
        <v>265</v>
      </c>
      <c r="D146" s="121">
        <v>76.050811261454513</v>
      </c>
      <c r="E146" s="66">
        <f>SUM($D$3:D146)</f>
        <v>3402.7236956222478</v>
      </c>
      <c r="F146" s="121">
        <f t="shared" si="2"/>
        <v>5.9127676092961871E-2</v>
      </c>
      <c r="G146" s="146">
        <f>COUNTA($F$3:F146)/$F$227</f>
        <v>0.6428571428571429</v>
      </c>
    </row>
    <row r="147" spans="1:7" x14ac:dyDescent="0.25">
      <c r="A147" s="21" t="s">
        <v>30</v>
      </c>
      <c r="B147" s="20" t="s">
        <v>11</v>
      </c>
      <c r="C147" s="20">
        <v>147</v>
      </c>
      <c r="D147" s="121">
        <v>78.587311570054538</v>
      </c>
      <c r="E147" s="66">
        <f>SUM($D$3:D147)</f>
        <v>3481.3110071923024</v>
      </c>
      <c r="F147" s="121">
        <f t="shared" si="2"/>
        <v>6.0493254235409646E-2</v>
      </c>
      <c r="G147" s="146">
        <f>COUNTA($F$3:F147)/$F$227</f>
        <v>0.6473214285714286</v>
      </c>
    </row>
    <row r="148" spans="1:7" x14ac:dyDescent="0.25">
      <c r="A148" s="21" t="s">
        <v>34</v>
      </c>
      <c r="B148" s="20" t="s">
        <v>3</v>
      </c>
      <c r="C148" s="20">
        <v>216</v>
      </c>
      <c r="D148" s="121">
        <v>78.894451114791735</v>
      </c>
      <c r="E148" s="66">
        <f>SUM($D$3:D148)</f>
        <v>3560.205458307094</v>
      </c>
      <c r="F148" s="121">
        <f t="shared" si="2"/>
        <v>6.186416941052332E-2</v>
      </c>
      <c r="G148" s="146">
        <f>COUNTA($F$3:F148)/$F$227</f>
        <v>0.6517857142857143</v>
      </c>
    </row>
    <row r="149" spans="1:7" x14ac:dyDescent="0.25">
      <c r="A149" s="21" t="s">
        <v>38</v>
      </c>
      <c r="B149" s="20" t="s">
        <v>3</v>
      </c>
      <c r="C149" s="20">
        <v>172</v>
      </c>
      <c r="D149" s="121">
        <v>79.538039877950126</v>
      </c>
      <c r="E149" s="66">
        <f>SUM($D$3:D149)</f>
        <v>3639.7434981850442</v>
      </c>
      <c r="F149" s="121">
        <f t="shared" si="2"/>
        <v>6.3246267952647969E-2</v>
      </c>
      <c r="G149" s="146">
        <f>COUNTA($F$3:F149)/$F$227</f>
        <v>0.65625</v>
      </c>
    </row>
    <row r="150" spans="1:7" x14ac:dyDescent="0.25">
      <c r="A150" s="21" t="s">
        <v>34</v>
      </c>
      <c r="B150" s="20" t="s">
        <v>3</v>
      </c>
      <c r="C150" s="20">
        <v>242</v>
      </c>
      <c r="D150" s="121">
        <v>84.699771358412903</v>
      </c>
      <c r="E150" s="66">
        <f>SUM($D$3:D150)</f>
        <v>3724.4432695434571</v>
      </c>
      <c r="F150" s="121">
        <f t="shared" si="2"/>
        <v>6.4718059697734795E-2</v>
      </c>
      <c r="G150" s="146">
        <f>COUNTA($F$3:F150)/$F$227</f>
        <v>0.6607142857142857</v>
      </c>
    </row>
    <row r="151" spans="1:7" x14ac:dyDescent="0.25">
      <c r="A151" s="21" t="s">
        <v>46</v>
      </c>
      <c r="B151" s="20" t="s">
        <v>3</v>
      </c>
      <c r="C151" s="20">
        <v>195</v>
      </c>
      <c r="D151" s="121">
        <v>85.160452638496679</v>
      </c>
      <c r="E151" s="66">
        <f>SUM($D$3:D151)</f>
        <v>3809.6037221819538</v>
      </c>
      <c r="F151" s="121">
        <f t="shared" si="2"/>
        <v>6.6197856504633126E-2</v>
      </c>
      <c r="G151" s="146">
        <f>COUNTA($F$3:F151)/$F$227</f>
        <v>0.6651785714285714</v>
      </c>
    </row>
    <row r="152" spans="1:7" x14ac:dyDescent="0.25">
      <c r="A152" s="21" t="s">
        <v>4</v>
      </c>
      <c r="B152" s="20" t="s">
        <v>32</v>
      </c>
      <c r="C152" s="20">
        <v>165</v>
      </c>
      <c r="D152" s="121">
        <v>85.84776346587185</v>
      </c>
      <c r="E152" s="66">
        <f>SUM($D$3:D152)</f>
        <v>3895.4514856478258</v>
      </c>
      <c r="F152" s="121">
        <f t="shared" si="2"/>
        <v>6.7689596418175249E-2</v>
      </c>
      <c r="G152" s="146">
        <f>COUNTA($F$3:F152)/$F$227</f>
        <v>0.6696428571428571</v>
      </c>
    </row>
    <row r="153" spans="1:7" x14ac:dyDescent="0.25">
      <c r="A153" s="21" t="s">
        <v>15</v>
      </c>
      <c r="B153" s="20" t="s">
        <v>16</v>
      </c>
      <c r="C153" s="20">
        <v>122</v>
      </c>
      <c r="D153" s="121">
        <v>87.925668491936364</v>
      </c>
      <c r="E153" s="66">
        <f>SUM($D$3:D153)</f>
        <v>3983.3771541397623</v>
      </c>
      <c r="F153" s="121">
        <f t="shared" si="2"/>
        <v>6.9217443199721715E-2</v>
      </c>
      <c r="G153" s="146">
        <f>COUNTA($F$3:F153)/$F$227</f>
        <v>0.6741071428571429</v>
      </c>
    </row>
    <row r="154" spans="1:7" x14ac:dyDescent="0.25">
      <c r="A154" s="21" t="s">
        <v>56</v>
      </c>
      <c r="B154" s="20" t="s">
        <v>57</v>
      </c>
      <c r="C154" s="20">
        <v>268</v>
      </c>
      <c r="D154" s="121">
        <v>88.063362176110004</v>
      </c>
      <c r="E154" s="66">
        <f>SUM($D$3:D154)</f>
        <v>4071.4405163158722</v>
      </c>
      <c r="F154" s="121">
        <f t="shared" si="2"/>
        <v>7.0747682625598468E-2</v>
      </c>
      <c r="G154" s="146">
        <f>COUNTA($F$3:F154)/$F$227</f>
        <v>0.6785714285714286</v>
      </c>
    </row>
    <row r="155" spans="1:7" x14ac:dyDescent="0.25">
      <c r="A155" s="21" t="s">
        <v>4</v>
      </c>
      <c r="B155" s="20" t="s">
        <v>57</v>
      </c>
      <c r="C155" s="20">
        <v>264</v>
      </c>
      <c r="D155" s="121">
        <v>97.813117704594205</v>
      </c>
      <c r="E155" s="66">
        <f>SUM($D$3:D155)</f>
        <v>4169.2536340204661</v>
      </c>
      <c r="F155" s="121">
        <f t="shared" si="2"/>
        <v>7.2447339388420753E-2</v>
      </c>
      <c r="G155" s="146">
        <f>COUNTA($F$3:F155)/$F$227</f>
        <v>0.6830357142857143</v>
      </c>
    </row>
    <row r="156" spans="1:7" x14ac:dyDescent="0.25">
      <c r="A156" s="21" t="s">
        <v>6</v>
      </c>
      <c r="B156" s="20" t="s">
        <v>7</v>
      </c>
      <c r="C156" s="20">
        <v>99</v>
      </c>
      <c r="D156" s="122">
        <v>100.23102866665661</v>
      </c>
      <c r="E156" s="66">
        <f>SUM($D$3:D156)</f>
        <v>4269.4846626871231</v>
      </c>
      <c r="F156" s="121">
        <f t="shared" si="2"/>
        <v>7.4189011157154455E-2</v>
      </c>
      <c r="G156" s="146">
        <f>COUNTA($F$3:F156)/$F$227</f>
        <v>0.6875</v>
      </c>
    </row>
    <row r="157" spans="1:7" x14ac:dyDescent="0.25">
      <c r="A157" s="21" t="s">
        <v>14</v>
      </c>
      <c r="B157" s="20" t="s">
        <v>11</v>
      </c>
      <c r="C157" s="20">
        <v>120</v>
      </c>
      <c r="D157" s="122">
        <v>102.10943749060178</v>
      </c>
      <c r="E157" s="66">
        <f>SUM($D$3:D157)</f>
        <v>4371.5941001777246</v>
      </c>
      <c r="F157" s="121">
        <f t="shared" si="2"/>
        <v>7.5963323233608479E-2</v>
      </c>
      <c r="G157" s="146">
        <f>COUNTA($F$3:F157)/$F$227</f>
        <v>0.6919642857142857</v>
      </c>
    </row>
    <row r="158" spans="1:7" x14ac:dyDescent="0.25">
      <c r="A158" s="21" t="s">
        <v>85</v>
      </c>
      <c r="B158" s="20" t="s">
        <v>3</v>
      </c>
      <c r="C158" s="20">
        <v>322</v>
      </c>
      <c r="D158" s="122">
        <v>105.44503184962295</v>
      </c>
      <c r="E158" s="66">
        <f>SUM($D$3:D158)</f>
        <v>4477.0391320273475</v>
      </c>
      <c r="F158" s="121">
        <f t="shared" si="2"/>
        <v>7.7795596508349468E-2</v>
      </c>
      <c r="G158" s="146">
        <f>COUNTA($F$3:F158)/$F$227</f>
        <v>0.6964285714285714</v>
      </c>
    </row>
    <row r="159" spans="1:7" x14ac:dyDescent="0.25">
      <c r="A159" s="21" t="s">
        <v>70</v>
      </c>
      <c r="B159" s="20" t="s">
        <v>62</v>
      </c>
      <c r="C159" s="20">
        <v>316</v>
      </c>
      <c r="D159" s="122">
        <v>124.43467148201452</v>
      </c>
      <c r="E159" s="66">
        <f>SUM($D$3:D159)</f>
        <v>4601.4738035093624</v>
      </c>
      <c r="F159" s="121">
        <f t="shared" si="2"/>
        <v>7.9957844639042097E-2</v>
      </c>
      <c r="G159" s="146">
        <f>COUNTA($F$3:F159)/$F$227</f>
        <v>0.7008928571428571</v>
      </c>
    </row>
    <row r="160" spans="1:7" x14ac:dyDescent="0.25">
      <c r="A160" s="21" t="s">
        <v>31</v>
      </c>
      <c r="B160" s="20" t="s">
        <v>32</v>
      </c>
      <c r="C160" s="20">
        <v>150</v>
      </c>
      <c r="D160" s="122">
        <v>127.27691808423819</v>
      </c>
      <c r="E160" s="66">
        <f>SUM($D$3:D160)</f>
        <v>4728.7507215936002</v>
      </c>
      <c r="F160" s="121">
        <f t="shared" si="2"/>
        <v>8.21694812747987E-2</v>
      </c>
      <c r="G160" s="146">
        <f>COUNTA($F$3:F160)/$F$227</f>
        <v>0.7053571428571429</v>
      </c>
    </row>
    <row r="161" spans="1:7" x14ac:dyDescent="0.25">
      <c r="A161" s="21" t="s">
        <v>4</v>
      </c>
      <c r="B161" s="20" t="s">
        <v>3</v>
      </c>
      <c r="C161" s="20">
        <v>212</v>
      </c>
      <c r="D161" s="122">
        <v>128.66978197975402</v>
      </c>
      <c r="E161" s="66">
        <f>SUM($D$3:D161)</f>
        <v>4857.4205035733539</v>
      </c>
      <c r="F161" s="121">
        <f t="shared" si="2"/>
        <v>8.4405321111468021E-2</v>
      </c>
      <c r="G161" s="146">
        <f>COUNTA($F$3:F161)/$F$227</f>
        <v>0.7098214285714286</v>
      </c>
    </row>
    <row r="162" spans="1:7" x14ac:dyDescent="0.25">
      <c r="A162" s="21" t="s">
        <v>54</v>
      </c>
      <c r="B162" s="20" t="s">
        <v>3</v>
      </c>
      <c r="C162" s="20">
        <v>221</v>
      </c>
      <c r="D162" s="122">
        <v>131.82394536430604</v>
      </c>
      <c r="E162" s="66">
        <f>SUM($D$3:D162)</f>
        <v>4989.2444489376603</v>
      </c>
      <c r="F162" s="121">
        <f t="shared" si="2"/>
        <v>8.6695969497884148E-2</v>
      </c>
      <c r="G162" s="146">
        <f>COUNTA($F$3:F162)/$F$227</f>
        <v>0.7142857142857143</v>
      </c>
    </row>
    <row r="163" spans="1:7" x14ac:dyDescent="0.25">
      <c r="A163" s="21" t="s">
        <v>14</v>
      </c>
      <c r="B163" s="20" t="s">
        <v>11</v>
      </c>
      <c r="C163" s="20">
        <v>317</v>
      </c>
      <c r="D163" s="122">
        <v>139.83334443350498</v>
      </c>
      <c r="E163" s="66">
        <f>SUM($D$3:D163)</f>
        <v>5129.0777933711652</v>
      </c>
      <c r="F163" s="121">
        <f t="shared" si="2"/>
        <v>8.9125793790493332E-2</v>
      </c>
      <c r="G163" s="146">
        <f>COUNTA($F$3:F163)/$F$227</f>
        <v>0.71875</v>
      </c>
    </row>
    <row r="164" spans="1:7" x14ac:dyDescent="0.25">
      <c r="A164" s="21" t="s">
        <v>46</v>
      </c>
      <c r="B164" s="20" t="s">
        <v>3</v>
      </c>
      <c r="C164" s="20">
        <v>196</v>
      </c>
      <c r="D164" s="122">
        <v>145.89582630514167</v>
      </c>
      <c r="E164" s="66">
        <f>SUM($D$3:D164)</f>
        <v>5274.973619676307</v>
      </c>
      <c r="F164" s="121">
        <f t="shared" si="2"/>
        <v>9.166096324083213E-2</v>
      </c>
      <c r="G164" s="146">
        <f>COUNTA($F$3:F164)/$F$227</f>
        <v>0.7232142857142857</v>
      </c>
    </row>
    <row r="165" spans="1:7" x14ac:dyDescent="0.25">
      <c r="A165" s="21" t="s">
        <v>35</v>
      </c>
      <c r="B165" s="20" t="s">
        <v>3</v>
      </c>
      <c r="C165" s="20">
        <v>245</v>
      </c>
      <c r="D165" s="122">
        <v>153.79300347805295</v>
      </c>
      <c r="E165" s="66">
        <f>SUM($D$3:D165)</f>
        <v>5428.7666231543599</v>
      </c>
      <c r="F165" s="121">
        <f t="shared" si="2"/>
        <v>9.4333358565410835E-2</v>
      </c>
      <c r="G165" s="146">
        <f>COUNTA($F$3:F165)/$F$227</f>
        <v>0.7276785714285714</v>
      </c>
    </row>
    <row r="166" spans="1:7" x14ac:dyDescent="0.25">
      <c r="A166" s="21" t="s">
        <v>4</v>
      </c>
      <c r="B166" s="20" t="s">
        <v>39</v>
      </c>
      <c r="C166" s="20">
        <v>173</v>
      </c>
      <c r="D166" s="122">
        <v>153.97532041885091</v>
      </c>
      <c r="E166" s="66">
        <f>SUM($D$3:D166)</f>
        <v>5582.7419435732108</v>
      </c>
      <c r="F166" s="121">
        <f t="shared" si="2"/>
        <v>9.7008921933588163E-2</v>
      </c>
      <c r="G166" s="146">
        <f>COUNTA($F$3:F166)/$F$227</f>
        <v>0.7321428571428571</v>
      </c>
    </row>
    <row r="167" spans="1:7" x14ac:dyDescent="0.25">
      <c r="A167" s="21" t="s">
        <v>17</v>
      </c>
      <c r="B167" s="20" t="s">
        <v>16</v>
      </c>
      <c r="C167" s="20">
        <v>178</v>
      </c>
      <c r="D167" s="122">
        <v>171.5486174618909</v>
      </c>
      <c r="E167" s="66">
        <f>SUM($D$3:D167)</f>
        <v>5754.2905610351017</v>
      </c>
      <c r="F167" s="121">
        <f t="shared" si="2"/>
        <v>9.9989848977571155E-2</v>
      </c>
      <c r="G167" s="146">
        <f>COUNTA($F$3:F167)/$F$227</f>
        <v>0.7366071428571429</v>
      </c>
    </row>
    <row r="168" spans="1:7" x14ac:dyDescent="0.25">
      <c r="A168" s="21" t="s">
        <v>50</v>
      </c>
      <c r="B168" s="20" t="s">
        <v>3</v>
      </c>
      <c r="C168" s="20">
        <v>244</v>
      </c>
      <c r="D168" s="122">
        <v>180.48711036488578</v>
      </c>
      <c r="E168" s="66">
        <f>SUM($D$3:D168)</f>
        <v>5934.7776713999874</v>
      </c>
      <c r="F168" s="121">
        <f t="shared" si="2"/>
        <v>0.10312609639440941</v>
      </c>
      <c r="G168" s="146">
        <f>COUNTA($F$3:F168)/$F$227</f>
        <v>0.7410714285714286</v>
      </c>
    </row>
    <row r="169" spans="1:7" x14ac:dyDescent="0.25">
      <c r="A169" s="21" t="s">
        <v>4</v>
      </c>
      <c r="B169" s="20" t="s">
        <v>12</v>
      </c>
      <c r="C169" s="20">
        <v>135</v>
      </c>
      <c r="D169" s="122">
        <v>186.03656141223092</v>
      </c>
      <c r="E169" s="66">
        <f>SUM($D$3:D169)</f>
        <v>6120.8142328122185</v>
      </c>
      <c r="F169" s="121">
        <f t="shared" si="2"/>
        <v>0.10635877425149862</v>
      </c>
      <c r="G169" s="146">
        <f>COUNTA($F$3:F169)/$F$227</f>
        <v>0.7455357142857143</v>
      </c>
    </row>
    <row r="170" spans="1:7" x14ac:dyDescent="0.25">
      <c r="A170" s="21" t="s">
        <v>70</v>
      </c>
      <c r="B170" s="20" t="s">
        <v>57</v>
      </c>
      <c r="C170" s="20">
        <v>275</v>
      </c>
      <c r="D170" s="122">
        <v>210.04504817583185</v>
      </c>
      <c r="E170" s="66">
        <f>SUM($D$3:D170)</f>
        <v>6330.8592809880502</v>
      </c>
      <c r="F170" s="121">
        <f t="shared" si="2"/>
        <v>0.11000863732720158</v>
      </c>
      <c r="G170" s="146">
        <f>COUNTA($F$3:F170)/$F$227</f>
        <v>0.75</v>
      </c>
    </row>
    <row r="171" spans="1:7" x14ac:dyDescent="0.25">
      <c r="A171" s="21" t="s">
        <v>70</v>
      </c>
      <c r="B171" s="20" t="s">
        <v>62</v>
      </c>
      <c r="C171" s="20">
        <v>312</v>
      </c>
      <c r="D171" s="122">
        <v>212.1934980612011</v>
      </c>
      <c r="E171" s="66">
        <f>SUM($D$3:D171)</f>
        <v>6543.0527790492515</v>
      </c>
      <c r="F171" s="121">
        <f t="shared" si="2"/>
        <v>0.11369583309879387</v>
      </c>
      <c r="G171" s="146">
        <f>COUNTA($F$3:F171)/$F$227</f>
        <v>0.7544642857142857</v>
      </c>
    </row>
    <row r="172" spans="1:7" x14ac:dyDescent="0.25">
      <c r="A172" s="21" t="s">
        <v>17</v>
      </c>
      <c r="B172" s="20" t="s">
        <v>18</v>
      </c>
      <c r="C172" s="20">
        <v>326</v>
      </c>
      <c r="D172" s="122">
        <v>213.15584399094766</v>
      </c>
      <c r="E172" s="66">
        <f>SUM($D$3:D172)</f>
        <v>6756.2086230401992</v>
      </c>
      <c r="F172" s="121">
        <f t="shared" si="2"/>
        <v>0.11739975114451516</v>
      </c>
      <c r="G172" s="146">
        <f>COUNTA($F$3:F172)/$F$227</f>
        <v>0.7589285714285714</v>
      </c>
    </row>
    <row r="173" spans="1:7" x14ac:dyDescent="0.25">
      <c r="A173" s="21" t="s">
        <v>17</v>
      </c>
      <c r="B173" s="20" t="s">
        <v>36</v>
      </c>
      <c r="C173" s="20">
        <v>159</v>
      </c>
      <c r="D173" s="122">
        <v>219.4480564238483</v>
      </c>
      <c r="E173" s="66">
        <f>SUM($D$3:D173)</f>
        <v>6975.6566794640476</v>
      </c>
      <c r="F173" s="121">
        <f t="shared" si="2"/>
        <v>0.12121300627779348</v>
      </c>
      <c r="G173" s="146">
        <f>COUNTA($F$3:F173)/$F$227</f>
        <v>0.7633928571428571</v>
      </c>
    </row>
    <row r="174" spans="1:7" x14ac:dyDescent="0.25">
      <c r="A174" s="21" t="s">
        <v>6</v>
      </c>
      <c r="B174" s="20" t="s">
        <v>7</v>
      </c>
      <c r="C174" s="20">
        <v>100</v>
      </c>
      <c r="D174" s="122">
        <v>224.86351053691914</v>
      </c>
      <c r="E174" s="66">
        <f>SUM($D$3:D174)</f>
        <v>7200.520190000967</v>
      </c>
      <c r="F174" s="121">
        <f t="shared" si="2"/>
        <v>0.12512036344383629</v>
      </c>
      <c r="G174" s="146">
        <f>COUNTA($F$3:F174)/$F$227</f>
        <v>0.7678571428571429</v>
      </c>
    </row>
    <row r="175" spans="1:7" x14ac:dyDescent="0.25">
      <c r="A175" s="21" t="s">
        <v>17</v>
      </c>
      <c r="B175" s="20" t="s">
        <v>18</v>
      </c>
      <c r="C175" s="20">
        <v>140</v>
      </c>
      <c r="D175" s="122">
        <v>228.90043392052786</v>
      </c>
      <c r="E175" s="66">
        <f>SUM($D$3:D175)</f>
        <v>7429.4206239214946</v>
      </c>
      <c r="F175" s="121">
        <f t="shared" si="2"/>
        <v>0.12909786850303459</v>
      </c>
      <c r="G175" s="146">
        <f>COUNTA($F$3:F175)/$F$227</f>
        <v>0.7723214285714286</v>
      </c>
    </row>
    <row r="176" spans="1:7" x14ac:dyDescent="0.25">
      <c r="A176" s="21" t="s">
        <v>72</v>
      </c>
      <c r="B176" s="20" t="s">
        <v>57</v>
      </c>
      <c r="C176" s="20">
        <v>273</v>
      </c>
      <c r="D176" s="122">
        <v>229.47834999638414</v>
      </c>
      <c r="E176" s="66">
        <f>SUM($D$3:D176)</f>
        <v>7658.8989739178787</v>
      </c>
      <c r="F176" s="121">
        <f t="shared" si="2"/>
        <v>0.13308541576301047</v>
      </c>
      <c r="G176" s="146">
        <f>COUNTA($F$3:F176)/$F$227</f>
        <v>0.7767857142857143</v>
      </c>
    </row>
    <row r="177" spans="1:7" x14ac:dyDescent="0.25">
      <c r="A177" s="21" t="s">
        <v>31</v>
      </c>
      <c r="B177" s="20" t="s">
        <v>32</v>
      </c>
      <c r="C177" s="20">
        <v>185</v>
      </c>
      <c r="D177" s="122">
        <v>257.73963250791007</v>
      </c>
      <c r="E177" s="66">
        <f>SUM($D$3:D177)</f>
        <v>7916.6386064257886</v>
      </c>
      <c r="F177" s="121">
        <f t="shared" si="2"/>
        <v>0.13756404725661459</v>
      </c>
      <c r="G177" s="146">
        <f>COUNTA($F$3:F177)/$F$227</f>
        <v>0.78125</v>
      </c>
    </row>
    <row r="178" spans="1:7" x14ac:dyDescent="0.25">
      <c r="A178" s="21" t="s">
        <v>4</v>
      </c>
      <c r="B178" s="20" t="s">
        <v>5</v>
      </c>
      <c r="C178" s="20">
        <v>97</v>
      </c>
      <c r="D178" s="122">
        <v>297.72975996978016</v>
      </c>
      <c r="E178" s="66">
        <f>SUM($D$3:D178)</f>
        <v>8214.368366395569</v>
      </c>
      <c r="F178" s="121">
        <f t="shared" si="2"/>
        <v>0.14273757011225427</v>
      </c>
      <c r="G178" s="146">
        <f>COUNTA($F$3:F178)/$F$227</f>
        <v>0.7857142857142857</v>
      </c>
    </row>
    <row r="179" spans="1:7" x14ac:dyDescent="0.25">
      <c r="A179" s="21" t="s">
        <v>47</v>
      </c>
      <c r="B179" s="20" t="s">
        <v>3</v>
      </c>
      <c r="C179" s="20">
        <v>255</v>
      </c>
      <c r="D179" s="122">
        <v>304.90028175495445</v>
      </c>
      <c r="E179" s="66">
        <f>SUM($D$3:D179)</f>
        <v>8519.2686481505225</v>
      </c>
      <c r="F179" s="121">
        <f t="shared" si="2"/>
        <v>0.14803569206187173</v>
      </c>
      <c r="G179" s="146">
        <f>COUNTA($F$3:F179)/$F$227</f>
        <v>0.7901785714285714</v>
      </c>
    </row>
    <row r="180" spans="1:7" x14ac:dyDescent="0.25">
      <c r="A180" s="21" t="s">
        <v>56</v>
      </c>
      <c r="B180" s="20" t="s">
        <v>57</v>
      </c>
      <c r="C180" s="20">
        <v>230</v>
      </c>
      <c r="D180" s="122">
        <v>314.93229946885316</v>
      </c>
      <c r="E180" s="66">
        <f>SUM($D$3:D180)</f>
        <v>8834.2009476193762</v>
      </c>
      <c r="F180" s="121">
        <f t="shared" si="2"/>
        <v>0.15350813609785474</v>
      </c>
      <c r="G180" s="146">
        <f>COUNTA($F$3:F180)/$F$227</f>
        <v>0.7946428571428571</v>
      </c>
    </row>
    <row r="181" spans="1:7" x14ac:dyDescent="0.25">
      <c r="A181" s="21" t="s">
        <v>56</v>
      </c>
      <c r="B181" s="20" t="s">
        <v>57</v>
      </c>
      <c r="C181" s="20">
        <v>231</v>
      </c>
      <c r="D181" s="122">
        <v>316.81673905376806</v>
      </c>
      <c r="E181" s="66">
        <f>SUM($D$3:D181)</f>
        <v>9151.0176866731435</v>
      </c>
      <c r="F181" s="121">
        <f t="shared" si="2"/>
        <v>0.15901332523551526</v>
      </c>
      <c r="G181" s="146">
        <f>COUNTA($F$3:F181)/$F$227</f>
        <v>0.7991071428571429</v>
      </c>
    </row>
    <row r="182" spans="1:7" x14ac:dyDescent="0.25">
      <c r="A182" s="21" t="s">
        <v>4</v>
      </c>
      <c r="B182" s="20" t="s">
        <v>32</v>
      </c>
      <c r="C182" s="20">
        <v>166</v>
      </c>
      <c r="D182" s="122">
        <v>327.4105825482178</v>
      </c>
      <c r="E182" s="66">
        <f>SUM($D$3:D182)</f>
        <v>9478.4282692213619</v>
      </c>
      <c r="F182" s="121">
        <f t="shared" si="2"/>
        <v>0.16470259906613077</v>
      </c>
      <c r="G182" s="146">
        <f>COUNTA($F$3:F182)/$F$227</f>
        <v>0.8035714285714286</v>
      </c>
    </row>
    <row r="183" spans="1:7" x14ac:dyDescent="0.25">
      <c r="A183" s="21" t="s">
        <v>56</v>
      </c>
      <c r="B183" s="20" t="s">
        <v>65</v>
      </c>
      <c r="C183" s="20">
        <v>253</v>
      </c>
      <c r="D183" s="122">
        <v>328.01488006129142</v>
      </c>
      <c r="E183" s="66">
        <f>SUM($D$3:D183)</f>
        <v>9806.4431492826534</v>
      </c>
      <c r="F183" s="121">
        <f t="shared" si="2"/>
        <v>0.17040237351648888</v>
      </c>
      <c r="G183" s="146">
        <f>COUNTA($F$3:F183)/$F$227</f>
        <v>0.8080357142857143</v>
      </c>
    </row>
    <row r="184" spans="1:7" x14ac:dyDescent="0.25">
      <c r="A184" s="21" t="s">
        <v>4</v>
      </c>
      <c r="B184" s="20" t="s">
        <v>32</v>
      </c>
      <c r="C184" s="20">
        <v>164</v>
      </c>
      <c r="D184" s="122">
        <v>330.35904294845517</v>
      </c>
      <c r="E184" s="66">
        <f>SUM($D$3:D184)</f>
        <v>10136.802192231109</v>
      </c>
      <c r="F184" s="121">
        <f t="shared" si="2"/>
        <v>0.17614288148396437</v>
      </c>
      <c r="G184" s="146">
        <f>COUNTA($F$3:F184)/$F$227</f>
        <v>0.8125</v>
      </c>
    </row>
    <row r="185" spans="1:7" x14ac:dyDescent="0.25">
      <c r="A185" s="21" t="s">
        <v>4</v>
      </c>
      <c r="B185" s="20" t="s">
        <v>65</v>
      </c>
      <c r="C185" s="20">
        <v>256</v>
      </c>
      <c r="D185" s="122">
        <v>408.69553517751217</v>
      </c>
      <c r="E185" s="66">
        <f>SUM($D$3:D185)</f>
        <v>10545.497727408621</v>
      </c>
      <c r="F185" s="121">
        <f t="shared" si="2"/>
        <v>0.1832446092133434</v>
      </c>
      <c r="G185" s="146">
        <f>COUNTA($F$3:F185)/$F$227</f>
        <v>0.8169642857142857</v>
      </c>
    </row>
    <row r="186" spans="1:7" x14ac:dyDescent="0.25">
      <c r="A186" s="21" t="s">
        <v>70</v>
      </c>
      <c r="B186" s="20" t="s">
        <v>57</v>
      </c>
      <c r="C186" s="20">
        <v>297</v>
      </c>
      <c r="D186" s="122">
        <v>418.70179558077143</v>
      </c>
      <c r="E186" s="66">
        <f>SUM($D$3:D186)</f>
        <v>10964.199522989393</v>
      </c>
      <c r="F186" s="121">
        <f t="shared" si="2"/>
        <v>0.19052021145530393</v>
      </c>
      <c r="G186" s="146">
        <f>COUNTA($F$3:F186)/$F$227</f>
        <v>0.8214285714285714</v>
      </c>
    </row>
    <row r="187" spans="1:7" x14ac:dyDescent="0.25">
      <c r="A187" s="21" t="s">
        <v>56</v>
      </c>
      <c r="B187" s="20" t="s">
        <v>57</v>
      </c>
      <c r="C187" s="20">
        <v>229</v>
      </c>
      <c r="D187" s="122">
        <v>433.61769124948313</v>
      </c>
      <c r="E187" s="66">
        <f>SUM($D$3:D187)</f>
        <v>11397.817214238876</v>
      </c>
      <c r="F187" s="121">
        <f t="shared" si="2"/>
        <v>0.19805500084456959</v>
      </c>
      <c r="G187" s="146">
        <f>COUNTA($F$3:F187)/$F$227</f>
        <v>0.8258928571428571</v>
      </c>
    </row>
    <row r="188" spans="1:7" x14ac:dyDescent="0.25">
      <c r="A188" s="21" t="s">
        <v>4</v>
      </c>
      <c r="B188" s="20" t="s">
        <v>32</v>
      </c>
      <c r="C188" s="20">
        <v>192</v>
      </c>
      <c r="D188" s="122">
        <v>443.35393465032359</v>
      </c>
      <c r="E188" s="66">
        <f>SUM($D$3:D188)</f>
        <v>11841.1711488892</v>
      </c>
      <c r="F188" s="121">
        <f t="shared" si="2"/>
        <v>0.20575897277631081</v>
      </c>
      <c r="G188" s="146">
        <f>COUNTA($F$3:F188)/$F$227</f>
        <v>0.8303571428571429</v>
      </c>
    </row>
    <row r="189" spans="1:7" x14ac:dyDescent="0.25">
      <c r="A189" s="21" t="s">
        <v>56</v>
      </c>
      <c r="B189" s="20" t="s">
        <v>57</v>
      </c>
      <c r="C189" s="20">
        <v>236</v>
      </c>
      <c r="D189" s="122">
        <v>461.72739703160568</v>
      </c>
      <c r="E189" s="66">
        <f>SUM($D$3:D189)</f>
        <v>12302.898545920805</v>
      </c>
      <c r="F189" s="121">
        <f t="shared" si="2"/>
        <v>0.21378221251512797</v>
      </c>
      <c r="G189" s="146">
        <f>COUNTA($F$3:F189)/$F$227</f>
        <v>0.8348214285714286</v>
      </c>
    </row>
    <row r="190" spans="1:7" x14ac:dyDescent="0.25">
      <c r="A190" s="21" t="s">
        <v>33</v>
      </c>
      <c r="B190" s="20" t="s">
        <v>3</v>
      </c>
      <c r="C190" s="20">
        <v>152</v>
      </c>
      <c r="D190" s="122">
        <v>467.95847101315121</v>
      </c>
      <c r="E190" s="66">
        <f>SUM($D$3:D190)</f>
        <v>12770.857016933956</v>
      </c>
      <c r="F190" s="121">
        <f t="shared" si="2"/>
        <v>0.2219137269647499</v>
      </c>
      <c r="G190" s="146">
        <f>COUNTA($F$3:F190)/$F$227</f>
        <v>0.8392857142857143</v>
      </c>
    </row>
    <row r="191" spans="1:7" x14ac:dyDescent="0.25">
      <c r="A191" s="21" t="s">
        <v>4</v>
      </c>
      <c r="B191" s="20" t="s">
        <v>32</v>
      </c>
      <c r="C191" s="20">
        <v>163</v>
      </c>
      <c r="D191" s="122">
        <v>478.97144864362065</v>
      </c>
      <c r="E191" s="66">
        <f>SUM($D$3:D191)</f>
        <v>13249.828465577577</v>
      </c>
      <c r="F191" s="121">
        <f t="shared" si="2"/>
        <v>0.23023660922216393</v>
      </c>
      <c r="G191" s="146">
        <f>COUNTA($F$3:F191)/$F$227</f>
        <v>0.84375</v>
      </c>
    </row>
    <row r="192" spans="1:7" x14ac:dyDescent="0.25">
      <c r="A192" s="21" t="s">
        <v>4</v>
      </c>
      <c r="B192" s="20" t="s">
        <v>3</v>
      </c>
      <c r="C192" s="20">
        <v>213</v>
      </c>
      <c r="D192" s="122">
        <v>499.34021760341932</v>
      </c>
      <c r="E192" s="66">
        <f>SUM($D$3:D192)</f>
        <v>13749.168683180997</v>
      </c>
      <c r="F192" s="121">
        <f t="shared" si="2"/>
        <v>0.2389134308767194</v>
      </c>
      <c r="G192" s="146">
        <f>COUNTA($F$3:F192)/$F$227</f>
        <v>0.8482142857142857</v>
      </c>
    </row>
    <row r="193" spans="1:7" x14ac:dyDescent="0.25">
      <c r="A193" s="21" t="s">
        <v>4</v>
      </c>
      <c r="B193" s="20" t="s">
        <v>3</v>
      </c>
      <c r="C193" s="20">
        <v>211</v>
      </c>
      <c r="D193" s="122">
        <v>502.12795638849411</v>
      </c>
      <c r="E193" s="66">
        <f>SUM($D$3:D193)</f>
        <v>14251.296639569491</v>
      </c>
      <c r="F193" s="121">
        <f t="shared" si="2"/>
        <v>0.24763869387728474</v>
      </c>
      <c r="G193" s="146">
        <f>COUNTA($F$3:F193)/$F$227</f>
        <v>0.8526785714285714</v>
      </c>
    </row>
    <row r="194" spans="1:7" x14ac:dyDescent="0.25">
      <c r="A194" s="21" t="s">
        <v>56</v>
      </c>
      <c r="B194" s="20" t="s">
        <v>57</v>
      </c>
      <c r="C194" s="20">
        <v>232</v>
      </c>
      <c r="D194" s="122">
        <v>527.44650840374163</v>
      </c>
      <c r="E194" s="66">
        <f>SUM($D$3:D194)</f>
        <v>14778.743147973233</v>
      </c>
      <c r="F194" s="121">
        <f t="shared" si="2"/>
        <v>0.25680390654071172</v>
      </c>
      <c r="G194" s="146">
        <f>COUNTA($F$3:F194)/$F$227</f>
        <v>0.8571428571428571</v>
      </c>
    </row>
    <row r="195" spans="1:7" x14ac:dyDescent="0.25">
      <c r="A195" s="21" t="s">
        <v>31</v>
      </c>
      <c r="B195" s="20" t="s">
        <v>32</v>
      </c>
      <c r="C195" s="20">
        <v>149</v>
      </c>
      <c r="D195" s="122">
        <v>528.61600896696746</v>
      </c>
      <c r="E195" s="66">
        <f>SUM($D$3:D195)</f>
        <v>15307.359156940202</v>
      </c>
      <c r="F195" s="121">
        <f t="shared" si="2"/>
        <v>0.265989441115842</v>
      </c>
      <c r="G195" s="146">
        <f>COUNTA($F$3:F195)/$F$227</f>
        <v>0.8616071428571429</v>
      </c>
    </row>
    <row r="196" spans="1:7" x14ac:dyDescent="0.25">
      <c r="A196" s="21" t="s">
        <v>44</v>
      </c>
      <c r="B196" s="20" t="s">
        <v>76</v>
      </c>
      <c r="C196" s="20">
        <v>282</v>
      </c>
      <c r="D196" s="122">
        <v>541.00027385134365</v>
      </c>
      <c r="E196" s="66">
        <f>SUM($D$3:D196)</f>
        <v>15848.359430791545</v>
      </c>
      <c r="F196" s="121">
        <f t="shared" ref="F196:F226" si="3">E196/$D$227</f>
        <v>0.27539017177159286</v>
      </c>
      <c r="G196" s="146">
        <f>COUNTA($F$3:F196)/$F$227</f>
        <v>0.8660714285714286</v>
      </c>
    </row>
    <row r="197" spans="1:7" x14ac:dyDescent="0.25">
      <c r="A197" s="21" t="s">
        <v>56</v>
      </c>
      <c r="B197" s="20" t="s">
        <v>57</v>
      </c>
      <c r="C197" s="20">
        <v>235</v>
      </c>
      <c r="D197" s="122">
        <v>550.07833572194272</v>
      </c>
      <c r="E197" s="66">
        <f>SUM($D$3:D197)</f>
        <v>16398.437766513489</v>
      </c>
      <c r="F197" s="121">
        <f t="shared" si="3"/>
        <v>0.28494864803052838</v>
      </c>
      <c r="G197" s="146">
        <f>COUNTA($F$3:F197)/$F$227</f>
        <v>0.8705357142857143</v>
      </c>
    </row>
    <row r="198" spans="1:7" x14ac:dyDescent="0.25">
      <c r="A198" s="21" t="s">
        <v>70</v>
      </c>
      <c r="B198" s="20" t="s">
        <v>62</v>
      </c>
      <c r="C198" s="20">
        <v>339</v>
      </c>
      <c r="D198" s="122">
        <v>557.4860415213027</v>
      </c>
      <c r="E198" s="66">
        <f>SUM($D$3:D198)</f>
        <v>16955.923808034793</v>
      </c>
      <c r="F198" s="121">
        <f t="shared" si="3"/>
        <v>0.29463584482873661</v>
      </c>
      <c r="G198" s="146">
        <f>COUNTA($F$3:F198)/$F$227</f>
        <v>0.875</v>
      </c>
    </row>
    <row r="199" spans="1:7" x14ac:dyDescent="0.25">
      <c r="A199" s="21" t="s">
        <v>17</v>
      </c>
      <c r="B199" s="20" t="s">
        <v>18</v>
      </c>
      <c r="C199" s="20">
        <v>160</v>
      </c>
      <c r="D199" s="122">
        <v>584.72928208092856</v>
      </c>
      <c r="E199" s="66">
        <f>SUM($D$3:D199)</f>
        <v>17540.65309011572</v>
      </c>
      <c r="F199" s="121">
        <f t="shared" si="3"/>
        <v>0.30479643578045912</v>
      </c>
      <c r="G199" s="146">
        <f>COUNTA($F$3:F199)/$F$227</f>
        <v>0.8794642857142857</v>
      </c>
    </row>
    <row r="200" spans="1:7" x14ac:dyDescent="0.25">
      <c r="A200" s="21" t="s">
        <v>8</v>
      </c>
      <c r="B200" s="20" t="s">
        <v>3</v>
      </c>
      <c r="C200" s="20">
        <v>106</v>
      </c>
      <c r="D200" s="122">
        <v>605.4138588181778</v>
      </c>
      <c r="E200" s="66">
        <f>SUM($D$3:D200)</f>
        <v>18146.066948933898</v>
      </c>
      <c r="F200" s="121">
        <f t="shared" si="3"/>
        <v>0.31531645378616596</v>
      </c>
      <c r="G200" s="146">
        <f>COUNTA($F$3:F200)/$F$227</f>
        <v>0.8839285714285714</v>
      </c>
    </row>
    <row r="201" spans="1:7" x14ac:dyDescent="0.25">
      <c r="A201" s="21" t="s">
        <v>6</v>
      </c>
      <c r="B201" s="20" t="s">
        <v>7</v>
      </c>
      <c r="C201" s="20">
        <v>98</v>
      </c>
      <c r="D201" s="122">
        <v>675.46937004835104</v>
      </c>
      <c r="E201" s="66">
        <f>SUM($D$3:D201)</f>
        <v>18821.536318982249</v>
      </c>
      <c r="F201" s="121">
        <f t="shared" si="3"/>
        <v>0.32705379648440475</v>
      </c>
      <c r="G201" s="146">
        <f>COUNTA($F$3:F201)/$F$227</f>
        <v>0.8883928571428571</v>
      </c>
    </row>
    <row r="202" spans="1:7" x14ac:dyDescent="0.25">
      <c r="A202" s="21" t="s">
        <v>56</v>
      </c>
      <c r="B202" s="20" t="s">
        <v>57</v>
      </c>
      <c r="C202" s="20">
        <v>233</v>
      </c>
      <c r="D202" s="122">
        <v>695.38418491964217</v>
      </c>
      <c r="E202" s="66">
        <f>SUM($D$3:D202)</f>
        <v>19516.920503901893</v>
      </c>
      <c r="F202" s="121">
        <f t="shared" si="3"/>
        <v>0.33913719041350782</v>
      </c>
      <c r="G202" s="146">
        <f>COUNTA($F$3:F202)/$F$227</f>
        <v>0.8928571428571429</v>
      </c>
    </row>
    <row r="203" spans="1:7" x14ac:dyDescent="0.25">
      <c r="A203" s="21" t="s">
        <v>31</v>
      </c>
      <c r="B203" s="20" t="s">
        <v>32</v>
      </c>
      <c r="C203" s="20">
        <v>151</v>
      </c>
      <c r="D203" s="122">
        <v>736.23424046181458</v>
      </c>
      <c r="E203" s="66">
        <f>SUM($D$3:D203)</f>
        <v>20253.154744363706</v>
      </c>
      <c r="F203" s="121">
        <f t="shared" si="3"/>
        <v>0.35193041830755623</v>
      </c>
      <c r="G203" s="146">
        <f>COUNTA($F$3:F203)/$F$227</f>
        <v>0.8973214285714286</v>
      </c>
    </row>
    <row r="204" spans="1:7" x14ac:dyDescent="0.25">
      <c r="A204" s="21" t="s">
        <v>56</v>
      </c>
      <c r="B204" s="20" t="s">
        <v>57</v>
      </c>
      <c r="C204" s="20">
        <v>234</v>
      </c>
      <c r="D204" s="122">
        <v>792.55424754783076</v>
      </c>
      <c r="E204" s="66">
        <f>SUM($D$3:D204)</f>
        <v>21045.708991911539</v>
      </c>
      <c r="F204" s="121">
        <f t="shared" si="3"/>
        <v>0.36570229490611728</v>
      </c>
      <c r="G204" s="146">
        <f>COUNTA($F$3:F204)/$F$227</f>
        <v>0.9017857142857143</v>
      </c>
    </row>
    <row r="205" spans="1:7" x14ac:dyDescent="0.25">
      <c r="A205" s="21" t="s">
        <v>4</v>
      </c>
      <c r="B205" s="20" t="s">
        <v>12</v>
      </c>
      <c r="C205" s="20">
        <v>162</v>
      </c>
      <c r="D205" s="122">
        <v>812.1268177812716</v>
      </c>
      <c r="E205" s="66">
        <f>SUM($D$3:D205)</f>
        <v>21857.83580969281</v>
      </c>
      <c r="F205" s="121">
        <f t="shared" si="3"/>
        <v>0.37981427569666976</v>
      </c>
      <c r="G205" s="146">
        <f>COUNTA($F$3:F205)/$F$227</f>
        <v>0.90625</v>
      </c>
    </row>
    <row r="206" spans="1:7" x14ac:dyDescent="0.25">
      <c r="A206" s="21" t="s">
        <v>4</v>
      </c>
      <c r="B206" s="20" t="s">
        <v>3</v>
      </c>
      <c r="C206" s="20">
        <v>214</v>
      </c>
      <c r="D206" s="122">
        <v>814.82797289853272</v>
      </c>
      <c r="E206" s="66">
        <f>SUM($D$3:D206)</f>
        <v>22672.663782591342</v>
      </c>
      <c r="F206" s="121">
        <f t="shared" si="3"/>
        <v>0.39397319330582309</v>
      </c>
      <c r="G206" s="146">
        <f>COUNTA($F$3:F206)/$F$227</f>
        <v>0.9107142857142857</v>
      </c>
    </row>
    <row r="207" spans="1:7" x14ac:dyDescent="0.25">
      <c r="A207" s="21" t="s">
        <v>17</v>
      </c>
      <c r="B207" s="20" t="s">
        <v>16</v>
      </c>
      <c r="C207" s="20">
        <v>123</v>
      </c>
      <c r="D207" s="122">
        <v>837.19426699747248</v>
      </c>
      <c r="E207" s="66">
        <f>SUM($D$3:D207)</f>
        <v>23509.858049588816</v>
      </c>
      <c r="F207" s="121">
        <f t="shared" si="3"/>
        <v>0.4085207604531636</v>
      </c>
      <c r="G207" s="146">
        <f>COUNTA($F$3:F207)/$F$227</f>
        <v>0.9151785714285714</v>
      </c>
    </row>
    <row r="208" spans="1:7" x14ac:dyDescent="0.25">
      <c r="A208" s="21" t="s">
        <v>4</v>
      </c>
      <c r="B208" s="20" t="s">
        <v>3</v>
      </c>
      <c r="C208" s="20">
        <v>215</v>
      </c>
      <c r="D208" s="122">
        <v>881.424026165275</v>
      </c>
      <c r="E208" s="66">
        <f>SUM($D$3:D208)</f>
        <v>24391.28207575409</v>
      </c>
      <c r="F208" s="121">
        <f t="shared" si="3"/>
        <v>0.42383688923161977</v>
      </c>
      <c r="G208" s="146">
        <f>COUNTA($F$3:F208)/$F$227</f>
        <v>0.9196428571428571</v>
      </c>
    </row>
    <row r="209" spans="1:7" x14ac:dyDescent="0.25">
      <c r="A209" s="21" t="s">
        <v>4</v>
      </c>
      <c r="B209" s="20" t="s">
        <v>12</v>
      </c>
      <c r="C209" s="20">
        <v>121</v>
      </c>
      <c r="D209" s="122">
        <v>883.67181770662251</v>
      </c>
      <c r="E209" s="66">
        <f>SUM($D$3:D209)</f>
        <v>25274.953893460712</v>
      </c>
      <c r="F209" s="121">
        <f t="shared" si="3"/>
        <v>0.43919207692348472</v>
      </c>
      <c r="G209" s="146">
        <f>COUNTA($F$3:F209)/$F$227</f>
        <v>0.9241071428571429</v>
      </c>
    </row>
    <row r="210" spans="1:7" x14ac:dyDescent="0.25">
      <c r="A210" s="21" t="s">
        <v>28</v>
      </c>
      <c r="B210" s="20" t="s">
        <v>12</v>
      </c>
      <c r="C210" s="20">
        <v>145</v>
      </c>
      <c r="D210" s="122">
        <v>889.14940663805726</v>
      </c>
      <c r="E210" s="66">
        <f>SUM($D$3:D210)</f>
        <v>26164.10330009877</v>
      </c>
      <c r="F210" s="121">
        <f t="shared" si="3"/>
        <v>0.45464244633831036</v>
      </c>
      <c r="G210" s="146">
        <f>COUNTA($F$3:F210)/$F$227</f>
        <v>0.9285714285714286</v>
      </c>
    </row>
    <row r="211" spans="1:7" x14ac:dyDescent="0.25">
      <c r="A211" s="21" t="s">
        <v>4</v>
      </c>
      <c r="B211" s="20" t="s">
        <v>12</v>
      </c>
      <c r="C211" s="20">
        <v>117</v>
      </c>
      <c r="D211" s="122">
        <v>896.29199707716816</v>
      </c>
      <c r="E211" s="66">
        <f>SUM($D$3:D211)</f>
        <v>27060.395297175939</v>
      </c>
      <c r="F211" s="121">
        <f t="shared" si="3"/>
        <v>0.47021692949604482</v>
      </c>
      <c r="G211" s="146">
        <f>COUNTA($F$3:F211)/$F$227</f>
        <v>0.9330357142857143</v>
      </c>
    </row>
    <row r="212" spans="1:7" x14ac:dyDescent="0.25">
      <c r="A212" s="21" t="s">
        <v>29</v>
      </c>
      <c r="B212" s="20" t="s">
        <v>12</v>
      </c>
      <c r="C212" s="20">
        <v>146</v>
      </c>
      <c r="D212" s="122">
        <v>978.59635575722587</v>
      </c>
      <c r="E212" s="66">
        <f>SUM($D$3:D212)</f>
        <v>28038.991652933164</v>
      </c>
      <c r="F212" s="121">
        <f t="shared" si="3"/>
        <v>0.48722158033601992</v>
      </c>
      <c r="G212" s="146">
        <f>COUNTA($F$3:F212)/$F$227</f>
        <v>0.9375</v>
      </c>
    </row>
    <row r="213" spans="1:7" x14ac:dyDescent="0.25">
      <c r="A213" s="21" t="s">
        <v>35</v>
      </c>
      <c r="B213" s="20" t="s">
        <v>3</v>
      </c>
      <c r="C213" s="20">
        <v>170</v>
      </c>
      <c r="D213" s="66">
        <v>1044.9249138885282</v>
      </c>
      <c r="E213" s="66">
        <f>SUM($D$3:D213)</f>
        <v>29083.916566821692</v>
      </c>
      <c r="F213" s="121">
        <f t="shared" si="3"/>
        <v>0.50537879419659726</v>
      </c>
      <c r="G213" s="146">
        <f>COUNTA($F$3:F213)/$F$227</f>
        <v>0.9419642857142857</v>
      </c>
    </row>
    <row r="214" spans="1:7" x14ac:dyDescent="0.25">
      <c r="A214" s="21" t="s">
        <v>31</v>
      </c>
      <c r="B214" s="20" t="s">
        <v>32</v>
      </c>
      <c r="C214" s="20">
        <v>148</v>
      </c>
      <c r="D214" s="66">
        <v>1045.3122990213396</v>
      </c>
      <c r="E214" s="66">
        <f>SUM($D$3:D214)</f>
        <v>30129.228865843033</v>
      </c>
      <c r="F214" s="121">
        <f t="shared" si="3"/>
        <v>0.52354273948314534</v>
      </c>
      <c r="G214" s="146">
        <f>COUNTA($F$3:F214)/$F$227</f>
        <v>0.9464285714285714</v>
      </c>
    </row>
    <row r="215" spans="1:7" x14ac:dyDescent="0.25">
      <c r="A215" s="21" t="s">
        <v>4</v>
      </c>
      <c r="B215" s="20" t="s">
        <v>12</v>
      </c>
      <c r="C215" s="20">
        <v>119</v>
      </c>
      <c r="D215" s="66">
        <v>1135.5014982116372</v>
      </c>
      <c r="E215" s="66">
        <f>SUM($D$3:D215)</f>
        <v>31264.730364054671</v>
      </c>
      <c r="F215" s="121">
        <f t="shared" si="3"/>
        <v>0.54327386395725663</v>
      </c>
      <c r="G215" s="146">
        <f>COUNTA($F$3:F215)/$F$227</f>
        <v>0.9508928571428571</v>
      </c>
    </row>
    <row r="216" spans="1:7" x14ac:dyDescent="0.25">
      <c r="A216" s="21" t="s">
        <v>4</v>
      </c>
      <c r="B216" s="20" t="s">
        <v>12</v>
      </c>
      <c r="C216" s="20">
        <v>116</v>
      </c>
      <c r="D216" s="66">
        <v>1183.2644296352016</v>
      </c>
      <c r="E216" s="66">
        <f>SUM($D$3:D216)</f>
        <v>32447.994793689872</v>
      </c>
      <c r="F216" s="121">
        <f t="shared" si="3"/>
        <v>0.5638349444874815</v>
      </c>
      <c r="G216" s="146">
        <f>COUNTA($F$3:F216)/$F$227</f>
        <v>0.9553571428571429</v>
      </c>
    </row>
    <row r="217" spans="1:7" x14ac:dyDescent="0.25">
      <c r="A217" s="21" t="s">
        <v>46</v>
      </c>
      <c r="B217" s="20" t="s">
        <v>3</v>
      </c>
      <c r="C217" s="20">
        <v>200</v>
      </c>
      <c r="D217" s="66">
        <v>1375.9930660957239</v>
      </c>
      <c r="E217" s="66">
        <f>SUM($D$3:D217)</f>
        <v>33823.987859785593</v>
      </c>
      <c r="F217" s="121">
        <f t="shared" si="3"/>
        <v>0.58774498820420806</v>
      </c>
      <c r="G217" s="146">
        <f>COUNTA($F$3:F217)/$F$227</f>
        <v>0.9598214285714286</v>
      </c>
    </row>
    <row r="218" spans="1:7" x14ac:dyDescent="0.25">
      <c r="A218" s="21" t="s">
        <v>70</v>
      </c>
      <c r="B218" s="20" t="s">
        <v>57</v>
      </c>
      <c r="C218" s="20">
        <v>271</v>
      </c>
      <c r="D218" s="66">
        <v>1508.2954803803439</v>
      </c>
      <c r="E218" s="66">
        <f>SUM($D$3:D218)</f>
        <v>35332.283340165937</v>
      </c>
      <c r="F218" s="121">
        <f t="shared" si="3"/>
        <v>0.61395399445738807</v>
      </c>
      <c r="G218" s="146">
        <f>COUNTA($F$3:F218)/$F$227</f>
        <v>0.9642857142857143</v>
      </c>
    </row>
    <row r="219" spans="1:7" x14ac:dyDescent="0.25">
      <c r="A219" s="21" t="s">
        <v>28</v>
      </c>
      <c r="B219" s="20" t="s">
        <v>12</v>
      </c>
      <c r="C219" s="20">
        <v>144</v>
      </c>
      <c r="D219" s="66">
        <v>1723.7684753200056</v>
      </c>
      <c r="E219" s="66">
        <f>SUM($D$3:D219)</f>
        <v>37056.051815485946</v>
      </c>
      <c r="F219" s="121">
        <f t="shared" si="3"/>
        <v>0.64390718289849125</v>
      </c>
      <c r="G219" s="146">
        <f>COUNTA($F$3:F219)/$F$227</f>
        <v>0.96875</v>
      </c>
    </row>
    <row r="220" spans="1:7" x14ac:dyDescent="0.25">
      <c r="A220" s="21" t="s">
        <v>4</v>
      </c>
      <c r="B220" s="20" t="s">
        <v>12</v>
      </c>
      <c r="C220" s="20">
        <v>191</v>
      </c>
      <c r="D220" s="66">
        <v>1856.4923195385763</v>
      </c>
      <c r="E220" s="66">
        <f>SUM($D$3:D220)</f>
        <v>38912.544135024524</v>
      </c>
      <c r="F220" s="121">
        <f t="shared" si="3"/>
        <v>0.67616665688398481</v>
      </c>
      <c r="G220" s="146">
        <f>COUNTA($F$3:F220)/$F$227</f>
        <v>0.9732142857142857</v>
      </c>
    </row>
    <row r="221" spans="1:7" x14ac:dyDescent="0.25">
      <c r="A221" s="21" t="s">
        <v>15</v>
      </c>
      <c r="B221" s="20" t="s">
        <v>16</v>
      </c>
      <c r="C221" s="20">
        <v>284</v>
      </c>
      <c r="D221" s="66">
        <v>2176.6267827857982</v>
      </c>
      <c r="E221" s="66">
        <f>SUM($D$3:D221)</f>
        <v>41089.170917810319</v>
      </c>
      <c r="F221" s="121">
        <f t="shared" si="3"/>
        <v>0.71398897068319245</v>
      </c>
      <c r="G221" s="146">
        <f>COUNTA($F$3:F221)/$F$227</f>
        <v>0.9776785714285714</v>
      </c>
    </row>
    <row r="222" spans="1:7" x14ac:dyDescent="0.25">
      <c r="A222" s="21" t="s">
        <v>4</v>
      </c>
      <c r="B222" s="20" t="s">
        <v>12</v>
      </c>
      <c r="C222" s="20">
        <v>113</v>
      </c>
      <c r="D222" s="66">
        <v>2220.1027454145401</v>
      </c>
      <c r="E222" s="66">
        <f>SUM($D$3:D222)</f>
        <v>43309.273663224856</v>
      </c>
      <c r="F222" s="121">
        <f t="shared" si="3"/>
        <v>0.7525667477130612</v>
      </c>
      <c r="G222" s="146">
        <f>COUNTA($F$3:F222)/$F$227</f>
        <v>0.9821428571428571</v>
      </c>
    </row>
    <row r="223" spans="1:7" x14ac:dyDescent="0.25">
      <c r="A223" s="21" t="s">
        <v>4</v>
      </c>
      <c r="B223" s="20" t="s">
        <v>32</v>
      </c>
      <c r="C223" s="20">
        <v>194</v>
      </c>
      <c r="D223" s="66">
        <v>2823.6686641686911</v>
      </c>
      <c r="E223" s="66">
        <f>SUM($D$3:D223)</f>
        <v>46132.942327393546</v>
      </c>
      <c r="F223" s="121">
        <f t="shared" si="3"/>
        <v>0.80163243188354205</v>
      </c>
      <c r="G223" s="146">
        <f>COUNTA($F$3:F223)/$F$227</f>
        <v>0.9866071428571429</v>
      </c>
    </row>
    <row r="224" spans="1:7" x14ac:dyDescent="0.25">
      <c r="A224" s="21" t="s">
        <v>4</v>
      </c>
      <c r="B224" s="20" t="s">
        <v>32</v>
      </c>
      <c r="C224" s="20">
        <v>193</v>
      </c>
      <c r="D224" s="66">
        <v>2955.0506403648374</v>
      </c>
      <c r="E224" s="66">
        <f>SUM($D$3:D224)</f>
        <v>49087.992967758386</v>
      </c>
      <c r="F224" s="121">
        <f t="shared" si="3"/>
        <v>0.85298108453100319</v>
      </c>
      <c r="G224" s="146">
        <f>COUNTA($F$3:F224)/$F$227</f>
        <v>0.9910714285714286</v>
      </c>
    </row>
    <row r="225" spans="1:7" x14ac:dyDescent="0.25">
      <c r="A225" s="21" t="s">
        <v>8</v>
      </c>
      <c r="B225" s="20" t="s">
        <v>3</v>
      </c>
      <c r="C225" s="20">
        <v>101</v>
      </c>
      <c r="D225" s="66">
        <v>4213.730196409344</v>
      </c>
      <c r="E225" s="66">
        <f>SUM($D$3:D225)</f>
        <v>53301.723164167728</v>
      </c>
      <c r="F225" s="121">
        <f t="shared" si="3"/>
        <v>0.92620127414468345</v>
      </c>
      <c r="G225" s="146">
        <f>COUNTA($F$3:F225)/$F$227</f>
        <v>0.9955357142857143</v>
      </c>
    </row>
    <row r="226" spans="1:7" ht="15.75" thickBot="1" x14ac:dyDescent="0.3">
      <c r="A226" s="22" t="s">
        <v>8</v>
      </c>
      <c r="B226" s="70" t="s">
        <v>3</v>
      </c>
      <c r="C226" s="70">
        <v>102</v>
      </c>
      <c r="D226" s="69">
        <v>4247.024232439041</v>
      </c>
      <c r="E226" s="69">
        <f>SUM($D$3:D226)</f>
        <v>57548.74739660677</v>
      </c>
      <c r="F226" s="70">
        <f t="shared" si="3"/>
        <v>1</v>
      </c>
      <c r="G226" s="147">
        <f>COUNTA($F$3:F226)/$F$227</f>
        <v>1</v>
      </c>
    </row>
    <row r="227" spans="1:7" ht="15.75" thickBot="1" x14ac:dyDescent="0.3">
      <c r="C227" s="18" t="s">
        <v>253</v>
      </c>
      <c r="D227" s="68">
        <f>SUM(D3:D226)</f>
        <v>57548.74739660677</v>
      </c>
      <c r="E227" s="18" t="s">
        <v>254</v>
      </c>
      <c r="F227" s="19">
        <f>COUNTA(F3:F226)</f>
        <v>224</v>
      </c>
    </row>
  </sheetData>
  <mergeCells count="3">
    <mergeCell ref="C1:C2"/>
    <mergeCell ref="A1:A2"/>
    <mergeCell ref="B1:B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866E9-8E20-4279-8F5C-544BF85B302B}">
  <dimension ref="A1:P22"/>
  <sheetViews>
    <sheetView workbookViewId="0">
      <selection activeCell="C31" sqref="C31"/>
    </sheetView>
  </sheetViews>
  <sheetFormatPr defaultRowHeight="15" x14ac:dyDescent="0.25"/>
  <cols>
    <col min="1" max="1" width="19.7109375" bestFit="1" customWidth="1"/>
    <col min="2" max="2" width="23.5703125" bestFit="1" customWidth="1"/>
    <col min="3" max="3" width="16.7109375" bestFit="1" customWidth="1"/>
    <col min="4" max="4" width="20.28515625" bestFit="1" customWidth="1"/>
  </cols>
  <sheetData>
    <row r="1" spans="1:4" x14ac:dyDescent="0.25">
      <c r="A1" s="62" t="s">
        <v>89</v>
      </c>
      <c r="B1" s="62" t="s">
        <v>90</v>
      </c>
      <c r="C1" s="62" t="s">
        <v>92</v>
      </c>
      <c r="D1" s="62" t="s">
        <v>93</v>
      </c>
    </row>
    <row r="2" spans="1:4" x14ac:dyDescent="0.25">
      <c r="A2" s="62" t="s">
        <v>261</v>
      </c>
      <c r="B2" s="62" t="s">
        <v>91</v>
      </c>
      <c r="C2" s="62" t="s">
        <v>91</v>
      </c>
      <c r="D2" s="62" t="s">
        <v>94</v>
      </c>
    </row>
    <row r="3" spans="1:4" x14ac:dyDescent="0.25">
      <c r="A3" s="62">
        <v>7</v>
      </c>
      <c r="B3" s="66">
        <v>353.71578214826218</v>
      </c>
      <c r="C3" s="66">
        <f>B3</f>
        <v>353.71578214826218</v>
      </c>
      <c r="D3" s="121">
        <f>C3/$B$18*100</f>
        <v>0.61463680470848658</v>
      </c>
    </row>
    <row r="4" spans="1:4" x14ac:dyDescent="0.25">
      <c r="A4" s="62">
        <v>6</v>
      </c>
      <c r="B4" s="66">
        <v>455.64283550930327</v>
      </c>
      <c r="C4" s="66">
        <f>SUM($B$3:B4)</f>
        <v>809.35861765756545</v>
      </c>
      <c r="D4" s="121">
        <f t="shared" ref="D4:D16" si="0">C4/$B$18*100</f>
        <v>1.4063878959514722</v>
      </c>
    </row>
    <row r="5" spans="1:4" x14ac:dyDescent="0.25">
      <c r="A5" s="62">
        <v>3</v>
      </c>
      <c r="B5" s="66">
        <v>591.88907700858522</v>
      </c>
      <c r="C5" s="66">
        <f>SUM($B$3:B5)</f>
        <v>1401.2476946661507</v>
      </c>
      <c r="D5" s="121">
        <f t="shared" si="0"/>
        <v>2.4348882609194238</v>
      </c>
    </row>
    <row r="6" spans="1:4" x14ac:dyDescent="0.25">
      <c r="A6" s="62">
        <v>13</v>
      </c>
      <c r="B6" s="66">
        <v>652.20347134159454</v>
      </c>
      <c r="C6" s="66">
        <f>SUM($B$3:B6)</f>
        <v>2053.4511660077451</v>
      </c>
      <c r="D6" s="121">
        <f t="shared" si="0"/>
        <v>3.5681943724266403</v>
      </c>
    </row>
    <row r="7" spans="1:4" x14ac:dyDescent="0.25">
      <c r="A7" s="62">
        <v>15</v>
      </c>
      <c r="B7" s="66">
        <v>784.80965249797771</v>
      </c>
      <c r="C7" s="66">
        <f>SUM($B$3:B7)</f>
        <v>2838.2608185057229</v>
      </c>
      <c r="D7" s="121">
        <f t="shared" si="0"/>
        <v>4.9319245802960339</v>
      </c>
    </row>
    <row r="8" spans="1:4" x14ac:dyDescent="0.25">
      <c r="A8" s="62">
        <v>11</v>
      </c>
      <c r="B8" s="66">
        <v>1110.9710779887762</v>
      </c>
      <c r="C8" s="66">
        <f>SUM($B$3:B8)</f>
        <v>3949.2318964944989</v>
      </c>
      <c r="D8" s="121">
        <f t="shared" si="0"/>
        <v>6.862411564369439</v>
      </c>
    </row>
    <row r="9" spans="1:4" x14ac:dyDescent="0.25">
      <c r="A9" s="62">
        <v>14</v>
      </c>
      <c r="B9" s="66">
        <v>1304.0721094145008</v>
      </c>
      <c r="C9" s="66">
        <f>SUM($B$3:B9)</f>
        <v>5253.3040059089999</v>
      </c>
      <c r="D9" s="121">
        <f t="shared" si="0"/>
        <v>9.1284419619161845</v>
      </c>
    </row>
    <row r="10" spans="1:4" x14ac:dyDescent="0.25">
      <c r="A10" s="62">
        <v>9</v>
      </c>
      <c r="B10" s="66">
        <v>3185.0560265311383</v>
      </c>
      <c r="C10" s="66">
        <f>SUM($B$3:B10)</f>
        <v>8438.3600324401377</v>
      </c>
      <c r="D10" s="121">
        <f t="shared" si="0"/>
        <v>14.662977760898558</v>
      </c>
    </row>
    <row r="11" spans="1:4" x14ac:dyDescent="0.25">
      <c r="A11" s="62">
        <v>5</v>
      </c>
      <c r="B11" s="66">
        <v>3284.393516271622</v>
      </c>
      <c r="C11" s="66">
        <f>SUM($B$3:B11)</f>
        <v>11722.75354871176</v>
      </c>
      <c r="D11" s="121">
        <f t="shared" si="0"/>
        <v>20.370128072332236</v>
      </c>
    </row>
    <row r="12" spans="1:4" x14ac:dyDescent="0.25">
      <c r="A12" s="62">
        <v>10</v>
      </c>
      <c r="B12" s="66">
        <v>4802.3534579121888</v>
      </c>
      <c r="C12" s="66">
        <f>SUM($B$3:B12)</f>
        <v>16525.107006623948</v>
      </c>
      <c r="D12" s="121">
        <f t="shared" si="0"/>
        <v>28.71497253057208</v>
      </c>
    </row>
    <row r="13" spans="1:4" x14ac:dyDescent="0.25">
      <c r="A13" s="62">
        <v>12</v>
      </c>
      <c r="B13" s="66">
        <v>5297.3174140008196</v>
      </c>
      <c r="C13" s="66">
        <f>SUM($B$3:B13)</f>
        <v>21822.424420624768</v>
      </c>
      <c r="D13" s="121">
        <f>C13/$B$18*100</f>
        <v>37.919894711577129</v>
      </c>
    </row>
    <row r="14" spans="1:4" x14ac:dyDescent="0.25">
      <c r="A14" s="62">
        <v>4</v>
      </c>
      <c r="B14" s="66">
        <v>7559.3267763927633</v>
      </c>
      <c r="C14" s="66">
        <f>SUM($B$3:B14)</f>
        <v>29381.751197017533</v>
      </c>
      <c r="D14" s="121">
        <f t="shared" si="0"/>
        <v>51.055413933735707</v>
      </c>
    </row>
    <row r="15" spans="1:4" x14ac:dyDescent="0.25">
      <c r="A15" s="62">
        <v>2</v>
      </c>
      <c r="B15" s="66">
        <v>7623.8506112249388</v>
      </c>
      <c r="C15" s="66">
        <f>SUM($B$3:B15)</f>
        <v>37005.601808242471</v>
      </c>
      <c r="D15" s="121">
        <f t="shared" si="0"/>
        <v>64.303053467371257</v>
      </c>
    </row>
    <row r="16" spans="1:4" x14ac:dyDescent="0.25">
      <c r="A16" s="62">
        <v>8</v>
      </c>
      <c r="B16" s="66">
        <v>10030.250077612482</v>
      </c>
      <c r="C16" s="66">
        <f>SUM($B$3:B16)</f>
        <v>47035.851885854951</v>
      </c>
      <c r="D16" s="121">
        <f t="shared" si="0"/>
        <v>81.732190557857948</v>
      </c>
    </row>
    <row r="17" spans="1:16" x14ac:dyDescent="0.25">
      <c r="A17" s="62">
        <v>1</v>
      </c>
      <c r="B17" s="66">
        <v>10512.89551075181</v>
      </c>
      <c r="C17" s="66">
        <f>SUM($B$3:B17)</f>
        <v>57548.747396606763</v>
      </c>
      <c r="D17" s="20">
        <f>C17/$B$18*100</f>
        <v>100</v>
      </c>
    </row>
    <row r="18" spans="1:16" x14ac:dyDescent="0.25">
      <c r="A18" s="143" t="s">
        <v>248</v>
      </c>
      <c r="B18" s="65">
        <f>SUM(B3:B17)</f>
        <v>57548.747396606763</v>
      </c>
    </row>
    <row r="19" spans="1:16" x14ac:dyDescent="0.25">
      <c r="A19" s="62" t="s">
        <v>249</v>
      </c>
      <c r="B19" s="66">
        <v>353.71578214826201</v>
      </c>
    </row>
    <row r="20" spans="1:16" x14ac:dyDescent="0.25">
      <c r="A20" s="62" t="s">
        <v>250</v>
      </c>
      <c r="B20" s="66">
        <f>MAX(B3:B17)</f>
        <v>10512.89551075181</v>
      </c>
    </row>
    <row r="21" spans="1:16" x14ac:dyDescent="0.25">
      <c r="A21" s="62" t="s">
        <v>251</v>
      </c>
      <c r="B21" s="66">
        <f>AVERAGE(B3:B17)</f>
        <v>3836.5831597737842</v>
      </c>
      <c r="C21" s="142">
        <v>3836.5831597737842</v>
      </c>
      <c r="D21" s="142">
        <v>3836.5831597737842</v>
      </c>
      <c r="E21" s="142">
        <v>3836.5831597737842</v>
      </c>
      <c r="F21" s="142">
        <v>3836.5831597737842</v>
      </c>
      <c r="G21" s="142">
        <v>3836.5831597737842</v>
      </c>
      <c r="H21" s="142">
        <v>3836.5831597737842</v>
      </c>
      <c r="I21" s="142">
        <v>3836.5831597737842</v>
      </c>
      <c r="J21" s="142">
        <v>3836.5831597737842</v>
      </c>
      <c r="K21" s="142">
        <v>3836.5831597737842</v>
      </c>
      <c r="L21" s="142">
        <v>3836.5831597737842</v>
      </c>
      <c r="M21" s="142">
        <v>3836.5831597737842</v>
      </c>
      <c r="N21" s="142">
        <v>3836.5831597737842</v>
      </c>
      <c r="O21" s="142">
        <v>3836.5831597737842</v>
      </c>
      <c r="P21" s="142">
        <v>3836.5831597737842</v>
      </c>
    </row>
    <row r="22" spans="1:16" x14ac:dyDescent="0.25">
      <c r="A22" s="62" t="s">
        <v>252</v>
      </c>
      <c r="B22" s="66">
        <f>GEOMEAN(B3:B17)</f>
        <v>2173.8504982298227</v>
      </c>
      <c r="C22" s="142">
        <v>2173.8504982298227</v>
      </c>
      <c r="D22" s="142">
        <v>2173.8504982298227</v>
      </c>
      <c r="E22" s="142">
        <v>2173.8504982298227</v>
      </c>
      <c r="F22" s="142">
        <v>2173.8504982298227</v>
      </c>
      <c r="G22" s="142">
        <v>2173.8504982298227</v>
      </c>
      <c r="H22" s="142">
        <v>2173.8504982298227</v>
      </c>
      <c r="I22" s="142">
        <v>2173.8504982298227</v>
      </c>
      <c r="J22" s="142">
        <v>2173.8504982298227</v>
      </c>
      <c r="K22" s="142">
        <v>2173.8504982298227</v>
      </c>
      <c r="L22" s="142">
        <v>2173.8504982298227</v>
      </c>
      <c r="M22" s="142">
        <v>2173.8504982298227</v>
      </c>
      <c r="N22" s="142">
        <v>2173.8504982298227</v>
      </c>
      <c r="O22" s="142">
        <v>2173.8504982298227</v>
      </c>
      <c r="P22" s="142">
        <v>2173.8504982298227</v>
      </c>
    </row>
  </sheetData>
  <sortState xmlns:xlrd2="http://schemas.microsoft.com/office/spreadsheetml/2017/richdata2" ref="G3:H17">
    <sortCondition ref="H3:H17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3A2E0-3CD7-4BA5-8A98-209C17E64DFF}">
  <dimension ref="A1:G18"/>
  <sheetViews>
    <sheetView zoomScaleNormal="100" workbookViewId="0">
      <selection activeCell="M24" sqref="M24"/>
    </sheetView>
  </sheetViews>
  <sheetFormatPr defaultRowHeight="15" x14ac:dyDescent="0.25"/>
  <cols>
    <col min="2" max="3" width="18.7109375" customWidth="1"/>
    <col min="4" max="4" width="11.85546875" customWidth="1"/>
    <col min="6" max="6" width="11.5703125" bestFit="1" customWidth="1"/>
    <col min="7" max="7" width="12.140625" bestFit="1" customWidth="1"/>
  </cols>
  <sheetData>
    <row r="1" spans="1:7" ht="15.75" customHeight="1" x14ac:dyDescent="0.25">
      <c r="A1" s="291" t="s">
        <v>148</v>
      </c>
      <c r="B1" s="305" t="s">
        <v>227</v>
      </c>
      <c r="C1" s="305" t="s">
        <v>228</v>
      </c>
      <c r="D1" s="289" t="s">
        <v>281</v>
      </c>
      <c r="E1" s="289"/>
      <c r="F1" s="289"/>
      <c r="G1" s="290"/>
    </row>
    <row r="2" spans="1:7" x14ac:dyDescent="0.25">
      <c r="A2" s="287"/>
      <c r="B2" s="296"/>
      <c r="C2" s="296"/>
      <c r="D2" s="344"/>
      <c r="E2" s="344"/>
      <c r="F2" s="344"/>
      <c r="G2" s="345"/>
    </row>
    <row r="3" spans="1:7" x14ac:dyDescent="0.25">
      <c r="A3" s="287"/>
      <c r="B3" s="296"/>
      <c r="C3" s="296"/>
      <c r="D3" s="81" t="s">
        <v>87</v>
      </c>
      <c r="E3" s="81" t="s">
        <v>88</v>
      </c>
      <c r="F3" s="81" t="s">
        <v>218</v>
      </c>
      <c r="G3" s="82" t="s">
        <v>220</v>
      </c>
    </row>
    <row r="4" spans="1:7" ht="15.75" thickBot="1" x14ac:dyDescent="0.3">
      <c r="A4" s="288"/>
      <c r="B4" s="102" t="s">
        <v>229</v>
      </c>
      <c r="C4" s="102" t="s">
        <v>229</v>
      </c>
      <c r="D4" s="102" t="s">
        <v>282</v>
      </c>
      <c r="E4" s="102" t="s">
        <v>283</v>
      </c>
      <c r="F4" s="102" t="s">
        <v>283</v>
      </c>
      <c r="G4" s="103" t="s">
        <v>283</v>
      </c>
    </row>
    <row r="5" spans="1:7" x14ac:dyDescent="0.25">
      <c r="A5" s="136">
        <v>1</v>
      </c>
      <c r="B5" s="98">
        <v>252.30949225804343</v>
      </c>
      <c r="C5" s="98">
        <v>221.02685201723099</v>
      </c>
      <c r="D5" s="97">
        <v>4637.4333333333334</v>
      </c>
      <c r="E5" s="97">
        <v>62.7</v>
      </c>
      <c r="F5" s="98">
        <v>77.36666666666666</v>
      </c>
      <c r="G5" s="222">
        <f>SUM(E5:F5)</f>
        <v>140.06666666666666</v>
      </c>
    </row>
    <row r="6" spans="1:7" x14ac:dyDescent="0.25">
      <c r="A6" s="89">
        <v>2</v>
      </c>
      <c r="B6" s="85">
        <v>182.97241466939855</v>
      </c>
      <c r="C6" s="85">
        <v>26.604502580721743</v>
      </c>
      <c r="D6" s="84">
        <v>22897.866666666665</v>
      </c>
      <c r="E6" s="84">
        <v>468.46666666666664</v>
      </c>
      <c r="F6" s="85">
        <v>168.83333333333334</v>
      </c>
      <c r="G6" s="223">
        <f t="shared" ref="G6:G18" si="0">SUM(E6:F6)</f>
        <v>637.29999999999995</v>
      </c>
    </row>
    <row r="7" spans="1:7" x14ac:dyDescent="0.25">
      <c r="A7" s="89">
        <v>3</v>
      </c>
      <c r="B7" s="85">
        <v>14.205337848206046</v>
      </c>
      <c r="C7" s="85">
        <v>7.2882538401651464</v>
      </c>
      <c r="D7" s="84">
        <v>508.43333333333334</v>
      </c>
      <c r="E7" s="84">
        <v>46.4</v>
      </c>
      <c r="F7" s="85">
        <v>0.5</v>
      </c>
      <c r="G7" s="223">
        <f t="shared" si="0"/>
        <v>46.9</v>
      </c>
    </row>
    <row r="8" spans="1:7" x14ac:dyDescent="0.25">
      <c r="A8" s="89">
        <v>4</v>
      </c>
      <c r="B8" s="85">
        <v>181.42384263342632</v>
      </c>
      <c r="C8" s="85">
        <v>19.410488029413255</v>
      </c>
      <c r="D8" s="84">
        <v>13111.133333333333</v>
      </c>
      <c r="E8" s="84">
        <v>419.36666666666667</v>
      </c>
      <c r="F8" s="85">
        <v>158.80000000000001</v>
      </c>
      <c r="G8" s="223">
        <f t="shared" si="0"/>
        <v>578.16666666666674</v>
      </c>
    </row>
    <row r="9" spans="1:7" x14ac:dyDescent="0.25">
      <c r="A9" s="89">
        <v>5</v>
      </c>
      <c r="B9" s="85">
        <v>78.825444390518925</v>
      </c>
      <c r="C9" s="85">
        <v>1.0000000000000001E-7</v>
      </c>
      <c r="D9" s="84">
        <v>19551.766666666666</v>
      </c>
      <c r="E9" s="84">
        <v>365.6</v>
      </c>
      <c r="F9" s="85">
        <v>304.53333333333336</v>
      </c>
      <c r="G9" s="223">
        <f t="shared" si="0"/>
        <v>670.13333333333344</v>
      </c>
    </row>
    <row r="10" spans="1:7" x14ac:dyDescent="0.25">
      <c r="A10" s="89">
        <v>6</v>
      </c>
      <c r="B10" s="85">
        <v>10.935428052223278</v>
      </c>
      <c r="C10" s="85">
        <v>5.0852420732587653</v>
      </c>
      <c r="D10" s="84">
        <v>1856.5333333333333</v>
      </c>
      <c r="E10" s="84">
        <v>38.333333333333336</v>
      </c>
      <c r="F10" s="85">
        <v>7</v>
      </c>
      <c r="G10" s="223">
        <f t="shared" si="0"/>
        <v>45.333333333333336</v>
      </c>
    </row>
    <row r="11" spans="1:7" x14ac:dyDescent="0.25">
      <c r="A11" s="89">
        <v>7</v>
      </c>
      <c r="B11" s="85">
        <v>8.4891787715582918</v>
      </c>
      <c r="C11" s="85">
        <v>1.6958292813020102E-3</v>
      </c>
      <c r="D11" s="84">
        <v>1215.6333333333334</v>
      </c>
      <c r="E11" s="84">
        <v>80.466666666666669</v>
      </c>
      <c r="F11" s="85">
        <v>6.5</v>
      </c>
      <c r="G11" s="223">
        <f t="shared" si="0"/>
        <v>86.966666666666669</v>
      </c>
    </row>
    <row r="12" spans="1:7" x14ac:dyDescent="0.25">
      <c r="A12" s="89">
        <v>9</v>
      </c>
      <c r="B12" s="85">
        <v>76.441344636747317</v>
      </c>
      <c r="C12" s="85">
        <v>0.21324960205528487</v>
      </c>
      <c r="D12" s="84">
        <v>21812.166666666668</v>
      </c>
      <c r="E12" s="84">
        <v>1245.5</v>
      </c>
      <c r="F12" s="85">
        <v>1058.2</v>
      </c>
      <c r="G12" s="223">
        <f t="shared" si="0"/>
        <v>2303.6999999999998</v>
      </c>
    </row>
    <row r="13" spans="1:7" x14ac:dyDescent="0.25">
      <c r="A13" s="89">
        <v>10</v>
      </c>
      <c r="B13" s="85">
        <v>115.25648298989253</v>
      </c>
      <c r="C13" s="85">
        <v>1.6970879614535896</v>
      </c>
      <c r="D13" s="84">
        <v>21641.966666666667</v>
      </c>
      <c r="E13" s="84">
        <v>473.36666666666667</v>
      </c>
      <c r="F13" s="85">
        <v>1503.6333333333334</v>
      </c>
      <c r="G13" s="223">
        <f t="shared" si="0"/>
        <v>1977</v>
      </c>
    </row>
    <row r="14" spans="1:7" x14ac:dyDescent="0.25">
      <c r="A14" s="89">
        <v>11</v>
      </c>
      <c r="B14" s="85">
        <v>26.663305871730628</v>
      </c>
      <c r="C14" s="85">
        <v>9.9999999999999995E-7</v>
      </c>
      <c r="D14" s="84">
        <v>1554.1333333333334</v>
      </c>
      <c r="E14" s="84">
        <v>95.766666666666666</v>
      </c>
      <c r="F14" s="85">
        <v>11.9</v>
      </c>
      <c r="G14" s="223">
        <f t="shared" si="0"/>
        <v>107.66666666666667</v>
      </c>
    </row>
    <row r="15" spans="1:7" x14ac:dyDescent="0.25">
      <c r="A15" s="89">
        <v>12</v>
      </c>
      <c r="B15" s="85">
        <v>127.13561793601967</v>
      </c>
      <c r="C15" s="85">
        <v>52.239042786859159</v>
      </c>
      <c r="D15" s="84">
        <v>6087.3666666666668</v>
      </c>
      <c r="E15" s="84">
        <v>184.56666666666666</v>
      </c>
      <c r="F15" s="85">
        <v>28.266666666666666</v>
      </c>
      <c r="G15" s="223">
        <f t="shared" si="0"/>
        <v>212.83333333333331</v>
      </c>
    </row>
    <row r="16" spans="1:7" x14ac:dyDescent="0.25">
      <c r="A16" s="89">
        <v>13</v>
      </c>
      <c r="B16" s="85">
        <v>15.652883312198268</v>
      </c>
      <c r="C16" s="85">
        <v>1.0000000000000001E-7</v>
      </c>
      <c r="D16" s="84">
        <v>4408.3666666666668</v>
      </c>
      <c r="E16" s="84">
        <v>64.86666666666666</v>
      </c>
      <c r="F16" s="85">
        <v>15.633333333333333</v>
      </c>
      <c r="G16" s="223">
        <f t="shared" si="0"/>
        <v>80.5</v>
      </c>
    </row>
    <row r="17" spans="1:7" x14ac:dyDescent="0.25">
      <c r="A17" s="89">
        <v>14</v>
      </c>
      <c r="B17" s="85">
        <v>31.297730625948017</v>
      </c>
      <c r="C17" s="85">
        <v>7.6767812736282579</v>
      </c>
      <c r="D17" s="84">
        <v>2417.0333333333333</v>
      </c>
      <c r="E17" s="84">
        <v>43.333333333333336</v>
      </c>
      <c r="F17" s="85">
        <v>7.3666666666666663</v>
      </c>
      <c r="G17" s="223">
        <f t="shared" si="0"/>
        <v>50.7</v>
      </c>
    </row>
    <row r="18" spans="1:7" ht="15.75" thickBot="1" x14ac:dyDescent="0.3">
      <c r="A18" s="109">
        <v>15</v>
      </c>
      <c r="B18" s="93">
        <v>18.835431659951464</v>
      </c>
      <c r="C18" s="93">
        <v>2.0082632428460867</v>
      </c>
      <c r="D18" s="91">
        <v>1710.3</v>
      </c>
      <c r="E18" s="91">
        <v>61.1</v>
      </c>
      <c r="F18" s="93">
        <v>4.833333333333333</v>
      </c>
      <c r="G18" s="224">
        <f t="shared" si="0"/>
        <v>65.933333333333337</v>
      </c>
    </row>
  </sheetData>
  <mergeCells count="4">
    <mergeCell ref="A1:A4"/>
    <mergeCell ref="D1:G2"/>
    <mergeCell ref="B1:B3"/>
    <mergeCell ref="C1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2E5B-51D0-42DE-9581-200EB4E65323}">
  <sheetPr>
    <tabColor theme="9"/>
  </sheetPr>
  <dimension ref="A1:BT199"/>
  <sheetViews>
    <sheetView zoomScale="85" zoomScaleNormal="85" workbookViewId="0">
      <pane xSplit="7" ySplit="5" topLeftCell="H6" activePane="bottomRight" state="frozen"/>
      <selection pane="topRight" activeCell="L1" sqref="L1"/>
      <selection pane="bottomLeft" activeCell="A6" sqref="A6"/>
      <selection pane="bottomRight" activeCell="K29" sqref="K29"/>
    </sheetView>
  </sheetViews>
  <sheetFormatPr defaultRowHeight="15" x14ac:dyDescent="0.25"/>
  <cols>
    <col min="1" max="1" width="5.5703125" style="49" bestFit="1" customWidth="1"/>
    <col min="2" max="2" width="8.42578125" style="49" bestFit="1" customWidth="1"/>
    <col min="3" max="3" width="13.85546875" style="49" bestFit="1" customWidth="1"/>
    <col min="4" max="4" width="4.140625" style="49" bestFit="1" customWidth="1"/>
    <col min="5" max="5" width="14.28515625" style="49" bestFit="1" customWidth="1"/>
    <col min="6" max="6" width="13.140625" style="49" bestFit="1" customWidth="1"/>
    <col min="7" max="7" width="15.5703125" style="49" bestFit="1" customWidth="1"/>
    <col min="8" max="9" width="15" style="49" customWidth="1"/>
    <col min="10" max="10" width="12.7109375" style="49" bestFit="1" customWidth="1"/>
    <col min="11" max="12" width="8.28515625" style="49" bestFit="1" customWidth="1"/>
    <col min="13" max="13" width="8.7109375" style="49" bestFit="1" customWidth="1"/>
    <col min="14" max="14" width="9.7109375" style="49" bestFit="1" customWidth="1"/>
    <col min="15" max="16" width="8.28515625" style="49" bestFit="1" customWidth="1"/>
    <col min="17" max="18" width="9.7109375" style="49" bestFit="1" customWidth="1"/>
    <col min="19" max="19" width="8.28515625" style="49" bestFit="1" customWidth="1"/>
    <col min="20" max="20" width="10.7109375" style="49" bestFit="1" customWidth="1"/>
    <col min="21" max="22" width="9.7109375" style="49" bestFit="1" customWidth="1"/>
    <col min="23" max="23" width="7.7109375" style="49" bestFit="1" customWidth="1"/>
    <col min="24" max="24" width="9.7109375" style="49" bestFit="1" customWidth="1"/>
    <col min="25" max="25" width="10.7109375" style="49" bestFit="1" customWidth="1"/>
    <col min="26" max="26" width="11.7109375" style="49" bestFit="1" customWidth="1"/>
    <col min="27" max="27" width="8.7109375" style="49" bestFit="1" customWidth="1"/>
    <col min="28" max="28" width="9.7109375" style="49" bestFit="1" customWidth="1"/>
    <col min="29" max="30" width="10.7109375" style="49" bestFit="1" customWidth="1"/>
    <col min="31" max="31" width="8.28515625" style="49" bestFit="1" customWidth="1"/>
    <col min="32" max="32" width="7.28515625" style="49" bestFit="1" customWidth="1"/>
    <col min="33" max="33" width="9.7109375" style="49" bestFit="1" customWidth="1"/>
    <col min="34" max="34" width="12.7109375" style="49" bestFit="1" customWidth="1"/>
    <col min="35" max="35" width="7.7109375" style="49" bestFit="1" customWidth="1"/>
    <col min="36" max="36" width="8.28515625" style="49" bestFit="1" customWidth="1"/>
    <col min="37" max="37" width="10.7109375" style="49" bestFit="1" customWidth="1"/>
    <col min="38" max="38" width="9.7109375" style="49" bestFit="1" customWidth="1"/>
    <col min="39" max="39" width="9.28515625" style="49" bestFit="1" customWidth="1"/>
    <col min="40" max="40" width="8.28515625" style="49" bestFit="1" customWidth="1"/>
    <col min="41" max="41" width="12.7109375" style="49" bestFit="1" customWidth="1"/>
    <col min="42" max="42" width="8.7109375" style="49" bestFit="1" customWidth="1"/>
    <col min="43" max="43" width="7.7109375" style="49" bestFit="1" customWidth="1"/>
    <col min="44" max="44" width="10.7109375" style="49" bestFit="1" customWidth="1"/>
    <col min="45" max="47" width="11.7109375" style="49" bestFit="1" customWidth="1"/>
    <col min="48" max="49" width="8.7109375" style="49" bestFit="1" customWidth="1"/>
    <col min="50" max="50" width="9.7109375" style="49" bestFit="1" customWidth="1"/>
    <col min="51" max="51" width="7.28515625" style="49" bestFit="1" customWidth="1"/>
    <col min="52" max="53" width="10.7109375" style="49" bestFit="1" customWidth="1"/>
    <col min="54" max="54" width="9.7109375" style="49" bestFit="1" customWidth="1"/>
    <col min="55" max="55" width="13.85546875" style="49" bestFit="1" customWidth="1"/>
    <col min="56" max="56" width="8.28515625" style="49" bestFit="1" customWidth="1"/>
    <col min="57" max="57" width="10.28515625" style="49" bestFit="1" customWidth="1"/>
    <col min="58" max="58" width="8.7109375" style="49" bestFit="1" customWidth="1"/>
    <col min="59" max="59" width="8.28515625" style="49" bestFit="1" customWidth="1"/>
    <col min="60" max="60" width="11.7109375" style="49" bestFit="1" customWidth="1"/>
    <col min="61" max="61" width="12.7109375" style="49" bestFit="1" customWidth="1"/>
    <col min="62" max="62" width="7.7109375" style="49" bestFit="1" customWidth="1"/>
    <col min="63" max="63" width="8.7109375" style="49" bestFit="1" customWidth="1"/>
    <col min="64" max="64" width="9.7109375" style="49" bestFit="1" customWidth="1"/>
    <col min="65" max="65" width="10.7109375" style="49" bestFit="1" customWidth="1"/>
    <col min="66" max="66" width="7.7109375" style="49" bestFit="1" customWidth="1"/>
    <col min="67" max="67" width="9.28515625" style="49" bestFit="1" customWidth="1"/>
    <col min="68" max="68" width="6.7109375" style="49" bestFit="1" customWidth="1"/>
    <col min="69" max="69" width="4.7109375" style="49" bestFit="1" customWidth="1"/>
    <col min="70" max="70" width="6.7109375" style="49" bestFit="1" customWidth="1"/>
    <col min="71" max="71" width="4.7109375" style="49" bestFit="1" customWidth="1"/>
    <col min="72" max="72" width="4.140625" style="61" bestFit="1" customWidth="1"/>
    <col min="73" max="16384" width="9.140625" style="49"/>
  </cols>
  <sheetData>
    <row r="1" spans="1:72" x14ac:dyDescent="0.25">
      <c r="A1" s="346" t="s">
        <v>144</v>
      </c>
      <c r="B1" s="346"/>
      <c r="C1" s="346"/>
      <c r="D1" s="346"/>
      <c r="E1" s="347"/>
      <c r="F1" s="347"/>
      <c r="G1" s="348"/>
      <c r="H1" s="48"/>
      <c r="I1" s="48"/>
      <c r="J1" s="346" t="s">
        <v>145</v>
      </c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 t="s">
        <v>146</v>
      </c>
      <c r="BQ1" s="346"/>
      <c r="BR1" s="346"/>
      <c r="BS1" s="346"/>
      <c r="BT1" s="346"/>
    </row>
    <row r="2" spans="1:72" s="51" customFormat="1" ht="219.75" customHeight="1" x14ac:dyDescent="0.25">
      <c r="A2" s="50" t="s">
        <v>147</v>
      </c>
      <c r="B2" s="50" t="s">
        <v>148</v>
      </c>
      <c r="C2" s="50" t="s">
        <v>267</v>
      </c>
      <c r="D2" s="50" t="s">
        <v>149</v>
      </c>
      <c r="E2" s="50" t="s">
        <v>119</v>
      </c>
      <c r="F2" s="50" t="s">
        <v>120</v>
      </c>
      <c r="G2" s="50" t="s">
        <v>121</v>
      </c>
      <c r="H2" s="50" t="s">
        <v>124</v>
      </c>
      <c r="I2" s="50" t="s">
        <v>123</v>
      </c>
      <c r="J2" s="50" t="s">
        <v>122</v>
      </c>
      <c r="K2" s="50" t="s">
        <v>150</v>
      </c>
      <c r="L2" s="50" t="s">
        <v>151</v>
      </c>
      <c r="M2" s="50" t="s">
        <v>152</v>
      </c>
      <c r="N2" s="50" t="s">
        <v>153</v>
      </c>
      <c r="O2" s="50" t="s">
        <v>154</v>
      </c>
      <c r="P2" s="50" t="s">
        <v>155</v>
      </c>
      <c r="Q2" s="50" t="s">
        <v>156</v>
      </c>
      <c r="R2" s="50" t="s">
        <v>157</v>
      </c>
      <c r="S2" s="50" t="s">
        <v>158</v>
      </c>
      <c r="T2" s="50" t="s">
        <v>159</v>
      </c>
      <c r="U2" s="50" t="s">
        <v>160</v>
      </c>
      <c r="V2" s="50" t="s">
        <v>161</v>
      </c>
      <c r="W2" s="50" t="s">
        <v>162</v>
      </c>
      <c r="X2" s="50" t="s">
        <v>163</v>
      </c>
      <c r="Y2" s="50" t="s">
        <v>164</v>
      </c>
      <c r="Z2" s="50" t="s">
        <v>165</v>
      </c>
      <c r="AA2" s="50" t="s">
        <v>166</v>
      </c>
      <c r="AB2" s="50" t="s">
        <v>167</v>
      </c>
      <c r="AC2" s="50" t="s">
        <v>168</v>
      </c>
      <c r="AD2" s="50" t="s">
        <v>169</v>
      </c>
      <c r="AE2" s="50" t="s">
        <v>170</v>
      </c>
      <c r="AF2" s="50" t="s">
        <v>171</v>
      </c>
      <c r="AG2" s="50" t="s">
        <v>172</v>
      </c>
      <c r="AH2" s="50" t="s">
        <v>173</v>
      </c>
      <c r="AI2" s="50" t="s">
        <v>174</v>
      </c>
      <c r="AJ2" s="50" t="s">
        <v>175</v>
      </c>
      <c r="AK2" s="50" t="s">
        <v>176</v>
      </c>
      <c r="AL2" s="50" t="s">
        <v>177</v>
      </c>
      <c r="AM2" s="50" t="s">
        <v>178</v>
      </c>
      <c r="AN2" s="50" t="s">
        <v>179</v>
      </c>
      <c r="AO2" s="50" t="s">
        <v>180</v>
      </c>
      <c r="AP2" s="50" t="s">
        <v>181</v>
      </c>
      <c r="AQ2" s="50" t="s">
        <v>182</v>
      </c>
      <c r="AR2" s="50" t="s">
        <v>183</v>
      </c>
      <c r="AS2" s="50" t="s">
        <v>184</v>
      </c>
      <c r="AT2" s="50" t="s">
        <v>185</v>
      </c>
      <c r="AU2" s="50" t="s">
        <v>186</v>
      </c>
      <c r="AV2" s="50" t="s">
        <v>187</v>
      </c>
      <c r="AW2" s="50" t="s">
        <v>188</v>
      </c>
      <c r="AX2" s="50" t="s">
        <v>189</v>
      </c>
      <c r="AY2" s="50" t="s">
        <v>190</v>
      </c>
      <c r="AZ2" s="50" t="s">
        <v>191</v>
      </c>
      <c r="BA2" s="50" t="s">
        <v>192</v>
      </c>
      <c r="BB2" s="50" t="s">
        <v>193</v>
      </c>
      <c r="BC2" s="50" t="s">
        <v>194</v>
      </c>
      <c r="BD2" s="50" t="s">
        <v>195</v>
      </c>
      <c r="BE2" s="50" t="s">
        <v>196</v>
      </c>
      <c r="BF2" s="50" t="s">
        <v>197</v>
      </c>
      <c r="BG2" s="50" t="s">
        <v>198</v>
      </c>
      <c r="BH2" s="50" t="s">
        <v>199</v>
      </c>
      <c r="BI2" s="50" t="s">
        <v>200</v>
      </c>
      <c r="BJ2" s="50" t="s">
        <v>201</v>
      </c>
      <c r="BK2" s="50" t="s">
        <v>202</v>
      </c>
      <c r="BL2" s="50" t="s">
        <v>203</v>
      </c>
      <c r="BM2" s="50" t="s">
        <v>204</v>
      </c>
      <c r="BN2" s="50" t="s">
        <v>205</v>
      </c>
      <c r="BO2" s="50" t="s">
        <v>206</v>
      </c>
      <c r="BP2" s="50" t="s">
        <v>207</v>
      </c>
      <c r="BQ2" s="50" t="s">
        <v>208</v>
      </c>
      <c r="BR2" s="50" t="s">
        <v>209</v>
      </c>
      <c r="BS2" s="50" t="s">
        <v>210</v>
      </c>
      <c r="BT2" s="50" t="s">
        <v>211</v>
      </c>
    </row>
    <row r="3" spans="1:72" x14ac:dyDescent="0.25">
      <c r="A3" s="52"/>
      <c r="B3" s="52"/>
      <c r="C3" s="52"/>
      <c r="D3" s="52"/>
      <c r="E3" s="52"/>
      <c r="F3" s="52"/>
      <c r="G3" s="52" t="s">
        <v>212</v>
      </c>
      <c r="H3" s="52"/>
      <c r="I3" s="52"/>
      <c r="J3" s="52" t="s">
        <v>213</v>
      </c>
      <c r="K3" s="52" t="s">
        <v>214</v>
      </c>
      <c r="L3" s="52" t="s">
        <v>214</v>
      </c>
      <c r="M3" s="52" t="s">
        <v>214</v>
      </c>
      <c r="N3" s="52" t="s">
        <v>214</v>
      </c>
      <c r="O3" s="52" t="s">
        <v>214</v>
      </c>
      <c r="P3" s="52" t="s">
        <v>214</v>
      </c>
      <c r="Q3" s="52" t="s">
        <v>214</v>
      </c>
      <c r="R3" s="52" t="s">
        <v>214</v>
      </c>
      <c r="S3" s="52" t="s">
        <v>214</v>
      </c>
      <c r="T3" s="52" t="s">
        <v>214</v>
      </c>
      <c r="U3" s="52" t="s">
        <v>214</v>
      </c>
      <c r="V3" s="52" t="s">
        <v>214</v>
      </c>
      <c r="W3" s="52" t="s">
        <v>214</v>
      </c>
      <c r="X3" s="52" t="s">
        <v>214</v>
      </c>
      <c r="Y3" s="52" t="s">
        <v>214</v>
      </c>
      <c r="Z3" s="52" t="s">
        <v>214</v>
      </c>
      <c r="AA3" s="52" t="s">
        <v>214</v>
      </c>
      <c r="AB3" s="52" t="s">
        <v>214</v>
      </c>
      <c r="AC3" s="52" t="s">
        <v>214</v>
      </c>
      <c r="AD3" s="52" t="s">
        <v>214</v>
      </c>
      <c r="AE3" s="52" t="s">
        <v>213</v>
      </c>
      <c r="AF3" s="52" t="s">
        <v>214</v>
      </c>
      <c r="AG3" s="52" t="s">
        <v>214</v>
      </c>
      <c r="AH3" s="52" t="s">
        <v>214</v>
      </c>
      <c r="AI3" s="52" t="s">
        <v>214</v>
      </c>
      <c r="AJ3" s="52" t="s">
        <v>214</v>
      </c>
      <c r="AK3" s="52" t="s">
        <v>214</v>
      </c>
      <c r="AL3" s="52" t="s">
        <v>214</v>
      </c>
      <c r="AM3" s="52" t="s">
        <v>214</v>
      </c>
      <c r="AN3" s="52" t="s">
        <v>214</v>
      </c>
      <c r="AO3" s="52" t="s">
        <v>214</v>
      </c>
      <c r="AP3" s="52" t="s">
        <v>214</v>
      </c>
      <c r="AQ3" s="52" t="s">
        <v>214</v>
      </c>
      <c r="AR3" s="52" t="s">
        <v>214</v>
      </c>
      <c r="AS3" s="52" t="s">
        <v>214</v>
      </c>
      <c r="AT3" s="52" t="s">
        <v>214</v>
      </c>
      <c r="AU3" s="52" t="s">
        <v>214</v>
      </c>
      <c r="AV3" s="52" t="s">
        <v>214</v>
      </c>
      <c r="AW3" s="52" t="s">
        <v>214</v>
      </c>
      <c r="AX3" s="52" t="s">
        <v>214</v>
      </c>
      <c r="AY3" s="52" t="s">
        <v>214</v>
      </c>
      <c r="AZ3" s="52" t="s">
        <v>214</v>
      </c>
      <c r="BA3" s="52" t="s">
        <v>214</v>
      </c>
      <c r="BB3" s="52" t="s">
        <v>214</v>
      </c>
      <c r="BC3" s="52" t="s">
        <v>214</v>
      </c>
      <c r="BD3" s="52" t="s">
        <v>214</v>
      </c>
      <c r="BE3" s="52" t="s">
        <v>214</v>
      </c>
      <c r="BF3" s="52" t="s">
        <v>214</v>
      </c>
      <c r="BG3" s="52" t="s">
        <v>214</v>
      </c>
      <c r="BH3" s="52" t="s">
        <v>214</v>
      </c>
      <c r="BI3" s="52" t="s">
        <v>214</v>
      </c>
      <c r="BJ3" s="52" t="s">
        <v>214</v>
      </c>
      <c r="BK3" s="52" t="s">
        <v>214</v>
      </c>
      <c r="BL3" s="52" t="s">
        <v>214</v>
      </c>
      <c r="BM3" s="52" t="s">
        <v>214</v>
      </c>
      <c r="BN3" s="52" t="s">
        <v>214</v>
      </c>
      <c r="BO3" s="52" t="s">
        <v>214</v>
      </c>
      <c r="BP3" s="52"/>
      <c r="BQ3" s="52"/>
      <c r="BR3" s="52"/>
      <c r="BS3" s="52"/>
      <c r="BT3" s="52"/>
    </row>
    <row r="4" spans="1:72" x14ac:dyDescent="0.25">
      <c r="A4" s="52"/>
      <c r="B4" s="52"/>
      <c r="C4" s="52"/>
      <c r="D4" s="52"/>
      <c r="E4" s="52"/>
      <c r="F4" s="52"/>
      <c r="G4" s="52" t="s">
        <v>215</v>
      </c>
      <c r="H4" s="52"/>
      <c r="I4" s="52"/>
      <c r="J4" s="52" t="s">
        <v>213</v>
      </c>
      <c r="K4" s="52" t="s">
        <v>213</v>
      </c>
      <c r="L4" s="52" t="s">
        <v>213</v>
      </c>
      <c r="M4" s="52" t="s">
        <v>213</v>
      </c>
      <c r="N4" s="52" t="s">
        <v>213</v>
      </c>
      <c r="O4" s="52" t="s">
        <v>213</v>
      </c>
      <c r="P4" s="52" t="s">
        <v>213</v>
      </c>
      <c r="Q4" s="52" t="s">
        <v>214</v>
      </c>
      <c r="R4" s="52" t="s">
        <v>213</v>
      </c>
      <c r="S4" s="52" t="s">
        <v>213</v>
      </c>
      <c r="T4" s="52" t="s">
        <v>213</v>
      </c>
      <c r="U4" s="52" t="s">
        <v>213</v>
      </c>
      <c r="V4" s="52" t="s">
        <v>213</v>
      </c>
      <c r="W4" s="52" t="s">
        <v>213</v>
      </c>
      <c r="X4" s="52" t="s">
        <v>213</v>
      </c>
      <c r="Y4" s="52" t="s">
        <v>213</v>
      </c>
      <c r="Z4" s="52" t="s">
        <v>213</v>
      </c>
      <c r="AA4" s="52" t="s">
        <v>213</v>
      </c>
      <c r="AB4" s="52" t="s">
        <v>213</v>
      </c>
      <c r="AC4" s="52" t="s">
        <v>213</v>
      </c>
      <c r="AD4" s="52" t="s">
        <v>213</v>
      </c>
      <c r="AE4" s="52" t="s">
        <v>213</v>
      </c>
      <c r="AF4" s="52" t="s">
        <v>213</v>
      </c>
      <c r="AG4" s="52" t="s">
        <v>214</v>
      </c>
      <c r="AH4" s="52" t="s">
        <v>213</v>
      </c>
      <c r="AI4" s="52" t="s">
        <v>213</v>
      </c>
      <c r="AJ4" s="52" t="s">
        <v>213</v>
      </c>
      <c r="AK4" s="52" t="s">
        <v>213</v>
      </c>
      <c r="AL4" s="52" t="s">
        <v>213</v>
      </c>
      <c r="AM4" s="52" t="s">
        <v>213</v>
      </c>
      <c r="AN4" s="52" t="s">
        <v>213</v>
      </c>
      <c r="AO4" s="52" t="s">
        <v>213</v>
      </c>
      <c r="AP4" s="52" t="s">
        <v>214</v>
      </c>
      <c r="AQ4" s="52" t="s">
        <v>213</v>
      </c>
      <c r="AR4" s="52" t="s">
        <v>213</v>
      </c>
      <c r="AS4" s="52" t="s">
        <v>214</v>
      </c>
      <c r="AT4" s="52" t="s">
        <v>213</v>
      </c>
      <c r="AU4" s="52" t="s">
        <v>213</v>
      </c>
      <c r="AV4" s="52" t="s">
        <v>213</v>
      </c>
      <c r="AW4" s="52" t="s">
        <v>214</v>
      </c>
      <c r="AX4" s="52" t="s">
        <v>214</v>
      </c>
      <c r="AY4" s="52" t="s">
        <v>213</v>
      </c>
      <c r="AZ4" s="52" t="s">
        <v>213</v>
      </c>
      <c r="BA4" s="52" t="s">
        <v>213</v>
      </c>
      <c r="BB4" s="52" t="s">
        <v>213</v>
      </c>
      <c r="BC4" s="52" t="s">
        <v>213</v>
      </c>
      <c r="BD4" s="52" t="s">
        <v>213</v>
      </c>
      <c r="BE4" s="52" t="s">
        <v>213</v>
      </c>
      <c r="BF4" s="52" t="s">
        <v>214</v>
      </c>
      <c r="BG4" s="52" t="s">
        <v>213</v>
      </c>
      <c r="BH4" s="52" t="s">
        <v>213</v>
      </c>
      <c r="BI4" s="52" t="s">
        <v>213</v>
      </c>
      <c r="BJ4" s="52" t="s">
        <v>213</v>
      </c>
      <c r="BK4" s="52" t="s">
        <v>214</v>
      </c>
      <c r="BL4" s="52" t="s">
        <v>214</v>
      </c>
      <c r="BM4" s="52" t="s">
        <v>213</v>
      </c>
      <c r="BN4" s="52" t="s">
        <v>213</v>
      </c>
      <c r="BO4" s="52" t="s">
        <v>213</v>
      </c>
      <c r="BP4" s="52"/>
      <c r="BQ4" s="52"/>
      <c r="BR4" s="52"/>
      <c r="BS4" s="52"/>
      <c r="BT4" s="52"/>
    </row>
    <row r="5" spans="1:72" x14ac:dyDescent="0.25">
      <c r="A5" s="52"/>
      <c r="B5" s="52">
        <v>1</v>
      </c>
      <c r="C5" s="52">
        <v>2</v>
      </c>
      <c r="D5" s="52">
        <v>3</v>
      </c>
      <c r="E5" s="52">
        <v>7</v>
      </c>
      <c r="F5" s="52">
        <v>8</v>
      </c>
      <c r="G5" s="52">
        <v>9</v>
      </c>
      <c r="H5" s="52"/>
      <c r="I5" s="52"/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  <c r="P5" s="52">
        <v>16</v>
      </c>
      <c r="Q5" s="52">
        <v>17</v>
      </c>
      <c r="R5" s="52">
        <v>18</v>
      </c>
      <c r="S5" s="52">
        <v>19</v>
      </c>
      <c r="T5" s="52">
        <v>20</v>
      </c>
      <c r="U5" s="52">
        <v>21</v>
      </c>
      <c r="V5" s="52">
        <v>22</v>
      </c>
      <c r="W5" s="52">
        <v>23</v>
      </c>
      <c r="X5" s="52">
        <v>24</v>
      </c>
      <c r="Y5" s="52">
        <v>25</v>
      </c>
      <c r="Z5" s="52">
        <v>26</v>
      </c>
      <c r="AA5" s="52">
        <v>27</v>
      </c>
      <c r="AB5" s="52">
        <v>28</v>
      </c>
      <c r="AC5" s="52">
        <v>29</v>
      </c>
      <c r="AD5" s="52">
        <v>30</v>
      </c>
      <c r="AE5" s="52">
        <v>31</v>
      </c>
      <c r="AF5" s="52">
        <v>32</v>
      </c>
      <c r="AG5" s="52">
        <v>33</v>
      </c>
      <c r="AH5" s="52">
        <v>34</v>
      </c>
      <c r="AI5" s="52">
        <v>35</v>
      </c>
      <c r="AJ5" s="52">
        <v>36</v>
      </c>
      <c r="AK5" s="52">
        <v>37</v>
      </c>
      <c r="AL5" s="52">
        <v>38</v>
      </c>
      <c r="AM5" s="52">
        <v>39</v>
      </c>
      <c r="AN5" s="52">
        <v>40</v>
      </c>
      <c r="AO5" s="52">
        <v>41</v>
      </c>
      <c r="AP5" s="52">
        <v>42</v>
      </c>
      <c r="AQ5" s="52">
        <v>43</v>
      </c>
      <c r="AR5" s="52">
        <v>44</v>
      </c>
      <c r="AS5" s="52">
        <v>45</v>
      </c>
      <c r="AT5" s="52">
        <v>46</v>
      </c>
      <c r="AU5" s="52">
        <v>47</v>
      </c>
      <c r="AV5" s="52">
        <v>48</v>
      </c>
      <c r="AW5" s="52">
        <v>49</v>
      </c>
      <c r="AX5" s="52">
        <v>50</v>
      </c>
      <c r="AY5" s="52">
        <v>51</v>
      </c>
      <c r="AZ5" s="52">
        <v>52</v>
      </c>
      <c r="BA5" s="52">
        <v>53</v>
      </c>
      <c r="BB5" s="52">
        <v>54</v>
      </c>
      <c r="BC5" s="52">
        <v>55</v>
      </c>
      <c r="BD5" s="52">
        <v>56</v>
      </c>
      <c r="BE5" s="52">
        <v>57</v>
      </c>
      <c r="BF5" s="52">
        <v>58</v>
      </c>
      <c r="BG5" s="52">
        <v>59</v>
      </c>
      <c r="BH5" s="52">
        <v>60</v>
      </c>
      <c r="BI5" s="52">
        <v>61</v>
      </c>
      <c r="BJ5" s="52">
        <v>62</v>
      </c>
      <c r="BK5" s="52">
        <v>63</v>
      </c>
      <c r="BL5" s="52">
        <v>64</v>
      </c>
      <c r="BM5" s="52">
        <v>65</v>
      </c>
      <c r="BN5" s="52">
        <v>66</v>
      </c>
      <c r="BO5" s="52">
        <v>67</v>
      </c>
      <c r="BP5" s="52">
        <v>65</v>
      </c>
      <c r="BQ5" s="52"/>
      <c r="BR5" s="52">
        <v>66</v>
      </c>
      <c r="BS5" s="52">
        <v>68</v>
      </c>
      <c r="BT5" s="52">
        <v>69</v>
      </c>
    </row>
    <row r="6" spans="1:72" x14ac:dyDescent="0.25">
      <c r="A6" s="53">
        <v>5843</v>
      </c>
      <c r="B6" s="53">
        <v>7</v>
      </c>
      <c r="C6" s="53">
        <v>101</v>
      </c>
      <c r="D6" s="53" t="s">
        <v>125</v>
      </c>
      <c r="E6" s="38">
        <f>SUM(K6:BB6,BD6:BO6)</f>
        <v>16886285.845302328</v>
      </c>
      <c r="F6" s="38">
        <f>SUM(Q6,AG6,AP6,AS6,AW6:AX6,BF6,BK6:BL6)</f>
        <v>236570.22746070003</v>
      </c>
      <c r="G6" s="38">
        <f>SUM(J6:BB6,BD6:BO6)</f>
        <v>37185082.523403518</v>
      </c>
      <c r="H6" s="54">
        <f>J6/E6</f>
        <v>1.2020877097581653</v>
      </c>
      <c r="I6" s="54">
        <f>J6/G6</f>
        <v>0.5458854815052665</v>
      </c>
      <c r="J6" s="55">
        <v>20298796.678101201</v>
      </c>
      <c r="K6" s="54">
        <v>17.81153381</v>
      </c>
      <c r="L6" s="54">
        <v>93.011549049999985</v>
      </c>
      <c r="M6" s="54">
        <v>140.6029016</v>
      </c>
      <c r="N6" s="38">
        <v>4789.7595200000005</v>
      </c>
      <c r="O6" s="54" t="s">
        <v>216</v>
      </c>
      <c r="P6" s="54">
        <v>5.4028671899999994</v>
      </c>
      <c r="Q6" s="54">
        <v>2857.6081939999999</v>
      </c>
      <c r="R6" s="54">
        <v>12666.547460000002</v>
      </c>
      <c r="S6" s="54">
        <v>128.97538255000001</v>
      </c>
      <c r="T6" s="54">
        <v>20293.87486</v>
      </c>
      <c r="U6" s="54">
        <v>6587.8084160000008</v>
      </c>
      <c r="V6" s="54">
        <v>5012.1066940000001</v>
      </c>
      <c r="W6" s="54">
        <v>18.095517579999999</v>
      </c>
      <c r="X6" s="54">
        <v>5710.2740379999996</v>
      </c>
      <c r="Y6" s="54">
        <v>28398.816319999998</v>
      </c>
      <c r="Z6" s="54">
        <v>138606.19219999999</v>
      </c>
      <c r="AA6" s="54">
        <v>163.0627705</v>
      </c>
      <c r="AB6" s="54">
        <v>6351.1833419999994</v>
      </c>
      <c r="AC6" s="54">
        <v>28320.544139999998</v>
      </c>
      <c r="AD6" s="54">
        <v>82860.145199999999</v>
      </c>
      <c r="AE6" s="54">
        <v>61.396617449999994</v>
      </c>
      <c r="AF6" s="54" t="s">
        <v>216</v>
      </c>
      <c r="AG6" s="54">
        <v>3842.7979379999997</v>
      </c>
      <c r="AH6" s="38">
        <v>2737036.6758519281</v>
      </c>
      <c r="AI6" s="54">
        <v>36.145419100000005</v>
      </c>
      <c r="AJ6" s="54">
        <v>3987.1145580000002</v>
      </c>
      <c r="AK6" s="54">
        <v>21131.072340000002</v>
      </c>
      <c r="AL6" s="54">
        <v>7225.7083780000012</v>
      </c>
      <c r="AM6" s="54">
        <v>150.80757299999999</v>
      </c>
      <c r="AN6" s="54">
        <v>3.0927395799999999</v>
      </c>
      <c r="AO6" s="38">
        <v>6473975.6545263734</v>
      </c>
      <c r="AP6" s="54">
        <v>231.22638034999997</v>
      </c>
      <c r="AQ6" s="54" t="s">
        <v>216</v>
      </c>
      <c r="AR6" s="38">
        <v>48233.308900000004</v>
      </c>
      <c r="AS6" s="38">
        <v>220679.95460000003</v>
      </c>
      <c r="AT6" s="38">
        <v>738422.2355999999</v>
      </c>
      <c r="AU6" s="38">
        <v>611829.98100000003</v>
      </c>
      <c r="AV6" s="54">
        <v>76.404703900000015</v>
      </c>
      <c r="AW6" s="54">
        <v>146.81268980000002</v>
      </c>
      <c r="AX6" s="54">
        <v>3342.295306</v>
      </c>
      <c r="AY6" s="54">
        <v>5.88183582</v>
      </c>
      <c r="AZ6" s="54">
        <v>24686.78198</v>
      </c>
      <c r="BA6" s="54">
        <v>18097.49452</v>
      </c>
      <c r="BB6" s="54">
        <v>1433.3400760000002</v>
      </c>
      <c r="BC6" s="38">
        <v>18799482.391132213</v>
      </c>
      <c r="BD6" s="54">
        <v>51.724804599999999</v>
      </c>
      <c r="BE6" s="54">
        <v>8490.3715400000001</v>
      </c>
      <c r="BF6" s="54">
        <v>224.67794964999999</v>
      </c>
      <c r="BG6" s="54">
        <v>11.511520265000001</v>
      </c>
      <c r="BH6" s="38">
        <v>812058.12519999989</v>
      </c>
      <c r="BI6" s="38">
        <v>4760331.939008425</v>
      </c>
      <c r="BJ6" s="54" t="s">
        <v>216</v>
      </c>
      <c r="BK6" s="54">
        <v>117.7630209</v>
      </c>
      <c r="BL6" s="54">
        <v>5127.0913820000005</v>
      </c>
      <c r="BM6" s="54">
        <v>42178.014900000002</v>
      </c>
      <c r="BN6" s="54">
        <v>20.058619</v>
      </c>
      <c r="BO6" s="54">
        <v>16.560917905</v>
      </c>
      <c r="BP6" s="56"/>
      <c r="BQ6" s="56"/>
      <c r="BR6" s="54">
        <v>199.98271946341737</v>
      </c>
      <c r="BS6" s="56"/>
      <c r="BT6" s="38">
        <v>23</v>
      </c>
    </row>
    <row r="7" spans="1:72" x14ac:dyDescent="0.25">
      <c r="A7" s="53">
        <v>178</v>
      </c>
      <c r="B7" s="53">
        <v>7</v>
      </c>
      <c r="C7" s="53">
        <v>102</v>
      </c>
      <c r="D7" s="53" t="s">
        <v>125</v>
      </c>
      <c r="E7" s="38">
        <f>SUM(K7:BB7,BD7:BO7)</f>
        <v>2874617.2299445439</v>
      </c>
      <c r="F7" s="38">
        <f>SUM(Q7,AG7,AP7,AS7,AW7:AX7,BF7,BK7:BL7)</f>
        <v>226410.82577580001</v>
      </c>
      <c r="G7" s="38">
        <f>SUM(J7:BB7,BD7:BO7)</f>
        <v>2895588.1027592723</v>
      </c>
      <c r="H7" s="54">
        <f>J7/E7</f>
        <v>7.2951878936357815E-3</v>
      </c>
      <c r="I7" s="54">
        <f>J7/G7</f>
        <v>7.2423535635971975E-3</v>
      </c>
      <c r="J7" s="55">
        <v>20970.872814728264</v>
      </c>
      <c r="K7" s="54">
        <v>14.236501879999999</v>
      </c>
      <c r="L7" s="54">
        <v>72.29609339999999</v>
      </c>
      <c r="M7" s="54">
        <v>108.9520366</v>
      </c>
      <c r="N7" s="38">
        <v>2183.2025759999997</v>
      </c>
      <c r="O7" s="54" t="s">
        <v>216</v>
      </c>
      <c r="P7" s="54" t="s">
        <v>216</v>
      </c>
      <c r="Q7" s="54">
        <v>2756.9732080000003</v>
      </c>
      <c r="R7" s="54">
        <v>12669.696240000001</v>
      </c>
      <c r="S7" s="54">
        <v>116.62131779999999</v>
      </c>
      <c r="T7" s="54">
        <v>20211.056240000002</v>
      </c>
      <c r="U7" s="54">
        <v>6541.5730080000003</v>
      </c>
      <c r="V7" s="54">
        <v>4889.5429519999998</v>
      </c>
      <c r="W7" s="54">
        <v>14.7568381</v>
      </c>
      <c r="X7" s="54">
        <v>5812.1050080000005</v>
      </c>
      <c r="Y7" s="54">
        <v>27853.20264</v>
      </c>
      <c r="Z7" s="54">
        <v>137471.9448</v>
      </c>
      <c r="AA7" s="54">
        <v>130.37372780000001</v>
      </c>
      <c r="AB7" s="54">
        <v>6123.7111840000007</v>
      </c>
      <c r="AC7" s="54">
        <v>27805.840079999998</v>
      </c>
      <c r="AD7" s="54">
        <v>81873.092000000019</v>
      </c>
      <c r="AE7" s="54">
        <v>47.809403199999998</v>
      </c>
      <c r="AF7" s="54" t="s">
        <v>216</v>
      </c>
      <c r="AG7" s="54">
        <v>3416.1656000000003</v>
      </c>
      <c r="AH7" s="38">
        <v>2817.3551586789508</v>
      </c>
      <c r="AI7" s="54">
        <v>34.933764400000001</v>
      </c>
      <c r="AJ7" s="54">
        <v>5302.9856799999998</v>
      </c>
      <c r="AK7" s="54">
        <v>21049.345359999999</v>
      </c>
      <c r="AL7" s="54">
        <v>7164.8558399999993</v>
      </c>
      <c r="AM7" s="54">
        <v>112.6192872</v>
      </c>
      <c r="AN7" s="54">
        <v>2.4414095799999997</v>
      </c>
      <c r="AO7" s="38">
        <v>6695.121771425881</v>
      </c>
      <c r="AP7" s="54">
        <v>197.11582099999998</v>
      </c>
      <c r="AQ7" s="54" t="s">
        <v>216</v>
      </c>
      <c r="AR7" s="38">
        <v>46452.240319999997</v>
      </c>
      <c r="AS7" s="38">
        <v>213127.99600000001</v>
      </c>
      <c r="AT7" s="38">
        <v>733232.33680000005</v>
      </c>
      <c r="AU7" s="38">
        <v>604523.87520000001</v>
      </c>
      <c r="AV7" s="54">
        <v>88.458743200000001</v>
      </c>
      <c r="AW7" s="54">
        <v>123.1794818</v>
      </c>
      <c r="AX7" s="54">
        <v>2415.300264</v>
      </c>
      <c r="AY7" s="54">
        <v>4.20399104</v>
      </c>
      <c r="AZ7" s="54">
        <v>24373.252639999999</v>
      </c>
      <c r="BA7" s="54">
        <v>17887.824000000001</v>
      </c>
      <c r="BB7" s="54">
        <v>1081.1702480000001</v>
      </c>
      <c r="BC7" s="38">
        <v>19379.479395462175</v>
      </c>
      <c r="BD7" s="54">
        <v>42.887080000000005</v>
      </c>
      <c r="BE7" s="54">
        <v>7588.7930400000005</v>
      </c>
      <c r="BF7" s="54">
        <v>189.24584799999997</v>
      </c>
      <c r="BG7" s="54">
        <v>8.2641147799999999</v>
      </c>
      <c r="BH7" s="38">
        <v>793952.97119999991</v>
      </c>
      <c r="BI7" s="38">
        <v>4913.274620519247</v>
      </c>
      <c r="BJ7" s="54">
        <v>19.741976600000001</v>
      </c>
      <c r="BK7" s="54">
        <v>103.359801</v>
      </c>
      <c r="BL7" s="54">
        <v>4081.489752</v>
      </c>
      <c r="BM7" s="54">
        <v>36887.610959999998</v>
      </c>
      <c r="BN7" s="54">
        <v>17.934340800000001</v>
      </c>
      <c r="BO7" s="54">
        <v>11.89397574</v>
      </c>
      <c r="BP7" s="56"/>
      <c r="BQ7" s="56"/>
      <c r="BR7" s="54">
        <v>194.65758815258658</v>
      </c>
      <c r="BS7" s="56"/>
      <c r="BT7" s="38">
        <v>24</v>
      </c>
    </row>
    <row r="8" spans="1:72" x14ac:dyDescent="0.25">
      <c r="A8" s="53">
        <v>187</v>
      </c>
      <c r="B8" s="53">
        <v>2</v>
      </c>
      <c r="C8" s="53">
        <v>122</v>
      </c>
      <c r="D8" s="53" t="s">
        <v>125</v>
      </c>
      <c r="E8" s="38">
        <f>SUM(K8:BB8,BD8:BO8)</f>
        <v>9433183.8769158386</v>
      </c>
      <c r="F8" s="38">
        <f>SUM(Q8,AG8,AP8,AS8,AW8:AX8,BF8,BK8:BL8)</f>
        <v>76677.866434399984</v>
      </c>
      <c r="G8" s="38">
        <f>SUM(J8:BB8,BD8:BO8)</f>
        <v>10012921.20125154</v>
      </c>
      <c r="H8" s="54">
        <f>J8/E8</f>
        <v>6.1457227156823557E-2</v>
      </c>
      <c r="I8" s="54">
        <f>J8/G8</f>
        <v>5.7898920073718288E-2</v>
      </c>
      <c r="J8" s="55">
        <v>579737.32433570223</v>
      </c>
      <c r="K8" s="54">
        <v>22.731353259999999</v>
      </c>
      <c r="L8" s="54">
        <v>57.688299900000004</v>
      </c>
      <c r="M8" s="54">
        <v>109.10905389999999</v>
      </c>
      <c r="N8" s="38">
        <v>201.78050970000001</v>
      </c>
      <c r="O8" s="54" t="s">
        <v>216</v>
      </c>
      <c r="P8" s="54">
        <v>3.7328144700000001</v>
      </c>
      <c r="Q8" s="54">
        <v>1060.627645</v>
      </c>
      <c r="R8" s="54">
        <v>4221.6243299999996</v>
      </c>
      <c r="S8" s="54">
        <v>47.011965000000004</v>
      </c>
      <c r="T8" s="54">
        <v>6655.1708299999991</v>
      </c>
      <c r="U8" s="54">
        <v>2179.4431890000001</v>
      </c>
      <c r="V8" s="54">
        <v>1617.774928</v>
      </c>
      <c r="W8" s="54">
        <v>6.5688807800000006</v>
      </c>
      <c r="X8" s="54">
        <v>2195.149649</v>
      </c>
      <c r="Y8" s="54">
        <v>9338.8033199999991</v>
      </c>
      <c r="Z8" s="54">
        <v>46777.084199999998</v>
      </c>
      <c r="AA8" s="54">
        <v>110.6228893</v>
      </c>
      <c r="AB8" s="54">
        <v>2318.9514039999999</v>
      </c>
      <c r="AC8" s="54">
        <v>9380.5519499999991</v>
      </c>
      <c r="AD8" s="54">
        <v>27231.850800000004</v>
      </c>
      <c r="AE8" s="54">
        <v>42.5239276</v>
      </c>
      <c r="AF8" s="54">
        <v>1.297697324</v>
      </c>
      <c r="AG8" s="54">
        <v>1209.371163</v>
      </c>
      <c r="AH8" s="38">
        <v>1654679.0216379787</v>
      </c>
      <c r="AI8" s="54">
        <v>22.42082843</v>
      </c>
      <c r="AJ8" s="54">
        <v>9.750393729999999</v>
      </c>
      <c r="AK8" s="54">
        <v>7268.6059599999999</v>
      </c>
      <c r="AL8" s="54">
        <v>2852.2024299999998</v>
      </c>
      <c r="AM8" s="54">
        <v>169.7863552</v>
      </c>
      <c r="AN8" s="54">
        <v>6.0144045500000001</v>
      </c>
      <c r="AO8" s="38">
        <v>2641404.5062521906</v>
      </c>
      <c r="AP8" s="54">
        <v>262.44635340000002</v>
      </c>
      <c r="AQ8" s="54">
        <v>27.110352500000001</v>
      </c>
      <c r="AR8" s="38">
        <v>15990.441389999998</v>
      </c>
      <c r="AS8" s="38">
        <v>71433.362000000008</v>
      </c>
      <c r="AT8" s="38">
        <v>458533.86810000002</v>
      </c>
      <c r="AU8" s="38">
        <v>249400.921</v>
      </c>
      <c r="AV8" s="54">
        <v>2.8927575599999997</v>
      </c>
      <c r="AW8" s="54">
        <v>77.243558699999994</v>
      </c>
      <c r="AX8" s="54">
        <v>1086.8727099999999</v>
      </c>
      <c r="AY8" s="54">
        <v>2.67188845</v>
      </c>
      <c r="AZ8" s="54">
        <v>8544.8393799999994</v>
      </c>
      <c r="BA8" s="54">
        <v>6223.8638000000001</v>
      </c>
      <c r="BB8" s="54">
        <v>656.31997200000001</v>
      </c>
      <c r="BC8" s="38">
        <v>10622548.064479588</v>
      </c>
      <c r="BD8" s="54">
        <v>17.911833170000001</v>
      </c>
      <c r="BE8" s="54">
        <v>2898.22379</v>
      </c>
      <c r="BF8" s="54">
        <v>102.5109085</v>
      </c>
      <c r="BG8" s="54">
        <v>16.460561039999998</v>
      </c>
      <c r="BH8" s="38">
        <v>321914.87789999996</v>
      </c>
      <c r="BI8" s="38">
        <v>3864832.7055964242</v>
      </c>
      <c r="BJ8" s="54">
        <v>14.836732680000001</v>
      </c>
      <c r="BK8" s="54">
        <v>48.094230800000005</v>
      </c>
      <c r="BL8" s="54">
        <v>1397.3378650000002</v>
      </c>
      <c r="BM8" s="54">
        <v>8424.0810499999989</v>
      </c>
      <c r="BN8" s="54">
        <v>39.509146600000008</v>
      </c>
      <c r="BO8" s="54">
        <v>32.694977700000003</v>
      </c>
      <c r="BP8" s="56"/>
      <c r="BQ8" s="56"/>
      <c r="BR8" s="54">
        <v>164.45927490269889</v>
      </c>
      <c r="BS8" s="56"/>
      <c r="BT8" s="38">
        <v>25</v>
      </c>
    </row>
    <row r="9" spans="1:72" x14ac:dyDescent="0.25">
      <c r="A9" s="53"/>
      <c r="B9" s="53">
        <v>2</v>
      </c>
      <c r="C9" s="53">
        <v>123</v>
      </c>
      <c r="D9" s="53" t="s">
        <v>125</v>
      </c>
      <c r="E9" s="57">
        <v>11581403.060824525</v>
      </c>
      <c r="F9" s="57">
        <v>198512.4656538</v>
      </c>
      <c r="G9" s="57">
        <v>16127200.849544128</v>
      </c>
      <c r="H9" s="57">
        <v>0.39239648251870474</v>
      </c>
      <c r="I9" s="57">
        <v>0.28177976366979063</v>
      </c>
      <c r="J9" s="57">
        <v>4545797.7887196038</v>
      </c>
      <c r="K9" s="57">
        <v>24.270499279999999</v>
      </c>
      <c r="L9" s="57">
        <v>94.903711200000004</v>
      </c>
      <c r="M9" s="57">
        <v>181.74615319999998</v>
      </c>
      <c r="N9" s="57">
        <v>1273.903912</v>
      </c>
      <c r="O9" s="57">
        <v>1.0908445680000001</v>
      </c>
      <c r="P9" s="57">
        <v>3.4084739599999998</v>
      </c>
      <c r="Q9" s="57">
        <v>2850.0807960000002</v>
      </c>
      <c r="R9" s="57">
        <v>9020.5735999999997</v>
      </c>
      <c r="S9" s="57">
        <v>25.223806240000002</v>
      </c>
      <c r="T9" s="57">
        <v>15175.8514</v>
      </c>
      <c r="U9" s="57">
        <v>5805.3262799999993</v>
      </c>
      <c r="V9" s="57">
        <v>4224.4919600000003</v>
      </c>
      <c r="W9" s="57">
        <v>10.873850260000001</v>
      </c>
      <c r="X9" s="57">
        <v>6265.1396000000004</v>
      </c>
      <c r="Y9" s="57">
        <v>25744.50664</v>
      </c>
      <c r="Z9" s="57">
        <v>108094.56360000002</v>
      </c>
      <c r="AA9" s="57">
        <v>196.52638200000001</v>
      </c>
      <c r="AB9" s="57">
        <v>6787.7040400000005</v>
      </c>
      <c r="AC9" s="57">
        <v>25802.481320000003</v>
      </c>
      <c r="AD9" s="57">
        <v>63839.547200000001</v>
      </c>
      <c r="AE9" s="57">
        <v>74.409080000000003</v>
      </c>
      <c r="AF9" s="57">
        <v>2.0028355920000003</v>
      </c>
      <c r="AG9" s="57">
        <v>3440.7015440000005</v>
      </c>
      <c r="AH9" s="57">
        <v>1955460.8316970384</v>
      </c>
      <c r="AI9" s="57">
        <v>27.4699688</v>
      </c>
      <c r="AJ9" s="57">
        <v>14.246997520000001</v>
      </c>
      <c r="AK9" s="57">
        <v>18094.64948</v>
      </c>
      <c r="AL9" s="57">
        <v>5948.6685199999993</v>
      </c>
      <c r="AM9" s="57">
        <v>266.4102934</v>
      </c>
      <c r="AN9" s="57">
        <v>6.4865458599999997</v>
      </c>
      <c r="AO9" s="57">
        <v>3262670.9229052663</v>
      </c>
      <c r="AP9" s="57">
        <v>550.88611620000006</v>
      </c>
      <c r="AQ9" s="57">
        <v>34.254560400000003</v>
      </c>
      <c r="AR9" s="57">
        <v>46735.71160000001</v>
      </c>
      <c r="AS9" s="57">
        <v>183488.23560000001</v>
      </c>
      <c r="AT9" s="57">
        <v>649415.53560000006</v>
      </c>
      <c r="AU9" s="57">
        <v>436794.11199999996</v>
      </c>
      <c r="AV9" s="57" t="e">
        <v>#DIV/0!</v>
      </c>
      <c r="AW9" s="57">
        <v>154.21934679999998</v>
      </c>
      <c r="AX9" s="57">
        <v>3713.3311200000003</v>
      </c>
      <c r="AY9" s="57">
        <v>3.99991188</v>
      </c>
      <c r="AZ9" s="57">
        <v>23241.286119999997</v>
      </c>
      <c r="BA9" s="57">
        <v>15080.4064</v>
      </c>
      <c r="BB9" s="57">
        <v>1690.248124</v>
      </c>
      <c r="BC9" s="57">
        <v>12950822.42735564</v>
      </c>
      <c r="BD9" s="57">
        <v>33.7306168</v>
      </c>
      <c r="BE9" s="57">
        <v>9005.6299600000002</v>
      </c>
      <c r="BF9" s="57">
        <v>204.21608500000002</v>
      </c>
      <c r="BG9" s="57">
        <v>23.25781168</v>
      </c>
      <c r="BH9" s="57">
        <v>611952.37719999999</v>
      </c>
      <c r="BI9" s="57">
        <v>4058852.4732746584</v>
      </c>
      <c r="BJ9" s="57">
        <v>65.900582200000002</v>
      </c>
      <c r="BK9" s="57">
        <v>102.62352179999999</v>
      </c>
      <c r="BL9" s="57">
        <v>4008.1715240000003</v>
      </c>
      <c r="BM9" s="57">
        <v>14726.906880000002</v>
      </c>
      <c r="BN9" s="57">
        <v>54.865895199999997</v>
      </c>
      <c r="BO9" s="57">
        <v>43.213877800000006</v>
      </c>
      <c r="BP9" s="56"/>
      <c r="BQ9" s="56"/>
      <c r="BR9" s="54"/>
      <c r="BS9" s="56"/>
      <c r="BT9" s="38"/>
    </row>
    <row r="10" spans="1:72" x14ac:dyDescent="0.25">
      <c r="A10" s="53">
        <v>193</v>
      </c>
      <c r="B10" s="53">
        <v>2</v>
      </c>
      <c r="C10" s="53">
        <v>126</v>
      </c>
      <c r="D10" s="53" t="s">
        <v>125</v>
      </c>
      <c r="E10" s="38">
        <f>SUM(K10:BB10,BD10:BO10)</f>
        <v>1043807.9489567832</v>
      </c>
      <c r="F10" s="38">
        <f>SUM(Q10,AG10,AP10,AS10,AW10:AX10,BF10,BK10:BL10)</f>
        <v>25043.944836390001</v>
      </c>
      <c r="G10" s="38">
        <f>SUM(J10:BB10,BD10:BO10)</f>
        <v>1418434.7692662415</v>
      </c>
      <c r="H10" s="54">
        <f>J10/E10</f>
        <v>0.35890397336394414</v>
      </c>
      <c r="I10" s="54">
        <f>J10/G10</f>
        <v>0.26411282945584696</v>
      </c>
      <c r="J10" s="55">
        <v>374626.82030945848</v>
      </c>
      <c r="K10" s="54">
        <v>2.8915516700000001</v>
      </c>
      <c r="L10" s="54">
        <v>12.86465433</v>
      </c>
      <c r="M10" s="54">
        <v>19.243303169999997</v>
      </c>
      <c r="N10" s="38" t="s">
        <v>216</v>
      </c>
      <c r="O10" s="54" t="s">
        <v>216</v>
      </c>
      <c r="P10" s="54" t="s">
        <v>216</v>
      </c>
      <c r="Q10" s="54">
        <v>370.9651599</v>
      </c>
      <c r="R10" s="54">
        <v>927.18643399999996</v>
      </c>
      <c r="S10" s="54">
        <v>17.155962410000001</v>
      </c>
      <c r="T10" s="54">
        <v>1718.0286020000001</v>
      </c>
      <c r="U10" s="54">
        <v>733.30507790000001</v>
      </c>
      <c r="V10" s="54">
        <v>646.3247993</v>
      </c>
      <c r="W10" s="54">
        <v>1.36465752</v>
      </c>
      <c r="X10" s="54">
        <v>818.69943599999999</v>
      </c>
      <c r="Y10" s="54">
        <v>3498.8126459999999</v>
      </c>
      <c r="Z10" s="54">
        <v>12723.17596</v>
      </c>
      <c r="AA10" s="54">
        <v>21.489447259999999</v>
      </c>
      <c r="AB10" s="54">
        <v>889.05567600000006</v>
      </c>
      <c r="AC10" s="54">
        <v>3535.5648020000003</v>
      </c>
      <c r="AD10" s="54">
        <v>7660.4317800000008</v>
      </c>
      <c r="AE10" s="54">
        <v>7.8585596000000004</v>
      </c>
      <c r="AF10" s="54">
        <v>0.83830093800000005</v>
      </c>
      <c r="AG10" s="54">
        <v>384.47361080000002</v>
      </c>
      <c r="AH10" s="38">
        <v>191378.90118586982</v>
      </c>
      <c r="AI10" s="54">
        <v>2.5504269050000001</v>
      </c>
      <c r="AJ10" s="54">
        <v>1.7532621829999997</v>
      </c>
      <c r="AK10" s="54">
        <v>2398.0438459999996</v>
      </c>
      <c r="AL10" s="54">
        <v>662.46315800000002</v>
      </c>
      <c r="AM10" s="54">
        <v>21.177307469999999</v>
      </c>
      <c r="AN10" s="54">
        <v>1.364477932</v>
      </c>
      <c r="AO10" s="38">
        <v>272487.70630045026</v>
      </c>
      <c r="AP10" s="54">
        <v>77.617669500000005</v>
      </c>
      <c r="AQ10" s="54">
        <v>3.4399289100000003</v>
      </c>
      <c r="AR10" s="38">
        <v>6540.2252200000003</v>
      </c>
      <c r="AS10" s="38">
        <v>22997.141339999998</v>
      </c>
      <c r="AT10" s="38">
        <v>48729.513559999999</v>
      </c>
      <c r="AU10" s="38">
        <v>40348.986720000001</v>
      </c>
      <c r="AV10" s="54" t="s">
        <v>216</v>
      </c>
      <c r="AW10" s="54">
        <v>17.90085646</v>
      </c>
      <c r="AX10" s="54">
        <v>544.96823719999998</v>
      </c>
      <c r="AY10" s="54">
        <v>0.28448323799999997</v>
      </c>
      <c r="AZ10" s="54">
        <v>3125.3118619999996</v>
      </c>
      <c r="BA10" s="54">
        <v>1904.4303820000002</v>
      </c>
      <c r="BB10" s="54">
        <v>190.47156100000001</v>
      </c>
      <c r="BC10" s="38">
        <v>1281420.0885461066</v>
      </c>
      <c r="BD10" s="54">
        <v>5.3105492100000005</v>
      </c>
      <c r="BE10" s="54">
        <v>1086.9563700000001</v>
      </c>
      <c r="BF10" s="54">
        <v>32.461851500000002</v>
      </c>
      <c r="BG10" s="54">
        <v>2.2438226509999999</v>
      </c>
      <c r="BH10" s="38">
        <v>61150.506299999994</v>
      </c>
      <c r="BI10" s="38">
        <v>354286.27888627589</v>
      </c>
      <c r="BJ10" s="54">
        <v>4.8888343299999999</v>
      </c>
      <c r="BK10" s="54">
        <v>17.977894429999999</v>
      </c>
      <c r="BL10" s="54">
        <v>600.43821660000003</v>
      </c>
      <c r="BM10" s="54">
        <v>1187.3619079999999</v>
      </c>
      <c r="BN10" s="54">
        <v>6.1384762999999998</v>
      </c>
      <c r="BO10" s="54">
        <v>3.40364157</v>
      </c>
      <c r="BP10" s="56"/>
      <c r="BQ10" s="56"/>
      <c r="BR10" s="54">
        <v>155.62668025381822</v>
      </c>
      <c r="BS10" s="56"/>
      <c r="BT10" s="38">
        <v>28</v>
      </c>
    </row>
    <row r="11" spans="1:72" x14ac:dyDescent="0.25">
      <c r="A11" s="53">
        <v>192</v>
      </c>
      <c r="B11" s="53">
        <v>2</v>
      </c>
      <c r="C11" s="53">
        <v>130</v>
      </c>
      <c r="D11" s="53" t="s">
        <v>125</v>
      </c>
      <c r="E11" s="38">
        <f>SUM(K11:BB11,BD11:BO11)</f>
        <v>1570687.777790983</v>
      </c>
      <c r="F11" s="38">
        <f>SUM(Q11,AG11,AP11,AS11,AW11:AX11,BF11,BK11:BL11)</f>
        <v>35780.9116736</v>
      </c>
      <c r="G11" s="38">
        <f>SUM(J11:BB11,BD11:BO11)</f>
        <v>2163366.6069052918</v>
      </c>
      <c r="H11" s="54">
        <f>J11/E11</f>
        <v>0.37733713695019228</v>
      </c>
      <c r="I11" s="54">
        <f>J11/G11</f>
        <v>0.27396134673731498</v>
      </c>
      <c r="J11" s="55">
        <v>592678.82911430928</v>
      </c>
      <c r="K11" s="54">
        <v>10.017807080000001</v>
      </c>
      <c r="L11" s="54">
        <v>30.5858405</v>
      </c>
      <c r="M11" s="54">
        <v>54.920682650000003</v>
      </c>
      <c r="N11" s="38" t="s">
        <v>216</v>
      </c>
      <c r="O11" s="54" t="s">
        <v>216</v>
      </c>
      <c r="P11" s="54">
        <v>2.3041866830000002</v>
      </c>
      <c r="Q11" s="54">
        <v>555.11837130000004</v>
      </c>
      <c r="R11" s="54">
        <v>1381.0781500000003</v>
      </c>
      <c r="S11" s="54" t="s">
        <v>216</v>
      </c>
      <c r="T11" s="54">
        <v>2529.0114970000004</v>
      </c>
      <c r="U11" s="54">
        <v>1116.7946749999999</v>
      </c>
      <c r="V11" s="54">
        <v>790.64910500000008</v>
      </c>
      <c r="W11" s="54">
        <v>3.4944704250000003</v>
      </c>
      <c r="X11" s="54">
        <v>1214.8334630000002</v>
      </c>
      <c r="Y11" s="54">
        <v>4959.5839660000001</v>
      </c>
      <c r="Z11" s="54">
        <v>18508.398380000002</v>
      </c>
      <c r="AA11" s="54">
        <v>61.100888550000001</v>
      </c>
      <c r="AB11" s="54">
        <v>1318.5556590000001</v>
      </c>
      <c r="AC11" s="54">
        <v>5015.3574099999996</v>
      </c>
      <c r="AD11" s="54">
        <v>11221.979150000001</v>
      </c>
      <c r="AE11" s="54">
        <v>22.526057530000003</v>
      </c>
      <c r="AF11" s="54">
        <v>0.64762334099999996</v>
      </c>
      <c r="AG11" s="54">
        <v>607.25713580000001</v>
      </c>
      <c r="AH11" s="38">
        <v>286210.97352435236</v>
      </c>
      <c r="AI11" s="54">
        <v>3.9475170899999998</v>
      </c>
      <c r="AJ11" s="54">
        <v>2.419010536</v>
      </c>
      <c r="AK11" s="54">
        <v>3481.4476160000004</v>
      </c>
      <c r="AL11" s="54">
        <v>973.08850300000006</v>
      </c>
      <c r="AM11" s="54">
        <v>77.348131050000006</v>
      </c>
      <c r="AN11" s="54">
        <v>2.0141152445000001</v>
      </c>
      <c r="AO11" s="38">
        <v>416546.17427721538</v>
      </c>
      <c r="AP11" s="54">
        <v>162.74558880000001</v>
      </c>
      <c r="AQ11" s="54">
        <v>1.899819208</v>
      </c>
      <c r="AR11" s="38">
        <v>8885.7282400000004</v>
      </c>
      <c r="AS11" s="38">
        <v>32409.033759999998</v>
      </c>
      <c r="AT11" s="38">
        <v>74440.387450000009</v>
      </c>
      <c r="AU11" s="38">
        <v>60632.257540000006</v>
      </c>
      <c r="AV11" s="54" t="s">
        <v>216</v>
      </c>
      <c r="AW11" s="54">
        <v>46.099142899999997</v>
      </c>
      <c r="AX11" s="54">
        <v>1147.0618244</v>
      </c>
      <c r="AY11" s="54">
        <v>1.150069628</v>
      </c>
      <c r="AZ11" s="54">
        <v>4546.7213970000003</v>
      </c>
      <c r="BA11" s="54">
        <v>2756.6830179999997</v>
      </c>
      <c r="BB11" s="54">
        <v>492.42177590000006</v>
      </c>
      <c r="BC11" s="38">
        <v>1923763.9161572102</v>
      </c>
      <c r="BD11" s="54">
        <v>10.835647489999999</v>
      </c>
      <c r="BE11" s="54">
        <v>1851.445201</v>
      </c>
      <c r="BF11" s="54">
        <v>62.220309800000003</v>
      </c>
      <c r="BG11" s="54">
        <v>6.9246022699999994</v>
      </c>
      <c r="BH11" s="38">
        <v>90149.006970000002</v>
      </c>
      <c r="BI11" s="38">
        <v>533901.36701755971</v>
      </c>
      <c r="BJ11" s="54">
        <v>7.2469705750000006</v>
      </c>
      <c r="BK11" s="54">
        <v>32.035209600000002</v>
      </c>
      <c r="BL11" s="54">
        <v>759.34033099999999</v>
      </c>
      <c r="BM11" s="54">
        <v>1661.7614589999998</v>
      </c>
      <c r="BN11" s="54">
        <v>9.2815906150000007</v>
      </c>
      <c r="BO11" s="54">
        <v>12.495642890000001</v>
      </c>
      <c r="BP11" s="56"/>
      <c r="BQ11" s="56"/>
      <c r="BR11" s="54">
        <v>156.74052737899308</v>
      </c>
      <c r="BS11" s="56"/>
      <c r="BT11" s="38">
        <v>29</v>
      </c>
    </row>
    <row r="12" spans="1:72" x14ac:dyDescent="0.25">
      <c r="A12" s="53">
        <v>581</v>
      </c>
      <c r="B12" s="53">
        <v>2</v>
      </c>
      <c r="C12" s="53">
        <v>131</v>
      </c>
      <c r="D12" s="53" t="s">
        <v>125</v>
      </c>
      <c r="E12" s="38">
        <f>SUM(K12:BB12,BD12:BO12)</f>
        <v>941837.45934299659</v>
      </c>
      <c r="F12" s="38">
        <f>SUM(Q12,AG12,AP12,AS12,AW12:AX12,BF12,BK12:BL12)</f>
        <v>11815.237574377501</v>
      </c>
      <c r="G12" s="38">
        <f>SUM(J12:BB12,BD12:BO12)</f>
        <v>964468.42836982163</v>
      </c>
      <c r="H12" s="54">
        <f>J12/E12</f>
        <v>2.4028529341582977E-2</v>
      </c>
      <c r="I12" s="54">
        <f>J12/G12</f>
        <v>2.3464706942327614E-2</v>
      </c>
      <c r="J12" s="55">
        <v>22630.969026825158</v>
      </c>
      <c r="K12" s="54">
        <v>4.9029849749999999</v>
      </c>
      <c r="L12" s="54">
        <v>12.534341850000001</v>
      </c>
      <c r="M12" s="54">
        <v>21.555355575</v>
      </c>
      <c r="N12" s="38">
        <v>1.3067574675000002</v>
      </c>
      <c r="O12" s="54" t="s">
        <v>216</v>
      </c>
      <c r="P12" s="54" t="s">
        <v>216</v>
      </c>
      <c r="Q12" s="54">
        <v>155.39838075</v>
      </c>
      <c r="R12" s="54">
        <v>582.70981499999994</v>
      </c>
      <c r="S12" s="54">
        <v>7.0406979000000005</v>
      </c>
      <c r="T12" s="54">
        <v>943.20702000000006</v>
      </c>
      <c r="U12" s="54">
        <v>384.74167650000004</v>
      </c>
      <c r="V12" s="54">
        <v>294.99803924999998</v>
      </c>
      <c r="W12" s="54">
        <v>2.1320589450000003</v>
      </c>
      <c r="X12" s="54">
        <v>411.26500050000004</v>
      </c>
      <c r="Y12" s="54">
        <v>1453.7819400000001</v>
      </c>
      <c r="Z12" s="54">
        <v>6652.5232500000011</v>
      </c>
      <c r="AA12" s="54">
        <v>20.779776000000002</v>
      </c>
      <c r="AB12" s="54">
        <v>445.06479149999996</v>
      </c>
      <c r="AC12" s="54">
        <v>1456.1844150000002</v>
      </c>
      <c r="AD12" s="54">
        <v>3884.2422750000001</v>
      </c>
      <c r="AE12" s="54">
        <v>9.0319064999999998</v>
      </c>
      <c r="AF12" s="54">
        <v>0.74077167750000006</v>
      </c>
      <c r="AG12" s="54">
        <v>175.26288375000001</v>
      </c>
      <c r="AH12" s="38">
        <v>197657.15266564954</v>
      </c>
      <c r="AI12" s="54">
        <v>2.4401682</v>
      </c>
      <c r="AJ12" s="54">
        <v>1.6573088925000001</v>
      </c>
      <c r="AK12" s="54">
        <v>1046.2708650000002</v>
      </c>
      <c r="AL12" s="54">
        <v>470.14103249999999</v>
      </c>
      <c r="AM12" s="54">
        <v>30.6084645</v>
      </c>
      <c r="AN12" s="54">
        <v>0.33159053250000003</v>
      </c>
      <c r="AO12" s="38">
        <v>202172.27305018532</v>
      </c>
      <c r="AP12" s="54">
        <v>40.394934749999997</v>
      </c>
      <c r="AQ12" s="54">
        <v>1.9403274449999999</v>
      </c>
      <c r="AR12" s="38">
        <v>2547.4398749999996</v>
      </c>
      <c r="AS12" s="38">
        <v>10898.7462</v>
      </c>
      <c r="AT12" s="38">
        <v>48616.484100000001</v>
      </c>
      <c r="AU12" s="38">
        <v>30909.123749999999</v>
      </c>
      <c r="AV12" s="54" t="s">
        <v>216</v>
      </c>
      <c r="AW12" s="54">
        <v>1.9325159025</v>
      </c>
      <c r="AX12" s="54">
        <v>294.69481425000004</v>
      </c>
      <c r="AY12" s="54">
        <v>0.81341972250000005</v>
      </c>
      <c r="AZ12" s="54">
        <v>1301.0964899999999</v>
      </c>
      <c r="BA12" s="54">
        <v>897.11215500000003</v>
      </c>
      <c r="BB12" s="54">
        <v>120.94409025000002</v>
      </c>
      <c r="BC12" s="38">
        <v>1137236.9562845076</v>
      </c>
      <c r="BD12" s="54">
        <v>4.0406130749999996</v>
      </c>
      <c r="BE12" s="54">
        <v>552.73229174999994</v>
      </c>
      <c r="BF12" s="54">
        <v>3.9130953000000002</v>
      </c>
      <c r="BG12" s="54">
        <v>3.5920966500000002</v>
      </c>
      <c r="BH12" s="38">
        <v>42051.429599999996</v>
      </c>
      <c r="BI12" s="38">
        <v>383860.2971960468</v>
      </c>
      <c r="BJ12" s="54">
        <v>1.1517745050000001</v>
      </c>
      <c r="BK12" s="54">
        <v>10.643873925000001</v>
      </c>
      <c r="BL12" s="54">
        <v>234.25087574999998</v>
      </c>
      <c r="BM12" s="54">
        <v>1176.4336950000002</v>
      </c>
      <c r="BN12" s="54">
        <v>4.0914149250000005</v>
      </c>
      <c r="BO12" s="54">
        <v>3.8808601500000002</v>
      </c>
      <c r="BP12" s="56"/>
      <c r="BQ12" s="56"/>
      <c r="BR12" s="54">
        <v>168.09710253156834</v>
      </c>
      <c r="BS12" s="56"/>
      <c r="BT12" s="38">
        <v>30</v>
      </c>
    </row>
    <row r="13" spans="1:72" x14ac:dyDescent="0.25">
      <c r="A13" s="53">
        <v>950</v>
      </c>
      <c r="B13" s="53">
        <v>15</v>
      </c>
      <c r="C13" s="53">
        <v>139</v>
      </c>
      <c r="D13" s="53" t="s">
        <v>125</v>
      </c>
      <c r="E13" s="38">
        <f>SUM(K13:BB13,BD13:BO13)</f>
        <v>508846.86279628484</v>
      </c>
      <c r="F13" s="38">
        <f>SUM(Q13,AG13,AP13,AS13,AW13:AX13,BF13,BK13:BL13)</f>
        <v>6452.6141229899995</v>
      </c>
      <c r="G13" s="38">
        <f>SUM(J13:BB13,BD13:BO13)</f>
        <v>854359.8733483894</v>
      </c>
      <c r="H13" s="54">
        <f>J13/E13</f>
        <v>0.67901177311656058</v>
      </c>
      <c r="I13" s="54">
        <f>J13/G13</f>
        <v>0.40441156160339931</v>
      </c>
      <c r="J13" s="55">
        <v>345513.01055210462</v>
      </c>
      <c r="K13" s="54">
        <v>3.7322351849999995</v>
      </c>
      <c r="L13" s="54">
        <v>2.15163459</v>
      </c>
      <c r="M13" s="54">
        <v>3.6147792449999994</v>
      </c>
      <c r="N13" s="38">
        <v>0.75945881549999994</v>
      </c>
      <c r="O13" s="54">
        <v>0.54271981049999996</v>
      </c>
      <c r="P13" s="54" t="s">
        <v>216</v>
      </c>
      <c r="Q13" s="54">
        <v>87.687587399999984</v>
      </c>
      <c r="R13" s="54">
        <v>280.17552465</v>
      </c>
      <c r="S13" s="54">
        <v>2.69009265</v>
      </c>
      <c r="T13" s="54">
        <v>431.74693799999994</v>
      </c>
      <c r="U13" s="54">
        <v>174.22445144999998</v>
      </c>
      <c r="V13" s="54">
        <v>134.709183</v>
      </c>
      <c r="W13" s="54" t="s">
        <v>216</v>
      </c>
      <c r="X13" s="54">
        <v>147.8010912</v>
      </c>
      <c r="Y13" s="54">
        <v>637.51459799999998</v>
      </c>
      <c r="Z13" s="54">
        <v>3501.26217</v>
      </c>
      <c r="AA13" s="54">
        <v>5.6582387399999998</v>
      </c>
      <c r="AB13" s="54">
        <v>128.72836304999998</v>
      </c>
      <c r="AC13" s="54">
        <v>649.14692849999983</v>
      </c>
      <c r="AD13" s="54">
        <v>1968.7224899999999</v>
      </c>
      <c r="AE13" s="54">
        <v>5.9363936099999997</v>
      </c>
      <c r="AF13" s="54">
        <v>0.31295381249999998</v>
      </c>
      <c r="AG13" s="54">
        <v>111.55846170000001</v>
      </c>
      <c r="AH13" s="38">
        <v>91520.617432940344</v>
      </c>
      <c r="AI13" s="54">
        <v>2.1199039050000001</v>
      </c>
      <c r="AJ13" s="54">
        <v>40.459243650000005</v>
      </c>
      <c r="AK13" s="54">
        <v>592.59801300000004</v>
      </c>
      <c r="AL13" s="54">
        <v>376.92300869999997</v>
      </c>
      <c r="AM13" s="54">
        <v>4.5387389249999996</v>
      </c>
      <c r="AN13" s="54" t="s">
        <v>216</v>
      </c>
      <c r="AO13" s="38">
        <v>159002.27746913751</v>
      </c>
      <c r="AP13" s="54">
        <v>11.156505464999999</v>
      </c>
      <c r="AQ13" s="54">
        <v>1.1088547364999999</v>
      </c>
      <c r="AR13" s="38">
        <v>1216.0510320000001</v>
      </c>
      <c r="AS13" s="38">
        <v>6062.1160949999994</v>
      </c>
      <c r="AT13" s="38">
        <v>23557.235834999996</v>
      </c>
      <c r="AU13" s="38">
        <v>16486.280054999999</v>
      </c>
      <c r="AV13" s="54">
        <v>3.2778456899999995</v>
      </c>
      <c r="AW13" s="54" t="s">
        <v>216</v>
      </c>
      <c r="AX13" s="54">
        <v>71.97320655</v>
      </c>
      <c r="AY13" s="54" t="s">
        <v>216</v>
      </c>
      <c r="AZ13" s="54">
        <v>556.40609849999998</v>
      </c>
      <c r="BA13" s="54">
        <v>619.4972489999999</v>
      </c>
      <c r="BB13" s="54">
        <v>30.896085150000001</v>
      </c>
      <c r="BC13" s="38">
        <v>538202.14818909043</v>
      </c>
      <c r="BD13" s="54" t="s">
        <v>216</v>
      </c>
      <c r="BE13" s="54">
        <v>203.16209234999999</v>
      </c>
      <c r="BF13" s="54">
        <v>3.9735033450000001</v>
      </c>
      <c r="BG13" s="54">
        <v>0.73119027449999985</v>
      </c>
      <c r="BH13" s="38">
        <v>25369.248974999999</v>
      </c>
      <c r="BI13" s="38">
        <v>174289.80706100399</v>
      </c>
      <c r="BJ13" s="54">
        <v>0.91675814999999994</v>
      </c>
      <c r="BK13" s="54">
        <v>2.6722747799999995</v>
      </c>
      <c r="BL13" s="54">
        <v>101.47648875</v>
      </c>
      <c r="BM13" s="54">
        <v>423.52738890000001</v>
      </c>
      <c r="BN13" s="54">
        <v>16.129905749999999</v>
      </c>
      <c r="BO13" s="54">
        <v>1.0081922235</v>
      </c>
      <c r="BP13" s="56"/>
      <c r="BQ13" s="56"/>
      <c r="BR13" s="54">
        <v>134.44747817890863</v>
      </c>
      <c r="BS13" s="56"/>
      <c r="BT13" s="38">
        <v>31</v>
      </c>
    </row>
    <row r="14" spans="1:72" x14ac:dyDescent="0.25">
      <c r="A14" s="53">
        <v>163</v>
      </c>
      <c r="B14" s="53">
        <v>15</v>
      </c>
      <c r="C14" s="53">
        <v>140</v>
      </c>
      <c r="D14" s="53" t="s">
        <v>125</v>
      </c>
      <c r="E14" s="38">
        <f>SUM(K14:BB14,BD14:BO14)</f>
        <v>1982266.8267896094</v>
      </c>
      <c r="F14" s="38">
        <f>SUM(Q14,AG14,AP14,AS14,AW14:AX14,BF14,BK14:BL14)</f>
        <v>25635.403790150001</v>
      </c>
      <c r="G14" s="38">
        <f>SUM(J14:BB14,BD14:BO14)</f>
        <v>3249130.1702178642</v>
      </c>
      <c r="H14" s="54">
        <f>J14/E14</f>
        <v>0.63909829206999791</v>
      </c>
      <c r="I14" s="54">
        <f>J14/G14</f>
        <v>0.38990846074452801</v>
      </c>
      <c r="J14" s="55">
        <v>1266863.3434282537</v>
      </c>
      <c r="K14" s="54">
        <v>3.7796758999999995</v>
      </c>
      <c r="L14" s="54">
        <v>10.07363455</v>
      </c>
      <c r="M14" s="54">
        <v>13.9433434</v>
      </c>
      <c r="N14" s="38" t="s">
        <v>216</v>
      </c>
      <c r="O14" s="54" t="s">
        <v>216</v>
      </c>
      <c r="P14" s="54" t="s">
        <v>216</v>
      </c>
      <c r="Q14" s="54" t="s">
        <v>216</v>
      </c>
      <c r="R14" s="54">
        <v>903.92804249999995</v>
      </c>
      <c r="S14" s="54">
        <v>11.169764899999999</v>
      </c>
      <c r="T14" s="54">
        <v>1756.3043749999999</v>
      </c>
      <c r="U14" s="54">
        <v>612.65959999999995</v>
      </c>
      <c r="V14" s="54">
        <v>525.40919550000001</v>
      </c>
      <c r="W14" s="54" t="s">
        <v>216</v>
      </c>
      <c r="X14" s="54">
        <v>618.14014499999996</v>
      </c>
      <c r="Y14" s="54">
        <v>2625.2707249999994</v>
      </c>
      <c r="Z14" s="54">
        <v>14245.147000000001</v>
      </c>
      <c r="AA14" s="54">
        <v>17.987097449999997</v>
      </c>
      <c r="AB14" s="54">
        <v>633.74080349999997</v>
      </c>
      <c r="AC14" s="54">
        <v>2691.3382999999994</v>
      </c>
      <c r="AD14" s="54">
        <v>8036.6096999999991</v>
      </c>
      <c r="AE14" s="54">
        <v>19.599470799999999</v>
      </c>
      <c r="AF14" s="54" t="s">
        <v>216</v>
      </c>
      <c r="AG14" s="54">
        <v>444.22475299999996</v>
      </c>
      <c r="AH14" s="38">
        <v>361692.5501942627</v>
      </c>
      <c r="AI14" s="54">
        <v>7.9796265499999999</v>
      </c>
      <c r="AJ14" s="54">
        <v>158.85830449999997</v>
      </c>
      <c r="AK14" s="54">
        <v>2459.8722749999997</v>
      </c>
      <c r="AL14" s="54">
        <v>1210.0325999999998</v>
      </c>
      <c r="AM14" s="54">
        <v>22.4693805</v>
      </c>
      <c r="AN14" s="54" t="s">
        <v>216</v>
      </c>
      <c r="AO14" s="38">
        <v>600602.30160575686</v>
      </c>
      <c r="AP14" s="54">
        <v>49.022802499999997</v>
      </c>
      <c r="AQ14" s="54" t="s">
        <v>216</v>
      </c>
      <c r="AR14" s="38">
        <v>5046.520849999999</v>
      </c>
      <c r="AS14" s="38">
        <v>24360.990499999996</v>
      </c>
      <c r="AT14" s="38">
        <v>99729.692999999985</v>
      </c>
      <c r="AU14" s="38">
        <v>68481.405999999988</v>
      </c>
      <c r="AV14" s="54" t="s">
        <v>216</v>
      </c>
      <c r="AW14" s="54">
        <v>10.132645949999999</v>
      </c>
      <c r="AX14" s="54">
        <v>316.3546925</v>
      </c>
      <c r="AY14" s="54" t="s">
        <v>216</v>
      </c>
      <c r="AZ14" s="54">
        <v>2361.6302500000002</v>
      </c>
      <c r="BA14" s="54">
        <v>2533.8713749999997</v>
      </c>
      <c r="BB14" s="54">
        <v>139.54872399999999</v>
      </c>
      <c r="BC14" s="38">
        <v>2093999.984861413</v>
      </c>
      <c r="BD14" s="54" t="s">
        <v>216</v>
      </c>
      <c r="BE14" s="54">
        <v>576.31549499999994</v>
      </c>
      <c r="BF14" s="54">
        <v>15.3633746</v>
      </c>
      <c r="BG14" s="54">
        <v>1.2902167949999999</v>
      </c>
      <c r="BH14" s="38">
        <v>103996.81074999999</v>
      </c>
      <c r="BI14" s="38">
        <v>673490.9608404946</v>
      </c>
      <c r="BJ14" s="54" t="s">
        <v>216</v>
      </c>
      <c r="BK14" s="54">
        <v>12.275524099999998</v>
      </c>
      <c r="BL14" s="54">
        <v>427.03949749999998</v>
      </c>
      <c r="BM14" s="54">
        <v>1359.7814999999998</v>
      </c>
      <c r="BN14" s="54">
        <v>31.704963499999998</v>
      </c>
      <c r="BO14" s="54">
        <v>2.7241745999999996</v>
      </c>
      <c r="BP14" s="56"/>
      <c r="BQ14" s="56"/>
      <c r="BR14" s="54">
        <v>135.8640312980371</v>
      </c>
      <c r="BS14" s="56"/>
      <c r="BT14" s="38">
        <v>32</v>
      </c>
    </row>
    <row r="15" spans="1:72" x14ac:dyDescent="0.25">
      <c r="A15" s="53"/>
      <c r="B15" s="53"/>
      <c r="C15" s="53">
        <v>159</v>
      </c>
      <c r="D15" s="53" t="s">
        <v>125</v>
      </c>
      <c r="E15" s="38">
        <v>1437001.2068210365</v>
      </c>
      <c r="F15" s="38">
        <v>17874.679630114999</v>
      </c>
      <c r="G15" s="38">
        <v>1520992.5111715854</v>
      </c>
      <c r="H15" s="58">
        <v>5.8717171442079955E-2</v>
      </c>
      <c r="I15" s="58">
        <v>5.5460351433234738E-2</v>
      </c>
      <c r="J15" s="38">
        <v>83991.304350548569</v>
      </c>
      <c r="K15" s="38">
        <v>11.655275727500001</v>
      </c>
      <c r="L15" s="38">
        <v>42.377325674999994</v>
      </c>
      <c r="M15" s="38">
        <v>57.131066500000003</v>
      </c>
      <c r="N15" s="38" t="e">
        <v>#DIV/0!</v>
      </c>
      <c r="O15" s="38" t="e">
        <v>#DIV/0!</v>
      </c>
      <c r="P15" s="38" t="e">
        <v>#DIV/0!</v>
      </c>
      <c r="Q15" s="38">
        <v>274.97333237500004</v>
      </c>
      <c r="R15" s="38">
        <v>596.29551630000003</v>
      </c>
      <c r="S15" s="38">
        <v>59.474239225000005</v>
      </c>
      <c r="T15" s="38">
        <v>1033.8117917499999</v>
      </c>
      <c r="U15" s="38">
        <v>589.62862539999992</v>
      </c>
      <c r="V15" s="38">
        <v>1101.0973524999999</v>
      </c>
      <c r="W15" s="38">
        <v>6.6523507275</v>
      </c>
      <c r="X15" s="38">
        <v>1048.7424644999999</v>
      </c>
      <c r="Y15" s="38">
        <v>2572.2054994999999</v>
      </c>
      <c r="Z15" s="38">
        <v>8113.5623249999999</v>
      </c>
      <c r="AA15" s="38">
        <v>65.978547300000002</v>
      </c>
      <c r="AB15" s="38">
        <v>1158.9323870000001</v>
      </c>
      <c r="AC15" s="38">
        <v>2724.3718319999998</v>
      </c>
      <c r="AD15" s="38">
        <v>4822.7156324999996</v>
      </c>
      <c r="AE15" s="38">
        <v>24.656046974999999</v>
      </c>
      <c r="AF15" s="38">
        <v>1.3370162490000002</v>
      </c>
      <c r="AG15" s="38">
        <v>277.17959562499999</v>
      </c>
      <c r="AH15" s="38">
        <v>237273.93053038896</v>
      </c>
      <c r="AI15" s="38">
        <v>3.8009222155</v>
      </c>
      <c r="AJ15" s="38">
        <v>76.022750924999997</v>
      </c>
      <c r="AK15" s="38">
        <v>1727.1532112499999</v>
      </c>
      <c r="AL15" s="38">
        <v>550.41492202500001</v>
      </c>
      <c r="AM15" s="38">
        <v>94.451137299999999</v>
      </c>
      <c r="AN15" s="38">
        <v>3.7395340499999996</v>
      </c>
      <c r="AO15" s="38">
        <v>422261.06127709063</v>
      </c>
      <c r="AP15" s="38">
        <v>51.833305750000001</v>
      </c>
      <c r="AQ15" s="38" t="e">
        <v>#DIV/0!</v>
      </c>
      <c r="AR15" s="38">
        <v>6038.1452275000001</v>
      </c>
      <c r="AS15" s="38">
        <v>15615.54034</v>
      </c>
      <c r="AT15" s="38">
        <v>63106.336169999995</v>
      </c>
      <c r="AU15" s="38">
        <v>34355.071142500004</v>
      </c>
      <c r="AV15" s="38">
        <v>6.4950862474999997</v>
      </c>
      <c r="AW15" s="38">
        <v>43.7449692</v>
      </c>
      <c r="AX15" s="38">
        <v>978.97012395000002</v>
      </c>
      <c r="AY15" s="38">
        <v>2.4953720234999999</v>
      </c>
      <c r="AZ15" s="38">
        <v>2651.4208494999998</v>
      </c>
      <c r="BA15" s="38">
        <v>246.44505795000003</v>
      </c>
      <c r="BB15" s="38">
        <v>438.96803342499999</v>
      </c>
      <c r="BC15" s="38">
        <v>1611298.148334977</v>
      </c>
      <c r="BD15" s="38">
        <v>19.093904452499999</v>
      </c>
      <c r="BE15" s="38">
        <v>1862.49033175</v>
      </c>
      <c r="BF15" s="38">
        <v>54.398661349999998</v>
      </c>
      <c r="BG15" s="38">
        <v>9.0309851425000005</v>
      </c>
      <c r="BH15" s="38">
        <v>50334.436652499993</v>
      </c>
      <c r="BI15" s="38">
        <v>572869.30395979504</v>
      </c>
      <c r="BJ15" s="38">
        <v>2.6785733399999998</v>
      </c>
      <c r="BK15" s="38">
        <v>31.945415039999993</v>
      </c>
      <c r="BL15" s="38">
        <v>546.09388682500003</v>
      </c>
      <c r="BM15" s="38">
        <v>1145.1905347249999</v>
      </c>
      <c r="BN15" s="38">
        <v>1.7222342884999999</v>
      </c>
      <c r="BO15" s="38">
        <v>18.0112905025</v>
      </c>
      <c r="BP15" s="56"/>
      <c r="BQ15" s="56"/>
      <c r="BR15" s="54"/>
      <c r="BS15" s="56"/>
      <c r="BT15" s="38"/>
    </row>
    <row r="16" spans="1:72" x14ac:dyDescent="0.25">
      <c r="A16" s="53">
        <v>945</v>
      </c>
      <c r="B16" s="53">
        <v>21</v>
      </c>
      <c r="C16" s="53">
        <v>160</v>
      </c>
      <c r="D16" s="53" t="s">
        <v>125</v>
      </c>
      <c r="E16" s="38">
        <f t="shared" ref="E16:E22" si="0">SUM(K16:BB16,BD16:BO16)</f>
        <v>13556934.790508667</v>
      </c>
      <c r="F16" s="38">
        <f t="shared" ref="F16:F22" si="1">SUM(Q16,AG16,AP16,AS16,AW16:AX16,BF16,BK16:BL16)</f>
        <v>157615.17324900004</v>
      </c>
      <c r="G16" s="38">
        <f t="shared" ref="G16:G22" si="2">SUM(J16:BB16,BD16:BO16)</f>
        <v>14324865.160157489</v>
      </c>
      <c r="H16" s="54">
        <f t="shared" ref="H16:H22" si="3">J16/E16</f>
        <v>5.6644837606392967E-2</v>
      </c>
      <c r="I16" s="54">
        <f t="shared" ref="I16:I22" si="4">J16/G16</f>
        <v>5.3608209296427317E-2</v>
      </c>
      <c r="J16" s="55">
        <v>767930.36964882247</v>
      </c>
      <c r="K16" s="54">
        <v>48.482884599999998</v>
      </c>
      <c r="L16" s="54">
        <v>179.70592060000001</v>
      </c>
      <c r="M16" s="54">
        <v>258.07860460000001</v>
      </c>
      <c r="N16" s="38">
        <v>77.618534199999999</v>
      </c>
      <c r="O16" s="54" t="s">
        <v>216</v>
      </c>
      <c r="P16" s="54" t="s">
        <v>216</v>
      </c>
      <c r="Q16" s="54">
        <v>1803.3580800000002</v>
      </c>
      <c r="R16" s="54">
        <v>5414.7340800000002</v>
      </c>
      <c r="S16" s="54">
        <v>436.39676660000009</v>
      </c>
      <c r="T16" s="54">
        <v>9586.3102199999994</v>
      </c>
      <c r="U16" s="54">
        <v>4205.5703200000007</v>
      </c>
      <c r="V16" s="54">
        <v>2785.2899200000002</v>
      </c>
      <c r="W16" s="54">
        <v>20.915400600000002</v>
      </c>
      <c r="X16" s="54">
        <v>5945.9720200000002</v>
      </c>
      <c r="Y16" s="54">
        <v>19284.246260000004</v>
      </c>
      <c r="Z16" s="54">
        <v>76867.296800000011</v>
      </c>
      <c r="AA16" s="54">
        <v>108.1105532</v>
      </c>
      <c r="AB16" s="54">
        <v>5523.0915400000004</v>
      </c>
      <c r="AC16" s="54">
        <v>20046.825840000001</v>
      </c>
      <c r="AD16" s="54">
        <v>43048.750699999997</v>
      </c>
      <c r="AE16" s="54">
        <v>229.32221420000002</v>
      </c>
      <c r="AF16" s="54" t="s">
        <v>216</v>
      </c>
      <c r="AG16" s="54">
        <v>1929.96658</v>
      </c>
      <c r="AH16" s="38">
        <v>2214244.0797087299</v>
      </c>
      <c r="AI16" s="54">
        <v>42.287886200000003</v>
      </c>
      <c r="AJ16" s="54">
        <v>586.625316</v>
      </c>
      <c r="AK16" s="54">
        <v>13767.562000000002</v>
      </c>
      <c r="AL16" s="54">
        <v>4981.239520000001</v>
      </c>
      <c r="AM16" s="54">
        <v>411.24997239999999</v>
      </c>
      <c r="AN16" s="54">
        <v>22.803768400000003</v>
      </c>
      <c r="AO16" s="38">
        <v>3983296.6760683628</v>
      </c>
      <c r="AP16" s="54">
        <v>625.82298400000002</v>
      </c>
      <c r="AQ16" s="54" t="s">
        <v>216</v>
      </c>
      <c r="AR16" s="38">
        <v>39457.243740000005</v>
      </c>
      <c r="AS16" s="38">
        <v>145080.39700000003</v>
      </c>
      <c r="AT16" s="38">
        <v>667298.79600000009</v>
      </c>
      <c r="AU16" s="38">
        <v>354340.38199999998</v>
      </c>
      <c r="AV16" s="54" t="s">
        <v>216</v>
      </c>
      <c r="AW16" s="54">
        <v>17.865308800000001</v>
      </c>
      <c r="AX16" s="54">
        <v>4674.2725600000003</v>
      </c>
      <c r="AY16" s="54">
        <v>2.7115414800000002</v>
      </c>
      <c r="AZ16" s="54">
        <v>18314.028740000002</v>
      </c>
      <c r="BA16" s="54">
        <v>10854.579520000001</v>
      </c>
      <c r="BB16" s="54">
        <v>2062.88528</v>
      </c>
      <c r="BC16" s="38">
        <v>14253868.657535069</v>
      </c>
      <c r="BD16" s="54">
        <v>70.921794000000006</v>
      </c>
      <c r="BE16" s="54">
        <v>9506.4295600000005</v>
      </c>
      <c r="BF16" s="54">
        <v>115.05144960000001</v>
      </c>
      <c r="BG16" s="54">
        <v>34.870974200000006</v>
      </c>
      <c r="BH16" s="38">
        <v>530927.28399999999</v>
      </c>
      <c r="BI16" s="38">
        <v>5344840.6552408934</v>
      </c>
      <c r="BJ16" s="54" t="s">
        <v>216</v>
      </c>
      <c r="BK16" s="54">
        <v>174.37784660000003</v>
      </c>
      <c r="BL16" s="54">
        <v>3194.0614400000004</v>
      </c>
      <c r="BM16" s="54">
        <v>10020.90502</v>
      </c>
      <c r="BN16" s="54">
        <v>78.255217200000004</v>
      </c>
      <c r="BO16" s="54">
        <v>90.425813199999993</v>
      </c>
      <c r="BP16" s="56"/>
      <c r="BQ16" s="56"/>
      <c r="BR16" s="54">
        <v>150.40455514970319</v>
      </c>
      <c r="BS16" s="56"/>
      <c r="BT16" s="38">
        <v>35</v>
      </c>
    </row>
    <row r="17" spans="1:72" x14ac:dyDescent="0.25">
      <c r="A17" s="53">
        <v>228</v>
      </c>
      <c r="B17" s="53">
        <v>12</v>
      </c>
      <c r="C17" s="53">
        <v>178</v>
      </c>
      <c r="D17" s="53" t="s">
        <v>125</v>
      </c>
      <c r="E17" s="38">
        <f t="shared" si="0"/>
        <v>705757.27910729498</v>
      </c>
      <c r="F17" s="38">
        <f t="shared" si="1"/>
        <v>9539.3976808399984</v>
      </c>
      <c r="G17" s="38">
        <f t="shared" si="2"/>
        <v>1791474.5762413847</v>
      </c>
      <c r="H17" s="54">
        <f t="shared" si="3"/>
        <v>1.5383720852406966</v>
      </c>
      <c r="I17" s="54">
        <f t="shared" si="4"/>
        <v>0.60604672348294564</v>
      </c>
      <c r="J17" s="55">
        <v>1085717.2971340897</v>
      </c>
      <c r="K17" s="54">
        <v>3.8122224499999997</v>
      </c>
      <c r="L17" s="54">
        <v>9.7356373000000005</v>
      </c>
      <c r="M17" s="54">
        <v>18.635586500000002</v>
      </c>
      <c r="N17" s="38">
        <v>0.84036398499999998</v>
      </c>
      <c r="O17" s="54" t="s">
        <v>216</v>
      </c>
      <c r="P17" s="54" t="s">
        <v>216</v>
      </c>
      <c r="Q17" s="54">
        <v>136.40351149999998</v>
      </c>
      <c r="R17" s="54">
        <v>396.93240999999995</v>
      </c>
      <c r="S17" s="54">
        <v>6.7218762499999993</v>
      </c>
      <c r="T17" s="54">
        <v>701.61599999999987</v>
      </c>
      <c r="U17" s="54">
        <v>332.20615699999996</v>
      </c>
      <c r="V17" s="54">
        <v>239.18807849999996</v>
      </c>
      <c r="W17" s="54" t="s">
        <v>216</v>
      </c>
      <c r="X17" s="54">
        <v>396.28552999999999</v>
      </c>
      <c r="Y17" s="54">
        <v>1213.5219999999999</v>
      </c>
      <c r="Z17" s="54">
        <v>5091.0700000000006</v>
      </c>
      <c r="AA17" s="54">
        <v>20.093399000000002</v>
      </c>
      <c r="AB17" s="54">
        <v>429.72005150000001</v>
      </c>
      <c r="AC17" s="54">
        <v>1239.9569999999999</v>
      </c>
      <c r="AD17" s="54">
        <v>3029.4821000000002</v>
      </c>
      <c r="AE17" s="54">
        <v>25.226298499999999</v>
      </c>
      <c r="AF17" s="54">
        <v>410.07122699999996</v>
      </c>
      <c r="AG17" s="54">
        <v>151.66334850000001</v>
      </c>
      <c r="AH17" s="38">
        <v>96220.287038588853</v>
      </c>
      <c r="AI17" s="54">
        <v>1.5910604499999996</v>
      </c>
      <c r="AJ17" s="54">
        <v>47.972061000000004</v>
      </c>
      <c r="AK17" s="54">
        <v>899.41200000000003</v>
      </c>
      <c r="AL17" s="54">
        <v>387.16747650000002</v>
      </c>
      <c r="AM17" s="54">
        <v>31.9603815</v>
      </c>
      <c r="AN17" s="54">
        <v>0.84487970499999998</v>
      </c>
      <c r="AO17" s="38">
        <v>306241.92750021571</v>
      </c>
      <c r="AP17" s="54">
        <v>44.384675999999999</v>
      </c>
      <c r="AQ17" s="54">
        <v>4.3781024999999998</v>
      </c>
      <c r="AR17" s="38">
        <v>2314.462</v>
      </c>
      <c r="AS17" s="38">
        <v>8685.6080000000002</v>
      </c>
      <c r="AT17" s="38">
        <v>26611.741299999998</v>
      </c>
      <c r="AU17" s="38">
        <v>21073.266699999996</v>
      </c>
      <c r="AV17" s="54" t="s">
        <v>216</v>
      </c>
      <c r="AW17" s="54">
        <v>1.3074408899999999</v>
      </c>
      <c r="AX17" s="54">
        <v>297.34741099999997</v>
      </c>
      <c r="AY17" s="54">
        <v>0.67814794</v>
      </c>
      <c r="AZ17" s="54">
        <v>1118.6670000000001</v>
      </c>
      <c r="BA17" s="54">
        <v>723.07500000000005</v>
      </c>
      <c r="BB17" s="54">
        <v>144.7572825</v>
      </c>
      <c r="BC17" s="38">
        <v>704628.69529679883</v>
      </c>
      <c r="BD17" s="54">
        <v>4.3764852999999988</v>
      </c>
      <c r="BE17" s="54">
        <v>513.4609999999999</v>
      </c>
      <c r="BF17" s="54">
        <v>5.371389849999999</v>
      </c>
      <c r="BG17" s="54">
        <v>2.50151295</v>
      </c>
      <c r="BH17" s="38">
        <v>30442.483799999998</v>
      </c>
      <c r="BI17" s="38">
        <v>195138.42853492056</v>
      </c>
      <c r="BJ17" s="54" t="s">
        <v>216</v>
      </c>
      <c r="BK17" s="54">
        <v>9.7251565999999983</v>
      </c>
      <c r="BL17" s="54">
        <v>207.5867465</v>
      </c>
      <c r="BM17" s="54">
        <v>720.68651999999997</v>
      </c>
      <c r="BN17" s="54">
        <v>3.5245163499999999</v>
      </c>
      <c r="BO17" s="54">
        <v>5.1151880500000004</v>
      </c>
      <c r="BP17" s="56"/>
      <c r="BQ17" s="56"/>
      <c r="BR17" s="54">
        <v>134.35827442637009</v>
      </c>
      <c r="BS17" s="56"/>
      <c r="BT17" s="38">
        <v>36</v>
      </c>
    </row>
    <row r="18" spans="1:72" x14ac:dyDescent="0.25">
      <c r="A18" s="53">
        <v>942</v>
      </c>
      <c r="B18" s="53">
        <v>12</v>
      </c>
      <c r="C18" s="53">
        <v>179</v>
      </c>
      <c r="D18" s="53" t="s">
        <v>125</v>
      </c>
      <c r="E18" s="38">
        <f t="shared" si="0"/>
        <v>426329.28309590998</v>
      </c>
      <c r="F18" s="38">
        <f t="shared" si="1"/>
        <v>3970.9683613599996</v>
      </c>
      <c r="G18" s="38">
        <f t="shared" si="2"/>
        <v>632727.7658734034</v>
      </c>
      <c r="H18" s="54">
        <f t="shared" si="3"/>
        <v>0.48412926571375209</v>
      </c>
      <c r="I18" s="54">
        <f t="shared" si="4"/>
        <v>0.32620424439977808</v>
      </c>
      <c r="J18" s="55">
        <v>206398.48277749325</v>
      </c>
      <c r="K18" s="54">
        <v>1.746468108</v>
      </c>
      <c r="L18" s="54">
        <v>3.9787286000000002</v>
      </c>
      <c r="M18" s="54">
        <v>5.4578855099999988</v>
      </c>
      <c r="N18" s="38">
        <v>0.61054516599999997</v>
      </c>
      <c r="O18" s="54">
        <v>0.48760765899999997</v>
      </c>
      <c r="P18" s="54">
        <v>0.33696462799999999</v>
      </c>
      <c r="Q18" s="54">
        <v>56.419455400000004</v>
      </c>
      <c r="R18" s="54">
        <v>227.74688089999998</v>
      </c>
      <c r="S18" s="54">
        <v>2.53775445</v>
      </c>
      <c r="T18" s="54">
        <v>388.93958179999998</v>
      </c>
      <c r="U18" s="54">
        <v>137.1324262</v>
      </c>
      <c r="V18" s="54">
        <v>101.8822651</v>
      </c>
      <c r="W18" s="54">
        <v>0.65971343900000012</v>
      </c>
      <c r="X18" s="54">
        <v>142.44648879999997</v>
      </c>
      <c r="Y18" s="54">
        <v>467.47670199999993</v>
      </c>
      <c r="Z18" s="54">
        <v>2237.6230799999998</v>
      </c>
      <c r="AA18" s="54">
        <v>6.4100990799999993</v>
      </c>
      <c r="AB18" s="54">
        <v>129.31381539999998</v>
      </c>
      <c r="AC18" s="54">
        <v>475.15044499999999</v>
      </c>
      <c r="AD18" s="54">
        <v>1308.9868329999999</v>
      </c>
      <c r="AE18" s="54">
        <v>4.7425431900000001</v>
      </c>
      <c r="AF18" s="54">
        <v>0.75983338200000006</v>
      </c>
      <c r="AG18" s="54">
        <v>64.407196699999986</v>
      </c>
      <c r="AH18" s="38">
        <v>63203.155187769604</v>
      </c>
      <c r="AI18" s="54">
        <v>0.91706807499999998</v>
      </c>
      <c r="AJ18" s="54">
        <v>0.36810766299999997</v>
      </c>
      <c r="AK18" s="54">
        <v>474.1590392</v>
      </c>
      <c r="AL18" s="54">
        <v>164.76126590000001</v>
      </c>
      <c r="AM18" s="54">
        <v>7.9701729800000001</v>
      </c>
      <c r="AN18" s="54">
        <v>0.29136846199999999</v>
      </c>
      <c r="AO18" s="38">
        <v>152993.55138197224</v>
      </c>
      <c r="AP18" s="54">
        <v>13.744359089999998</v>
      </c>
      <c r="AQ18" s="54">
        <v>1.614032728</v>
      </c>
      <c r="AR18" s="38">
        <v>844.24101299999995</v>
      </c>
      <c r="AS18" s="38">
        <v>3646.5421299999998</v>
      </c>
      <c r="AT18" s="38">
        <v>19069.22479</v>
      </c>
      <c r="AU18" s="38">
        <v>10825.556279999999</v>
      </c>
      <c r="AV18" s="54" t="s">
        <v>216</v>
      </c>
      <c r="AW18" s="54">
        <v>4.4548265300000001</v>
      </c>
      <c r="AX18" s="54">
        <v>94.260589499999995</v>
      </c>
      <c r="AY18" s="54" t="s">
        <v>216</v>
      </c>
      <c r="AZ18" s="54">
        <v>556.55959589999998</v>
      </c>
      <c r="BA18" s="54">
        <v>382.13185779999998</v>
      </c>
      <c r="BB18" s="54">
        <v>42.333629799999997</v>
      </c>
      <c r="BC18" s="38">
        <v>434979.60706529958</v>
      </c>
      <c r="BD18" s="54">
        <v>1.6943050739999999</v>
      </c>
      <c r="BE18" s="54">
        <v>210.85738520000001</v>
      </c>
      <c r="BF18" s="54">
        <v>5.3532371199999993</v>
      </c>
      <c r="BG18" s="54">
        <v>0.71830520299999989</v>
      </c>
      <c r="BH18" s="38">
        <v>14637.65149</v>
      </c>
      <c r="BI18" s="38">
        <v>152920.20909648918</v>
      </c>
      <c r="BJ18" s="54">
        <v>0.37286456899999998</v>
      </c>
      <c r="BK18" s="54">
        <v>3.32756732</v>
      </c>
      <c r="BL18" s="54">
        <v>82.458999699999978</v>
      </c>
      <c r="BM18" s="54">
        <v>372.99580009999994</v>
      </c>
      <c r="BN18" s="54">
        <v>1.4797714469999999</v>
      </c>
      <c r="BO18" s="54">
        <v>1.074263806</v>
      </c>
      <c r="BP18" s="56"/>
      <c r="BQ18" s="56"/>
      <c r="BR18" s="54">
        <v>134.87867400729763</v>
      </c>
      <c r="BS18" s="56"/>
      <c r="BT18" s="38">
        <v>37</v>
      </c>
    </row>
    <row r="19" spans="1:72" x14ac:dyDescent="0.25">
      <c r="A19" s="53">
        <v>6050</v>
      </c>
      <c r="B19" s="53">
        <v>14</v>
      </c>
      <c r="C19" s="53">
        <v>187</v>
      </c>
      <c r="D19" s="53" t="s">
        <v>125</v>
      </c>
      <c r="E19" s="38">
        <f t="shared" si="0"/>
        <v>116.60964867599998</v>
      </c>
      <c r="F19" s="38">
        <f t="shared" si="1"/>
        <v>4.5637786719999998</v>
      </c>
      <c r="G19" s="38">
        <f t="shared" si="2"/>
        <v>2868.6999311164363</v>
      </c>
      <c r="H19" s="54">
        <f t="shared" si="3"/>
        <v>23.600879632929175</v>
      </c>
      <c r="I19" s="54">
        <f t="shared" si="4"/>
        <v>0.95935104699827556</v>
      </c>
      <c r="J19" s="55">
        <v>2752.0902824404343</v>
      </c>
      <c r="K19" s="54">
        <v>2.0897087999999999</v>
      </c>
      <c r="L19" s="54">
        <v>0.76532156800000006</v>
      </c>
      <c r="M19" s="54">
        <v>0.31734881399999998</v>
      </c>
      <c r="N19" s="38">
        <v>0.6379165200000001</v>
      </c>
      <c r="O19" s="54">
        <v>0.57312903399999993</v>
      </c>
      <c r="P19" s="54">
        <v>0.47426722799999993</v>
      </c>
      <c r="Q19" s="54" t="s">
        <v>216</v>
      </c>
      <c r="R19" s="54" t="s">
        <v>216</v>
      </c>
      <c r="S19" s="54" t="s">
        <v>216</v>
      </c>
      <c r="T19" s="54" t="s">
        <v>216</v>
      </c>
      <c r="U19" s="54" t="s">
        <v>216</v>
      </c>
      <c r="V19" s="54" t="s">
        <v>216</v>
      </c>
      <c r="W19" s="54" t="s">
        <v>216</v>
      </c>
      <c r="X19" s="54">
        <v>0.28890498399999998</v>
      </c>
      <c r="Y19" s="54">
        <v>0.33184582600000001</v>
      </c>
      <c r="Z19" s="54">
        <v>0.56090135800000007</v>
      </c>
      <c r="AA19" s="54">
        <v>1.7338309799999998</v>
      </c>
      <c r="AB19" s="54">
        <v>0.46968056400000002</v>
      </c>
      <c r="AC19" s="54">
        <v>0.45607654599999997</v>
      </c>
      <c r="AD19" s="54" t="s">
        <v>216</v>
      </c>
      <c r="AE19" s="54">
        <v>1.9166804999999998</v>
      </c>
      <c r="AF19" s="54">
        <v>19.119498600000004</v>
      </c>
      <c r="AG19" s="54">
        <v>0.37565395199999996</v>
      </c>
      <c r="AH19" s="38">
        <v>7.2445809400000005</v>
      </c>
      <c r="AI19" s="54" t="s">
        <v>216</v>
      </c>
      <c r="AJ19" s="54" t="s">
        <v>216</v>
      </c>
      <c r="AK19" s="54" t="s">
        <v>216</v>
      </c>
      <c r="AL19" s="54" t="s">
        <v>216</v>
      </c>
      <c r="AM19" s="54">
        <v>0.380333172</v>
      </c>
      <c r="AN19" s="54">
        <v>0.55794984999999997</v>
      </c>
      <c r="AO19" s="38">
        <v>28.522331199999996</v>
      </c>
      <c r="AP19" s="54" t="s">
        <v>216</v>
      </c>
      <c r="AQ19" s="54">
        <v>1.7000240440000001</v>
      </c>
      <c r="AR19" s="38">
        <v>0.96414042599999994</v>
      </c>
      <c r="AS19" s="38">
        <v>1.3255030460000001</v>
      </c>
      <c r="AT19" s="38">
        <v>2.0151497999999997</v>
      </c>
      <c r="AU19" s="38">
        <v>1.436757072</v>
      </c>
      <c r="AV19" s="54" t="s">
        <v>216</v>
      </c>
      <c r="AW19" s="54" t="s">
        <v>216</v>
      </c>
      <c r="AX19" s="54">
        <v>1.2403155320000001</v>
      </c>
      <c r="AY19" s="54" t="s">
        <v>216</v>
      </c>
      <c r="AZ19" s="54">
        <v>0.54474690799999992</v>
      </c>
      <c r="BA19" s="54" t="s">
        <v>216</v>
      </c>
      <c r="BB19" s="54">
        <v>0.49213910599999999</v>
      </c>
      <c r="BC19" s="38">
        <v>8.5316096709960743</v>
      </c>
      <c r="BD19" s="54" t="s">
        <v>216</v>
      </c>
      <c r="BE19" s="54">
        <v>0.68502752399999989</v>
      </c>
      <c r="BF19" s="54">
        <v>0.34289255600000002</v>
      </c>
      <c r="BG19" s="54">
        <v>0.24989777200000002</v>
      </c>
      <c r="BH19" s="38">
        <v>2.7495987999999998</v>
      </c>
      <c r="BI19" s="38">
        <v>16.700256159999999</v>
      </c>
      <c r="BJ19" s="54" t="s">
        <v>216</v>
      </c>
      <c r="BK19" s="54">
        <v>0.50891573800000001</v>
      </c>
      <c r="BL19" s="54">
        <v>0.77049784799999999</v>
      </c>
      <c r="BM19" s="54">
        <v>9.4360841999999998</v>
      </c>
      <c r="BN19" s="54">
        <v>8.2917835199999992</v>
      </c>
      <c r="BO19" s="54">
        <v>0.33995818799999999</v>
      </c>
      <c r="BP19" s="56"/>
      <c r="BQ19" s="56"/>
      <c r="BR19" s="54">
        <v>137.2328506127198</v>
      </c>
      <c r="BS19" s="56"/>
      <c r="BT19" s="38">
        <v>38</v>
      </c>
    </row>
    <row r="20" spans="1:72" x14ac:dyDescent="0.25">
      <c r="A20" s="53">
        <v>5706</v>
      </c>
      <c r="B20" s="53">
        <v>14</v>
      </c>
      <c r="C20" s="53">
        <v>188</v>
      </c>
      <c r="D20" s="53" t="s">
        <v>125</v>
      </c>
      <c r="E20" s="38">
        <f t="shared" si="0"/>
        <v>174.22156703899998</v>
      </c>
      <c r="F20" s="38">
        <f t="shared" si="1"/>
        <v>2.5056511319999997</v>
      </c>
      <c r="G20" s="38">
        <f t="shared" si="2"/>
        <v>3000.5800466039304</v>
      </c>
      <c r="H20" s="54">
        <f t="shared" si="3"/>
        <v>16.222781872534998</v>
      </c>
      <c r="I20" s="54">
        <f t="shared" si="4"/>
        <v>0.94193737066398697</v>
      </c>
      <c r="J20" s="55">
        <v>2826.3584795649299</v>
      </c>
      <c r="K20" s="54">
        <v>1.8609579700000001</v>
      </c>
      <c r="L20" s="54">
        <v>0.55390514200000007</v>
      </c>
      <c r="M20" s="54" t="s">
        <v>216</v>
      </c>
      <c r="N20" s="38" t="s">
        <v>216</v>
      </c>
      <c r="O20" s="54" t="s">
        <v>216</v>
      </c>
      <c r="P20" s="54" t="s">
        <v>216</v>
      </c>
      <c r="Q20" s="54" t="s">
        <v>216</v>
      </c>
      <c r="R20" s="54" t="s">
        <v>216</v>
      </c>
      <c r="S20" s="54" t="s">
        <v>216</v>
      </c>
      <c r="T20" s="54" t="s">
        <v>216</v>
      </c>
      <c r="U20" s="54">
        <v>0.32644890300000001</v>
      </c>
      <c r="V20" s="54" t="s">
        <v>216</v>
      </c>
      <c r="W20" s="54" t="s">
        <v>216</v>
      </c>
      <c r="X20" s="54">
        <v>0.28747684399999995</v>
      </c>
      <c r="Y20" s="54" t="s">
        <v>216</v>
      </c>
      <c r="Z20" s="54" t="s">
        <v>216</v>
      </c>
      <c r="AA20" s="54" t="s">
        <v>216</v>
      </c>
      <c r="AB20" s="54">
        <v>0.37093110400000007</v>
      </c>
      <c r="AC20" s="54">
        <v>0.38018179099999999</v>
      </c>
      <c r="AD20" s="54" t="s">
        <v>216</v>
      </c>
      <c r="AE20" s="54" t="s">
        <v>216</v>
      </c>
      <c r="AF20" s="54">
        <v>133.09841309999999</v>
      </c>
      <c r="AG20" s="54">
        <v>1.1135676129999998</v>
      </c>
      <c r="AH20" s="38">
        <v>2.1734776399999998</v>
      </c>
      <c r="AI20" s="54" t="s">
        <v>216</v>
      </c>
      <c r="AJ20" s="54" t="s">
        <v>216</v>
      </c>
      <c r="AK20" s="54">
        <v>0.27427280200000004</v>
      </c>
      <c r="AL20" s="54" t="s">
        <v>216</v>
      </c>
      <c r="AM20" s="54">
        <v>0.25443236200000002</v>
      </c>
      <c r="AN20" s="54">
        <v>0.56039257299999989</v>
      </c>
      <c r="AO20" s="38">
        <v>13.910898599999999</v>
      </c>
      <c r="AP20" s="54" t="s">
        <v>216</v>
      </c>
      <c r="AQ20" s="54">
        <v>2.8802032799999999</v>
      </c>
      <c r="AR20" s="38">
        <v>1.0882906960000001</v>
      </c>
      <c r="AS20" s="38" t="s">
        <v>216</v>
      </c>
      <c r="AT20" s="38">
        <v>0.53255702500000002</v>
      </c>
      <c r="AU20" s="38">
        <v>0.70608066199999997</v>
      </c>
      <c r="AV20" s="54">
        <v>2.1209463100000003</v>
      </c>
      <c r="AW20" s="54" t="s">
        <v>216</v>
      </c>
      <c r="AX20" s="54">
        <v>0.68340002700000002</v>
      </c>
      <c r="AY20" s="54" t="s">
        <v>216</v>
      </c>
      <c r="AZ20" s="54">
        <v>0.60736956199999992</v>
      </c>
      <c r="BA20" s="54" t="s">
        <v>216</v>
      </c>
      <c r="BB20" s="54">
        <v>0.37759533099999998</v>
      </c>
      <c r="BC20" s="38" t="s">
        <v>216</v>
      </c>
      <c r="BD20" s="54" t="s">
        <v>216</v>
      </c>
      <c r="BE20" s="54">
        <v>0.68441005600000004</v>
      </c>
      <c r="BF20" s="54">
        <v>0.29123212200000004</v>
      </c>
      <c r="BG20" s="54" t="s">
        <v>216</v>
      </c>
      <c r="BH20" s="38">
        <v>2.3727169099999998</v>
      </c>
      <c r="BI20" s="38">
        <v>4.1524960499999999</v>
      </c>
      <c r="BJ20" s="54">
        <v>1.8778845499999999</v>
      </c>
      <c r="BK20" s="54" t="s">
        <v>216</v>
      </c>
      <c r="BL20" s="54">
        <v>0.41745136999999999</v>
      </c>
      <c r="BM20" s="54" t="s">
        <v>216</v>
      </c>
      <c r="BN20" s="54" t="s">
        <v>216</v>
      </c>
      <c r="BO20" s="54">
        <v>0.26357664399999997</v>
      </c>
      <c r="BP20" s="56"/>
      <c r="BQ20" s="56"/>
      <c r="BR20" s="54">
        <v>146.29317072569376</v>
      </c>
      <c r="BS20" s="56"/>
      <c r="BT20" s="38">
        <v>39</v>
      </c>
    </row>
    <row r="21" spans="1:72" x14ac:dyDescent="0.25">
      <c r="A21" s="53">
        <v>6048</v>
      </c>
      <c r="B21" s="53">
        <v>24</v>
      </c>
      <c r="C21" s="53">
        <v>222</v>
      </c>
      <c r="D21" s="53" t="s">
        <v>125</v>
      </c>
      <c r="E21" s="38">
        <f t="shared" si="0"/>
        <v>898702.26870444324</v>
      </c>
      <c r="F21" s="38">
        <f t="shared" si="1"/>
        <v>19706.610937200003</v>
      </c>
      <c r="G21" s="38">
        <f t="shared" si="2"/>
        <v>939579.00714902882</v>
      </c>
      <c r="H21" s="54">
        <f t="shared" si="3"/>
        <v>4.5484182991451363E-2</v>
      </c>
      <c r="I21" s="54">
        <f t="shared" si="4"/>
        <v>4.3505376486239263E-2</v>
      </c>
      <c r="J21" s="55">
        <v>40876.73844458539</v>
      </c>
      <c r="K21" s="54">
        <v>1.430946517</v>
      </c>
      <c r="L21" s="54">
        <v>2.6048134200000002</v>
      </c>
      <c r="M21" s="54">
        <v>4.0211647300000006</v>
      </c>
      <c r="N21" s="38">
        <v>0.99930743</v>
      </c>
      <c r="O21" s="54" t="s">
        <v>216</v>
      </c>
      <c r="P21" s="54" t="s">
        <v>216</v>
      </c>
      <c r="Q21" s="54">
        <v>212.10903559999997</v>
      </c>
      <c r="R21" s="54">
        <v>892.98681999999985</v>
      </c>
      <c r="S21" s="54">
        <v>8.2710823799999993</v>
      </c>
      <c r="T21" s="54">
        <v>1470.6992299999999</v>
      </c>
      <c r="U21" s="54">
        <v>490.119575</v>
      </c>
      <c r="V21" s="54">
        <v>445.70941800000003</v>
      </c>
      <c r="W21" s="54" t="s">
        <v>216</v>
      </c>
      <c r="X21" s="54">
        <v>386.70920309999997</v>
      </c>
      <c r="Y21" s="54">
        <v>2057.1651100000004</v>
      </c>
      <c r="Z21" s="54">
        <v>11054.619400000001</v>
      </c>
      <c r="AA21" s="54">
        <v>5.0569311100000007</v>
      </c>
      <c r="AB21" s="54">
        <v>355.00885199999999</v>
      </c>
      <c r="AC21" s="54">
        <v>2080.9921549999999</v>
      </c>
      <c r="AD21" s="54">
        <v>6449.0069050000002</v>
      </c>
      <c r="AE21" s="54">
        <v>3.9130170200000003</v>
      </c>
      <c r="AF21" s="54">
        <v>0.49053980800000002</v>
      </c>
      <c r="AG21" s="54">
        <v>319.90112550000003</v>
      </c>
      <c r="AH21" s="38">
        <v>227555.34308616407</v>
      </c>
      <c r="AI21" s="54">
        <v>2.5790346999999998</v>
      </c>
      <c r="AJ21" s="54">
        <v>104.76358860000002</v>
      </c>
      <c r="AK21" s="54">
        <v>1656.4654700000001</v>
      </c>
      <c r="AL21" s="54">
        <v>628.5149255</v>
      </c>
      <c r="AM21" s="54">
        <v>4.6901324800000008</v>
      </c>
      <c r="AN21" s="54">
        <v>3.07741775</v>
      </c>
      <c r="AO21" s="38">
        <v>125543.07253021587</v>
      </c>
      <c r="AP21" s="54">
        <v>21.224756300000003</v>
      </c>
      <c r="AQ21" s="54">
        <v>1.3752448820000001</v>
      </c>
      <c r="AR21" s="38">
        <v>3628.9029700000001</v>
      </c>
      <c r="AS21" s="38">
        <v>18674.37385</v>
      </c>
      <c r="AT21" s="38">
        <v>60056.1126</v>
      </c>
      <c r="AU21" s="38">
        <v>49408.272100000002</v>
      </c>
      <c r="AV21" s="54" t="s">
        <v>216</v>
      </c>
      <c r="AW21" s="54">
        <v>3.2875176399999999</v>
      </c>
      <c r="AX21" s="54">
        <v>150.77129539999999</v>
      </c>
      <c r="AY21" s="54" t="s">
        <v>216</v>
      </c>
      <c r="AZ21" s="54">
        <v>1609.77476</v>
      </c>
      <c r="BA21" s="54">
        <v>1552.4702599999998</v>
      </c>
      <c r="BB21" s="54">
        <v>42.973724199999992</v>
      </c>
      <c r="BC21" s="38">
        <v>1097659.0268942253</v>
      </c>
      <c r="BD21" s="54" t="s">
        <v>216</v>
      </c>
      <c r="BE21" s="54">
        <v>478.7086711</v>
      </c>
      <c r="BF21" s="54">
        <v>8.8884760800000002</v>
      </c>
      <c r="BG21" s="54">
        <v>0.69099094900000002</v>
      </c>
      <c r="BH21" s="38">
        <v>72554.722349999996</v>
      </c>
      <c r="BI21" s="38">
        <v>306891.01463526039</v>
      </c>
      <c r="BJ21" s="54">
        <v>0.63595869699999996</v>
      </c>
      <c r="BK21" s="54">
        <v>4.1853545799999994</v>
      </c>
      <c r="BL21" s="54">
        <v>311.86952609999997</v>
      </c>
      <c r="BM21" s="54">
        <v>1559.0146</v>
      </c>
      <c r="BN21" s="54" t="s">
        <v>216</v>
      </c>
      <c r="BO21" s="54">
        <v>2.6782462300000001</v>
      </c>
      <c r="BP21" s="56"/>
      <c r="BQ21" s="56"/>
      <c r="BR21" s="54">
        <v>194.88782190285573</v>
      </c>
      <c r="BS21" s="56"/>
      <c r="BT21" s="38">
        <v>41</v>
      </c>
    </row>
    <row r="22" spans="1:72" x14ac:dyDescent="0.25">
      <c r="A22" s="53">
        <v>854</v>
      </c>
      <c r="B22" s="53">
        <v>23</v>
      </c>
      <c r="C22" s="53">
        <v>248</v>
      </c>
      <c r="D22" s="53" t="s">
        <v>125</v>
      </c>
      <c r="E22" s="38">
        <f t="shared" si="0"/>
        <v>1697784.3258523352</v>
      </c>
      <c r="F22" s="38">
        <f t="shared" si="1"/>
        <v>54064.492670644984</v>
      </c>
      <c r="G22" s="38">
        <f t="shared" si="2"/>
        <v>2100116.8346001217</v>
      </c>
      <c r="H22" s="54">
        <f t="shared" si="3"/>
        <v>0.23697504012814111</v>
      </c>
      <c r="I22" s="54">
        <f t="shared" si="4"/>
        <v>0.19157625048246105</v>
      </c>
      <c r="J22" s="55">
        <v>402332.50874778611</v>
      </c>
      <c r="K22" s="54">
        <v>1.2788340920000003</v>
      </c>
      <c r="L22" s="54">
        <v>0.74608469749999995</v>
      </c>
      <c r="M22" s="54">
        <v>2.6477421799999998</v>
      </c>
      <c r="N22" s="38">
        <v>442.55274495000003</v>
      </c>
      <c r="O22" s="54" t="s">
        <v>216</v>
      </c>
      <c r="P22" s="54" t="s">
        <v>216</v>
      </c>
      <c r="Q22" s="54">
        <v>595.419218</v>
      </c>
      <c r="R22" s="54">
        <v>2448.9615549999999</v>
      </c>
      <c r="S22" s="54">
        <v>35.626683849999999</v>
      </c>
      <c r="T22" s="54">
        <v>4195.7276000000002</v>
      </c>
      <c r="U22" s="54">
        <v>1679.1885049999999</v>
      </c>
      <c r="V22" s="54">
        <v>1232.0698674999999</v>
      </c>
      <c r="W22" s="54" t="s">
        <v>216</v>
      </c>
      <c r="X22" s="54">
        <v>1251.009528</v>
      </c>
      <c r="Y22" s="54">
        <v>7502.1618549999994</v>
      </c>
      <c r="Z22" s="54">
        <v>29688.614549999998</v>
      </c>
      <c r="AA22" s="54">
        <v>10.728957900000001</v>
      </c>
      <c r="AB22" s="54">
        <v>1391.458077</v>
      </c>
      <c r="AC22" s="54">
        <v>7516.9464100000014</v>
      </c>
      <c r="AD22" s="54">
        <v>18111.205835000001</v>
      </c>
      <c r="AE22" s="54">
        <v>6.5763401099999994</v>
      </c>
      <c r="AF22" s="54" t="s">
        <v>216</v>
      </c>
      <c r="AG22" s="54">
        <v>739.82448550000004</v>
      </c>
      <c r="AH22" s="38">
        <v>356544.44423359871</v>
      </c>
      <c r="AI22" s="54">
        <v>3.1934638800000004</v>
      </c>
      <c r="AJ22" s="54">
        <v>201.42861909999999</v>
      </c>
      <c r="AK22" s="54">
        <v>4976.6638549999998</v>
      </c>
      <c r="AL22" s="54">
        <v>1396.9814229999999</v>
      </c>
      <c r="AM22" s="54">
        <v>4.3133742399999999</v>
      </c>
      <c r="AN22" s="54" t="s">
        <v>216</v>
      </c>
      <c r="AO22" s="38">
        <v>350552.38194631098</v>
      </c>
      <c r="AP22" s="54">
        <v>84.955611399999995</v>
      </c>
      <c r="AQ22" s="54">
        <v>1.960866555</v>
      </c>
      <c r="AR22" s="38">
        <v>12479.51849</v>
      </c>
      <c r="AS22" s="38">
        <v>51002.845599999993</v>
      </c>
      <c r="AT22" s="38">
        <v>97184.483000000007</v>
      </c>
      <c r="AU22" s="38">
        <v>98679.468899999993</v>
      </c>
      <c r="AV22" s="54">
        <v>9.3613157100000013</v>
      </c>
      <c r="AW22" s="54" t="s">
        <v>216</v>
      </c>
      <c r="AX22" s="54">
        <v>567.3688707</v>
      </c>
      <c r="AY22" s="54" t="s">
        <v>216</v>
      </c>
      <c r="AZ22" s="54">
        <v>6019.7543599999999</v>
      </c>
      <c r="BA22" s="54">
        <v>3895.9742899999997</v>
      </c>
      <c r="BB22" s="54">
        <v>113.22323970000001</v>
      </c>
      <c r="BC22" s="38">
        <v>2147788.4750275738</v>
      </c>
      <c r="BD22" s="54">
        <v>2.7296161799999998</v>
      </c>
      <c r="BE22" s="54">
        <v>1483.1160199999999</v>
      </c>
      <c r="BF22" s="54">
        <v>10.823758545</v>
      </c>
      <c r="BG22" s="54" t="s">
        <v>216</v>
      </c>
      <c r="BH22" s="38">
        <v>143103.59080000001</v>
      </c>
      <c r="BI22" s="38">
        <v>488222.64658301586</v>
      </c>
      <c r="BJ22" s="54">
        <v>3.3281151200000005</v>
      </c>
      <c r="BK22" s="54">
        <v>18.555482500000004</v>
      </c>
      <c r="BL22" s="54">
        <v>1044.699644</v>
      </c>
      <c r="BM22" s="54">
        <v>3323.7695000000003</v>
      </c>
      <c r="BN22" s="54" t="s">
        <v>216</v>
      </c>
      <c r="BO22" s="54" t="s">
        <v>216</v>
      </c>
      <c r="BP22" s="56"/>
      <c r="BQ22" s="56"/>
      <c r="BR22" s="54">
        <v>160.19641937312068</v>
      </c>
      <c r="BS22" s="56"/>
      <c r="BT22" s="38">
        <v>42</v>
      </c>
    </row>
    <row r="23" spans="1:72" x14ac:dyDescent="0.25">
      <c r="A23" s="53"/>
      <c r="B23" s="53"/>
      <c r="C23" s="53">
        <v>284</v>
      </c>
      <c r="D23" s="53" t="s">
        <v>125</v>
      </c>
      <c r="E23" s="38">
        <v>178295751.85490632</v>
      </c>
      <c r="F23" s="38">
        <v>2552518.9062649999</v>
      </c>
      <c r="G23" s="38">
        <v>201693547.45681378</v>
      </c>
      <c r="H23" s="56">
        <v>0.13120870796102369</v>
      </c>
      <c r="I23" s="56">
        <v>0.11598943156962742</v>
      </c>
      <c r="J23" s="38">
        <v>23397795.601907447</v>
      </c>
      <c r="K23" s="38">
        <v>1355.9630462499999</v>
      </c>
      <c r="L23" s="38">
        <v>4424.0383137499994</v>
      </c>
      <c r="M23" s="38">
        <v>6054.5830812499989</v>
      </c>
      <c r="N23" s="38">
        <v>220.02203137499998</v>
      </c>
      <c r="O23" s="38" t="e">
        <v>#DIV/0!</v>
      </c>
      <c r="P23" s="38" t="e">
        <v>#DIV/0!</v>
      </c>
      <c r="Q23" s="38" t="e">
        <v>#DIV/0!</v>
      </c>
      <c r="R23" s="38">
        <v>86598.336275000009</v>
      </c>
      <c r="S23" s="38">
        <v>1441.3919624999999</v>
      </c>
      <c r="T23" s="38">
        <v>152933.5574125</v>
      </c>
      <c r="U23" s="38">
        <v>62382.306787499998</v>
      </c>
      <c r="V23" s="38">
        <v>44662.650600000008</v>
      </c>
      <c r="W23" s="38">
        <v>761.31523137499994</v>
      </c>
      <c r="X23" s="38">
        <v>88242.597074999998</v>
      </c>
      <c r="Y23" s="38">
        <v>337366.31420000002</v>
      </c>
      <c r="Z23" s="38">
        <v>1276847.3084999998</v>
      </c>
      <c r="AA23" s="38">
        <v>6563.0467362499994</v>
      </c>
      <c r="AB23" s="38">
        <v>54752.125674999988</v>
      </c>
      <c r="AC23" s="38">
        <v>346164.31809999997</v>
      </c>
      <c r="AD23" s="38">
        <v>749665.67149999994</v>
      </c>
      <c r="AE23" s="38">
        <v>2503.6693962499994</v>
      </c>
      <c r="AF23" s="38" t="e">
        <v>#DIV/0!</v>
      </c>
      <c r="AG23" s="38">
        <v>30807.372562499997</v>
      </c>
      <c r="AH23" s="38">
        <v>29226266.665596873</v>
      </c>
      <c r="AI23" s="38">
        <v>403.47420624999995</v>
      </c>
      <c r="AJ23" s="38">
        <v>8672.1858624999986</v>
      </c>
      <c r="AK23" s="38">
        <v>208413.81684999997</v>
      </c>
      <c r="AL23" s="38">
        <v>74685.904999999999</v>
      </c>
      <c r="AM23" s="38">
        <v>8923.6405249999989</v>
      </c>
      <c r="AN23" s="38">
        <v>544.34221662499999</v>
      </c>
      <c r="AO23" s="38">
        <v>52667667.909317233</v>
      </c>
      <c r="AP23" s="38">
        <v>4469.4378749999996</v>
      </c>
      <c r="AQ23" s="38">
        <v>165.46753649999999</v>
      </c>
      <c r="AR23" s="38">
        <v>771487.24499999988</v>
      </c>
      <c r="AS23" s="38">
        <v>2371474.42</v>
      </c>
      <c r="AT23" s="38">
        <v>8850106.2064999975</v>
      </c>
      <c r="AU23" s="38">
        <v>5420490.8399999999</v>
      </c>
      <c r="AV23" s="38" t="e">
        <v>#DIV/0!</v>
      </c>
      <c r="AW23" s="38">
        <v>4030.6042600000001</v>
      </c>
      <c r="AX23" s="38">
        <v>80856.396074999997</v>
      </c>
      <c r="AY23" s="38">
        <v>222.24636987499997</v>
      </c>
      <c r="AZ23" s="38">
        <v>322937.15539999999</v>
      </c>
      <c r="BA23" s="38">
        <v>186500.93369999999</v>
      </c>
      <c r="BB23" s="38">
        <v>38013.452237500002</v>
      </c>
      <c r="BC23" s="38">
        <v>189843968.09257495</v>
      </c>
      <c r="BD23" s="38">
        <v>1402.1009949999998</v>
      </c>
      <c r="BE23" s="38">
        <v>146648.63787499999</v>
      </c>
      <c r="BF23" s="38">
        <v>5200.2948637499994</v>
      </c>
      <c r="BG23" s="38">
        <v>1220.5263625</v>
      </c>
      <c r="BH23" s="38">
        <v>8105748.2584999995</v>
      </c>
      <c r="BI23" s="38">
        <v>66367338.368689731</v>
      </c>
      <c r="BJ23" s="38">
        <v>198.51508275</v>
      </c>
      <c r="BK23" s="38">
        <v>3038.6795412499996</v>
      </c>
      <c r="BL23" s="38">
        <v>52641.701087499998</v>
      </c>
      <c r="BM23" s="38">
        <v>131581.44252499999</v>
      </c>
      <c r="BN23" s="38">
        <v>739.55735725</v>
      </c>
      <c r="BO23" s="38">
        <v>2328.8980799999999</v>
      </c>
      <c r="BP23" s="56"/>
      <c r="BQ23" s="56"/>
      <c r="BR23" s="54"/>
      <c r="BS23" s="56"/>
      <c r="BT23" s="38"/>
    </row>
    <row r="24" spans="1:72" x14ac:dyDescent="0.25">
      <c r="A24" s="53">
        <v>5703</v>
      </c>
      <c r="B24" s="53">
        <v>10</v>
      </c>
      <c r="C24" s="53">
        <v>326</v>
      </c>
      <c r="D24" s="53" t="s">
        <v>125</v>
      </c>
      <c r="E24" s="38">
        <f>SUM(K24:BB24,BD24:BO24)</f>
        <v>597780.55034253502</v>
      </c>
      <c r="F24" s="38">
        <f>SUM(Q24,AG24,AP24,AS24,AW24:AX24,BF24,BK24:BL24)</f>
        <v>23418.494808449996</v>
      </c>
      <c r="G24" s="38">
        <f>SUM(J24:BB24,BD24:BO24)</f>
        <v>1635698.6270980481</v>
      </c>
      <c r="H24" s="54">
        <f>J24/E24</f>
        <v>1.7362861273435111</v>
      </c>
      <c r="I24" s="54">
        <f>J24/G24</f>
        <v>0.63454114319146959</v>
      </c>
      <c r="J24" s="55">
        <v>1037918.0767555129</v>
      </c>
      <c r="K24" s="54">
        <v>34.451209200000001</v>
      </c>
      <c r="L24" s="54">
        <v>87.200008499999996</v>
      </c>
      <c r="M24" s="54">
        <v>160.23795390000001</v>
      </c>
      <c r="N24" s="38">
        <v>0.92575346850000007</v>
      </c>
      <c r="O24" s="54" t="s">
        <v>216</v>
      </c>
      <c r="P24" s="54" t="s">
        <v>216</v>
      </c>
      <c r="Q24" s="54">
        <v>480.5831235</v>
      </c>
      <c r="R24" s="54">
        <v>564.42322799999999</v>
      </c>
      <c r="S24" s="54">
        <v>38.475134549999993</v>
      </c>
      <c r="T24" s="54">
        <v>1238.6750115</v>
      </c>
      <c r="U24" s="54">
        <v>1097.7216195000001</v>
      </c>
      <c r="V24" s="54">
        <v>642.63921900000003</v>
      </c>
      <c r="W24" s="54">
        <v>12.648836175</v>
      </c>
      <c r="X24" s="54">
        <v>1803.3573449999999</v>
      </c>
      <c r="Y24" s="54">
        <v>5013.3019199999999</v>
      </c>
      <c r="Z24" s="54">
        <v>9373.5563700000002</v>
      </c>
      <c r="AA24" s="54">
        <v>164.34452204999999</v>
      </c>
      <c r="AB24" s="54">
        <v>2010.35385</v>
      </c>
      <c r="AC24" s="54">
        <v>5246.6492850000004</v>
      </c>
      <c r="AD24" s="54">
        <v>6064.3896299999997</v>
      </c>
      <c r="AE24" s="54">
        <v>150.95317079999998</v>
      </c>
      <c r="AF24" s="54">
        <v>1.4354224544999998</v>
      </c>
      <c r="AG24" s="54">
        <v>386.11800000000005</v>
      </c>
      <c r="AH24" s="38">
        <v>60014.014832698675</v>
      </c>
      <c r="AI24" s="54">
        <v>0.82110363600000003</v>
      </c>
      <c r="AJ24" s="54">
        <v>43.244369249999998</v>
      </c>
      <c r="AK24" s="54">
        <v>2816.6291999999999</v>
      </c>
      <c r="AL24" s="54">
        <v>487.7100489</v>
      </c>
      <c r="AM24" s="54">
        <v>312.20671665000003</v>
      </c>
      <c r="AN24" s="54">
        <v>8.9398679549999986</v>
      </c>
      <c r="AO24" s="38">
        <v>256977.91212650322</v>
      </c>
      <c r="AP24" s="54">
        <v>296.67918449999996</v>
      </c>
      <c r="AQ24" s="54" t="s">
        <v>216</v>
      </c>
      <c r="AR24" s="38">
        <v>10086.604545</v>
      </c>
      <c r="AS24" s="38">
        <v>19409.863965</v>
      </c>
      <c r="AT24" s="38">
        <v>16656.89343</v>
      </c>
      <c r="AU24" s="38">
        <v>17595.600479999997</v>
      </c>
      <c r="AV24" s="54" t="s">
        <v>216</v>
      </c>
      <c r="AW24" s="54">
        <v>112.36660395</v>
      </c>
      <c r="AX24" s="54">
        <v>1594.8824145000001</v>
      </c>
      <c r="AY24" s="54">
        <v>2.0765697000000003</v>
      </c>
      <c r="AZ24" s="54">
        <v>5496.5421450000003</v>
      </c>
      <c r="BA24" s="54">
        <v>1847.5407599999999</v>
      </c>
      <c r="BB24" s="54">
        <v>840.41461650000008</v>
      </c>
      <c r="BC24" s="38">
        <v>706215.51531152229</v>
      </c>
      <c r="BD24" s="54">
        <v>34.084905149999997</v>
      </c>
      <c r="BE24" s="54">
        <v>2824.3515599999996</v>
      </c>
      <c r="BF24" s="54">
        <v>111.875997</v>
      </c>
      <c r="BG24" s="54">
        <v>25.297333649999999</v>
      </c>
      <c r="BH24" s="38">
        <v>29453.48748</v>
      </c>
      <c r="BI24" s="38">
        <v>134632.15051203407</v>
      </c>
      <c r="BJ24" s="54">
        <v>4.6499445599999998</v>
      </c>
      <c r="BK24" s="54">
        <v>62.588373000000004</v>
      </c>
      <c r="BL24" s="54">
        <v>963.53714699999989</v>
      </c>
      <c r="BM24" s="54">
        <v>422.15483325000002</v>
      </c>
      <c r="BN24" s="54">
        <v>3.3494043000000002</v>
      </c>
      <c r="BO24" s="54">
        <v>69.639260249999992</v>
      </c>
      <c r="BP24" s="56"/>
      <c r="BQ24" s="56"/>
      <c r="BR24" s="54">
        <v>161.18866788908767</v>
      </c>
      <c r="BS24" s="56"/>
      <c r="BT24" s="38">
        <v>45</v>
      </c>
    </row>
    <row r="25" spans="1:72" x14ac:dyDescent="0.25">
      <c r="A25" s="53">
        <v>194</v>
      </c>
      <c r="B25" s="53">
        <v>10</v>
      </c>
      <c r="C25" s="53">
        <v>331</v>
      </c>
      <c r="D25" s="53" t="s">
        <v>125</v>
      </c>
      <c r="E25" s="38">
        <f>SUM(K25:BB25,BD25:BO25)</f>
        <v>555887.71094188828</v>
      </c>
      <c r="F25" s="38">
        <f>SUM(Q25,AG25,AP25,AS25,AW25:AX25,BF25,BK25:BL25)</f>
        <v>17725.951588799999</v>
      </c>
      <c r="G25" s="38">
        <f>SUM(J25:BB25,BD25:BO25)</f>
        <v>1300140.6866238872</v>
      </c>
      <c r="H25" s="54">
        <f>J25/E25</f>
        <v>1.338854882078516</v>
      </c>
      <c r="I25" s="54">
        <f>J25/G25</f>
        <v>0.57244033921792048</v>
      </c>
      <c r="J25" s="55">
        <v>744252.97568199795</v>
      </c>
      <c r="K25" s="54">
        <v>8.7240140999999998</v>
      </c>
      <c r="L25" s="54">
        <v>20.949494399999999</v>
      </c>
      <c r="M25" s="54">
        <v>38.094766199999995</v>
      </c>
      <c r="N25" s="38" t="s">
        <v>216</v>
      </c>
      <c r="O25" s="54">
        <v>0.41431675800000001</v>
      </c>
      <c r="P25" s="54" t="s">
        <v>216</v>
      </c>
      <c r="Q25" s="54">
        <v>273.68658360000001</v>
      </c>
      <c r="R25" s="54">
        <v>499.10574700000001</v>
      </c>
      <c r="S25" s="54">
        <v>14.420169420000001</v>
      </c>
      <c r="T25" s="54">
        <v>1087.7620584999997</v>
      </c>
      <c r="U25" s="54">
        <v>617.86411099999998</v>
      </c>
      <c r="V25" s="54">
        <v>478.1118318</v>
      </c>
      <c r="W25" s="54">
        <v>1.6755433920000002</v>
      </c>
      <c r="X25" s="54">
        <v>614.50885449999987</v>
      </c>
      <c r="Y25" s="54">
        <v>2687.5539749999998</v>
      </c>
      <c r="Z25" s="54">
        <v>8176.7363249999999</v>
      </c>
      <c r="AA25" s="54">
        <v>38.998180199999993</v>
      </c>
      <c r="AB25" s="54">
        <v>705.58257150000009</v>
      </c>
      <c r="AC25" s="54">
        <v>2787.60673</v>
      </c>
      <c r="AD25" s="54">
        <v>5270.3885150000006</v>
      </c>
      <c r="AE25" s="54">
        <v>49.612167599999992</v>
      </c>
      <c r="AF25" s="54">
        <v>128.35501500000001</v>
      </c>
      <c r="AG25" s="54">
        <v>261.25397699999996</v>
      </c>
      <c r="AH25" s="38">
        <v>62259.034980397933</v>
      </c>
      <c r="AI25" s="54">
        <v>0.68275903199999999</v>
      </c>
      <c r="AJ25" s="54" t="s">
        <v>216</v>
      </c>
      <c r="AK25" s="54">
        <v>1819.5882235000001</v>
      </c>
      <c r="AL25" s="54">
        <v>420.68192520000002</v>
      </c>
      <c r="AM25" s="54">
        <v>70.494556200000005</v>
      </c>
      <c r="AN25" s="54">
        <v>5.9552149200000004</v>
      </c>
      <c r="AO25" s="38">
        <v>242420.1917800415</v>
      </c>
      <c r="AP25" s="54">
        <v>83.264078999999995</v>
      </c>
      <c r="AQ25" s="54" t="s">
        <v>216</v>
      </c>
      <c r="AR25" s="38">
        <v>4799.6155650000001</v>
      </c>
      <c r="AS25" s="38">
        <v>15993.749399999999</v>
      </c>
      <c r="AT25" s="38">
        <v>16455.383435</v>
      </c>
      <c r="AU25" s="38">
        <v>15564.198789999999</v>
      </c>
      <c r="AV25" s="54" t="s">
        <v>216</v>
      </c>
      <c r="AW25" s="54">
        <v>30.196916399999999</v>
      </c>
      <c r="AX25" s="54">
        <v>577.31553240000005</v>
      </c>
      <c r="AY25" s="54">
        <v>0.88981770599999999</v>
      </c>
      <c r="AZ25" s="54">
        <v>2408.3525599999994</v>
      </c>
      <c r="BA25" s="54">
        <v>1345.5982889999998</v>
      </c>
      <c r="BB25" s="54">
        <v>262.37656860000004</v>
      </c>
      <c r="BC25" s="38">
        <v>615326.38016655727</v>
      </c>
      <c r="BD25" s="54">
        <v>8.3604983399999995</v>
      </c>
      <c r="BE25" s="54">
        <v>950.91382799999997</v>
      </c>
      <c r="BF25" s="54">
        <v>31.286215200000001</v>
      </c>
      <c r="BG25" s="54">
        <v>7.1359648799999995</v>
      </c>
      <c r="BH25" s="38">
        <v>26093.071464999997</v>
      </c>
      <c r="BI25" s="38">
        <v>139622.89590510103</v>
      </c>
      <c r="BJ25" s="54" t="s">
        <v>216</v>
      </c>
      <c r="BK25" s="54">
        <v>20.678817000000002</v>
      </c>
      <c r="BL25" s="54">
        <v>454.52006820000003</v>
      </c>
      <c r="BM25" s="54">
        <v>400.27430579999998</v>
      </c>
      <c r="BN25" s="54" t="s">
        <v>216</v>
      </c>
      <c r="BO25" s="54">
        <v>19.598534999999998</v>
      </c>
      <c r="BP25" s="56"/>
      <c r="BQ25" s="56"/>
      <c r="BR25" s="54">
        <v>157.76871175999474</v>
      </c>
      <c r="BS25" s="56"/>
      <c r="BT25" s="38">
        <v>46</v>
      </c>
    </row>
    <row r="26" spans="1:72" x14ac:dyDescent="0.25">
      <c r="A26" s="53">
        <v>227</v>
      </c>
      <c r="B26" s="53">
        <v>8</v>
      </c>
      <c r="C26" s="53">
        <v>348</v>
      </c>
      <c r="D26" s="53" t="s">
        <v>125</v>
      </c>
      <c r="E26" s="38">
        <f>SUM(K26:BB26,BD26:BO26)</f>
        <v>1585571.8502469359</v>
      </c>
      <c r="F26" s="38">
        <f>SUM(Q26,AG26,AP26,AS26,AW26:AX26,BF26,BK26:BL26)</f>
        <v>12620.982263045</v>
      </c>
      <c r="G26" s="38">
        <f>SUM(J26:BB26,BD26:BO26)</f>
        <v>1930926.8093788759</v>
      </c>
      <c r="H26" s="54">
        <f>J26/E26</f>
        <v>0.21781098035901378</v>
      </c>
      <c r="I26" s="54">
        <f>J26/G26</f>
        <v>0.17885450523266147</v>
      </c>
      <c r="J26" s="55">
        <v>345354.9591319405</v>
      </c>
      <c r="K26" s="54">
        <v>10.530502904999999</v>
      </c>
      <c r="L26" s="54">
        <v>23.073634349999999</v>
      </c>
      <c r="M26" s="54">
        <v>35.669743199999999</v>
      </c>
      <c r="N26" s="38">
        <v>3.3914086700000001</v>
      </c>
      <c r="O26" s="54">
        <v>1.6863277274999999</v>
      </c>
      <c r="P26" s="54">
        <v>0.58912618049999999</v>
      </c>
      <c r="Q26" s="54">
        <v>190.34803839999998</v>
      </c>
      <c r="R26" s="54">
        <v>569.07203600000003</v>
      </c>
      <c r="S26" s="54">
        <v>8.0371287749999993</v>
      </c>
      <c r="T26" s="54">
        <v>995.34953700000005</v>
      </c>
      <c r="U26" s="54">
        <v>413.65985245000002</v>
      </c>
      <c r="V26" s="54">
        <v>308.7223659</v>
      </c>
      <c r="W26" s="54">
        <v>3.7497198699999998</v>
      </c>
      <c r="X26" s="54">
        <v>482.33115124999995</v>
      </c>
      <c r="Y26" s="54">
        <v>1318.1988689999998</v>
      </c>
      <c r="Z26" s="54">
        <v>7152.1377200000006</v>
      </c>
      <c r="AA26" s="54">
        <v>38.030220799999995</v>
      </c>
      <c r="AB26" s="54">
        <v>508.53470915000003</v>
      </c>
      <c r="AC26" s="54">
        <v>1348.4672759999999</v>
      </c>
      <c r="AD26" s="54">
        <v>4050.0448299999998</v>
      </c>
      <c r="AE26" s="54">
        <v>15.29749494</v>
      </c>
      <c r="AF26" s="54">
        <v>2.0237744800000002</v>
      </c>
      <c r="AG26" s="54">
        <v>240.35228099999998</v>
      </c>
      <c r="AH26" s="38">
        <v>352517.65068192326</v>
      </c>
      <c r="AI26" s="54">
        <v>6.7789538700000005</v>
      </c>
      <c r="AJ26" s="54">
        <v>2.369042195</v>
      </c>
      <c r="AK26" s="54">
        <v>1161.8514180000002</v>
      </c>
      <c r="AL26" s="54">
        <v>580.72056900000007</v>
      </c>
      <c r="AM26" s="54">
        <v>80.854050549999982</v>
      </c>
      <c r="AN26" s="54">
        <v>1.6950649819999999</v>
      </c>
      <c r="AO26" s="38">
        <v>362635.34203210135</v>
      </c>
      <c r="AP26" s="54">
        <v>20.310740450000001</v>
      </c>
      <c r="AQ26" s="54">
        <v>2.8051527399999996</v>
      </c>
      <c r="AR26" s="38">
        <v>2405.8067019999999</v>
      </c>
      <c r="AS26" s="38">
        <v>11453.239720000001</v>
      </c>
      <c r="AT26" s="38">
        <v>80564.324489999999</v>
      </c>
      <c r="AU26" s="38">
        <v>43256.367440000002</v>
      </c>
      <c r="AV26" s="54" t="s">
        <v>216</v>
      </c>
      <c r="AW26" s="54">
        <v>22.014941</v>
      </c>
      <c r="AX26" s="54">
        <v>384.46330194999996</v>
      </c>
      <c r="AY26" s="54">
        <v>2.2621642550000001</v>
      </c>
      <c r="AZ26" s="54">
        <v>1246.1263490000001</v>
      </c>
      <c r="BA26" s="54">
        <v>1062.7243510000001</v>
      </c>
      <c r="BB26" s="54">
        <v>213.97144795</v>
      </c>
      <c r="BC26" s="38">
        <v>1800945.0110056964</v>
      </c>
      <c r="BD26" s="54">
        <v>7.5723670100000007</v>
      </c>
      <c r="BE26" s="54">
        <v>489.86406299999999</v>
      </c>
      <c r="BF26" s="54">
        <v>21.602609600000001</v>
      </c>
      <c r="BG26" s="54">
        <v>9.7820496149999983</v>
      </c>
      <c r="BH26" s="38">
        <v>58328.276760000001</v>
      </c>
      <c r="BI26" s="38">
        <v>649941.2106261861</v>
      </c>
      <c r="BJ26" s="54">
        <v>4.2701429550000007</v>
      </c>
      <c r="BK26" s="54">
        <v>15.837850795</v>
      </c>
      <c r="BL26" s="54">
        <v>272.81277984999997</v>
      </c>
      <c r="BM26" s="54">
        <v>1111.9784649999999</v>
      </c>
      <c r="BN26" s="54">
        <v>10.05387721</v>
      </c>
      <c r="BO26" s="54">
        <v>17.6122947</v>
      </c>
      <c r="BP26" s="56"/>
      <c r="BQ26" s="56"/>
      <c r="BR26" s="54">
        <v>148.92024069635053</v>
      </c>
      <c r="BS26" s="56"/>
      <c r="BT26" s="38">
        <v>47</v>
      </c>
    </row>
    <row r="27" spans="1:72" x14ac:dyDescent="0.25">
      <c r="A27" s="53">
        <v>188</v>
      </c>
      <c r="B27" s="53">
        <v>8</v>
      </c>
      <c r="C27" s="53">
        <v>350</v>
      </c>
      <c r="D27" s="53" t="s">
        <v>125</v>
      </c>
      <c r="E27" s="38">
        <f>SUM(K27:BB27,BD27:BO27)</f>
        <v>550698.61535987526</v>
      </c>
      <c r="F27" s="38">
        <f>SUM(Q27,AG27,AP27,AS27,AW27:AX27,BF27,BK27:BL27)</f>
        <v>5862.3740272800005</v>
      </c>
      <c r="G27" s="38">
        <f>SUM(J27:BB27,BD27:BO27)</f>
        <v>712420.54067509866</v>
      </c>
      <c r="H27" s="54">
        <f>J27/E27</f>
        <v>0.29366684572021279</v>
      </c>
      <c r="I27" s="54">
        <f>J27/G27</f>
        <v>0.22700345664089577</v>
      </c>
      <c r="J27" s="55">
        <v>161721.92531522328</v>
      </c>
      <c r="K27" s="54">
        <v>2.0485733599999998</v>
      </c>
      <c r="L27" s="54">
        <v>5.0928698400000005</v>
      </c>
      <c r="M27" s="54" t="s">
        <v>216</v>
      </c>
      <c r="N27" s="38">
        <v>1.0667798159999999</v>
      </c>
      <c r="O27" s="54">
        <v>1.8494398000000001</v>
      </c>
      <c r="P27" s="54">
        <v>4.2262082799999998</v>
      </c>
      <c r="Q27" s="54">
        <v>72.634975600000004</v>
      </c>
      <c r="R27" s="54">
        <v>290.60112320000002</v>
      </c>
      <c r="S27" s="54">
        <v>11.093964999999999</v>
      </c>
      <c r="T27" s="54">
        <v>506.22649719999998</v>
      </c>
      <c r="U27" s="54">
        <v>165.90265160000001</v>
      </c>
      <c r="V27" s="54">
        <v>123.2618112</v>
      </c>
      <c r="W27" s="54">
        <v>0.444481448</v>
      </c>
      <c r="X27" s="54">
        <v>167.21152279999998</v>
      </c>
      <c r="Y27" s="54">
        <v>622.724332</v>
      </c>
      <c r="Z27" s="54">
        <v>3125.6537600000006</v>
      </c>
      <c r="AA27" s="54">
        <v>7.1509766800000012</v>
      </c>
      <c r="AB27" s="54">
        <v>31.306325600000001</v>
      </c>
      <c r="AC27" s="54">
        <v>645.99745600000006</v>
      </c>
      <c r="AD27" s="54">
        <v>1816.8673840000001</v>
      </c>
      <c r="AE27" s="54">
        <v>9.0314141200000009</v>
      </c>
      <c r="AF27" s="54">
        <v>0.39026969200000006</v>
      </c>
      <c r="AG27" s="54">
        <v>90.798744400000004</v>
      </c>
      <c r="AH27" s="38">
        <v>99142.377530490427</v>
      </c>
      <c r="AI27" s="54">
        <v>1.7342359000000003</v>
      </c>
      <c r="AJ27" s="54" t="s">
        <v>216</v>
      </c>
      <c r="AK27" s="54">
        <v>527.29179999999997</v>
      </c>
      <c r="AL27" s="54">
        <v>281.50799039999998</v>
      </c>
      <c r="AM27" s="54">
        <v>13.56190084</v>
      </c>
      <c r="AN27" s="54">
        <v>2.8786499599999997</v>
      </c>
      <c r="AO27" s="38">
        <v>148699.05869052609</v>
      </c>
      <c r="AP27" s="54">
        <v>14.98578232</v>
      </c>
      <c r="AQ27" s="54">
        <v>2.84531044</v>
      </c>
      <c r="AR27" s="38">
        <v>1197.2022480000001</v>
      </c>
      <c r="AS27" s="38">
        <v>5468.5479600000008</v>
      </c>
      <c r="AT27" s="38">
        <v>28109.050880000003</v>
      </c>
      <c r="AU27" s="38">
        <v>15073.999280000002</v>
      </c>
      <c r="AV27" s="54">
        <v>2.8248051600000004</v>
      </c>
      <c r="AW27" s="54" t="s">
        <v>216</v>
      </c>
      <c r="AX27" s="54">
        <v>105.17254000000001</v>
      </c>
      <c r="AY27" s="54">
        <v>0.20765468400000001</v>
      </c>
      <c r="AZ27" s="54">
        <v>542.69842000000006</v>
      </c>
      <c r="BA27" s="54">
        <v>541.80297360000009</v>
      </c>
      <c r="BB27" s="54">
        <v>49.664451999999997</v>
      </c>
      <c r="BC27" s="38">
        <v>589613.69235762313</v>
      </c>
      <c r="BD27" s="54">
        <v>1.1103277200000001</v>
      </c>
      <c r="BE27" s="54">
        <v>248.1293776</v>
      </c>
      <c r="BF27" s="54">
        <v>5.9903999600000004</v>
      </c>
      <c r="BG27" s="54">
        <v>1.724226668</v>
      </c>
      <c r="BH27" s="38">
        <v>21882.471399999999</v>
      </c>
      <c r="BI27" s="38">
        <v>220448.41937441079</v>
      </c>
      <c r="BJ27" s="54">
        <v>3.9335286000000003</v>
      </c>
      <c r="BK27" s="54">
        <v>3.4065134000000001</v>
      </c>
      <c r="BL27" s="54">
        <v>100.83711160000001</v>
      </c>
      <c r="BM27" s="54">
        <v>518.57484320000003</v>
      </c>
      <c r="BN27" s="54" t="s">
        <v>216</v>
      </c>
      <c r="BO27" s="54">
        <v>5.0235907599999994</v>
      </c>
      <c r="BP27" s="56"/>
      <c r="BQ27" s="56"/>
      <c r="BR27" s="54">
        <v>146.3261602296937</v>
      </c>
      <c r="BS27" s="56"/>
      <c r="BT27" s="38">
        <v>48</v>
      </c>
    </row>
    <row r="28" spans="1:72" x14ac:dyDescent="0.2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</row>
    <row r="29" spans="1:72" x14ac:dyDescent="0.25">
      <c r="BT29" s="49"/>
    </row>
    <row r="30" spans="1:72" x14ac:dyDescent="0.25">
      <c r="BT30" s="49"/>
    </row>
    <row r="31" spans="1:72" x14ac:dyDescent="0.25">
      <c r="G31" s="60"/>
      <c r="H31" s="60"/>
      <c r="I31" s="60"/>
      <c r="BT31" s="49"/>
    </row>
    <row r="32" spans="1:72" x14ac:dyDescent="0.25">
      <c r="G32" s="60"/>
      <c r="H32" s="60"/>
      <c r="I32" s="60"/>
    </row>
    <row r="40" spans="72:72" x14ac:dyDescent="0.25">
      <c r="BT40" s="49"/>
    </row>
    <row r="41" spans="72:72" x14ac:dyDescent="0.25">
      <c r="BT41" s="49"/>
    </row>
    <row r="42" spans="72:72" x14ac:dyDescent="0.25">
      <c r="BT42" s="49"/>
    </row>
    <row r="43" spans="72:72" x14ac:dyDescent="0.25">
      <c r="BT43" s="49"/>
    </row>
    <row r="44" spans="72:72" x14ac:dyDescent="0.25">
      <c r="BT44" s="49"/>
    </row>
    <row r="45" spans="72:72" x14ac:dyDescent="0.25">
      <c r="BT45" s="49"/>
    </row>
    <row r="46" spans="72:72" x14ac:dyDescent="0.25">
      <c r="BT46" s="49"/>
    </row>
    <row r="47" spans="72:72" x14ac:dyDescent="0.25">
      <c r="BT47" s="49"/>
    </row>
    <row r="48" spans="72:72" x14ac:dyDescent="0.25">
      <c r="BT48" s="49"/>
    </row>
    <row r="49" spans="72:72" x14ac:dyDescent="0.25">
      <c r="BT49" s="49"/>
    </row>
    <row r="50" spans="72:72" x14ac:dyDescent="0.25">
      <c r="BT50" s="49"/>
    </row>
    <row r="51" spans="72:72" x14ac:dyDescent="0.25">
      <c r="BT51" s="49"/>
    </row>
    <row r="52" spans="72:72" x14ac:dyDescent="0.25">
      <c r="BT52" s="49"/>
    </row>
    <row r="53" spans="72:72" x14ac:dyDescent="0.25">
      <c r="BT53" s="49"/>
    </row>
    <row r="54" spans="72:72" x14ac:dyDescent="0.25">
      <c r="BT54" s="49"/>
    </row>
    <row r="55" spans="72:72" x14ac:dyDescent="0.25">
      <c r="BT55" s="49"/>
    </row>
    <row r="56" spans="72:72" x14ac:dyDescent="0.25">
      <c r="BT56" s="49"/>
    </row>
    <row r="57" spans="72:72" x14ac:dyDescent="0.25">
      <c r="BT57" s="49"/>
    </row>
    <row r="58" spans="72:72" x14ac:dyDescent="0.25">
      <c r="BT58" s="49"/>
    </row>
    <row r="59" spans="72:72" x14ac:dyDescent="0.25">
      <c r="BT59" s="49"/>
    </row>
    <row r="60" spans="72:72" x14ac:dyDescent="0.25">
      <c r="BT60" s="49"/>
    </row>
    <row r="61" spans="72:72" x14ac:dyDescent="0.25">
      <c r="BT61" s="49"/>
    </row>
    <row r="62" spans="72:72" x14ac:dyDescent="0.25">
      <c r="BT62" s="49"/>
    </row>
    <row r="63" spans="72:72" x14ac:dyDescent="0.25">
      <c r="BT63" s="49"/>
    </row>
    <row r="64" spans="72:72" x14ac:dyDescent="0.25">
      <c r="BT64" s="49"/>
    </row>
    <row r="65" spans="72:72" x14ac:dyDescent="0.25">
      <c r="BT65" s="49"/>
    </row>
    <row r="66" spans="72:72" x14ac:dyDescent="0.25">
      <c r="BT66" s="49"/>
    </row>
    <row r="67" spans="72:72" x14ac:dyDescent="0.25">
      <c r="BT67" s="49"/>
    </row>
    <row r="68" spans="72:72" x14ac:dyDescent="0.25">
      <c r="BT68" s="49"/>
    </row>
    <row r="69" spans="72:72" x14ac:dyDescent="0.25">
      <c r="BT69" s="49"/>
    </row>
    <row r="70" spans="72:72" x14ac:dyDescent="0.25">
      <c r="BT70" s="49"/>
    </row>
    <row r="71" spans="72:72" x14ac:dyDescent="0.25">
      <c r="BT71" s="49"/>
    </row>
    <row r="72" spans="72:72" x14ac:dyDescent="0.25">
      <c r="BT72" s="49"/>
    </row>
    <row r="73" spans="72:72" x14ac:dyDescent="0.25">
      <c r="BT73" s="49"/>
    </row>
    <row r="74" spans="72:72" x14ac:dyDescent="0.25">
      <c r="BT74" s="49"/>
    </row>
    <row r="75" spans="72:72" x14ac:dyDescent="0.25">
      <c r="BT75" s="49"/>
    </row>
    <row r="76" spans="72:72" x14ac:dyDescent="0.25">
      <c r="BT76" s="49"/>
    </row>
    <row r="77" spans="72:72" x14ac:dyDescent="0.25">
      <c r="BT77" s="49"/>
    </row>
    <row r="78" spans="72:72" x14ac:dyDescent="0.25">
      <c r="BT78" s="49"/>
    </row>
    <row r="79" spans="72:72" x14ac:dyDescent="0.25">
      <c r="BT79" s="49"/>
    </row>
    <row r="80" spans="72:72" x14ac:dyDescent="0.25">
      <c r="BT80" s="49"/>
    </row>
    <row r="81" spans="72:72" x14ac:dyDescent="0.25">
      <c r="BT81" s="49"/>
    </row>
    <row r="82" spans="72:72" x14ac:dyDescent="0.25">
      <c r="BT82" s="49"/>
    </row>
    <row r="83" spans="72:72" x14ac:dyDescent="0.25">
      <c r="BT83" s="49"/>
    </row>
    <row r="84" spans="72:72" x14ac:dyDescent="0.25">
      <c r="BT84" s="49"/>
    </row>
    <row r="85" spans="72:72" x14ac:dyDescent="0.25">
      <c r="BT85" s="49"/>
    </row>
    <row r="86" spans="72:72" x14ac:dyDescent="0.25">
      <c r="BT86" s="49"/>
    </row>
    <row r="87" spans="72:72" x14ac:dyDescent="0.25">
      <c r="BT87" s="49"/>
    </row>
    <row r="88" spans="72:72" x14ac:dyDescent="0.25">
      <c r="BT88" s="49"/>
    </row>
    <row r="89" spans="72:72" x14ac:dyDescent="0.25">
      <c r="BT89" s="49"/>
    </row>
    <row r="90" spans="72:72" x14ac:dyDescent="0.25">
      <c r="BT90" s="49"/>
    </row>
    <row r="91" spans="72:72" x14ac:dyDescent="0.25">
      <c r="BT91" s="49"/>
    </row>
    <row r="92" spans="72:72" x14ac:dyDescent="0.25">
      <c r="BT92" s="49"/>
    </row>
    <row r="93" spans="72:72" x14ac:dyDescent="0.25">
      <c r="BT93" s="49"/>
    </row>
    <row r="94" spans="72:72" x14ac:dyDescent="0.25">
      <c r="BT94" s="49"/>
    </row>
    <row r="95" spans="72:72" x14ac:dyDescent="0.25">
      <c r="BT95" s="49"/>
    </row>
    <row r="96" spans="72:72" x14ac:dyDescent="0.25">
      <c r="BT96" s="49"/>
    </row>
    <row r="97" spans="72:72" x14ac:dyDescent="0.25">
      <c r="BT97" s="49"/>
    </row>
    <row r="98" spans="72:72" x14ac:dyDescent="0.25">
      <c r="BT98" s="49"/>
    </row>
    <row r="99" spans="72:72" x14ac:dyDescent="0.25">
      <c r="BT99" s="49"/>
    </row>
    <row r="100" spans="72:72" x14ac:dyDescent="0.25">
      <c r="BT100" s="49"/>
    </row>
    <row r="101" spans="72:72" x14ac:dyDescent="0.25">
      <c r="BT101" s="49"/>
    </row>
    <row r="102" spans="72:72" x14ac:dyDescent="0.25">
      <c r="BT102" s="49"/>
    </row>
    <row r="103" spans="72:72" x14ac:dyDescent="0.25">
      <c r="BT103" s="49"/>
    </row>
    <row r="104" spans="72:72" x14ac:dyDescent="0.25">
      <c r="BT104" s="49"/>
    </row>
    <row r="105" spans="72:72" x14ac:dyDescent="0.25">
      <c r="BT105" s="49"/>
    </row>
    <row r="106" spans="72:72" x14ac:dyDescent="0.25">
      <c r="BT106" s="49"/>
    </row>
    <row r="107" spans="72:72" x14ac:dyDescent="0.25">
      <c r="BT107" s="49"/>
    </row>
    <row r="108" spans="72:72" x14ac:dyDescent="0.25">
      <c r="BT108" s="49"/>
    </row>
    <row r="109" spans="72:72" x14ac:dyDescent="0.25">
      <c r="BT109" s="49"/>
    </row>
    <row r="110" spans="72:72" x14ac:dyDescent="0.25">
      <c r="BT110" s="49"/>
    </row>
    <row r="111" spans="72:72" x14ac:dyDescent="0.25">
      <c r="BT111" s="49"/>
    </row>
    <row r="112" spans="72:72" x14ac:dyDescent="0.25">
      <c r="BT112" s="49"/>
    </row>
    <row r="113" spans="72:72" x14ac:dyDescent="0.25">
      <c r="BT113" s="49"/>
    </row>
    <row r="114" spans="72:72" x14ac:dyDescent="0.25">
      <c r="BT114" s="49"/>
    </row>
    <row r="115" spans="72:72" x14ac:dyDescent="0.25">
      <c r="BT115" s="49"/>
    </row>
    <row r="116" spans="72:72" x14ac:dyDescent="0.25">
      <c r="BT116" s="49"/>
    </row>
    <row r="117" spans="72:72" x14ac:dyDescent="0.25">
      <c r="BT117" s="49"/>
    </row>
    <row r="118" spans="72:72" x14ac:dyDescent="0.25">
      <c r="BT118" s="49"/>
    </row>
    <row r="119" spans="72:72" x14ac:dyDescent="0.25">
      <c r="BT119" s="49"/>
    </row>
    <row r="120" spans="72:72" x14ac:dyDescent="0.25">
      <c r="BT120" s="49"/>
    </row>
    <row r="121" spans="72:72" x14ac:dyDescent="0.25">
      <c r="BT121" s="49"/>
    </row>
    <row r="122" spans="72:72" x14ac:dyDescent="0.25">
      <c r="BT122" s="49"/>
    </row>
    <row r="123" spans="72:72" x14ac:dyDescent="0.25">
      <c r="BT123" s="49"/>
    </row>
    <row r="124" spans="72:72" x14ac:dyDescent="0.25">
      <c r="BT124" s="49"/>
    </row>
    <row r="125" spans="72:72" x14ac:dyDescent="0.25">
      <c r="BT125" s="49"/>
    </row>
    <row r="126" spans="72:72" x14ac:dyDescent="0.25">
      <c r="BT126" s="49"/>
    </row>
    <row r="127" spans="72:72" x14ac:dyDescent="0.25">
      <c r="BT127" s="49"/>
    </row>
    <row r="128" spans="72:72" x14ac:dyDescent="0.25">
      <c r="BT128" s="49"/>
    </row>
    <row r="129" spans="72:72" x14ac:dyDescent="0.25">
      <c r="BT129" s="49"/>
    </row>
    <row r="130" spans="72:72" x14ac:dyDescent="0.25">
      <c r="BT130" s="49"/>
    </row>
    <row r="131" spans="72:72" x14ac:dyDescent="0.25">
      <c r="BT131" s="49"/>
    </row>
    <row r="132" spans="72:72" x14ac:dyDescent="0.25">
      <c r="BT132" s="49"/>
    </row>
    <row r="133" spans="72:72" x14ac:dyDescent="0.25">
      <c r="BT133" s="49"/>
    </row>
    <row r="134" spans="72:72" x14ac:dyDescent="0.25">
      <c r="BT134" s="49"/>
    </row>
    <row r="135" spans="72:72" x14ac:dyDescent="0.25">
      <c r="BT135" s="49"/>
    </row>
    <row r="136" spans="72:72" x14ac:dyDescent="0.25">
      <c r="BT136" s="49"/>
    </row>
    <row r="137" spans="72:72" x14ac:dyDescent="0.25">
      <c r="BT137" s="49"/>
    </row>
    <row r="138" spans="72:72" x14ac:dyDescent="0.25">
      <c r="BT138" s="49"/>
    </row>
    <row r="139" spans="72:72" x14ac:dyDescent="0.25">
      <c r="BT139" s="49"/>
    </row>
    <row r="140" spans="72:72" x14ac:dyDescent="0.25">
      <c r="BT140" s="49"/>
    </row>
    <row r="141" spans="72:72" x14ac:dyDescent="0.25">
      <c r="BT141" s="49"/>
    </row>
    <row r="142" spans="72:72" x14ac:dyDescent="0.25">
      <c r="BT142" s="49"/>
    </row>
    <row r="143" spans="72:72" x14ac:dyDescent="0.25">
      <c r="BT143" s="49"/>
    </row>
    <row r="144" spans="72:72" x14ac:dyDescent="0.25">
      <c r="BT144" s="49"/>
    </row>
    <row r="145" spans="72:72" x14ac:dyDescent="0.25">
      <c r="BT145" s="49"/>
    </row>
    <row r="146" spans="72:72" x14ac:dyDescent="0.25">
      <c r="BT146" s="49"/>
    </row>
    <row r="147" spans="72:72" x14ac:dyDescent="0.25">
      <c r="BT147" s="49"/>
    </row>
    <row r="148" spans="72:72" x14ac:dyDescent="0.25">
      <c r="BT148" s="49"/>
    </row>
    <row r="149" spans="72:72" x14ac:dyDescent="0.25">
      <c r="BT149" s="49"/>
    </row>
    <row r="150" spans="72:72" x14ac:dyDescent="0.25">
      <c r="BT150" s="49"/>
    </row>
    <row r="151" spans="72:72" x14ac:dyDescent="0.25">
      <c r="BT151" s="49"/>
    </row>
    <row r="152" spans="72:72" x14ac:dyDescent="0.25">
      <c r="BT152" s="49"/>
    </row>
    <row r="153" spans="72:72" x14ac:dyDescent="0.25">
      <c r="BT153" s="49"/>
    </row>
    <row r="154" spans="72:72" x14ac:dyDescent="0.25">
      <c r="BT154" s="49"/>
    </row>
    <row r="155" spans="72:72" x14ac:dyDescent="0.25">
      <c r="BT155" s="49"/>
    </row>
    <row r="156" spans="72:72" x14ac:dyDescent="0.25">
      <c r="BT156" s="49"/>
    </row>
    <row r="157" spans="72:72" x14ac:dyDescent="0.25">
      <c r="BT157" s="49"/>
    </row>
    <row r="158" spans="72:72" x14ac:dyDescent="0.25">
      <c r="BT158" s="49"/>
    </row>
    <row r="159" spans="72:72" x14ac:dyDescent="0.25">
      <c r="BT159" s="49"/>
    </row>
    <row r="160" spans="72:72" x14ac:dyDescent="0.25">
      <c r="BT160" s="49"/>
    </row>
    <row r="161" spans="72:72" x14ac:dyDescent="0.25">
      <c r="BT161" s="49"/>
    </row>
    <row r="162" spans="72:72" x14ac:dyDescent="0.25">
      <c r="BT162" s="49"/>
    </row>
    <row r="163" spans="72:72" x14ac:dyDescent="0.25">
      <c r="BT163" s="49"/>
    </row>
    <row r="164" spans="72:72" x14ac:dyDescent="0.25">
      <c r="BT164" s="49"/>
    </row>
    <row r="165" spans="72:72" x14ac:dyDescent="0.25">
      <c r="BT165" s="49"/>
    </row>
    <row r="166" spans="72:72" x14ac:dyDescent="0.25">
      <c r="BT166" s="49"/>
    </row>
    <row r="167" spans="72:72" x14ac:dyDescent="0.25">
      <c r="BT167" s="49"/>
    </row>
    <row r="168" spans="72:72" x14ac:dyDescent="0.25">
      <c r="BT168" s="49"/>
    </row>
    <row r="169" spans="72:72" x14ac:dyDescent="0.25">
      <c r="BT169" s="49"/>
    </row>
    <row r="170" spans="72:72" x14ac:dyDescent="0.25">
      <c r="BT170" s="49"/>
    </row>
    <row r="171" spans="72:72" x14ac:dyDescent="0.25">
      <c r="BT171" s="49"/>
    </row>
    <row r="172" spans="72:72" x14ac:dyDescent="0.25">
      <c r="BT172" s="49"/>
    </row>
    <row r="173" spans="72:72" x14ac:dyDescent="0.25">
      <c r="BT173" s="49"/>
    </row>
    <row r="174" spans="72:72" x14ac:dyDescent="0.25">
      <c r="BT174" s="49"/>
    </row>
    <row r="175" spans="72:72" x14ac:dyDescent="0.25">
      <c r="BT175" s="49"/>
    </row>
    <row r="176" spans="72:72" x14ac:dyDescent="0.25">
      <c r="BT176" s="49"/>
    </row>
    <row r="177" spans="72:72" x14ac:dyDescent="0.25">
      <c r="BT177" s="49"/>
    </row>
    <row r="178" spans="72:72" x14ac:dyDescent="0.25">
      <c r="BT178" s="49"/>
    </row>
    <row r="179" spans="72:72" x14ac:dyDescent="0.25">
      <c r="BT179" s="49"/>
    </row>
    <row r="180" spans="72:72" x14ac:dyDescent="0.25">
      <c r="BT180" s="49"/>
    </row>
    <row r="181" spans="72:72" x14ac:dyDescent="0.25">
      <c r="BT181" s="49"/>
    </row>
    <row r="182" spans="72:72" x14ac:dyDescent="0.25">
      <c r="BT182" s="49"/>
    </row>
    <row r="183" spans="72:72" x14ac:dyDescent="0.25">
      <c r="BT183" s="49"/>
    </row>
    <row r="184" spans="72:72" x14ac:dyDescent="0.25">
      <c r="BT184" s="49"/>
    </row>
    <row r="185" spans="72:72" x14ac:dyDescent="0.25">
      <c r="BT185" s="49"/>
    </row>
    <row r="186" spans="72:72" x14ac:dyDescent="0.25">
      <c r="BT186" s="49"/>
    </row>
    <row r="187" spans="72:72" x14ac:dyDescent="0.25">
      <c r="BT187" s="49"/>
    </row>
    <row r="188" spans="72:72" x14ac:dyDescent="0.25">
      <c r="BT188" s="49"/>
    </row>
    <row r="189" spans="72:72" x14ac:dyDescent="0.25">
      <c r="BT189" s="49"/>
    </row>
    <row r="190" spans="72:72" x14ac:dyDescent="0.25">
      <c r="BT190" s="49"/>
    </row>
    <row r="191" spans="72:72" x14ac:dyDescent="0.25">
      <c r="BT191" s="49"/>
    </row>
    <row r="192" spans="72:72" x14ac:dyDescent="0.25">
      <c r="BT192" s="49"/>
    </row>
    <row r="193" spans="72:72" x14ac:dyDescent="0.25">
      <c r="BT193" s="49"/>
    </row>
    <row r="194" spans="72:72" x14ac:dyDescent="0.25">
      <c r="BT194" s="49"/>
    </row>
    <row r="195" spans="72:72" x14ac:dyDescent="0.25">
      <c r="BT195" s="49"/>
    </row>
    <row r="196" spans="72:72" x14ac:dyDescent="0.25">
      <c r="BT196" s="49"/>
    </row>
    <row r="197" spans="72:72" x14ac:dyDescent="0.25">
      <c r="BT197" s="49"/>
    </row>
    <row r="198" spans="72:72" x14ac:dyDescent="0.25">
      <c r="BT198" s="49"/>
    </row>
    <row r="199" spans="72:72" x14ac:dyDescent="0.25">
      <c r="BT199" s="49"/>
    </row>
  </sheetData>
  <mergeCells count="4">
    <mergeCell ref="A1:D1"/>
    <mergeCell ref="E1:G1"/>
    <mergeCell ref="J1:BO1"/>
    <mergeCell ref="BP1:BT1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8CCD4-FF07-4A95-ADB2-650C4BA3542C}">
  <dimension ref="A1:C12"/>
  <sheetViews>
    <sheetView zoomScaleNormal="100" workbookViewId="0">
      <selection activeCell="G21" sqref="G21"/>
    </sheetView>
  </sheetViews>
  <sheetFormatPr defaultRowHeight="15" x14ac:dyDescent="0.25"/>
  <cols>
    <col min="1" max="1" width="17.85546875" customWidth="1"/>
    <col min="2" max="2" width="16.5703125" customWidth="1"/>
    <col min="3" max="3" width="20.85546875" customWidth="1"/>
  </cols>
  <sheetData>
    <row r="1" spans="1:3" ht="45" x14ac:dyDescent="0.25">
      <c r="A1" s="349" t="s">
        <v>148</v>
      </c>
      <c r="B1" s="236" t="s">
        <v>308</v>
      </c>
      <c r="C1" s="235" t="s">
        <v>309</v>
      </c>
    </row>
    <row r="2" spans="1:3" ht="15.75" thickBot="1" x14ac:dyDescent="0.3">
      <c r="A2" s="350"/>
      <c r="B2" s="140" t="s">
        <v>296</v>
      </c>
      <c r="C2" s="103" t="s">
        <v>296</v>
      </c>
    </row>
    <row r="3" spans="1:3" x14ac:dyDescent="0.25">
      <c r="A3" s="238">
        <v>1</v>
      </c>
      <c r="B3" s="245">
        <v>365.14195333911306</v>
      </c>
      <c r="C3" s="230">
        <v>221026.85201723123</v>
      </c>
    </row>
    <row r="4" spans="1:3" x14ac:dyDescent="0.25">
      <c r="A4" s="227">
        <v>3</v>
      </c>
      <c r="B4" s="104">
        <v>125.91902399374695</v>
      </c>
      <c r="C4" s="232">
        <v>26604.502580721743</v>
      </c>
    </row>
    <row r="5" spans="1:3" x14ac:dyDescent="0.25">
      <c r="A5" s="227">
        <v>4</v>
      </c>
      <c r="B5" s="104">
        <v>2696.6290492895332</v>
      </c>
      <c r="C5" s="232">
        <v>7288.2538401651464</v>
      </c>
    </row>
    <row r="6" spans="1:3" x14ac:dyDescent="0.25">
      <c r="A6" s="227">
        <v>7</v>
      </c>
      <c r="B6" s="104">
        <v>146.88383237780411</v>
      </c>
      <c r="C6" s="232">
        <v>19410.488029413256</v>
      </c>
    </row>
    <row r="7" spans="1:3" x14ac:dyDescent="0.25">
      <c r="A7" s="227">
        <v>11</v>
      </c>
      <c r="B7" s="104">
        <v>223.46799847073018</v>
      </c>
      <c r="C7" s="232">
        <v>0</v>
      </c>
    </row>
    <row r="8" spans="1:3" x14ac:dyDescent="0.25">
      <c r="A8" s="227">
        <v>12</v>
      </c>
      <c r="B8" s="104">
        <v>59.38226770211547</v>
      </c>
      <c r="C8" s="232">
        <v>1.6958292813020102</v>
      </c>
    </row>
    <row r="9" spans="1:3" x14ac:dyDescent="0.25">
      <c r="A9" s="227">
        <v>14</v>
      </c>
      <c r="B9" s="104">
        <v>100.30137448319762</v>
      </c>
      <c r="C9" s="232">
        <v>0</v>
      </c>
    </row>
    <row r="10" spans="1:3" ht="15.75" thickBot="1" x14ac:dyDescent="0.3">
      <c r="A10" s="249">
        <v>15</v>
      </c>
      <c r="B10" s="246">
        <v>8315.70957074131</v>
      </c>
      <c r="C10" s="247">
        <v>52239.042786859158</v>
      </c>
    </row>
    <row r="11" spans="1:3" x14ac:dyDescent="0.25">
      <c r="A11" s="226" t="s">
        <v>110</v>
      </c>
      <c r="B11" s="245">
        <v>1504.1793837996938</v>
      </c>
      <c r="C11" s="230">
        <v>40821.354385458981</v>
      </c>
    </row>
    <row r="12" spans="1:3" ht="15.75" thickBot="1" x14ac:dyDescent="0.3">
      <c r="A12" s="228" t="s">
        <v>235</v>
      </c>
      <c r="B12" s="248">
        <v>185.17591542426715</v>
      </c>
      <c r="C12" s="234">
        <v>13349.3709347892</v>
      </c>
    </row>
  </sheetData>
  <mergeCells count="1">
    <mergeCell ref="A1:A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C4E05-2966-49AB-B9E4-8D0325A71707}">
  <dimension ref="A1:N46"/>
  <sheetViews>
    <sheetView workbookViewId="0">
      <selection activeCell="L9" sqref="L9"/>
    </sheetView>
  </sheetViews>
  <sheetFormatPr defaultRowHeight="15" x14ac:dyDescent="0.25"/>
  <cols>
    <col min="2" max="2" width="3" bestFit="1" customWidth="1"/>
    <col min="3" max="3" width="10" bestFit="1" customWidth="1"/>
    <col min="4" max="6" width="9.28515625" bestFit="1" customWidth="1"/>
    <col min="7" max="7" width="10.5703125" bestFit="1" customWidth="1"/>
  </cols>
  <sheetData>
    <row r="1" spans="1:14" x14ac:dyDescent="0.25">
      <c r="A1" s="351"/>
      <c r="B1" s="352"/>
      <c r="C1" s="289" t="s">
        <v>289</v>
      </c>
      <c r="D1" s="289"/>
      <c r="E1" s="289"/>
      <c r="F1" s="289"/>
      <c r="G1" s="290"/>
    </row>
    <row r="2" spans="1:14" x14ac:dyDescent="0.25">
      <c r="A2" s="353"/>
      <c r="B2" s="301"/>
      <c r="C2" s="62" t="s">
        <v>109</v>
      </c>
      <c r="D2" s="62" t="s">
        <v>108</v>
      </c>
      <c r="E2" s="62" t="s">
        <v>110</v>
      </c>
      <c r="F2" s="62" t="s">
        <v>247</v>
      </c>
      <c r="G2" s="225" t="s">
        <v>288</v>
      </c>
    </row>
    <row r="3" spans="1:14" ht="15.75" thickBot="1" x14ac:dyDescent="0.3">
      <c r="A3" s="354"/>
      <c r="B3" s="302"/>
      <c r="C3" s="63" t="s">
        <v>138</v>
      </c>
      <c r="D3" s="63" t="s">
        <v>138</v>
      </c>
      <c r="E3" s="63" t="s">
        <v>138</v>
      </c>
      <c r="F3" s="63" t="s">
        <v>138</v>
      </c>
      <c r="G3" s="64" t="s">
        <v>287</v>
      </c>
    </row>
    <row r="4" spans="1:14" x14ac:dyDescent="0.25">
      <c r="A4" s="291" t="s">
        <v>126</v>
      </c>
      <c r="B4" s="127">
        <v>1</v>
      </c>
      <c r="C4" s="98">
        <v>265.91598342573002</v>
      </c>
      <c r="D4" s="98">
        <v>130.9831598116194</v>
      </c>
      <c r="E4" s="98">
        <v>192.38272942662246</v>
      </c>
      <c r="F4" s="99">
        <v>33.23869203309274</v>
      </c>
      <c r="G4" s="222">
        <v>734</v>
      </c>
    </row>
    <row r="5" spans="1:14" x14ac:dyDescent="0.25">
      <c r="A5" s="287"/>
      <c r="B5" s="81">
        <v>2</v>
      </c>
      <c r="C5" s="85">
        <v>293.59699632892574</v>
      </c>
      <c r="D5" s="85">
        <v>116.94479228683512</v>
      </c>
      <c r="E5" s="85">
        <v>201.36202877748056</v>
      </c>
      <c r="F5" s="86">
        <v>36.609845017604407</v>
      </c>
      <c r="G5" s="223">
        <v>440</v>
      </c>
      <c r="N5" s="7"/>
    </row>
    <row r="6" spans="1:14" x14ac:dyDescent="0.25">
      <c r="A6" s="287"/>
      <c r="B6" s="81">
        <v>3</v>
      </c>
      <c r="C6" s="87">
        <v>1.0511248287129162</v>
      </c>
      <c r="D6" s="87">
        <v>0.65976181338732376</v>
      </c>
      <c r="E6" s="87">
        <v>0.96756752571957483</v>
      </c>
      <c r="F6" s="87">
        <v>5.9326095920050857E-2</v>
      </c>
      <c r="G6" s="223">
        <v>147</v>
      </c>
    </row>
    <row r="7" spans="1:14" x14ac:dyDescent="0.25">
      <c r="A7" s="287"/>
      <c r="B7" s="81">
        <v>4</v>
      </c>
      <c r="C7" s="87">
        <v>2.6451955667298113</v>
      </c>
      <c r="D7" s="87">
        <v>1.8471878834571591</v>
      </c>
      <c r="E7" s="87">
        <v>2.2939599850419405</v>
      </c>
      <c r="F7" s="87">
        <v>0.14283276339307821</v>
      </c>
      <c r="G7" s="157">
        <v>169</v>
      </c>
    </row>
    <row r="8" spans="1:14" x14ac:dyDescent="0.25">
      <c r="A8" s="287"/>
      <c r="B8" s="81">
        <v>5</v>
      </c>
      <c r="C8" s="87">
        <v>4.0575565018030124</v>
      </c>
      <c r="D8" s="87">
        <v>3.0296862301067358</v>
      </c>
      <c r="E8" s="87">
        <v>3.4833807041421085</v>
      </c>
      <c r="F8" s="87">
        <v>0.19057340123775543</v>
      </c>
      <c r="G8" s="157">
        <v>97</v>
      </c>
    </row>
    <row r="9" spans="1:14" x14ac:dyDescent="0.25">
      <c r="A9" s="287"/>
      <c r="B9" s="81">
        <v>6</v>
      </c>
      <c r="C9" s="86">
        <v>80.901345226577078</v>
      </c>
      <c r="D9" s="87">
        <v>5.2681016306681929</v>
      </c>
      <c r="E9" s="86">
        <v>28.40565399382556</v>
      </c>
      <c r="F9" s="86">
        <v>15.795525185687524</v>
      </c>
      <c r="G9" s="157">
        <v>460</v>
      </c>
    </row>
    <row r="10" spans="1:14" x14ac:dyDescent="0.25">
      <c r="A10" s="287" t="s">
        <v>127</v>
      </c>
      <c r="B10" s="81">
        <v>7</v>
      </c>
      <c r="C10" s="87">
        <v>4.753742159569752</v>
      </c>
      <c r="D10" s="87">
        <v>2.5450245814028989</v>
      </c>
      <c r="E10" s="87">
        <v>3.8495225315739923</v>
      </c>
      <c r="F10" s="87">
        <v>0.45220997925075795</v>
      </c>
      <c r="G10" s="157">
        <v>513</v>
      </c>
    </row>
    <row r="11" spans="1:14" x14ac:dyDescent="0.25">
      <c r="A11" s="287"/>
      <c r="B11" s="81">
        <v>8</v>
      </c>
      <c r="C11" s="86">
        <v>51.783289305477808</v>
      </c>
      <c r="D11" s="86">
        <v>28.594847815834811</v>
      </c>
      <c r="E11" s="86">
        <v>38.458419663639688</v>
      </c>
      <c r="F11" s="87">
        <v>5.224186015653566</v>
      </c>
      <c r="G11" s="157">
        <v>261</v>
      </c>
    </row>
    <row r="12" spans="1:14" x14ac:dyDescent="0.25">
      <c r="A12" s="287"/>
      <c r="B12" s="81">
        <v>9</v>
      </c>
      <c r="C12" s="87">
        <v>1.0535456026253534</v>
      </c>
      <c r="D12" s="87">
        <v>0.85677024368372345</v>
      </c>
      <c r="E12" s="87">
        <v>0.93411733141632824</v>
      </c>
      <c r="F12" s="87">
        <v>4.9082058214999127E-2</v>
      </c>
      <c r="G12" s="157">
        <v>108</v>
      </c>
    </row>
    <row r="13" spans="1:14" x14ac:dyDescent="0.25">
      <c r="A13" s="287"/>
      <c r="B13" s="81">
        <v>10</v>
      </c>
      <c r="C13" s="87">
        <v>0.39523088528086942</v>
      </c>
      <c r="D13" s="87">
        <v>0.13617787811542328</v>
      </c>
      <c r="E13" s="87">
        <v>0.21180202262851158</v>
      </c>
      <c r="F13" s="87">
        <v>5.9815399385276309E-2</v>
      </c>
      <c r="G13" s="157">
        <v>207</v>
      </c>
    </row>
    <row r="14" spans="1:14" x14ac:dyDescent="0.25">
      <c r="A14" s="287"/>
      <c r="B14" s="81">
        <v>11</v>
      </c>
      <c r="C14" s="87">
        <v>3.8443268069563987</v>
      </c>
      <c r="D14" s="87">
        <v>1.7158620220124627</v>
      </c>
      <c r="E14" s="87">
        <v>2.645240780972927</v>
      </c>
      <c r="F14" s="87">
        <v>0.53362653274298144</v>
      </c>
      <c r="G14" s="157">
        <v>410</v>
      </c>
    </row>
    <row r="15" spans="1:14" x14ac:dyDescent="0.25">
      <c r="A15" s="287"/>
      <c r="B15" s="81">
        <v>12</v>
      </c>
      <c r="C15" s="87">
        <v>0.76643367961665276</v>
      </c>
      <c r="D15" s="87">
        <v>2.1281511798691619E-2</v>
      </c>
      <c r="E15" s="87">
        <v>0.16687813233687851</v>
      </c>
      <c r="F15" s="87">
        <v>0.18317254287822737</v>
      </c>
      <c r="G15" s="157">
        <v>206</v>
      </c>
    </row>
    <row r="16" spans="1:14" x14ac:dyDescent="0.25">
      <c r="A16" s="287"/>
      <c r="B16" s="81">
        <v>13</v>
      </c>
      <c r="C16" s="87">
        <v>0.15830719743553046</v>
      </c>
      <c r="D16" s="87">
        <v>8.1684444981930518E-2</v>
      </c>
      <c r="E16" s="87">
        <v>0.1170534755361497</v>
      </c>
      <c r="F16" s="87">
        <v>1.9589986814678741E-2</v>
      </c>
      <c r="G16" s="157">
        <v>48</v>
      </c>
    </row>
    <row r="17" spans="1:7" x14ac:dyDescent="0.25">
      <c r="A17" s="287"/>
      <c r="B17" s="81">
        <v>14</v>
      </c>
      <c r="C17" s="87">
        <v>7.7820159920076876E-2</v>
      </c>
      <c r="D17" s="87">
        <v>5.8554437747025359E-2</v>
      </c>
      <c r="E17" s="87">
        <v>7.0166741008697867E-2</v>
      </c>
      <c r="F17" s="87">
        <v>5.3792569702938295E-3</v>
      </c>
      <c r="G17" s="157">
        <v>69</v>
      </c>
    </row>
    <row r="18" spans="1:7" x14ac:dyDescent="0.25">
      <c r="A18" s="287"/>
      <c r="B18" s="81">
        <v>15</v>
      </c>
      <c r="C18" s="87">
        <v>4.0338401397367312</v>
      </c>
      <c r="D18" s="87">
        <v>2.7557891391697309</v>
      </c>
      <c r="E18" s="87">
        <v>3.4218777647727676</v>
      </c>
      <c r="F18" s="87">
        <v>0.27140354720677873</v>
      </c>
      <c r="G18" s="157">
        <v>262</v>
      </c>
    </row>
    <row r="19" spans="1:7" x14ac:dyDescent="0.25">
      <c r="A19" s="287"/>
      <c r="B19" s="81">
        <v>16</v>
      </c>
      <c r="C19" s="87">
        <v>0.34779776689223979</v>
      </c>
      <c r="D19" s="87">
        <v>0.12501492011638435</v>
      </c>
      <c r="E19" s="87">
        <v>0.2078803764995775</v>
      </c>
      <c r="F19" s="87">
        <v>6.2236178959993976E-2</v>
      </c>
      <c r="G19" s="157">
        <v>408</v>
      </c>
    </row>
    <row r="20" spans="1:7" x14ac:dyDescent="0.25">
      <c r="A20" s="287"/>
      <c r="B20" s="81">
        <v>17</v>
      </c>
      <c r="C20" s="87">
        <v>2.2246781567493327E-2</v>
      </c>
      <c r="D20" s="87">
        <v>1.7951110561108444E-2</v>
      </c>
      <c r="E20" s="87">
        <v>2.0125025512782124E-2</v>
      </c>
      <c r="F20" s="87">
        <v>1.1513237079319163E-3</v>
      </c>
      <c r="G20" s="157">
        <v>57</v>
      </c>
    </row>
    <row r="21" spans="1:7" x14ac:dyDescent="0.25">
      <c r="A21" s="287"/>
      <c r="B21" s="81">
        <v>18</v>
      </c>
      <c r="C21" s="87">
        <v>6.9920907128276727E-2</v>
      </c>
      <c r="D21" s="87">
        <v>8.2524246908979148E-3</v>
      </c>
      <c r="E21" s="87">
        <v>2.5006612891307192E-2</v>
      </c>
      <c r="F21" s="87">
        <v>2.0159695785241776E-2</v>
      </c>
      <c r="G21" s="157">
        <v>85</v>
      </c>
    </row>
    <row r="22" spans="1:7" x14ac:dyDescent="0.25">
      <c r="A22" s="287" t="s">
        <v>128</v>
      </c>
      <c r="B22" s="81">
        <v>19</v>
      </c>
      <c r="C22" s="87">
        <v>1.176192136135044</v>
      </c>
      <c r="D22" s="87">
        <v>0.83865448160072598</v>
      </c>
      <c r="E22" s="87">
        <v>1.0307838444795199</v>
      </c>
      <c r="F22" s="87">
        <v>6.6324626512749743E-2</v>
      </c>
      <c r="G22" s="157">
        <v>155</v>
      </c>
    </row>
    <row r="23" spans="1:7" x14ac:dyDescent="0.25">
      <c r="A23" s="287"/>
      <c r="B23" s="81">
        <v>20</v>
      </c>
      <c r="C23" s="87">
        <v>2.811263995626478</v>
      </c>
      <c r="D23" s="87">
        <v>2.1947878630661517</v>
      </c>
      <c r="E23" s="87">
        <v>2.5024082140775588</v>
      </c>
      <c r="F23" s="87">
        <v>0.14616667110490547</v>
      </c>
      <c r="G23" s="157">
        <v>183</v>
      </c>
    </row>
    <row r="24" spans="1:7" x14ac:dyDescent="0.25">
      <c r="A24" s="287"/>
      <c r="B24" s="81">
        <v>21</v>
      </c>
      <c r="C24" s="86">
        <v>12.543259359706694</v>
      </c>
      <c r="D24" s="87">
        <v>8.4833605487335806</v>
      </c>
      <c r="E24" s="86">
        <v>10.661436248251805</v>
      </c>
      <c r="F24" s="87">
        <v>0.80556313173184912</v>
      </c>
      <c r="G24" s="157">
        <v>265</v>
      </c>
    </row>
    <row r="25" spans="1:7" x14ac:dyDescent="0.25">
      <c r="A25" s="287" t="s">
        <v>129</v>
      </c>
      <c r="B25" s="81">
        <v>22</v>
      </c>
      <c r="C25" s="87">
        <v>0.47263027518661421</v>
      </c>
      <c r="D25" s="87">
        <v>6.0184138478736625E-2</v>
      </c>
      <c r="E25" s="87">
        <v>0.22608115054797864</v>
      </c>
      <c r="F25" s="87">
        <v>0.13343557816792848</v>
      </c>
      <c r="G25" s="157">
        <v>263</v>
      </c>
    </row>
    <row r="26" spans="1:7" x14ac:dyDescent="0.25">
      <c r="A26" s="287"/>
      <c r="B26" s="81">
        <v>23</v>
      </c>
      <c r="C26" s="86">
        <v>24.820918145075041</v>
      </c>
      <c r="D26" s="87">
        <v>3.8207205637902607E-2</v>
      </c>
      <c r="E26" s="86">
        <v>10.417305911223306</v>
      </c>
      <c r="F26" s="87">
        <v>7.076450524480622</v>
      </c>
      <c r="G26" s="157">
        <v>573</v>
      </c>
    </row>
    <row r="27" spans="1:7" x14ac:dyDescent="0.25">
      <c r="A27" s="287"/>
      <c r="B27" s="81">
        <v>24</v>
      </c>
      <c r="C27" s="86">
        <v>30.816643209197135</v>
      </c>
      <c r="D27" s="86">
        <v>11.334592901716341</v>
      </c>
      <c r="E27" s="86">
        <v>22.623069841278415</v>
      </c>
      <c r="F27" s="87">
        <v>5.134993570284573</v>
      </c>
      <c r="G27" s="157">
        <v>243</v>
      </c>
    </row>
    <row r="28" spans="1:7" x14ac:dyDescent="0.25">
      <c r="A28" s="287" t="s">
        <v>130</v>
      </c>
      <c r="B28" s="81">
        <v>25</v>
      </c>
      <c r="C28" s="87">
        <v>8.6822539744453096</v>
      </c>
      <c r="D28" s="87">
        <v>6.7817044763802254</v>
      </c>
      <c r="E28" s="87">
        <v>7.8989793061081279</v>
      </c>
      <c r="F28" s="87">
        <v>0.32606371084775781</v>
      </c>
      <c r="G28" s="157">
        <v>217</v>
      </c>
    </row>
    <row r="29" spans="1:7" x14ac:dyDescent="0.25">
      <c r="A29" s="287"/>
      <c r="B29" s="81">
        <v>26</v>
      </c>
      <c r="C29" s="87">
        <v>1.5551440971696486</v>
      </c>
      <c r="D29" s="87">
        <v>0.6849509074194764</v>
      </c>
      <c r="E29" s="87">
        <v>1.0680211006752138</v>
      </c>
      <c r="F29" s="87">
        <v>0.21950495368877873</v>
      </c>
      <c r="G29" s="157">
        <v>283</v>
      </c>
    </row>
    <row r="30" spans="1:7" x14ac:dyDescent="0.25">
      <c r="A30" s="287"/>
      <c r="B30" s="81">
        <v>27</v>
      </c>
      <c r="C30" s="87">
        <v>0.51224821800188058</v>
      </c>
      <c r="D30" s="87">
        <v>0.22178234699096627</v>
      </c>
      <c r="E30" s="87">
        <v>0.38190234163940462</v>
      </c>
      <c r="F30" s="87">
        <v>8.5779327371113614E-2</v>
      </c>
      <c r="G30" s="157">
        <v>149</v>
      </c>
    </row>
    <row r="31" spans="1:7" x14ac:dyDescent="0.25">
      <c r="A31" s="287"/>
      <c r="B31" s="81">
        <v>28</v>
      </c>
      <c r="C31" s="87">
        <v>0.45895672193642983</v>
      </c>
      <c r="D31" s="87">
        <v>3.1735298547222554E-2</v>
      </c>
      <c r="E31" s="87">
        <v>0.21006400462917793</v>
      </c>
      <c r="F31" s="87">
        <v>0.12358392748296086</v>
      </c>
      <c r="G31" s="157">
        <v>198</v>
      </c>
    </row>
    <row r="32" spans="1:7" x14ac:dyDescent="0.25">
      <c r="A32" s="287" t="s">
        <v>131</v>
      </c>
      <c r="B32" s="81">
        <v>29</v>
      </c>
      <c r="C32" s="87">
        <v>1.7314385344840686E-3</v>
      </c>
      <c r="D32" s="87">
        <v>1.4174491868147628E-3</v>
      </c>
      <c r="E32" s="87">
        <v>1.5702974522084252E-3</v>
      </c>
      <c r="F32" s="87">
        <v>6.67397628237681E-5</v>
      </c>
      <c r="G32" s="157">
        <v>111</v>
      </c>
    </row>
    <row r="33" spans="1:7" x14ac:dyDescent="0.25">
      <c r="A33" s="287"/>
      <c r="B33" s="81">
        <v>30</v>
      </c>
      <c r="C33" s="87">
        <v>1.958974291233435E-3</v>
      </c>
      <c r="D33" s="87">
        <v>1.4203952916261469E-3</v>
      </c>
      <c r="E33" s="87">
        <v>1.6252564009298744E-3</v>
      </c>
      <c r="F33" s="87">
        <v>1.2290389462009163E-4</v>
      </c>
      <c r="G33" s="157">
        <v>114</v>
      </c>
    </row>
    <row r="34" spans="1:7" x14ac:dyDescent="0.25">
      <c r="A34" s="80" t="s">
        <v>230</v>
      </c>
      <c r="B34" s="81">
        <v>31</v>
      </c>
      <c r="C34" s="87">
        <v>7.3001501842911041E-3</v>
      </c>
      <c r="D34" s="87">
        <v>4.2923690850074159E-3</v>
      </c>
      <c r="E34" s="87">
        <v>5.9214510086889388E-3</v>
      </c>
      <c r="F34" s="87">
        <v>6.9073145513156133E-4</v>
      </c>
      <c r="G34" s="157">
        <v>132</v>
      </c>
    </row>
    <row r="35" spans="1:7" x14ac:dyDescent="0.25">
      <c r="A35" s="80" t="s">
        <v>132</v>
      </c>
      <c r="B35" s="81">
        <v>32</v>
      </c>
      <c r="C35" s="87">
        <v>0.49686575267249128</v>
      </c>
      <c r="D35" s="87">
        <v>0.32191250003821931</v>
      </c>
      <c r="E35" s="87">
        <v>0.40689776603399486</v>
      </c>
      <c r="F35" s="87">
        <v>3.5036139907052281E-2</v>
      </c>
      <c r="G35" s="157">
        <v>263</v>
      </c>
    </row>
    <row r="36" spans="1:7" x14ac:dyDescent="0.25">
      <c r="A36" s="80" t="s">
        <v>133</v>
      </c>
      <c r="B36" s="81">
        <v>33</v>
      </c>
      <c r="C36" s="87">
        <v>3.5041600254595267</v>
      </c>
      <c r="D36" s="87">
        <v>2.043914542324706</v>
      </c>
      <c r="E36" s="87">
        <v>2.7816828467218278</v>
      </c>
      <c r="F36" s="87">
        <v>0.42513465004244444</v>
      </c>
      <c r="G36" s="157">
        <v>199</v>
      </c>
    </row>
    <row r="37" spans="1:7" x14ac:dyDescent="0.25">
      <c r="A37" s="80" t="s">
        <v>134</v>
      </c>
      <c r="B37" s="81">
        <v>34</v>
      </c>
      <c r="C37" s="85">
        <v>178.21483299880171</v>
      </c>
      <c r="D37" s="86">
        <v>29.14962285381289</v>
      </c>
      <c r="E37" s="86">
        <v>99.427829568773774</v>
      </c>
      <c r="F37" s="87">
        <v>21.497192814478044</v>
      </c>
      <c r="G37" s="157">
        <v>239</v>
      </c>
    </row>
    <row r="38" spans="1:7" x14ac:dyDescent="0.25">
      <c r="A38" s="287" t="s">
        <v>135</v>
      </c>
      <c r="B38" s="81">
        <v>35</v>
      </c>
      <c r="C38" s="87">
        <v>0.85164912444806296</v>
      </c>
      <c r="D38" s="87">
        <v>3.6713502625456002E-3</v>
      </c>
      <c r="E38" s="87">
        <v>0.28166161082383456</v>
      </c>
      <c r="F38" s="87">
        <v>0.21620442342093832</v>
      </c>
      <c r="G38" s="157">
        <v>176</v>
      </c>
    </row>
    <row r="39" spans="1:7" x14ac:dyDescent="0.25">
      <c r="A39" s="287"/>
      <c r="B39" s="81">
        <v>36</v>
      </c>
      <c r="C39" s="86">
        <v>11.045330566275769</v>
      </c>
      <c r="D39" s="87">
        <v>5.9085673884318828</v>
      </c>
      <c r="E39" s="87">
        <v>8.5225392861230986</v>
      </c>
      <c r="F39" s="87">
        <v>1.4925757519331997</v>
      </c>
      <c r="G39" s="157">
        <v>171</v>
      </c>
    </row>
    <row r="40" spans="1:7" x14ac:dyDescent="0.25">
      <c r="A40" s="287"/>
      <c r="B40" s="81">
        <v>37</v>
      </c>
      <c r="C40" s="87">
        <v>2.5658998618428597</v>
      </c>
      <c r="D40" s="87">
        <v>1.5012163408359118</v>
      </c>
      <c r="E40" s="87">
        <v>2.0035254880114199</v>
      </c>
      <c r="F40" s="87">
        <v>0.29442715448372198</v>
      </c>
      <c r="G40" s="157">
        <v>85</v>
      </c>
    </row>
    <row r="41" spans="1:7" x14ac:dyDescent="0.25">
      <c r="A41" s="287"/>
      <c r="B41" s="81">
        <v>38</v>
      </c>
      <c r="C41" s="87">
        <v>0.37583314454778516</v>
      </c>
      <c r="D41" s="87">
        <v>8.7485949950782446E-2</v>
      </c>
      <c r="E41" s="87">
        <v>0.1587729116370892</v>
      </c>
      <c r="F41" s="87">
        <v>5.5498619830499391E-2</v>
      </c>
      <c r="G41" s="157">
        <v>148</v>
      </c>
    </row>
    <row r="42" spans="1:7" x14ac:dyDescent="0.25">
      <c r="A42" s="287"/>
      <c r="B42" s="81">
        <v>39</v>
      </c>
      <c r="C42" s="87">
        <v>0.22814671968761768</v>
      </c>
      <c r="D42" s="87">
        <v>8.4896842656717944E-2</v>
      </c>
      <c r="E42" s="87">
        <v>0.15698800068096724</v>
      </c>
      <c r="F42" s="87">
        <v>4.3323593510286439E-2</v>
      </c>
      <c r="G42" s="157">
        <v>117</v>
      </c>
    </row>
    <row r="43" spans="1:7" x14ac:dyDescent="0.25">
      <c r="A43" s="287"/>
      <c r="B43" s="81">
        <v>40</v>
      </c>
      <c r="C43" s="87">
        <v>3.9782669326353544</v>
      </c>
      <c r="D43" s="87">
        <v>0.70628226005506201</v>
      </c>
      <c r="E43" s="87">
        <v>2.1897404053421132</v>
      </c>
      <c r="F43" s="87">
        <v>0.79630899017824042</v>
      </c>
      <c r="G43" s="157">
        <v>243</v>
      </c>
    </row>
    <row r="44" spans="1:7" x14ac:dyDescent="0.25">
      <c r="A44" s="287" t="s">
        <v>136</v>
      </c>
      <c r="B44" s="81">
        <v>41</v>
      </c>
      <c r="C44" s="87">
        <v>2.6962259194209426</v>
      </c>
      <c r="D44" s="87">
        <v>1.9964365627314595</v>
      </c>
      <c r="E44" s="87">
        <v>2.368703880914834</v>
      </c>
      <c r="F44" s="87">
        <v>0.1438167337961653</v>
      </c>
      <c r="G44" s="157">
        <v>224</v>
      </c>
    </row>
    <row r="45" spans="1:7" x14ac:dyDescent="0.25">
      <c r="A45" s="287"/>
      <c r="B45" s="81">
        <v>42</v>
      </c>
      <c r="C45" s="87">
        <v>0.18507143810231746</v>
      </c>
      <c r="D45" s="87">
        <v>0.16105664233310768</v>
      </c>
      <c r="E45" s="87">
        <v>0.17433018661250588</v>
      </c>
      <c r="F45" s="87">
        <v>5.1223959745343084E-3</v>
      </c>
      <c r="G45" s="157">
        <v>93</v>
      </c>
    </row>
    <row r="46" spans="1:7" ht="15.75" thickBot="1" x14ac:dyDescent="0.3">
      <c r="A46" s="288"/>
      <c r="B46" s="102">
        <v>43</v>
      </c>
      <c r="C46" s="107">
        <v>1.2766397467904718</v>
      </c>
      <c r="D46" s="107">
        <v>0.9683876967179712</v>
      </c>
      <c r="E46" s="107">
        <v>1.1317539643675063</v>
      </c>
      <c r="F46" s="107">
        <v>6.9773125628310451E-2</v>
      </c>
      <c r="G46" s="158">
        <v>171</v>
      </c>
    </row>
  </sheetData>
  <mergeCells count="10">
    <mergeCell ref="A38:A43"/>
    <mergeCell ref="A44:A46"/>
    <mergeCell ref="A1:B3"/>
    <mergeCell ref="C1:G1"/>
    <mergeCell ref="A4:A9"/>
    <mergeCell ref="A10:A21"/>
    <mergeCell ref="A22:A24"/>
    <mergeCell ref="A25:A27"/>
    <mergeCell ref="A28:A31"/>
    <mergeCell ref="A32:A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D96F4-6C73-4049-AC91-C5D198923324}">
  <dimension ref="A1:Q19"/>
  <sheetViews>
    <sheetView workbookViewId="0">
      <selection activeCell="F14" sqref="F14"/>
    </sheetView>
  </sheetViews>
  <sheetFormatPr defaultRowHeight="15" x14ac:dyDescent="0.25"/>
  <cols>
    <col min="1" max="1" width="15.42578125" style="27" customWidth="1"/>
    <col min="2" max="2" width="12.42578125" bestFit="1" customWidth="1"/>
    <col min="3" max="3" width="12.42578125" customWidth="1"/>
    <col min="4" max="4" width="5.5703125" bestFit="1" customWidth="1"/>
    <col min="5" max="5" width="7.5703125" bestFit="1" customWidth="1"/>
    <col min="6" max="6" width="7.5703125" customWidth="1"/>
    <col min="10" max="10" width="12.42578125" bestFit="1" customWidth="1"/>
    <col min="11" max="11" width="10.5703125" bestFit="1" customWidth="1"/>
    <col min="12" max="12" width="5.5703125" bestFit="1" customWidth="1"/>
    <col min="13" max="13" width="7.28515625" bestFit="1" customWidth="1"/>
    <col min="14" max="14" width="7.28515625" customWidth="1"/>
    <col min="15" max="15" width="6" bestFit="1" customWidth="1"/>
    <col min="17" max="17" width="9.5703125" bestFit="1" customWidth="1"/>
  </cols>
  <sheetData>
    <row r="1" spans="1:17" x14ac:dyDescent="0.25">
      <c r="A1" s="355"/>
      <c r="B1" s="357" t="s">
        <v>245</v>
      </c>
      <c r="C1" s="358"/>
      <c r="D1" s="358"/>
      <c r="E1" s="358"/>
      <c r="F1" s="358"/>
      <c r="G1" s="358"/>
      <c r="H1" s="358"/>
      <c r="I1" s="358"/>
      <c r="J1" s="357" t="s">
        <v>246</v>
      </c>
      <c r="K1" s="358"/>
      <c r="L1" s="358"/>
      <c r="M1" s="358"/>
      <c r="N1" s="358"/>
      <c r="O1" s="358"/>
      <c r="P1" s="358"/>
      <c r="Q1" s="359"/>
    </row>
    <row r="2" spans="1:17" x14ac:dyDescent="0.25">
      <c r="A2" s="356"/>
      <c r="B2" s="80" t="s">
        <v>241</v>
      </c>
      <c r="C2" s="81" t="s">
        <v>244</v>
      </c>
      <c r="D2" s="81" t="s">
        <v>212</v>
      </c>
      <c r="E2" s="81" t="s">
        <v>239</v>
      </c>
      <c r="F2" s="81" t="s">
        <v>239</v>
      </c>
      <c r="G2" s="81" t="s">
        <v>242</v>
      </c>
      <c r="H2" s="81" t="s">
        <v>243</v>
      </c>
      <c r="I2" s="88" t="s">
        <v>243</v>
      </c>
      <c r="J2" s="80" t="s">
        <v>241</v>
      </c>
      <c r="K2" s="81" t="s">
        <v>244</v>
      </c>
      <c r="L2" s="81" t="s">
        <v>212</v>
      </c>
      <c r="M2" s="81" t="s">
        <v>239</v>
      </c>
      <c r="N2" s="81" t="s">
        <v>239</v>
      </c>
      <c r="O2" s="81" t="s">
        <v>242</v>
      </c>
      <c r="P2" s="81" t="s">
        <v>243</v>
      </c>
      <c r="Q2" s="82" t="s">
        <v>243</v>
      </c>
    </row>
    <row r="3" spans="1:17" ht="15.75" thickBot="1" x14ac:dyDescent="0.3">
      <c r="A3" s="356"/>
      <c r="B3" s="101" t="s">
        <v>236</v>
      </c>
      <c r="C3" s="102" t="s">
        <v>238</v>
      </c>
      <c r="D3" s="102" t="s">
        <v>237</v>
      </c>
      <c r="E3" s="102" t="s">
        <v>240</v>
      </c>
      <c r="F3" s="102" t="s">
        <v>221</v>
      </c>
      <c r="G3" s="102" t="s">
        <v>237</v>
      </c>
      <c r="H3" s="102" t="s">
        <v>240</v>
      </c>
      <c r="I3" s="105" t="s">
        <v>221</v>
      </c>
      <c r="J3" s="101" t="s">
        <v>236</v>
      </c>
      <c r="K3" s="102" t="s">
        <v>238</v>
      </c>
      <c r="L3" s="102" t="s">
        <v>237</v>
      </c>
      <c r="M3" s="102" t="s">
        <v>240</v>
      </c>
      <c r="N3" s="102" t="s">
        <v>221</v>
      </c>
      <c r="O3" s="102" t="s">
        <v>237</v>
      </c>
      <c r="P3" s="102" t="s">
        <v>240</v>
      </c>
      <c r="Q3" s="103" t="s">
        <v>221</v>
      </c>
    </row>
    <row r="4" spans="1:17" x14ac:dyDescent="0.25">
      <c r="A4" s="95">
        <v>1</v>
      </c>
      <c r="B4" s="116">
        <v>537207</v>
      </c>
      <c r="C4" s="97">
        <v>1471.8</v>
      </c>
      <c r="D4" s="98">
        <v>305.73</v>
      </c>
      <c r="E4" s="98">
        <v>516.28769602778812</v>
      </c>
      <c r="F4" s="99">
        <f>E4*0.00220462</f>
        <v>1.1382181804167821</v>
      </c>
      <c r="G4" s="108">
        <v>3.08</v>
      </c>
      <c r="H4" s="99">
        <v>5.2012105575690555</v>
      </c>
      <c r="I4" s="113">
        <f>H4*0.00220462</f>
        <v>1.1466692819427891E-2</v>
      </c>
      <c r="J4" s="116">
        <v>723868</v>
      </c>
      <c r="K4" s="97">
        <v>1983.2</v>
      </c>
      <c r="L4" s="99">
        <v>11.14</v>
      </c>
      <c r="M4" s="98">
        <v>13.961150043930662</v>
      </c>
      <c r="N4" s="106">
        <f>M4*0.00220462</f>
        <v>3.0779030609850416E-2</v>
      </c>
      <c r="O4" s="108">
        <v>31.14</v>
      </c>
      <c r="P4" s="98">
        <v>39.026051379533286</v>
      </c>
      <c r="Q4" s="111">
        <f>P4*0.00220462</f>
        <v>8.6037613392346668E-2</v>
      </c>
    </row>
    <row r="5" spans="1:17" x14ac:dyDescent="0.25">
      <c r="A5" s="95">
        <v>2</v>
      </c>
      <c r="B5" s="117">
        <v>1569500</v>
      </c>
      <c r="C5" s="84">
        <v>4300</v>
      </c>
      <c r="D5" s="85">
        <v>583</v>
      </c>
      <c r="E5" s="85">
        <v>336.97882892640968</v>
      </c>
      <c r="F5" s="86">
        <f t="shared" ref="F5:F16" si="0">E5*0.00220462</f>
        <v>0.74291026582774133</v>
      </c>
      <c r="G5" s="83"/>
      <c r="H5" s="86"/>
      <c r="I5" s="114"/>
      <c r="J5" s="117">
        <v>1825000</v>
      </c>
      <c r="K5" s="84">
        <v>5000</v>
      </c>
      <c r="L5" s="86">
        <v>18.18</v>
      </c>
      <c r="M5" s="85">
        <v>9.0370439013698629</v>
      </c>
      <c r="N5" s="87">
        <f t="shared" ref="N5:N16" si="1">M5*0.00220462</f>
        <v>1.9923247725838027E-2</v>
      </c>
      <c r="O5" s="83"/>
      <c r="P5" s="84"/>
      <c r="Q5" s="112"/>
    </row>
    <row r="6" spans="1:17" x14ac:dyDescent="0.25">
      <c r="A6" s="95">
        <v>3</v>
      </c>
      <c r="B6" s="117">
        <v>138584</v>
      </c>
      <c r="C6" s="85">
        <v>379.68219178082194</v>
      </c>
      <c r="D6" s="85">
        <v>313.16000000000003</v>
      </c>
      <c r="E6" s="84">
        <v>2049.975043583675</v>
      </c>
      <c r="F6" s="86">
        <f t="shared" si="0"/>
        <v>4.5194159805854417</v>
      </c>
      <c r="G6" s="86">
        <v>0.2</v>
      </c>
      <c r="H6" s="86">
        <v>1.3092189574554063</v>
      </c>
      <c r="I6" s="114">
        <f t="shared" ref="I6:I16" si="2">H6*0.00220462</f>
        <v>2.8863302979853377E-3</v>
      </c>
      <c r="J6" s="104">
        <v>696</v>
      </c>
      <c r="K6" s="84">
        <v>1.9068493150684931</v>
      </c>
      <c r="L6" s="86">
        <v>0.01</v>
      </c>
      <c r="M6" s="85">
        <v>13.034252873563219</v>
      </c>
      <c r="N6" s="87">
        <f t="shared" si="1"/>
        <v>2.8735574570114945E-2</v>
      </c>
      <c r="O6" s="83">
        <v>0.05</v>
      </c>
      <c r="P6" s="85">
        <v>65.171264367816093</v>
      </c>
      <c r="Q6" s="112">
        <f t="shared" ref="Q6:Q16" si="3">P6*0.00220462</f>
        <v>0.14367787285057471</v>
      </c>
    </row>
    <row r="7" spans="1:17" x14ac:dyDescent="0.25">
      <c r="A7" s="95">
        <v>4</v>
      </c>
      <c r="B7" s="117">
        <v>729489</v>
      </c>
      <c r="C7" s="84">
        <v>1998.6</v>
      </c>
      <c r="D7" s="84">
        <v>1991.25</v>
      </c>
      <c r="E7" s="84">
        <v>2476.2952422860385</v>
      </c>
      <c r="F7" s="86">
        <f t="shared" si="0"/>
        <v>5.4592900170486462</v>
      </c>
      <c r="G7" s="83">
        <v>5.12</v>
      </c>
      <c r="H7" s="86">
        <v>6.3671721986212271</v>
      </c>
      <c r="I7" s="114">
        <f t="shared" si="2"/>
        <v>1.403719517252433E-2</v>
      </c>
      <c r="J7" s="117">
        <v>910639</v>
      </c>
      <c r="K7" s="84">
        <v>2494.9013698630138</v>
      </c>
      <c r="L7" s="86">
        <v>12.59</v>
      </c>
      <c r="M7" s="85">
        <v>12.542233047343679</v>
      </c>
      <c r="N7" s="87">
        <f t="shared" si="1"/>
        <v>2.7650857820834821E-2</v>
      </c>
      <c r="O7" s="83">
        <v>26.55</v>
      </c>
      <c r="P7" s="85">
        <v>26.44926826107821</v>
      </c>
      <c r="Q7" s="112">
        <f t="shared" si="3"/>
        <v>5.831058579373824E-2</v>
      </c>
    </row>
    <row r="8" spans="1:17" x14ac:dyDescent="0.25">
      <c r="A8" s="95">
        <v>5</v>
      </c>
      <c r="B8" s="117">
        <v>1022000</v>
      </c>
      <c r="C8" s="84">
        <v>2800</v>
      </c>
      <c r="D8" s="84">
        <v>1396.53</v>
      </c>
      <c r="E8" s="84">
        <v>1239.6376433659491</v>
      </c>
      <c r="F8" s="86">
        <f t="shared" si="0"/>
        <v>2.7329299413174386</v>
      </c>
      <c r="G8" s="83"/>
      <c r="H8" s="86"/>
      <c r="I8" s="114"/>
      <c r="J8" s="117">
        <v>730000</v>
      </c>
      <c r="K8" s="84">
        <v>2000</v>
      </c>
      <c r="L8" s="86">
        <v>14.65</v>
      </c>
      <c r="M8" s="85">
        <v>18.205815890410957</v>
      </c>
      <c r="N8" s="87">
        <f t="shared" si="1"/>
        <v>4.0136905828317804E-2</v>
      </c>
      <c r="O8" s="83"/>
      <c r="P8" s="84"/>
      <c r="Q8" s="112"/>
    </row>
    <row r="9" spans="1:17" x14ac:dyDescent="0.25">
      <c r="A9" s="95">
        <v>7</v>
      </c>
      <c r="B9" s="117">
        <v>929126</v>
      </c>
      <c r="C9" s="84">
        <v>2545.550684931507</v>
      </c>
      <c r="D9" s="85">
        <v>469.16</v>
      </c>
      <c r="E9" s="85">
        <v>458.08043843353863</v>
      </c>
      <c r="F9" s="86">
        <f t="shared" si="0"/>
        <v>1.0098932961793479</v>
      </c>
      <c r="G9" s="83">
        <v>1.86</v>
      </c>
      <c r="H9" s="86">
        <v>1.8160747196827987</v>
      </c>
      <c r="I9" s="114">
        <f t="shared" si="2"/>
        <v>4.0037546485070918E-3</v>
      </c>
      <c r="J9" s="117">
        <v>1051838</v>
      </c>
      <c r="K9" s="84">
        <v>2881.7479452054795</v>
      </c>
      <c r="L9" s="86">
        <v>16.96</v>
      </c>
      <c r="M9" s="85">
        <v>14.627576337801068</v>
      </c>
      <c r="N9" s="87">
        <f t="shared" si="1"/>
        <v>3.2248247345842994E-2</v>
      </c>
      <c r="O9" s="83">
        <v>0.87</v>
      </c>
      <c r="P9" s="86">
        <v>0.75035326732823882</v>
      </c>
      <c r="Q9" s="112">
        <f t="shared" si="3"/>
        <v>1.6542438202171818E-3</v>
      </c>
    </row>
    <row r="10" spans="1:17" x14ac:dyDescent="0.25">
      <c r="A10" s="95">
        <v>9</v>
      </c>
      <c r="B10" s="117">
        <v>589475</v>
      </c>
      <c r="C10" s="84">
        <v>1615</v>
      </c>
      <c r="D10" s="84">
        <v>1672.97</v>
      </c>
      <c r="E10" s="84">
        <v>2574.6496738284068</v>
      </c>
      <c r="F10" s="86">
        <f t="shared" si="0"/>
        <v>5.6761241639155822</v>
      </c>
      <c r="G10" s="83"/>
      <c r="H10" s="86"/>
      <c r="I10" s="114"/>
      <c r="J10" s="117">
        <v>543310</v>
      </c>
      <c r="K10" s="84">
        <v>1488.5205479452054</v>
      </c>
      <c r="L10" s="86">
        <v>7.13</v>
      </c>
      <c r="M10" s="85">
        <v>11.90521418711233</v>
      </c>
      <c r="N10" s="87">
        <f t="shared" si="1"/>
        <v>2.6246473301191585E-2</v>
      </c>
      <c r="O10" s="83"/>
      <c r="P10" s="84"/>
      <c r="Q10" s="112"/>
    </row>
    <row r="11" spans="1:17" x14ac:dyDescent="0.25">
      <c r="A11" s="95">
        <v>10</v>
      </c>
      <c r="B11" s="117">
        <v>438803</v>
      </c>
      <c r="C11" s="84">
        <v>1202.2</v>
      </c>
      <c r="D11" s="85">
        <v>365.05</v>
      </c>
      <c r="E11" s="85">
        <v>754.70659772152874</v>
      </c>
      <c r="F11" s="86">
        <f t="shared" si="0"/>
        <v>1.6638412594688368</v>
      </c>
      <c r="G11" s="83"/>
      <c r="H11" s="86"/>
      <c r="I11" s="114"/>
      <c r="J11" s="117">
        <v>728686</v>
      </c>
      <c r="K11" s="84">
        <v>1996.4</v>
      </c>
      <c r="L11" s="86">
        <v>11.27</v>
      </c>
      <c r="M11" s="85">
        <v>14.030684931506851</v>
      </c>
      <c r="N11" s="87">
        <f t="shared" si="1"/>
        <v>3.0932328613698636E-2</v>
      </c>
      <c r="O11" s="83"/>
      <c r="P11" s="84"/>
      <c r="Q11" s="112"/>
    </row>
    <row r="12" spans="1:17" x14ac:dyDescent="0.25">
      <c r="A12" s="95">
        <v>11</v>
      </c>
      <c r="B12" s="117">
        <v>738147</v>
      </c>
      <c r="C12" s="84">
        <v>2022.3205479452056</v>
      </c>
      <c r="D12" s="85">
        <v>972.39</v>
      </c>
      <c r="E12" s="84">
        <v>1195.0690712825494</v>
      </c>
      <c r="F12" s="86">
        <f t="shared" si="0"/>
        <v>2.6346731759309341</v>
      </c>
      <c r="G12" s="83">
        <v>1.89</v>
      </c>
      <c r="H12" s="86">
        <v>2.3228134233425051</v>
      </c>
      <c r="I12" s="114">
        <f t="shared" si="2"/>
        <v>5.1209209293693533E-3</v>
      </c>
      <c r="J12" s="117">
        <v>542585</v>
      </c>
      <c r="K12" s="84">
        <v>1486.5342465753424</v>
      </c>
      <c r="L12" s="86">
        <v>8.09</v>
      </c>
      <c r="M12" s="85">
        <v>13.526209828874737</v>
      </c>
      <c r="N12" s="87">
        <f t="shared" si="1"/>
        <v>2.9820152712933822E-2</v>
      </c>
      <c r="O12" s="83">
        <v>0.61</v>
      </c>
      <c r="P12" s="86">
        <v>1.0198996286296156</v>
      </c>
      <c r="Q12" s="112">
        <f t="shared" si="3"/>
        <v>2.2484911192694229E-3</v>
      </c>
    </row>
    <row r="13" spans="1:17" x14ac:dyDescent="0.25">
      <c r="A13" s="95">
        <v>12</v>
      </c>
      <c r="B13" s="117">
        <v>733916</v>
      </c>
      <c r="C13" s="84">
        <v>2010.7287671232878</v>
      </c>
      <c r="D13" s="85">
        <v>115.32</v>
      </c>
      <c r="E13" s="85">
        <v>142.54554864589409</v>
      </c>
      <c r="F13" s="86">
        <f t="shared" si="0"/>
        <v>0.31425876745571102</v>
      </c>
      <c r="G13" s="83">
        <v>0.26</v>
      </c>
      <c r="H13" s="86">
        <v>0.32138261054398598</v>
      </c>
      <c r="I13" s="114">
        <f t="shared" si="2"/>
        <v>7.0852653085748233E-4</v>
      </c>
      <c r="J13" s="117">
        <v>689868</v>
      </c>
      <c r="K13" s="84">
        <v>1890.0493150684931</v>
      </c>
      <c r="L13" s="86">
        <v>10.45</v>
      </c>
      <c r="M13" s="85">
        <v>13.74186482051639</v>
      </c>
      <c r="N13" s="87">
        <f t="shared" si="1"/>
        <v>3.0295590020606843E-2</v>
      </c>
      <c r="O13" s="83">
        <v>0.05</v>
      </c>
      <c r="P13" s="84"/>
      <c r="Q13" s="112"/>
    </row>
    <row r="14" spans="1:17" x14ac:dyDescent="0.25">
      <c r="A14" s="95">
        <v>13</v>
      </c>
      <c r="B14" s="117">
        <v>35807</v>
      </c>
      <c r="C14" s="86">
        <v>98.101369863013701</v>
      </c>
      <c r="D14" s="85">
        <v>561.80999999999995</v>
      </c>
      <c r="E14" s="119">
        <v>14233.67059625213</v>
      </c>
      <c r="F14" s="85">
        <f t="shared" si="0"/>
        <v>31.37983486990937</v>
      </c>
      <c r="G14" s="83"/>
      <c r="H14" s="86"/>
      <c r="I14" s="114"/>
      <c r="J14" s="117">
        <v>10585</v>
      </c>
      <c r="K14" s="84">
        <v>29</v>
      </c>
      <c r="L14" s="86">
        <v>0.15</v>
      </c>
      <c r="M14" s="85">
        <v>12.855701464336322</v>
      </c>
      <c r="N14" s="87">
        <f t="shared" si="1"/>
        <v>2.8341936562305142E-2</v>
      </c>
      <c r="O14" s="83"/>
      <c r="P14" s="84"/>
      <c r="Q14" s="112"/>
    </row>
    <row r="15" spans="1:17" x14ac:dyDescent="0.25">
      <c r="A15" s="95">
        <v>14</v>
      </c>
      <c r="B15" s="117">
        <v>20856</v>
      </c>
      <c r="C15" s="86">
        <v>57.139726027397259</v>
      </c>
      <c r="D15" s="85">
        <v>130.27000000000001</v>
      </c>
      <c r="E15" s="84">
        <v>5666.4201994629848</v>
      </c>
      <c r="F15" s="85">
        <f t="shared" si="0"/>
        <v>12.492303300140085</v>
      </c>
      <c r="G15" s="83">
        <v>0.05</v>
      </c>
      <c r="H15" s="86">
        <v>2.1748753356348294</v>
      </c>
      <c r="I15" s="114">
        <f t="shared" si="2"/>
        <v>4.7947736624472572E-3</v>
      </c>
      <c r="J15" s="89">
        <v>7489</v>
      </c>
      <c r="K15" s="84">
        <v>20.517808219178082</v>
      </c>
      <c r="L15" s="86">
        <v>0.1</v>
      </c>
      <c r="M15" s="85">
        <v>12.113553211376686</v>
      </c>
      <c r="N15" s="87">
        <f t="shared" si="1"/>
        <v>2.6705781680865272E-2</v>
      </c>
      <c r="O15" s="83">
        <v>0.05</v>
      </c>
      <c r="P15" s="86">
        <v>6.0567766056883432</v>
      </c>
      <c r="Q15" s="112">
        <f t="shared" si="3"/>
        <v>1.3352890840432636E-2</v>
      </c>
    </row>
    <row r="16" spans="1:17" ht="15.75" thickBot="1" x14ac:dyDescent="0.3">
      <c r="A16" s="95">
        <v>15</v>
      </c>
      <c r="B16" s="118">
        <v>39457</v>
      </c>
      <c r="C16" s="93">
        <v>108.1013698630137</v>
      </c>
      <c r="D16" s="93">
        <v>418.21</v>
      </c>
      <c r="E16" s="91">
        <v>9615.3640834325979</v>
      </c>
      <c r="F16" s="93">
        <f t="shared" si="0"/>
        <v>21.198223965617174</v>
      </c>
      <c r="G16" s="110">
        <v>3.08</v>
      </c>
      <c r="H16" s="92">
        <v>70.814474491218277</v>
      </c>
      <c r="I16" s="115">
        <f t="shared" si="2"/>
        <v>0.15611900675282964</v>
      </c>
      <c r="J16" s="109">
        <v>7082</v>
      </c>
      <c r="K16" s="91">
        <v>19.402739726027399</v>
      </c>
      <c r="L16" s="92">
        <v>0.11</v>
      </c>
      <c r="M16" s="93">
        <v>14.09068624682293</v>
      </c>
      <c r="N16" s="107">
        <f t="shared" si="1"/>
        <v>3.1064608713470769E-2</v>
      </c>
      <c r="O16" s="110">
        <v>31.14</v>
      </c>
      <c r="P16" s="91">
        <v>3988.9451793278731</v>
      </c>
      <c r="Q16" s="94">
        <f t="shared" si="3"/>
        <v>8.7941083212498157</v>
      </c>
    </row>
    <row r="17" spans="1:17" x14ac:dyDescent="0.25">
      <c r="A17" s="95" t="s">
        <v>110</v>
      </c>
      <c r="B17" s="116">
        <v>578643.61538461538</v>
      </c>
      <c r="C17" s="97">
        <v>1585.3249736564806</v>
      </c>
      <c r="D17" s="98">
        <v>714.98846153846159</v>
      </c>
      <c r="E17" s="97">
        <v>3173.8215894807299</v>
      </c>
      <c r="F17" s="99">
        <f>AVERAGE(F4:F16)</f>
        <v>6.9970705526010066</v>
      </c>
      <c r="G17" s="99">
        <v>1.9425000000000001</v>
      </c>
      <c r="H17" s="99">
        <v>11.290902786758512</v>
      </c>
      <c r="I17" s="113">
        <f>AVERAGE(I4:I16)</f>
        <v>2.4892150101743546E-2</v>
      </c>
      <c r="J17" s="116">
        <v>597818.92307692312</v>
      </c>
      <c r="K17" s="97">
        <v>1637.8600632244468</v>
      </c>
      <c r="L17" s="99">
        <v>8.5253846153846151</v>
      </c>
      <c r="M17" s="98">
        <v>13.359383598843518</v>
      </c>
      <c r="N17" s="106">
        <f>AVERAGE(N4:N16)</f>
        <v>2.9452364269682393E-2</v>
      </c>
      <c r="O17" s="98">
        <v>11.307499999999999</v>
      </c>
      <c r="P17" s="98">
        <v>589.63125611970668</v>
      </c>
      <c r="Q17" s="100">
        <f>AVERAGE(Q4:Q16)</f>
        <v>1.2999128598666279</v>
      </c>
    </row>
    <row r="18" spans="1:17" x14ac:dyDescent="0.25">
      <c r="A18" s="95" t="s">
        <v>235</v>
      </c>
      <c r="B18" s="117">
        <v>589475</v>
      </c>
      <c r="C18" s="84">
        <v>1615</v>
      </c>
      <c r="D18" s="85">
        <v>469.16</v>
      </c>
      <c r="E18" s="84">
        <v>1239.6376433659491</v>
      </c>
      <c r="F18" s="86">
        <f>MEDIAN(F4:F16)</f>
        <v>2.7329299413174386</v>
      </c>
      <c r="G18" s="86">
        <v>1.875</v>
      </c>
      <c r="H18" s="86">
        <v>2.2488443794886672</v>
      </c>
      <c r="I18" s="114">
        <f>MEDIAN(I4:I16)</f>
        <v>4.9578472959083053E-3</v>
      </c>
      <c r="J18" s="117">
        <v>689868</v>
      </c>
      <c r="K18" s="84">
        <v>1890.0493150684931</v>
      </c>
      <c r="L18" s="86">
        <v>10.45</v>
      </c>
      <c r="M18" s="85">
        <v>13.526209828874737</v>
      </c>
      <c r="N18" s="87">
        <f>MEDIAN(N4:N16)</f>
        <v>2.9820152712933822E-2</v>
      </c>
      <c r="O18" s="85">
        <v>0.74</v>
      </c>
      <c r="P18" s="85">
        <v>26.44926826107821</v>
      </c>
      <c r="Q18" s="90">
        <f>MEDIAN(Q4:Q16)</f>
        <v>5.831058579373824E-2</v>
      </c>
    </row>
    <row r="19" spans="1:17" ht="30.75" thickBot="1" x14ac:dyDescent="0.3">
      <c r="A19" s="96" t="s">
        <v>111</v>
      </c>
      <c r="B19" s="118">
        <v>317575.31243320327</v>
      </c>
      <c r="C19" s="93">
        <v>870.06934913206373</v>
      </c>
      <c r="D19" s="93">
        <v>508.67128149055094</v>
      </c>
      <c r="E19" s="91">
        <v>1453.0677598712402</v>
      </c>
      <c r="F19" s="92">
        <f>GEOMEAN(F4:F16)</f>
        <v>3.2034622447673335</v>
      </c>
      <c r="G19" s="92">
        <v>0.90347249646274974</v>
      </c>
      <c r="H19" s="92">
        <v>3.1231925992861398</v>
      </c>
      <c r="I19" s="115">
        <f>GEOMEAN(I4:I16)</f>
        <v>6.885452868238209E-3</v>
      </c>
      <c r="J19" s="118">
        <v>162130.51683054309</v>
      </c>
      <c r="K19" s="91">
        <v>444.19319679600841</v>
      </c>
      <c r="L19" s="92">
        <v>2.3614527881705643</v>
      </c>
      <c r="M19" s="93">
        <v>13.213256998513137</v>
      </c>
      <c r="N19" s="107">
        <f>GEOMEAN(N4:N16)</f>
        <v>2.913021064406203E-2</v>
      </c>
      <c r="O19" s="93">
        <v>1.0691966892845783</v>
      </c>
      <c r="P19" s="93">
        <v>19.918177942179149</v>
      </c>
      <c r="Q19" s="94">
        <f>GEOMEAN(Q4:Q16)</f>
        <v>4.3912013454886989E-2</v>
      </c>
    </row>
  </sheetData>
  <mergeCells count="3">
    <mergeCell ref="A1:A3"/>
    <mergeCell ref="B1:I1"/>
    <mergeCell ref="J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7DA79-DA0F-4792-B816-ECFB8347AB89}">
  <dimension ref="A1:H245"/>
  <sheetViews>
    <sheetView zoomScale="85" zoomScaleNormal="85" workbookViewId="0">
      <selection activeCell="B4" sqref="B4"/>
    </sheetView>
  </sheetViews>
  <sheetFormatPr defaultRowHeight="15" x14ac:dyDescent="0.25"/>
  <cols>
    <col min="1" max="1" width="35" bestFit="1" customWidth="1"/>
    <col min="2" max="2" width="45.7109375" bestFit="1" customWidth="1"/>
    <col min="3" max="3" width="19.85546875" bestFit="1" customWidth="1"/>
    <col min="4" max="5" width="27.5703125" bestFit="1" customWidth="1"/>
    <col min="7" max="7" width="11.28515625" bestFit="1" customWidth="1"/>
  </cols>
  <sheetData>
    <row r="1" spans="1:8" x14ac:dyDescent="0.25">
      <c r="A1" s="281" t="s">
        <v>263</v>
      </c>
      <c r="B1" s="283" t="s">
        <v>264</v>
      </c>
      <c r="C1" s="283" t="s">
        <v>262</v>
      </c>
      <c r="D1" s="46" t="s">
        <v>310</v>
      </c>
      <c r="E1" s="46" t="s">
        <v>310</v>
      </c>
      <c r="F1" s="285" t="s">
        <v>148</v>
      </c>
    </row>
    <row r="2" spans="1:8" ht="15.75" thickBot="1" x14ac:dyDescent="0.3">
      <c r="A2" s="282"/>
      <c r="B2" s="284"/>
      <c r="C2" s="284"/>
      <c r="D2" s="44" t="s">
        <v>91</v>
      </c>
      <c r="E2" s="44" t="s">
        <v>138</v>
      </c>
      <c r="F2" s="286"/>
    </row>
    <row r="3" spans="1:8" x14ac:dyDescent="0.25">
      <c r="A3" s="35" t="s">
        <v>2</v>
      </c>
      <c r="B3" s="30" t="s">
        <v>3</v>
      </c>
      <c r="C3" s="30">
        <v>95</v>
      </c>
      <c r="D3" s="41">
        <v>5.1496741454684249</v>
      </c>
      <c r="E3" s="250">
        <v>0.24243875176141103</v>
      </c>
      <c r="F3" s="276">
        <v>1</v>
      </c>
    </row>
    <row r="4" spans="1:8" x14ac:dyDescent="0.25">
      <c r="A4" s="36" t="s">
        <v>4</v>
      </c>
      <c r="B4" t="s">
        <v>5</v>
      </c>
      <c r="C4">
        <v>97</v>
      </c>
      <c r="D4" s="5">
        <v>297.72975996978016</v>
      </c>
      <c r="E4" s="5">
        <v>14.010690871661167</v>
      </c>
      <c r="F4" s="277"/>
    </row>
    <row r="5" spans="1:8" x14ac:dyDescent="0.25">
      <c r="A5" s="36" t="s">
        <v>6</v>
      </c>
      <c r="B5" t="s">
        <v>7</v>
      </c>
      <c r="C5">
        <v>98</v>
      </c>
      <c r="D5" s="5">
        <v>675.46937004835104</v>
      </c>
      <c r="E5" s="5">
        <v>31.786518546159876</v>
      </c>
      <c r="F5" s="277"/>
    </row>
    <row r="6" spans="1:8" x14ac:dyDescent="0.25">
      <c r="A6" s="36" t="s">
        <v>6</v>
      </c>
      <c r="B6" t="s">
        <v>7</v>
      </c>
      <c r="C6">
        <v>99</v>
      </c>
      <c r="D6" s="5">
        <v>100.23102866665661</v>
      </c>
      <c r="E6" s="3">
        <v>4.7167134334830099</v>
      </c>
      <c r="F6" s="277"/>
    </row>
    <row r="7" spans="1:8" x14ac:dyDescent="0.25">
      <c r="A7" s="36" t="s">
        <v>6</v>
      </c>
      <c r="B7" t="s">
        <v>7</v>
      </c>
      <c r="C7">
        <v>100</v>
      </c>
      <c r="D7" s="5">
        <v>224.86351053691914</v>
      </c>
      <c r="E7" s="5">
        <v>10.581720600483726</v>
      </c>
      <c r="F7" s="277"/>
    </row>
    <row r="8" spans="1:8" x14ac:dyDescent="0.25">
      <c r="A8" s="17" t="s">
        <v>8</v>
      </c>
      <c r="B8" s="76" t="s">
        <v>3</v>
      </c>
      <c r="C8">
        <v>101</v>
      </c>
      <c r="D8" s="5">
        <v>4213.730196409344</v>
      </c>
      <c r="E8" s="5">
        <v>198.29146808994756</v>
      </c>
      <c r="F8" s="277"/>
    </row>
    <row r="9" spans="1:8" x14ac:dyDescent="0.25">
      <c r="A9" s="17" t="s">
        <v>8</v>
      </c>
      <c r="B9" s="76" t="s">
        <v>3</v>
      </c>
      <c r="C9">
        <v>102</v>
      </c>
      <c r="D9" s="5">
        <v>4247.024232439041</v>
      </c>
      <c r="E9" s="5">
        <v>199.85823268455633</v>
      </c>
      <c r="F9" s="277"/>
    </row>
    <row r="10" spans="1:8" x14ac:dyDescent="0.25">
      <c r="A10" s="17" t="s">
        <v>8</v>
      </c>
      <c r="B10" s="76" t="s">
        <v>3</v>
      </c>
      <c r="C10">
        <v>103</v>
      </c>
      <c r="D10" s="5">
        <v>20.580038297149876</v>
      </c>
      <c r="E10" s="3">
        <v>0.96846400150788359</v>
      </c>
      <c r="F10" s="277"/>
    </row>
    <row r="11" spans="1:8" x14ac:dyDescent="0.25">
      <c r="A11" s="17" t="s">
        <v>8</v>
      </c>
      <c r="B11" s="76" t="s">
        <v>3</v>
      </c>
      <c r="C11">
        <v>104</v>
      </c>
      <c r="D11" s="5">
        <v>48.688652426246279</v>
      </c>
      <c r="E11" s="3">
        <v>2.2912108556804398</v>
      </c>
      <c r="F11" s="277"/>
    </row>
    <row r="12" spans="1:8" x14ac:dyDescent="0.25">
      <c r="A12" s="17" t="s">
        <v>8</v>
      </c>
      <c r="B12" s="76" t="s">
        <v>3</v>
      </c>
      <c r="C12">
        <v>105</v>
      </c>
      <c r="D12" s="5">
        <v>74.015188994675469</v>
      </c>
      <c r="E12" s="3">
        <v>3.4830375469258836</v>
      </c>
      <c r="F12" s="277"/>
      <c r="H12" s="5"/>
    </row>
    <row r="13" spans="1:8" s="6" customFormat="1" ht="15.75" thickBot="1" x14ac:dyDescent="0.3">
      <c r="A13" s="18" t="s">
        <v>8</v>
      </c>
      <c r="B13" s="12" t="s">
        <v>3</v>
      </c>
      <c r="C13" s="12">
        <v>106</v>
      </c>
      <c r="D13" s="67">
        <v>605.4138588181778</v>
      </c>
      <c r="E13" s="67">
        <v>28.489817162321827</v>
      </c>
      <c r="F13" s="278"/>
    </row>
    <row r="14" spans="1:8" x14ac:dyDescent="0.25">
      <c r="A14" s="35" t="s">
        <v>9</v>
      </c>
      <c r="B14" s="74" t="s">
        <v>3</v>
      </c>
      <c r="C14" s="30">
        <v>111</v>
      </c>
      <c r="D14" s="41">
        <v>16.999026622171815</v>
      </c>
      <c r="E14" s="250">
        <v>0.77934109746853941</v>
      </c>
      <c r="F14" s="276">
        <v>2</v>
      </c>
    </row>
    <row r="15" spans="1:8" x14ac:dyDescent="0.25">
      <c r="A15" s="36" t="s">
        <v>10</v>
      </c>
      <c r="B15" t="s">
        <v>11</v>
      </c>
      <c r="C15">
        <v>112</v>
      </c>
      <c r="D15" s="4">
        <v>0.55964290856052901</v>
      </c>
      <c r="E15" s="4">
        <v>2.5657511352983865E-2</v>
      </c>
      <c r="F15" s="277"/>
    </row>
    <row r="16" spans="1:8" x14ac:dyDescent="0.25">
      <c r="A16" s="36" t="s">
        <v>4</v>
      </c>
      <c r="B16" t="s">
        <v>12</v>
      </c>
      <c r="C16">
        <v>113</v>
      </c>
      <c r="D16" s="5">
        <v>2220.1027454145401</v>
      </c>
      <c r="E16" s="5">
        <v>101.78331668988409</v>
      </c>
      <c r="F16" s="277"/>
    </row>
    <row r="17" spans="1:6" x14ac:dyDescent="0.25">
      <c r="A17" s="36" t="s">
        <v>13</v>
      </c>
      <c r="B17" t="s">
        <v>3</v>
      </c>
      <c r="C17">
        <v>114</v>
      </c>
      <c r="D17" s="3">
        <v>15.215815458041495</v>
      </c>
      <c r="E17" s="4">
        <v>0.69758760789762164</v>
      </c>
      <c r="F17" s="277"/>
    </row>
    <row r="18" spans="1:6" x14ac:dyDescent="0.25">
      <c r="A18" s="36" t="s">
        <v>14</v>
      </c>
      <c r="B18" t="s">
        <v>11</v>
      </c>
      <c r="C18">
        <v>115</v>
      </c>
      <c r="D18" s="3">
        <v>11.332413507068491</v>
      </c>
      <c r="E18" s="4">
        <v>0.51954831155136405</v>
      </c>
      <c r="F18" s="277"/>
    </row>
    <row r="19" spans="1:6" x14ac:dyDescent="0.25">
      <c r="A19" s="36" t="s">
        <v>4</v>
      </c>
      <c r="B19" t="s">
        <v>12</v>
      </c>
      <c r="C19">
        <v>116</v>
      </c>
      <c r="D19" s="5">
        <v>1183.2644296352016</v>
      </c>
      <c r="E19" s="3">
        <v>54.248200187215559</v>
      </c>
      <c r="F19" s="277"/>
    </row>
    <row r="20" spans="1:6" x14ac:dyDescent="0.25">
      <c r="A20" s="36" t="s">
        <v>4</v>
      </c>
      <c r="B20" t="s">
        <v>12</v>
      </c>
      <c r="C20">
        <v>117</v>
      </c>
      <c r="D20" s="5">
        <v>896.29199707716816</v>
      </c>
      <c r="E20" s="3">
        <v>41.09159919446882</v>
      </c>
      <c r="F20" s="277"/>
    </row>
    <row r="21" spans="1:6" x14ac:dyDescent="0.25">
      <c r="A21" s="36" t="s">
        <v>4</v>
      </c>
      <c r="B21" t="s">
        <v>12</v>
      </c>
      <c r="C21">
        <v>118</v>
      </c>
      <c r="D21" s="3">
        <v>50.280846329919832</v>
      </c>
      <c r="E21" s="4">
        <v>2.3051866928249014</v>
      </c>
      <c r="F21" s="277"/>
    </row>
    <row r="22" spans="1:6" x14ac:dyDescent="0.25">
      <c r="A22" s="36" t="s">
        <v>4</v>
      </c>
      <c r="B22" t="s">
        <v>12</v>
      </c>
      <c r="C22">
        <v>119</v>
      </c>
      <c r="D22" s="5">
        <v>1135.5014982116372</v>
      </c>
      <c r="E22" s="3">
        <v>52.058450372634717</v>
      </c>
      <c r="F22" s="277"/>
    </row>
    <row r="23" spans="1:6" x14ac:dyDescent="0.25">
      <c r="A23" s="36" t="s">
        <v>14</v>
      </c>
      <c r="B23" t="s">
        <v>11</v>
      </c>
      <c r="C23">
        <v>120</v>
      </c>
      <c r="D23" s="5">
        <v>102.10943749060178</v>
      </c>
      <c r="E23" s="4">
        <v>4.6813316341317552</v>
      </c>
      <c r="F23" s="277"/>
    </row>
    <row r="24" spans="1:6" x14ac:dyDescent="0.25">
      <c r="A24" s="36" t="s">
        <v>4</v>
      </c>
      <c r="B24" t="s">
        <v>12</v>
      </c>
      <c r="C24">
        <v>121</v>
      </c>
      <c r="D24" s="5">
        <v>883.67181770662251</v>
      </c>
      <c r="E24" s="3">
        <v>40.5130116871075</v>
      </c>
      <c r="F24" s="277"/>
    </row>
    <row r="25" spans="1:6" x14ac:dyDescent="0.25">
      <c r="A25" s="36" t="s">
        <v>15</v>
      </c>
      <c r="B25" t="s">
        <v>16</v>
      </c>
      <c r="C25">
        <v>122</v>
      </c>
      <c r="D25" s="5">
        <v>87.925668491936364</v>
      </c>
      <c r="E25" s="4">
        <v>4.0310594542386768</v>
      </c>
      <c r="F25" s="277"/>
    </row>
    <row r="26" spans="1:6" x14ac:dyDescent="0.25">
      <c r="A26" s="36" t="s">
        <v>17</v>
      </c>
      <c r="B26" t="s">
        <v>16</v>
      </c>
      <c r="C26">
        <v>123</v>
      </c>
      <c r="D26" s="5">
        <v>837.19426699747248</v>
      </c>
      <c r="E26" s="3">
        <v>38.382191718270327</v>
      </c>
      <c r="F26" s="277"/>
    </row>
    <row r="27" spans="1:6" x14ac:dyDescent="0.25">
      <c r="A27" s="36" t="s">
        <v>17</v>
      </c>
      <c r="B27" t="s">
        <v>18</v>
      </c>
      <c r="C27">
        <v>124</v>
      </c>
      <c r="D27" s="3">
        <v>20.258394003049162</v>
      </c>
      <c r="E27" s="4">
        <v>0.92877076824468741</v>
      </c>
      <c r="F27" s="277"/>
    </row>
    <row r="28" spans="1:6" x14ac:dyDescent="0.25">
      <c r="A28" s="36" t="s">
        <v>15</v>
      </c>
      <c r="B28" t="s">
        <v>16</v>
      </c>
      <c r="C28">
        <v>125</v>
      </c>
      <c r="D28" s="3">
        <v>4.6106792903584859</v>
      </c>
      <c r="E28" s="4">
        <v>0.21138221252837608</v>
      </c>
      <c r="F28" s="277"/>
    </row>
    <row r="29" spans="1:6" x14ac:dyDescent="0.25">
      <c r="A29" s="36" t="s">
        <v>17</v>
      </c>
      <c r="B29" t="s">
        <v>16</v>
      </c>
      <c r="C29">
        <v>126</v>
      </c>
      <c r="D29" s="3">
        <v>69.941336617626703</v>
      </c>
      <c r="E29" s="4">
        <v>3.2065458363894068</v>
      </c>
      <c r="F29" s="277"/>
    </row>
    <row r="30" spans="1:6" x14ac:dyDescent="0.25">
      <c r="A30" s="36" t="s">
        <v>17</v>
      </c>
      <c r="B30" t="s">
        <v>18</v>
      </c>
      <c r="C30">
        <v>127</v>
      </c>
      <c r="D30" s="3">
        <v>3.6327393819504263</v>
      </c>
      <c r="E30" s="4">
        <v>0.1665473653093624</v>
      </c>
      <c r="F30" s="277"/>
    </row>
    <row r="31" spans="1:6" x14ac:dyDescent="0.25">
      <c r="A31" s="36" t="s">
        <v>15</v>
      </c>
      <c r="B31" t="s">
        <v>16</v>
      </c>
      <c r="C31">
        <v>128</v>
      </c>
      <c r="D31" s="4">
        <v>2.5481155884219509</v>
      </c>
      <c r="E31" s="4">
        <v>0.1168214653283331</v>
      </c>
      <c r="F31" s="277"/>
    </row>
    <row r="32" spans="1:6" x14ac:dyDescent="0.25">
      <c r="A32" s="36" t="s">
        <v>15</v>
      </c>
      <c r="B32" t="s">
        <v>18</v>
      </c>
      <c r="C32">
        <v>129</v>
      </c>
      <c r="D32" s="4">
        <v>1.5274468847173366</v>
      </c>
      <c r="E32" s="7">
        <v>7.0027664402141129E-2</v>
      </c>
      <c r="F32" s="277"/>
    </row>
    <row r="33" spans="1:6" x14ac:dyDescent="0.25">
      <c r="A33" s="36" t="s">
        <v>17</v>
      </c>
      <c r="B33" t="s">
        <v>16</v>
      </c>
      <c r="C33">
        <v>130</v>
      </c>
      <c r="D33" s="3">
        <v>75.110874468655311</v>
      </c>
      <c r="E33" s="4">
        <v>3.4435496008856039</v>
      </c>
      <c r="F33" s="277"/>
    </row>
    <row r="34" spans="1:6" x14ac:dyDescent="0.25">
      <c r="A34" s="36" t="s">
        <v>15</v>
      </c>
      <c r="B34" t="s">
        <v>16</v>
      </c>
      <c r="C34">
        <v>131</v>
      </c>
      <c r="D34" s="3">
        <v>4.7889568003448408</v>
      </c>
      <c r="E34" s="4">
        <v>0.21955556229568032</v>
      </c>
      <c r="F34" s="277"/>
    </row>
    <row r="35" spans="1:6" x14ac:dyDescent="0.25">
      <c r="A35" s="36" t="s">
        <v>17</v>
      </c>
      <c r="B35" t="s">
        <v>16</v>
      </c>
      <c r="C35">
        <v>132</v>
      </c>
      <c r="D35" s="4">
        <v>0.43809798036003195</v>
      </c>
      <c r="E35" s="7">
        <v>2.0085135955208996E-2</v>
      </c>
      <c r="F35" s="277"/>
    </row>
    <row r="36" spans="1:6" s="6" customFormat="1" ht="15.75" thickBot="1" x14ac:dyDescent="0.3">
      <c r="A36" s="33" t="s">
        <v>15</v>
      </c>
      <c r="B36" s="12" t="s">
        <v>18</v>
      </c>
      <c r="C36" s="12">
        <v>133</v>
      </c>
      <c r="D36" s="40">
        <v>0.54436435851317044</v>
      </c>
      <c r="E36" s="34">
        <v>2.4957047601364937E-2</v>
      </c>
      <c r="F36" s="278"/>
    </row>
    <row r="37" spans="1:6" x14ac:dyDescent="0.25">
      <c r="A37" s="29" t="s">
        <v>4</v>
      </c>
      <c r="B37" s="30" t="s">
        <v>12</v>
      </c>
      <c r="C37" s="30">
        <v>135</v>
      </c>
      <c r="D37" s="75">
        <v>186.03656141223092</v>
      </c>
      <c r="E37" s="250">
        <v>8.7624485522261431</v>
      </c>
      <c r="F37" s="276">
        <v>3</v>
      </c>
    </row>
    <row r="38" spans="1:6" x14ac:dyDescent="0.25">
      <c r="A38" s="17" t="s">
        <v>19</v>
      </c>
      <c r="B38" s="251" t="s">
        <v>20</v>
      </c>
      <c r="C38">
        <v>136</v>
      </c>
      <c r="D38" s="3">
        <v>11.361147091200564</v>
      </c>
      <c r="E38" s="4">
        <v>0.53511775387165172</v>
      </c>
      <c r="F38" s="277"/>
    </row>
    <row r="39" spans="1:6" x14ac:dyDescent="0.25">
      <c r="A39" s="17" t="s">
        <v>21</v>
      </c>
      <c r="B39" t="s">
        <v>3</v>
      </c>
      <c r="C39">
        <v>137</v>
      </c>
      <c r="D39" s="4">
        <v>1.0316996733107107</v>
      </c>
      <c r="E39" s="7">
        <v>4.859375619559949E-2</v>
      </c>
      <c r="F39" s="277"/>
    </row>
    <row r="40" spans="1:6" x14ac:dyDescent="0.25">
      <c r="A40" s="17" t="s">
        <v>17</v>
      </c>
      <c r="B40" t="s">
        <v>16</v>
      </c>
      <c r="C40">
        <v>138</v>
      </c>
      <c r="D40" s="3">
        <v>21.524987591122027</v>
      </c>
      <c r="E40" s="4">
        <v>1.0138415530943734</v>
      </c>
      <c r="F40" s="277"/>
    </row>
    <row r="41" spans="1:6" x14ac:dyDescent="0.25">
      <c r="A41" s="17" t="s">
        <v>17</v>
      </c>
      <c r="B41" t="s">
        <v>16</v>
      </c>
      <c r="C41">
        <v>139</v>
      </c>
      <c r="D41" s="3">
        <v>53.251821828564566</v>
      </c>
      <c r="E41" s="4">
        <v>2.508197020752033</v>
      </c>
      <c r="F41" s="277"/>
    </row>
    <row r="42" spans="1:6" x14ac:dyDescent="0.25">
      <c r="A42" s="17" t="s">
        <v>17</v>
      </c>
      <c r="B42" t="s">
        <v>18</v>
      </c>
      <c r="C42">
        <v>140</v>
      </c>
      <c r="D42" s="5">
        <v>228.90043392052786</v>
      </c>
      <c r="E42" s="3">
        <v>10.781366095917317</v>
      </c>
      <c r="F42" s="277"/>
    </row>
    <row r="43" spans="1:6" x14ac:dyDescent="0.25">
      <c r="A43" s="17" t="s">
        <v>22</v>
      </c>
      <c r="B43" t="s">
        <v>23</v>
      </c>
      <c r="C43">
        <v>141</v>
      </c>
      <c r="D43" s="3">
        <v>10.086116276520267</v>
      </c>
      <c r="E43" s="4">
        <v>0.47506293544602746</v>
      </c>
      <c r="F43" s="277"/>
    </row>
    <row r="44" spans="1:6" x14ac:dyDescent="0.25">
      <c r="A44" s="17" t="s">
        <v>24</v>
      </c>
      <c r="B44" t="s">
        <v>25</v>
      </c>
      <c r="C44">
        <v>142</v>
      </c>
      <c r="D44" s="3">
        <v>27.813462696663706</v>
      </c>
      <c r="E44" s="4">
        <v>1.3100330068923425</v>
      </c>
      <c r="F44" s="277"/>
    </row>
    <row r="45" spans="1:6" s="6" customFormat="1" ht="15.75" thickBot="1" x14ac:dyDescent="0.3">
      <c r="A45" s="18" t="s">
        <v>26</v>
      </c>
      <c r="B45" s="12" t="s">
        <v>27</v>
      </c>
      <c r="C45" s="12">
        <v>143</v>
      </c>
      <c r="D45" s="15">
        <v>51.882846518444651</v>
      </c>
      <c r="E45" s="40">
        <v>2.4437173527064946</v>
      </c>
      <c r="F45" s="278"/>
    </row>
    <row r="46" spans="1:6" x14ac:dyDescent="0.25">
      <c r="A46" s="35" t="s">
        <v>28</v>
      </c>
      <c r="B46" s="30" t="s">
        <v>12</v>
      </c>
      <c r="C46" s="30">
        <v>144</v>
      </c>
      <c r="D46" s="75">
        <v>1723.7684753200056</v>
      </c>
      <c r="E46" s="75">
        <v>80.357192199394319</v>
      </c>
      <c r="F46" s="276">
        <v>4</v>
      </c>
    </row>
    <row r="47" spans="1:6" x14ac:dyDescent="0.25">
      <c r="A47" s="36" t="s">
        <v>28</v>
      </c>
      <c r="B47" t="s">
        <v>12</v>
      </c>
      <c r="C47">
        <v>145</v>
      </c>
      <c r="D47" s="5">
        <v>889.14940663805726</v>
      </c>
      <c r="E47" s="5">
        <v>41.449620866240572</v>
      </c>
      <c r="F47" s="277"/>
    </row>
    <row r="48" spans="1:6" x14ac:dyDescent="0.25">
      <c r="A48" s="36" t="s">
        <v>29</v>
      </c>
      <c r="B48" t="s">
        <v>12</v>
      </c>
      <c r="C48">
        <v>146</v>
      </c>
      <c r="D48" s="5">
        <v>978.59635575722587</v>
      </c>
      <c r="E48" s="5">
        <v>45.619383676576277</v>
      </c>
      <c r="F48" s="277"/>
    </row>
    <row r="49" spans="1:6" x14ac:dyDescent="0.25">
      <c r="A49" s="36" t="s">
        <v>30</v>
      </c>
      <c r="B49" t="s">
        <v>11</v>
      </c>
      <c r="C49">
        <v>147</v>
      </c>
      <c r="D49" s="3">
        <v>78.587311570054538</v>
      </c>
      <c r="E49" s="252">
        <v>3.6635173404573438</v>
      </c>
      <c r="F49" s="277"/>
    </row>
    <row r="50" spans="1:6" x14ac:dyDescent="0.25">
      <c r="A50" s="36" t="s">
        <v>31</v>
      </c>
      <c r="B50" t="s">
        <v>32</v>
      </c>
      <c r="C50">
        <v>148</v>
      </c>
      <c r="D50" s="5">
        <v>1045.3122990213396</v>
      </c>
      <c r="E50" s="253">
        <v>48.729491531775928</v>
      </c>
      <c r="F50" s="277"/>
    </row>
    <row r="51" spans="1:6" x14ac:dyDescent="0.25">
      <c r="A51" s="36" t="s">
        <v>31</v>
      </c>
      <c r="B51" t="s">
        <v>32</v>
      </c>
      <c r="C51">
        <v>149</v>
      </c>
      <c r="D51" s="5">
        <v>528.61600896696746</v>
      </c>
      <c r="E51" s="253">
        <v>24.64257749251945</v>
      </c>
      <c r="F51" s="277"/>
    </row>
    <row r="52" spans="1:6" x14ac:dyDescent="0.25">
      <c r="A52" s="36" t="s">
        <v>31</v>
      </c>
      <c r="B52" t="s">
        <v>32</v>
      </c>
      <c r="C52">
        <v>150</v>
      </c>
      <c r="D52" s="5">
        <v>127.27691808423819</v>
      </c>
      <c r="E52" s="252">
        <v>5.9332885567146745</v>
      </c>
      <c r="F52" s="277"/>
    </row>
    <row r="53" spans="1:6" x14ac:dyDescent="0.25">
      <c r="A53" s="36" t="s">
        <v>31</v>
      </c>
      <c r="B53" t="s">
        <v>32</v>
      </c>
      <c r="C53">
        <v>151</v>
      </c>
      <c r="D53" s="5">
        <v>736.23424046181458</v>
      </c>
      <c r="E53" s="253">
        <v>34.321149975539598</v>
      </c>
      <c r="F53" s="277"/>
    </row>
    <row r="54" spans="1:6" x14ac:dyDescent="0.25">
      <c r="A54" s="36" t="s">
        <v>33</v>
      </c>
      <c r="B54" t="s">
        <v>3</v>
      </c>
      <c r="C54">
        <v>152</v>
      </c>
      <c r="D54" s="5">
        <v>467.95847101315121</v>
      </c>
      <c r="E54" s="253">
        <v>21.814895291873583</v>
      </c>
      <c r="F54" s="277"/>
    </row>
    <row r="55" spans="1:6" x14ac:dyDescent="0.25">
      <c r="A55" s="36" t="s">
        <v>34</v>
      </c>
      <c r="B55" t="s">
        <v>3</v>
      </c>
      <c r="C55">
        <v>153</v>
      </c>
      <c r="D55" s="5">
        <v>67.640385549634928</v>
      </c>
      <c r="E55" s="252">
        <v>3.1532027298759511</v>
      </c>
      <c r="F55" s="277"/>
    </row>
    <row r="56" spans="1:6" x14ac:dyDescent="0.25">
      <c r="A56" s="36" t="s">
        <v>35</v>
      </c>
      <c r="B56" t="s">
        <v>3</v>
      </c>
      <c r="C56">
        <v>154</v>
      </c>
      <c r="D56" s="5">
        <v>20.340100895948311</v>
      </c>
      <c r="E56" s="252">
        <v>0.94819775419512942</v>
      </c>
      <c r="F56" s="277"/>
    </row>
    <row r="57" spans="1:6" x14ac:dyDescent="0.25">
      <c r="A57" s="36" t="s">
        <v>35</v>
      </c>
      <c r="B57" t="s">
        <v>3</v>
      </c>
      <c r="C57">
        <v>155</v>
      </c>
      <c r="D57" s="3">
        <v>10.154912494205487</v>
      </c>
      <c r="E57" s="254">
        <v>0.47339318867251745</v>
      </c>
      <c r="F57" s="277"/>
    </row>
    <row r="58" spans="1:6" x14ac:dyDescent="0.25">
      <c r="A58" s="36" t="s">
        <v>34</v>
      </c>
      <c r="B58" t="s">
        <v>3</v>
      </c>
      <c r="C58">
        <v>156</v>
      </c>
      <c r="D58" s="5">
        <v>72.937377879441229</v>
      </c>
      <c r="E58" s="252">
        <v>3.4001334730814392</v>
      </c>
      <c r="F58" s="277"/>
    </row>
    <row r="59" spans="1:6" x14ac:dyDescent="0.25">
      <c r="A59" s="36" t="s">
        <v>33</v>
      </c>
      <c r="B59" t="s">
        <v>3</v>
      </c>
      <c r="C59">
        <v>157</v>
      </c>
      <c r="D59" s="3">
        <v>3.9841781817924584</v>
      </c>
      <c r="E59" s="254">
        <v>0.18573107496440028</v>
      </c>
      <c r="F59" s="277"/>
    </row>
    <row r="60" spans="1:6" x14ac:dyDescent="0.25">
      <c r="A60" s="36" t="s">
        <v>17</v>
      </c>
      <c r="B60" t="s">
        <v>16</v>
      </c>
      <c r="C60">
        <v>158</v>
      </c>
      <c r="D60" s="3">
        <v>4.5929960541087906</v>
      </c>
      <c r="E60" s="254">
        <v>0.21411243561729626</v>
      </c>
      <c r="F60" s="277"/>
    </row>
    <row r="61" spans="1:6" x14ac:dyDescent="0.25">
      <c r="A61" s="36" t="s">
        <v>17</v>
      </c>
      <c r="B61" t="s">
        <v>36</v>
      </c>
      <c r="C61">
        <v>159</v>
      </c>
      <c r="D61" s="5">
        <v>219.4480564238483</v>
      </c>
      <c r="E61" s="253">
        <v>10.230045333994793</v>
      </c>
      <c r="F61" s="277"/>
    </row>
    <row r="62" spans="1:6" s="6" customFormat="1" ht="15.75" thickBot="1" x14ac:dyDescent="0.3">
      <c r="A62" s="33" t="s">
        <v>17</v>
      </c>
      <c r="B62" s="12" t="s">
        <v>18</v>
      </c>
      <c r="C62" s="12">
        <v>160</v>
      </c>
      <c r="D62" s="67">
        <v>584.72928208092856</v>
      </c>
      <c r="E62" s="255">
        <v>27.258418968398978</v>
      </c>
      <c r="F62" s="278"/>
    </row>
    <row r="63" spans="1:6" x14ac:dyDescent="0.25">
      <c r="A63" s="35" t="s">
        <v>4</v>
      </c>
      <c r="B63" s="30" t="s">
        <v>12</v>
      </c>
      <c r="C63" s="30">
        <v>162</v>
      </c>
      <c r="D63" s="75">
        <v>812.1268177812716</v>
      </c>
      <c r="E63" s="75">
        <v>37.875166704383048</v>
      </c>
      <c r="F63" s="276">
        <v>5</v>
      </c>
    </row>
    <row r="64" spans="1:6" x14ac:dyDescent="0.25">
      <c r="A64" s="36" t="s">
        <v>4</v>
      </c>
      <c r="B64" t="s">
        <v>32</v>
      </c>
      <c r="C64">
        <v>163</v>
      </c>
      <c r="D64" s="5">
        <v>478.97144864362065</v>
      </c>
      <c r="E64" s="5">
        <v>22.337796347593198</v>
      </c>
      <c r="F64" s="277"/>
    </row>
    <row r="65" spans="1:6" x14ac:dyDescent="0.25">
      <c r="A65" s="36" t="s">
        <v>4</v>
      </c>
      <c r="B65" t="s">
        <v>32</v>
      </c>
      <c r="C65">
        <v>164</v>
      </c>
      <c r="D65" s="5">
        <v>330.35904294845517</v>
      </c>
      <c r="E65" s="5">
        <v>15.406958063713539</v>
      </c>
      <c r="F65" s="277"/>
    </row>
    <row r="66" spans="1:6" x14ac:dyDescent="0.25">
      <c r="A66" s="36" t="s">
        <v>4</v>
      </c>
      <c r="B66" t="s">
        <v>32</v>
      </c>
      <c r="C66">
        <v>165</v>
      </c>
      <c r="D66" s="5">
        <v>85.84776346587185</v>
      </c>
      <c r="E66" s="3">
        <v>4.003683022500633</v>
      </c>
      <c r="F66" s="277"/>
    </row>
    <row r="67" spans="1:6" x14ac:dyDescent="0.25">
      <c r="A67" s="36" t="s">
        <v>4</v>
      </c>
      <c r="B67" t="s">
        <v>32</v>
      </c>
      <c r="C67">
        <v>166</v>
      </c>
      <c r="D67" s="5">
        <v>327.4105825482178</v>
      </c>
      <c r="E67" s="5">
        <v>15.269450685881406</v>
      </c>
      <c r="F67" s="277"/>
    </row>
    <row r="68" spans="1:6" x14ac:dyDescent="0.25">
      <c r="A68" s="36" t="s">
        <v>37</v>
      </c>
      <c r="B68" t="s">
        <v>3</v>
      </c>
      <c r="C68">
        <v>167</v>
      </c>
      <c r="D68" s="3">
        <v>1.7466413556675007</v>
      </c>
      <c r="E68" s="7">
        <v>8.1458130762643258E-2</v>
      </c>
      <c r="F68" s="277"/>
    </row>
    <row r="69" spans="1:6" x14ac:dyDescent="0.25">
      <c r="A69" s="36" t="s">
        <v>37</v>
      </c>
      <c r="B69" t="s">
        <v>3</v>
      </c>
      <c r="C69">
        <v>168</v>
      </c>
      <c r="D69" s="3">
        <v>9.2958958423357529</v>
      </c>
      <c r="E69" s="4">
        <v>0.43353278944406681</v>
      </c>
      <c r="F69" s="277"/>
    </row>
    <row r="70" spans="1:6" x14ac:dyDescent="0.25">
      <c r="A70" s="36" t="s">
        <v>34</v>
      </c>
      <c r="B70" t="s">
        <v>3</v>
      </c>
      <c r="C70">
        <v>169</v>
      </c>
      <c r="D70" s="5">
        <v>71.598406342832547</v>
      </c>
      <c r="E70" s="3">
        <v>3.3391356086621711</v>
      </c>
      <c r="F70" s="277"/>
    </row>
    <row r="71" spans="1:6" x14ac:dyDescent="0.25">
      <c r="A71" s="36" t="s">
        <v>35</v>
      </c>
      <c r="B71" t="s">
        <v>3</v>
      </c>
      <c r="C71">
        <v>170</v>
      </c>
      <c r="D71" s="5">
        <v>1044.9249138885282</v>
      </c>
      <c r="E71" s="5">
        <v>48.732173892760443</v>
      </c>
      <c r="F71" s="277"/>
    </row>
    <row r="72" spans="1:6" x14ac:dyDescent="0.25">
      <c r="A72" s="36" t="s">
        <v>34</v>
      </c>
      <c r="B72" t="s">
        <v>3</v>
      </c>
      <c r="C72">
        <v>171</v>
      </c>
      <c r="D72" s="5">
        <v>42.573963576870632</v>
      </c>
      <c r="E72" s="3">
        <v>1.9855223746281909</v>
      </c>
      <c r="F72" s="277"/>
    </row>
    <row r="73" spans="1:6" s="6" customFormat="1" ht="15.75" thickBot="1" x14ac:dyDescent="0.3">
      <c r="A73" s="33" t="s">
        <v>38</v>
      </c>
      <c r="B73" s="12" t="s">
        <v>3</v>
      </c>
      <c r="C73" s="12">
        <v>172</v>
      </c>
      <c r="D73" s="67">
        <v>79.538039877950126</v>
      </c>
      <c r="E73" s="15">
        <v>3.7094163790175223</v>
      </c>
      <c r="F73" s="278"/>
    </row>
    <row r="74" spans="1:6" x14ac:dyDescent="0.25">
      <c r="A74" s="35" t="s">
        <v>4</v>
      </c>
      <c r="B74" s="30" t="s">
        <v>39</v>
      </c>
      <c r="C74" s="30">
        <v>173</v>
      </c>
      <c r="D74" s="75">
        <v>153.97532041885091</v>
      </c>
      <c r="E74" s="41">
        <v>7.0898144656284208</v>
      </c>
      <c r="F74" s="276">
        <v>6</v>
      </c>
    </row>
    <row r="75" spans="1:6" x14ac:dyDescent="0.25">
      <c r="A75" s="36" t="s">
        <v>40</v>
      </c>
      <c r="B75" t="s">
        <v>3</v>
      </c>
      <c r="C75">
        <v>174</v>
      </c>
      <c r="D75" s="5">
        <v>10.172054705783662</v>
      </c>
      <c r="E75" s="4">
        <v>0.46837363547645122</v>
      </c>
      <c r="F75" s="277"/>
    </row>
    <row r="76" spans="1:6" x14ac:dyDescent="0.25">
      <c r="A76" s="36" t="s">
        <v>41</v>
      </c>
      <c r="B76" t="s">
        <v>3</v>
      </c>
      <c r="C76">
        <v>175</v>
      </c>
      <c r="D76" s="5">
        <v>63.982942500035925</v>
      </c>
      <c r="E76" s="3">
        <v>2.9461032460023344</v>
      </c>
      <c r="F76" s="277"/>
    </row>
    <row r="77" spans="1:6" x14ac:dyDescent="0.25">
      <c r="A77" s="36" t="s">
        <v>42</v>
      </c>
      <c r="B77" t="s">
        <v>3</v>
      </c>
      <c r="C77">
        <v>176</v>
      </c>
      <c r="D77" s="3">
        <v>7.9290475093578401</v>
      </c>
      <c r="E77" s="4">
        <v>0.36509406557869289</v>
      </c>
      <c r="F77" s="277"/>
    </row>
    <row r="78" spans="1:6" x14ac:dyDescent="0.25">
      <c r="A78" s="36" t="s">
        <v>42</v>
      </c>
      <c r="B78" t="s">
        <v>3</v>
      </c>
      <c r="C78">
        <v>177</v>
      </c>
      <c r="D78" s="3">
        <v>7.6983839894930686</v>
      </c>
      <c r="E78" s="4">
        <v>0.35447313259163077</v>
      </c>
      <c r="F78" s="277"/>
    </row>
    <row r="79" spans="1:6" x14ac:dyDescent="0.25">
      <c r="A79" s="36" t="s">
        <v>17</v>
      </c>
      <c r="B79" t="s">
        <v>16</v>
      </c>
      <c r="C79">
        <v>178</v>
      </c>
      <c r="D79" s="5">
        <v>171.5486174618909</v>
      </c>
      <c r="E79" s="3">
        <v>7.8989793061081173</v>
      </c>
      <c r="F79" s="277"/>
    </row>
    <row r="80" spans="1:6" x14ac:dyDescent="0.25">
      <c r="A80" s="36" t="s">
        <v>15</v>
      </c>
      <c r="B80" t="s">
        <v>18</v>
      </c>
      <c r="C80">
        <v>179</v>
      </c>
      <c r="D80" s="5">
        <v>22.410670369135527</v>
      </c>
      <c r="E80" s="3">
        <v>1.0319023499046081</v>
      </c>
      <c r="F80" s="277"/>
    </row>
    <row r="81" spans="1:6" x14ac:dyDescent="0.25">
      <c r="A81" s="36" t="s">
        <v>17</v>
      </c>
      <c r="B81" t="s">
        <v>18</v>
      </c>
      <c r="C81">
        <v>180</v>
      </c>
      <c r="D81" s="3">
        <v>9.4190157008644295</v>
      </c>
      <c r="E81" s="4">
        <v>0.43369985258880611</v>
      </c>
      <c r="F81" s="277"/>
    </row>
    <row r="82" spans="1:6" s="6" customFormat="1" ht="15.75" thickBot="1" x14ac:dyDescent="0.3">
      <c r="A82" s="33" t="s">
        <v>15</v>
      </c>
      <c r="B82" s="12" t="s">
        <v>18</v>
      </c>
      <c r="C82" s="12">
        <v>181</v>
      </c>
      <c r="D82" s="15">
        <v>8.5067828538910302</v>
      </c>
      <c r="E82" s="40">
        <v>0.39169596770063042</v>
      </c>
      <c r="F82" s="278"/>
    </row>
    <row r="83" spans="1:6" x14ac:dyDescent="0.25">
      <c r="A83" s="35" t="s">
        <v>4</v>
      </c>
      <c r="B83" s="30" t="s">
        <v>32</v>
      </c>
      <c r="C83" s="30">
        <v>183</v>
      </c>
      <c r="D83" s="75">
        <v>56.567493152392245</v>
      </c>
      <c r="E83" s="41">
        <v>2.5582453049762037</v>
      </c>
      <c r="F83" s="276">
        <v>7</v>
      </c>
    </row>
    <row r="84" spans="1:6" x14ac:dyDescent="0.25">
      <c r="A84" s="36" t="s">
        <v>43</v>
      </c>
      <c r="B84" t="s">
        <v>3</v>
      </c>
      <c r="C84">
        <v>184</v>
      </c>
      <c r="D84" s="5">
        <v>14.405541872844198</v>
      </c>
      <c r="E84" s="4">
        <v>0.6514856467575888</v>
      </c>
      <c r="F84" s="277"/>
    </row>
    <row r="85" spans="1:6" x14ac:dyDescent="0.25">
      <c r="A85" s="36" t="s">
        <v>31</v>
      </c>
      <c r="B85" t="s">
        <v>32</v>
      </c>
      <c r="C85">
        <v>185</v>
      </c>
      <c r="D85" s="5">
        <v>257.73963250791007</v>
      </c>
      <c r="E85" s="5">
        <v>11.656185700033415</v>
      </c>
      <c r="F85" s="277"/>
    </row>
    <row r="86" spans="1:6" x14ac:dyDescent="0.25">
      <c r="A86" s="36" t="s">
        <v>34</v>
      </c>
      <c r="B86" t="s">
        <v>3</v>
      </c>
      <c r="C86">
        <v>186</v>
      </c>
      <c r="D86" s="5">
        <v>14.820891913176684</v>
      </c>
      <c r="E86" s="4">
        <v>0.6702697086169277</v>
      </c>
      <c r="F86" s="277"/>
    </row>
    <row r="87" spans="1:6" x14ac:dyDescent="0.25">
      <c r="A87" s="36" t="s">
        <v>17</v>
      </c>
      <c r="B87" t="s">
        <v>18</v>
      </c>
      <c r="C87">
        <v>187</v>
      </c>
      <c r="D87" s="7">
        <v>3.4722155143697385E-2</v>
      </c>
      <c r="E87" s="7">
        <v>1.570297452208425E-3</v>
      </c>
      <c r="F87" s="277"/>
    </row>
    <row r="88" spans="1:6" x14ac:dyDescent="0.25">
      <c r="A88" s="36" t="s">
        <v>17</v>
      </c>
      <c r="B88" t="s">
        <v>18</v>
      </c>
      <c r="C88">
        <v>188</v>
      </c>
      <c r="D88" s="7">
        <v>3.5937398243886365E-2</v>
      </c>
      <c r="E88" s="7">
        <v>1.6252564009298753E-3</v>
      </c>
      <c r="F88" s="277"/>
    </row>
    <row r="89" spans="1:6" s="6" customFormat="1" ht="15.75" thickBot="1" x14ac:dyDescent="0.3">
      <c r="A89" s="33" t="s">
        <v>44</v>
      </c>
      <c r="B89" s="12" t="s">
        <v>45</v>
      </c>
      <c r="C89" s="12">
        <v>189</v>
      </c>
      <c r="D89" s="67">
        <v>10.111563148551422</v>
      </c>
      <c r="E89" s="40">
        <v>0.45729194470513879</v>
      </c>
      <c r="F89" s="278"/>
    </row>
    <row r="90" spans="1:6" x14ac:dyDescent="0.25">
      <c r="A90" s="35" t="s">
        <v>4</v>
      </c>
      <c r="B90" s="30" t="s">
        <v>12</v>
      </c>
      <c r="C90" s="30">
        <v>191</v>
      </c>
      <c r="D90" s="75">
        <v>1856.4923195385763</v>
      </c>
      <c r="E90" s="75">
        <v>82.465613894379317</v>
      </c>
      <c r="F90" s="276">
        <v>8</v>
      </c>
    </row>
    <row r="91" spans="1:6" x14ac:dyDescent="0.25">
      <c r="A91" s="36" t="s">
        <v>4</v>
      </c>
      <c r="B91" t="s">
        <v>32</v>
      </c>
      <c r="C91">
        <v>192</v>
      </c>
      <c r="D91" s="5">
        <v>443.35393465032359</v>
      </c>
      <c r="E91" s="5">
        <v>19.693835524466198</v>
      </c>
      <c r="F91" s="277"/>
    </row>
    <row r="92" spans="1:6" x14ac:dyDescent="0.25">
      <c r="A92" s="36" t="s">
        <v>4</v>
      </c>
      <c r="B92" t="s">
        <v>32</v>
      </c>
      <c r="C92">
        <v>193</v>
      </c>
      <c r="D92" s="5">
        <v>2955.0506403648374</v>
      </c>
      <c r="E92" s="5">
        <v>131.26370768247153</v>
      </c>
      <c r="F92" s="277"/>
    </row>
    <row r="93" spans="1:6" x14ac:dyDescent="0.25">
      <c r="A93" s="36" t="s">
        <v>4</v>
      </c>
      <c r="B93" t="s">
        <v>32</v>
      </c>
      <c r="C93">
        <v>194</v>
      </c>
      <c r="D93" s="5">
        <v>2823.6686641686911</v>
      </c>
      <c r="E93" s="5">
        <v>125.42770437254944</v>
      </c>
      <c r="F93" s="277"/>
    </row>
    <row r="94" spans="1:6" x14ac:dyDescent="0.25">
      <c r="A94" s="36" t="s">
        <v>46</v>
      </c>
      <c r="B94" t="s">
        <v>3</v>
      </c>
      <c r="C94">
        <v>195</v>
      </c>
      <c r="D94" s="5">
        <v>85.160452638496679</v>
      </c>
      <c r="E94" s="3">
        <v>3.7828376301079105</v>
      </c>
      <c r="F94" s="277"/>
    </row>
    <row r="95" spans="1:6" x14ac:dyDescent="0.25">
      <c r="A95" s="36" t="s">
        <v>46</v>
      </c>
      <c r="B95" t="s">
        <v>3</v>
      </c>
      <c r="C95">
        <v>196</v>
      </c>
      <c r="D95" s="5">
        <v>145.89582630514167</v>
      </c>
      <c r="E95" s="3">
        <v>6.4807102912613139</v>
      </c>
      <c r="F95" s="277"/>
    </row>
    <row r="96" spans="1:6" x14ac:dyDescent="0.25">
      <c r="A96" s="36" t="s">
        <v>46</v>
      </c>
      <c r="B96" t="s">
        <v>3</v>
      </c>
      <c r="C96">
        <v>197</v>
      </c>
      <c r="D96" s="5">
        <v>40.486057504119529</v>
      </c>
      <c r="E96" s="3">
        <v>1.7983955824122031</v>
      </c>
      <c r="F96" s="277"/>
    </row>
    <row r="97" spans="1:6" x14ac:dyDescent="0.25">
      <c r="A97" s="36" t="s">
        <v>46</v>
      </c>
      <c r="B97" t="s">
        <v>3</v>
      </c>
      <c r="C97">
        <v>198</v>
      </c>
      <c r="D97" s="5">
        <v>39.089643112945922</v>
      </c>
      <c r="E97" s="3">
        <v>1.7363666858705251</v>
      </c>
      <c r="F97" s="277"/>
    </row>
    <row r="98" spans="1:6" x14ac:dyDescent="0.25">
      <c r="A98" s="36" t="s">
        <v>46</v>
      </c>
      <c r="B98" t="s">
        <v>3</v>
      </c>
      <c r="C98">
        <v>200</v>
      </c>
      <c r="D98" s="5">
        <v>1375.9930660957239</v>
      </c>
      <c r="E98" s="3">
        <v>61.121778806063801</v>
      </c>
      <c r="F98" s="277"/>
    </row>
    <row r="99" spans="1:6" x14ac:dyDescent="0.25">
      <c r="A99" s="36" t="s">
        <v>47</v>
      </c>
      <c r="B99" t="s">
        <v>3</v>
      </c>
      <c r="C99">
        <v>201</v>
      </c>
      <c r="D99" s="3">
        <v>1.3702307405390592</v>
      </c>
      <c r="E99" s="3">
        <v>6.0865815606276512E-2</v>
      </c>
      <c r="F99" s="277"/>
    </row>
    <row r="100" spans="1:6" x14ac:dyDescent="0.25">
      <c r="A100" s="36" t="s">
        <v>48</v>
      </c>
      <c r="B100" t="s">
        <v>3</v>
      </c>
      <c r="C100">
        <v>202</v>
      </c>
      <c r="D100" s="3">
        <v>1.8598483456814356</v>
      </c>
      <c r="E100" s="3">
        <v>8.261468898249244E-2</v>
      </c>
      <c r="F100" s="277"/>
    </row>
    <row r="101" spans="1:6" x14ac:dyDescent="0.25">
      <c r="A101" s="36" t="s">
        <v>49</v>
      </c>
      <c r="B101" t="s">
        <v>3</v>
      </c>
      <c r="C101">
        <v>203</v>
      </c>
      <c r="D101" s="5">
        <v>48.213264619359983</v>
      </c>
      <c r="E101" s="3">
        <v>2.1416390592318111</v>
      </c>
      <c r="F101" s="277"/>
    </row>
    <row r="102" spans="1:6" x14ac:dyDescent="0.25">
      <c r="A102" s="36" t="s">
        <v>30</v>
      </c>
      <c r="B102" t="s">
        <v>11</v>
      </c>
      <c r="C102">
        <v>204</v>
      </c>
      <c r="D102" s="5">
        <v>22.827642896138315</v>
      </c>
      <c r="E102" s="3">
        <v>1.0140066648159372</v>
      </c>
      <c r="F102" s="277"/>
    </row>
    <row r="103" spans="1:6" x14ac:dyDescent="0.25">
      <c r="A103" s="36" t="s">
        <v>50</v>
      </c>
      <c r="B103" s="11" t="s">
        <v>51</v>
      </c>
      <c r="C103">
        <v>205</v>
      </c>
      <c r="D103" s="5">
        <v>62.71261943138267</v>
      </c>
      <c r="E103" s="3">
        <v>2.7857021577223362</v>
      </c>
      <c r="F103" s="277"/>
    </row>
    <row r="104" spans="1:6" x14ac:dyDescent="0.25">
      <c r="A104" s="36" t="s">
        <v>34</v>
      </c>
      <c r="B104" t="s">
        <v>3</v>
      </c>
      <c r="C104">
        <v>206</v>
      </c>
      <c r="D104" s="5">
        <v>60.033475225334676</v>
      </c>
      <c r="E104" s="3">
        <v>2.6666942473000446</v>
      </c>
      <c r="F104" s="277"/>
    </row>
    <row r="105" spans="1:6" x14ac:dyDescent="0.25">
      <c r="A105" s="36" t="s">
        <v>52</v>
      </c>
      <c r="B105" s="11" t="s">
        <v>53</v>
      </c>
      <c r="C105">
        <v>207</v>
      </c>
      <c r="D105" s="5">
        <v>22.908893748090041</v>
      </c>
      <c r="E105" s="3">
        <v>1.0176158375095825</v>
      </c>
      <c r="F105" s="277"/>
    </row>
    <row r="106" spans="1:6" x14ac:dyDescent="0.25">
      <c r="A106" s="36" t="s">
        <v>34</v>
      </c>
      <c r="B106" t="s">
        <v>3</v>
      </c>
      <c r="C106">
        <v>208</v>
      </c>
      <c r="D106" s="5">
        <v>45.000318820669847</v>
      </c>
      <c r="E106" s="3">
        <v>1.9989196173521901</v>
      </c>
      <c r="F106" s="277"/>
    </row>
    <row r="107" spans="1:6" s="6" customFormat="1" ht="15.75" thickBot="1" x14ac:dyDescent="0.3">
      <c r="A107" s="33" t="s">
        <v>17</v>
      </c>
      <c r="B107" s="12" t="s">
        <v>3</v>
      </c>
      <c r="C107" s="12">
        <v>209</v>
      </c>
      <c r="D107" s="40">
        <v>0.13317940643122259</v>
      </c>
      <c r="E107" s="40">
        <v>5.915845378864552E-3</v>
      </c>
      <c r="F107" s="278"/>
    </row>
    <row r="108" spans="1:6" x14ac:dyDescent="0.25">
      <c r="A108" s="35" t="s">
        <v>4</v>
      </c>
      <c r="B108" s="30" t="s">
        <v>3</v>
      </c>
      <c r="C108" s="30">
        <v>211</v>
      </c>
      <c r="D108" s="75">
        <v>502.12795638849411</v>
      </c>
      <c r="E108" s="75">
        <v>22.994433761960298</v>
      </c>
      <c r="F108" s="276">
        <v>9</v>
      </c>
    </row>
    <row r="109" spans="1:6" x14ac:dyDescent="0.25">
      <c r="A109" s="36" t="s">
        <v>4</v>
      </c>
      <c r="B109" t="s">
        <v>3</v>
      </c>
      <c r="C109">
        <v>212</v>
      </c>
      <c r="D109" s="5">
        <v>128.66978197975402</v>
      </c>
      <c r="E109" s="3">
        <v>5.8923004410656716</v>
      </c>
      <c r="F109" s="277"/>
    </row>
    <row r="110" spans="1:6" x14ac:dyDescent="0.25">
      <c r="A110" s="36" t="s">
        <v>4</v>
      </c>
      <c r="B110" t="s">
        <v>3</v>
      </c>
      <c r="C110">
        <v>213</v>
      </c>
      <c r="D110" s="5">
        <v>499.34021760341932</v>
      </c>
      <c r="E110" s="5">
        <v>22.866772129056798</v>
      </c>
      <c r="F110" s="277"/>
    </row>
    <row r="111" spans="1:6" x14ac:dyDescent="0.25">
      <c r="A111" s="36" t="s">
        <v>4</v>
      </c>
      <c r="B111" t="s">
        <v>3</v>
      </c>
      <c r="C111">
        <v>214</v>
      </c>
      <c r="D111" s="5">
        <v>814.82797289853272</v>
      </c>
      <c r="E111" s="5">
        <v>37.314209678680676</v>
      </c>
      <c r="F111" s="277"/>
    </row>
    <row r="112" spans="1:6" x14ac:dyDescent="0.25">
      <c r="A112" s="36" t="s">
        <v>4</v>
      </c>
      <c r="B112" t="s">
        <v>3</v>
      </c>
      <c r="C112">
        <v>215</v>
      </c>
      <c r="D112" s="5">
        <v>881.424026165275</v>
      </c>
      <c r="E112" s="5">
        <v>40.363907502048441</v>
      </c>
      <c r="F112" s="277"/>
    </row>
    <row r="113" spans="1:6" x14ac:dyDescent="0.25">
      <c r="A113" s="36" t="s">
        <v>34</v>
      </c>
      <c r="B113" t="s">
        <v>3</v>
      </c>
      <c r="C113">
        <v>216</v>
      </c>
      <c r="D113" s="5">
        <v>78.894451114791735</v>
      </c>
      <c r="E113" s="3">
        <v>3.6128903146386619</v>
      </c>
      <c r="F113" s="277"/>
    </row>
    <row r="114" spans="1:6" x14ac:dyDescent="0.25">
      <c r="A114" s="36" t="s">
        <v>34</v>
      </c>
      <c r="B114" t="s">
        <v>3</v>
      </c>
      <c r="C114">
        <v>217</v>
      </c>
      <c r="D114" s="5">
        <v>61.816267599525695</v>
      </c>
      <c r="E114" s="3">
        <v>2.83081245058013</v>
      </c>
      <c r="F114" s="277"/>
    </row>
    <row r="115" spans="1:6" x14ac:dyDescent="0.25">
      <c r="A115" s="36" t="s">
        <v>54</v>
      </c>
      <c r="B115" t="s">
        <v>3</v>
      </c>
      <c r="C115">
        <v>219</v>
      </c>
      <c r="D115" s="5">
        <v>53.282205790121694</v>
      </c>
      <c r="E115" s="3">
        <v>2.4400038598610996</v>
      </c>
      <c r="F115" s="277"/>
    </row>
    <row r="116" spans="1:6" x14ac:dyDescent="0.25">
      <c r="A116" s="36" t="s">
        <v>54</v>
      </c>
      <c r="B116" t="s">
        <v>3</v>
      </c>
      <c r="C116">
        <v>220</v>
      </c>
      <c r="D116" s="5">
        <v>23.963801541281704</v>
      </c>
      <c r="E116" s="3">
        <v>1.0973976657046189</v>
      </c>
      <c r="F116" s="277"/>
    </row>
    <row r="117" spans="1:6" x14ac:dyDescent="0.25">
      <c r="A117" s="36" t="s">
        <v>54</v>
      </c>
      <c r="B117" t="s">
        <v>3</v>
      </c>
      <c r="C117">
        <v>221</v>
      </c>
      <c r="D117" s="5">
        <v>131.82394536430604</v>
      </c>
      <c r="E117" s="3">
        <v>6.0367421119539744</v>
      </c>
      <c r="F117" s="277"/>
    </row>
    <row r="118" spans="1:6" s="6" customFormat="1" ht="15.75" thickBot="1" x14ac:dyDescent="0.3">
      <c r="A118" s="33" t="s">
        <v>15</v>
      </c>
      <c r="B118" s="12" t="s">
        <v>16</v>
      </c>
      <c r="C118" s="12">
        <v>222</v>
      </c>
      <c r="D118" s="15">
        <v>8.8854000856368689</v>
      </c>
      <c r="E118" s="15">
        <v>0.40689776603399441</v>
      </c>
      <c r="F118" s="278"/>
    </row>
    <row r="119" spans="1:6" x14ac:dyDescent="0.25">
      <c r="A119" s="35" t="s">
        <v>55</v>
      </c>
      <c r="B119" s="30" t="s">
        <v>3</v>
      </c>
      <c r="C119" s="30">
        <v>227</v>
      </c>
      <c r="D119" s="250">
        <v>0.73522041826083839</v>
      </c>
      <c r="E119" s="250">
        <v>3.3110034994863743E-2</v>
      </c>
      <c r="F119" s="276">
        <v>10</v>
      </c>
    </row>
    <row r="120" spans="1:6" x14ac:dyDescent="0.25">
      <c r="A120" s="36" t="s">
        <v>55</v>
      </c>
      <c r="B120" t="s">
        <v>3</v>
      </c>
      <c r="C120">
        <v>228</v>
      </c>
      <c r="D120" s="4">
        <v>0.16948426179011741</v>
      </c>
      <c r="E120" s="4">
        <v>7.6325816035192982E-3</v>
      </c>
      <c r="F120" s="277"/>
    </row>
    <row r="121" spans="1:6" x14ac:dyDescent="0.25">
      <c r="A121" s="36" t="s">
        <v>56</v>
      </c>
      <c r="B121" t="s">
        <v>57</v>
      </c>
      <c r="C121">
        <v>229</v>
      </c>
      <c r="D121" s="5">
        <v>433.61769124948313</v>
      </c>
      <c r="E121" s="5">
        <v>19.527609102075925</v>
      </c>
      <c r="F121" s="277"/>
    </row>
    <row r="122" spans="1:6" x14ac:dyDescent="0.25">
      <c r="A122" s="36" t="s">
        <v>56</v>
      </c>
      <c r="B122" t="s">
        <v>57</v>
      </c>
      <c r="C122">
        <v>230</v>
      </c>
      <c r="D122" s="5">
        <v>314.93229946885316</v>
      </c>
      <c r="E122" s="5">
        <v>14.182712010491587</v>
      </c>
      <c r="F122" s="277"/>
    </row>
    <row r="123" spans="1:6" x14ac:dyDescent="0.25">
      <c r="A123" s="36" t="s">
        <v>56</v>
      </c>
      <c r="B123" t="s">
        <v>57</v>
      </c>
      <c r="C123">
        <v>231</v>
      </c>
      <c r="D123" s="5">
        <v>316.81673905376806</v>
      </c>
      <c r="E123" s="5">
        <v>14.267576166943922</v>
      </c>
      <c r="F123" s="277"/>
    </row>
    <row r="124" spans="1:6" x14ac:dyDescent="0.25">
      <c r="A124" s="36" t="s">
        <v>56</v>
      </c>
      <c r="B124" t="s">
        <v>57</v>
      </c>
      <c r="C124">
        <v>232</v>
      </c>
      <c r="D124" s="5">
        <v>527.44650840374163</v>
      </c>
      <c r="E124" s="5">
        <v>23.753111199600653</v>
      </c>
      <c r="F124" s="277"/>
    </row>
    <row r="125" spans="1:6" x14ac:dyDescent="0.25">
      <c r="A125" s="36" t="s">
        <v>56</v>
      </c>
      <c r="B125" t="s">
        <v>57</v>
      </c>
      <c r="C125">
        <v>233</v>
      </c>
      <c r="D125" s="5">
        <v>695.38418491964217</v>
      </c>
      <c r="E125" s="5">
        <v>31.316043632231821</v>
      </c>
      <c r="F125" s="277"/>
    </row>
    <row r="126" spans="1:6" x14ac:dyDescent="0.25">
      <c r="A126" s="36" t="s">
        <v>56</v>
      </c>
      <c r="B126" t="s">
        <v>57</v>
      </c>
      <c r="C126">
        <v>234</v>
      </c>
      <c r="D126" s="5">
        <v>792.55424754783076</v>
      </c>
      <c r="E126" s="5">
        <v>35.692015917771585</v>
      </c>
      <c r="F126" s="277"/>
    </row>
    <row r="127" spans="1:6" x14ac:dyDescent="0.25">
      <c r="A127" s="36" t="s">
        <v>56</v>
      </c>
      <c r="B127" t="s">
        <v>57</v>
      </c>
      <c r="C127">
        <v>235</v>
      </c>
      <c r="D127" s="5">
        <v>550.07833572194272</v>
      </c>
      <c r="E127" s="5">
        <v>24.772316564266511</v>
      </c>
      <c r="F127" s="277"/>
    </row>
    <row r="128" spans="1:6" x14ac:dyDescent="0.25">
      <c r="A128" s="36" t="s">
        <v>56</v>
      </c>
      <c r="B128" t="s">
        <v>57</v>
      </c>
      <c r="C128">
        <v>236</v>
      </c>
      <c r="D128" s="5">
        <v>461.72739703160568</v>
      </c>
      <c r="E128" s="5">
        <v>20.793506129722438</v>
      </c>
      <c r="F128" s="277"/>
    </row>
    <row r="129" spans="1:6" x14ac:dyDescent="0.25">
      <c r="A129" s="36" t="s">
        <v>58</v>
      </c>
      <c r="B129" t="s">
        <v>3</v>
      </c>
      <c r="C129">
        <v>237</v>
      </c>
      <c r="D129" s="3">
        <v>5.6663179425727428</v>
      </c>
      <c r="E129" s="3">
        <v>0.25517787687997523</v>
      </c>
      <c r="F129" s="277"/>
    </row>
    <row r="130" spans="1:6" x14ac:dyDescent="0.25">
      <c r="A130" s="36" t="s">
        <v>59</v>
      </c>
      <c r="B130" t="s">
        <v>60</v>
      </c>
      <c r="C130">
        <v>238</v>
      </c>
      <c r="D130" s="3">
        <v>4.6905501478861185</v>
      </c>
      <c r="E130" s="3">
        <v>0.21123499250611741</v>
      </c>
      <c r="F130" s="277"/>
    </row>
    <row r="131" spans="1:6" x14ac:dyDescent="0.25">
      <c r="A131" s="36" t="s">
        <v>61</v>
      </c>
      <c r="B131" t="s">
        <v>62</v>
      </c>
      <c r="C131">
        <v>239</v>
      </c>
      <c r="D131" s="5">
        <v>63.512028630749569</v>
      </c>
      <c r="E131" s="3">
        <v>2.8602109494364631</v>
      </c>
      <c r="F131" s="277"/>
    </row>
    <row r="132" spans="1:6" x14ac:dyDescent="0.25">
      <c r="A132" s="36" t="s">
        <v>63</v>
      </c>
      <c r="B132" t="s">
        <v>3</v>
      </c>
      <c r="C132">
        <v>240</v>
      </c>
      <c r="D132" s="5">
        <v>67.937879161810798</v>
      </c>
      <c r="E132" s="3">
        <v>3.0595254166708101</v>
      </c>
      <c r="F132" s="277"/>
    </row>
    <row r="133" spans="1:6" x14ac:dyDescent="0.25">
      <c r="A133" s="36" t="s">
        <v>34</v>
      </c>
      <c r="B133" t="s">
        <v>3</v>
      </c>
      <c r="C133">
        <v>242</v>
      </c>
      <c r="D133" s="5">
        <v>84.699771358412903</v>
      </c>
      <c r="E133" s="3">
        <v>3.8143831755486839</v>
      </c>
      <c r="F133" s="277"/>
    </row>
    <row r="134" spans="1:6" x14ac:dyDescent="0.25">
      <c r="A134" s="36" t="s">
        <v>64</v>
      </c>
      <c r="B134" t="s">
        <v>3</v>
      </c>
      <c r="C134">
        <v>243</v>
      </c>
      <c r="D134" s="3">
        <v>6.8385128729148157</v>
      </c>
      <c r="E134" s="3">
        <v>0.30796669258810783</v>
      </c>
      <c r="F134" s="277"/>
    </row>
    <row r="135" spans="1:6" x14ac:dyDescent="0.25">
      <c r="A135" s="36" t="s">
        <v>50</v>
      </c>
      <c r="B135" t="s">
        <v>3</v>
      </c>
      <c r="C135">
        <v>244</v>
      </c>
      <c r="D135" s="5">
        <v>180.48711036488578</v>
      </c>
      <c r="E135" s="3">
        <v>8.128085662309628</v>
      </c>
      <c r="F135" s="277"/>
    </row>
    <row r="136" spans="1:6" x14ac:dyDescent="0.25">
      <c r="A136" s="36" t="s">
        <v>35</v>
      </c>
      <c r="B136" t="s">
        <v>3</v>
      </c>
      <c r="C136">
        <v>245</v>
      </c>
      <c r="D136" s="5">
        <v>153.79300347805295</v>
      </c>
      <c r="E136" s="3">
        <v>6.9259389438188697</v>
      </c>
      <c r="F136" s="277"/>
    </row>
    <row r="137" spans="1:6" x14ac:dyDescent="0.25">
      <c r="A137" s="36" t="s">
        <v>34</v>
      </c>
      <c r="B137" t="s">
        <v>3</v>
      </c>
      <c r="C137">
        <v>246</v>
      </c>
      <c r="D137" s="5">
        <v>62.635274168107792</v>
      </c>
      <c r="E137" s="3">
        <v>2.8207270474405948</v>
      </c>
      <c r="F137" s="277"/>
    </row>
    <row r="138" spans="1:6" x14ac:dyDescent="0.25">
      <c r="A138" s="36" t="s">
        <v>63</v>
      </c>
      <c r="B138" t="s">
        <v>3</v>
      </c>
      <c r="C138">
        <v>247</v>
      </c>
      <c r="D138" s="3">
        <v>7.9189033159778743</v>
      </c>
      <c r="E138" s="3">
        <v>0.3566211701970845</v>
      </c>
      <c r="F138" s="277"/>
    </row>
    <row r="139" spans="1:6" s="6" customFormat="1" ht="15.75" thickBot="1" x14ac:dyDescent="0.3">
      <c r="A139" s="33" t="s">
        <v>15</v>
      </c>
      <c r="B139" s="12" t="s">
        <v>3</v>
      </c>
      <c r="C139" s="12">
        <v>248</v>
      </c>
      <c r="D139" s="67">
        <v>70.711998393899577</v>
      </c>
      <c r="E139" s="15">
        <v>3.1844555499656098</v>
      </c>
      <c r="F139" s="278"/>
    </row>
    <row r="140" spans="1:6" x14ac:dyDescent="0.25">
      <c r="A140" s="35" t="s">
        <v>56</v>
      </c>
      <c r="B140" s="30" t="s">
        <v>65</v>
      </c>
      <c r="C140" s="30">
        <v>253</v>
      </c>
      <c r="D140" s="75">
        <v>328.01488006129142</v>
      </c>
      <c r="E140" s="41">
        <v>14.786239833943798</v>
      </c>
      <c r="F140" s="276">
        <v>11</v>
      </c>
    </row>
    <row r="141" spans="1:6" x14ac:dyDescent="0.25">
      <c r="A141" s="36" t="s">
        <v>56</v>
      </c>
      <c r="B141" t="s">
        <v>65</v>
      </c>
      <c r="C141">
        <v>254</v>
      </c>
      <c r="D141" s="3">
        <v>7.0412836292155214</v>
      </c>
      <c r="E141" s="3">
        <v>0.31740666295671893</v>
      </c>
      <c r="F141" s="277"/>
    </row>
    <row r="142" spans="1:6" x14ac:dyDescent="0.25">
      <c r="A142" s="36" t="s">
        <v>47</v>
      </c>
      <c r="B142" t="s">
        <v>3</v>
      </c>
      <c r="C142">
        <v>255</v>
      </c>
      <c r="D142" s="5">
        <v>304.90028175495445</v>
      </c>
      <c r="E142" s="3">
        <v>13.744281023541946</v>
      </c>
      <c r="F142" s="277"/>
    </row>
    <row r="143" spans="1:6" x14ac:dyDescent="0.25">
      <c r="A143" s="36" t="s">
        <v>4</v>
      </c>
      <c r="B143" t="s">
        <v>65</v>
      </c>
      <c r="C143">
        <v>256</v>
      </c>
      <c r="D143" s="5">
        <v>408.69553517751217</v>
      </c>
      <c r="E143" s="3">
        <v>18.423158733126783</v>
      </c>
      <c r="F143" s="277"/>
    </row>
    <row r="144" spans="1:6" x14ac:dyDescent="0.25">
      <c r="A144" s="36" t="s">
        <v>66</v>
      </c>
      <c r="B144" t="s">
        <v>3</v>
      </c>
      <c r="C144">
        <v>257</v>
      </c>
      <c r="D144" s="3">
        <v>1.050165462919834</v>
      </c>
      <c r="E144" s="4">
        <v>4.7339310939661643E-2</v>
      </c>
      <c r="F144" s="277"/>
    </row>
    <row r="145" spans="1:6" x14ac:dyDescent="0.25">
      <c r="A145" s="36" t="s">
        <v>34</v>
      </c>
      <c r="B145" t="s">
        <v>3</v>
      </c>
      <c r="C145">
        <v>258</v>
      </c>
      <c r="D145" s="5">
        <v>21.367535591862033</v>
      </c>
      <c r="E145" s="3">
        <v>0.96320479687557592</v>
      </c>
      <c r="F145" s="277"/>
    </row>
    <row r="146" spans="1:6" s="6" customFormat="1" ht="15.75" thickBot="1" x14ac:dyDescent="0.3">
      <c r="A146" s="33" t="s">
        <v>67</v>
      </c>
      <c r="B146" s="12" t="s">
        <v>3</v>
      </c>
      <c r="C146" s="12">
        <v>259</v>
      </c>
      <c r="D146" s="67">
        <v>39.901396311020989</v>
      </c>
      <c r="E146" s="15">
        <v>1.7986733268129609</v>
      </c>
      <c r="F146" s="278"/>
    </row>
    <row r="147" spans="1:6" x14ac:dyDescent="0.25">
      <c r="A147" s="35" t="s">
        <v>4</v>
      </c>
      <c r="B147" s="30" t="s">
        <v>57</v>
      </c>
      <c r="C147" s="37">
        <v>264</v>
      </c>
      <c r="D147" s="79">
        <v>97.813117704594205</v>
      </c>
      <c r="E147" s="41">
        <v>4.4680815625523218</v>
      </c>
      <c r="F147" s="276">
        <v>12</v>
      </c>
    </row>
    <row r="148" spans="1:6" x14ac:dyDescent="0.25">
      <c r="A148" s="36" t="s">
        <v>43</v>
      </c>
      <c r="B148" t="s">
        <v>68</v>
      </c>
      <c r="C148" s="2">
        <v>265</v>
      </c>
      <c r="D148" s="77">
        <v>76.050811261454513</v>
      </c>
      <c r="E148" s="3">
        <v>3.4739842220415267</v>
      </c>
      <c r="F148" s="277"/>
    </row>
    <row r="149" spans="1:6" x14ac:dyDescent="0.25">
      <c r="A149" s="36" t="s">
        <v>69</v>
      </c>
      <c r="B149" t="s">
        <v>11</v>
      </c>
      <c r="C149" s="2">
        <v>266</v>
      </c>
      <c r="D149" s="78">
        <v>2.7844009284241324</v>
      </c>
      <c r="E149" s="3">
        <v>0.12719081799046958</v>
      </c>
      <c r="F149" s="277"/>
    </row>
    <row r="150" spans="1:6" x14ac:dyDescent="0.25">
      <c r="A150" s="36" t="s">
        <v>69</v>
      </c>
      <c r="B150" t="s">
        <v>11</v>
      </c>
      <c r="C150" s="2">
        <v>267</v>
      </c>
      <c r="D150" s="77">
        <v>39.206189834701114</v>
      </c>
      <c r="E150" s="3">
        <v>1.7909300720523535</v>
      </c>
      <c r="F150" s="277"/>
    </row>
    <row r="151" spans="1:6" x14ac:dyDescent="0.25">
      <c r="A151" s="36" t="s">
        <v>56</v>
      </c>
      <c r="B151" t="s">
        <v>57</v>
      </c>
      <c r="C151" s="2">
        <v>268</v>
      </c>
      <c r="D151" s="77">
        <v>88.063362176110004</v>
      </c>
      <c r="E151" s="3">
        <v>4.022714888444491</v>
      </c>
      <c r="F151" s="277"/>
    </row>
    <row r="152" spans="1:6" x14ac:dyDescent="0.25">
      <c r="A152" s="36" t="s">
        <v>48</v>
      </c>
      <c r="B152" t="s">
        <v>3</v>
      </c>
      <c r="C152" s="2">
        <v>269</v>
      </c>
      <c r="D152" s="77">
        <v>22.152843022378004</v>
      </c>
      <c r="E152" s="3">
        <v>1.0119369649921099</v>
      </c>
      <c r="F152" s="277"/>
    </row>
    <row r="153" spans="1:6" x14ac:dyDescent="0.25">
      <c r="A153" s="36" t="s">
        <v>14</v>
      </c>
      <c r="B153" t="s">
        <v>11</v>
      </c>
      <c r="C153" s="2">
        <v>270</v>
      </c>
      <c r="D153" s="78">
        <v>8.2951838189551097</v>
      </c>
      <c r="E153" s="3">
        <v>0.37892216043446725</v>
      </c>
      <c r="F153" s="277"/>
    </row>
    <row r="154" spans="1:6" x14ac:dyDescent="0.25">
      <c r="A154" s="36" t="s">
        <v>70</v>
      </c>
      <c r="B154" t="s">
        <v>57</v>
      </c>
      <c r="C154" s="2">
        <v>271</v>
      </c>
      <c r="D154" s="77">
        <v>1508.2954803803439</v>
      </c>
      <c r="E154" s="5">
        <v>68.898603632300635</v>
      </c>
      <c r="F154" s="277"/>
    </row>
    <row r="155" spans="1:6" x14ac:dyDescent="0.25">
      <c r="A155" s="36" t="s">
        <v>71</v>
      </c>
      <c r="B155" t="s">
        <v>11</v>
      </c>
      <c r="C155" s="2">
        <v>272</v>
      </c>
      <c r="D155" s="77">
        <v>44.600231917294266</v>
      </c>
      <c r="E155" s="3">
        <v>2.0373287202342181</v>
      </c>
      <c r="F155" s="277"/>
    </row>
    <row r="156" spans="1:6" x14ac:dyDescent="0.25">
      <c r="A156" s="36" t="s">
        <v>72</v>
      </c>
      <c r="B156" t="s">
        <v>57</v>
      </c>
      <c r="C156" s="2">
        <v>273</v>
      </c>
      <c r="D156" s="77">
        <v>229.47834999638414</v>
      </c>
      <c r="E156" s="5">
        <v>10.482520225153932</v>
      </c>
      <c r="F156" s="277"/>
    </row>
    <row r="157" spans="1:6" x14ac:dyDescent="0.25">
      <c r="A157" s="36" t="s">
        <v>71</v>
      </c>
      <c r="B157" t="s">
        <v>11</v>
      </c>
      <c r="C157" s="2">
        <v>274</v>
      </c>
      <c r="D157" s="77">
        <v>12.699365004428222</v>
      </c>
      <c r="E157" s="3">
        <v>0.58010418197458968</v>
      </c>
      <c r="F157" s="277"/>
    </row>
    <row r="158" spans="1:6" x14ac:dyDescent="0.25">
      <c r="A158" s="36" t="s">
        <v>70</v>
      </c>
      <c r="B158" t="s">
        <v>57</v>
      </c>
      <c r="C158" s="2">
        <v>275</v>
      </c>
      <c r="D158" s="77">
        <v>210.04504817583185</v>
      </c>
      <c r="E158" s="3">
        <v>9.5948113002001438</v>
      </c>
      <c r="F158" s="277"/>
    </row>
    <row r="159" spans="1:6" x14ac:dyDescent="0.25">
      <c r="A159" s="36" t="s">
        <v>71</v>
      </c>
      <c r="B159" t="s">
        <v>11</v>
      </c>
      <c r="C159" s="2">
        <v>276</v>
      </c>
      <c r="D159" s="77">
        <v>39.847918327137862</v>
      </c>
      <c r="E159" s="3">
        <v>1.8202440875188752</v>
      </c>
      <c r="F159" s="277"/>
    </row>
    <row r="160" spans="1:6" x14ac:dyDescent="0.25">
      <c r="A160" s="36" t="s">
        <v>47</v>
      </c>
      <c r="B160" t="s">
        <v>3</v>
      </c>
      <c r="C160" s="2">
        <v>277</v>
      </c>
      <c r="D160" s="78">
        <v>3.6789268978540957</v>
      </c>
      <c r="E160" s="3">
        <v>0.16805256624089421</v>
      </c>
      <c r="F160" s="277"/>
    </row>
    <row r="161" spans="1:6" x14ac:dyDescent="0.25">
      <c r="A161" s="36" t="s">
        <v>73</v>
      </c>
      <c r="B161" s="11" t="s">
        <v>20</v>
      </c>
      <c r="C161" s="2">
        <v>278</v>
      </c>
      <c r="D161" s="77">
        <v>55.83793546871258</v>
      </c>
      <c r="E161" s="3">
        <v>2.550664530622794</v>
      </c>
      <c r="F161" s="277"/>
    </row>
    <row r="162" spans="1:6" x14ac:dyDescent="0.25">
      <c r="A162" s="36" t="s">
        <v>74</v>
      </c>
      <c r="B162" t="s">
        <v>3</v>
      </c>
      <c r="C162" s="2">
        <v>279</v>
      </c>
      <c r="D162" s="78">
        <v>4.8388238344788173</v>
      </c>
      <c r="E162" s="3">
        <v>0.22103640152406709</v>
      </c>
      <c r="F162" s="277"/>
    </row>
    <row r="163" spans="1:6" x14ac:dyDescent="0.25">
      <c r="A163" s="36" t="s">
        <v>75</v>
      </c>
      <c r="B163" t="s">
        <v>3</v>
      </c>
      <c r="C163" s="2">
        <v>280</v>
      </c>
      <c r="D163" s="78">
        <v>8.5394308420443359</v>
      </c>
      <c r="E163" s="3">
        <v>0.39007931037696436</v>
      </c>
      <c r="F163" s="277"/>
    </row>
    <row r="164" spans="1:6" x14ac:dyDescent="0.25">
      <c r="A164" s="36" t="s">
        <v>63</v>
      </c>
      <c r="B164" t="s">
        <v>3</v>
      </c>
      <c r="C164" s="2">
        <v>281</v>
      </c>
      <c r="D164" s="77">
        <v>67.47088846107637</v>
      </c>
      <c r="E164" s="3">
        <v>3.0820552479721228</v>
      </c>
      <c r="F164" s="277"/>
    </row>
    <row r="165" spans="1:6" x14ac:dyDescent="0.25">
      <c r="A165" s="36" t="s">
        <v>44</v>
      </c>
      <c r="B165" t="s">
        <v>76</v>
      </c>
      <c r="C165" s="2">
        <v>282</v>
      </c>
      <c r="D165" s="77">
        <v>541.00027385134365</v>
      </c>
      <c r="E165" s="5">
        <v>24.712772741088173</v>
      </c>
      <c r="F165" s="277"/>
    </row>
    <row r="166" spans="1:6" x14ac:dyDescent="0.25">
      <c r="A166" s="36" t="s">
        <v>34</v>
      </c>
      <c r="B166" t="s">
        <v>3</v>
      </c>
      <c r="C166" s="2">
        <v>283</v>
      </c>
      <c r="D166" s="77">
        <v>59.992049311474034</v>
      </c>
      <c r="E166" s="3">
        <v>2.7404235313085907</v>
      </c>
      <c r="F166" s="277"/>
    </row>
    <row r="167" spans="1:6" s="6" customFormat="1" ht="15.75" thickBot="1" x14ac:dyDescent="0.3">
      <c r="A167" s="33" t="s">
        <v>15</v>
      </c>
      <c r="B167" s="12" t="s">
        <v>16</v>
      </c>
      <c r="C167" s="13">
        <v>284</v>
      </c>
      <c r="D167" s="14">
        <v>2176.6267827857982</v>
      </c>
      <c r="E167" s="67">
        <v>99.42782956877376</v>
      </c>
      <c r="F167" s="278"/>
    </row>
    <row r="168" spans="1:6" x14ac:dyDescent="0.25">
      <c r="A168" s="35" t="s">
        <v>42</v>
      </c>
      <c r="B168" s="30" t="s">
        <v>3</v>
      </c>
      <c r="C168" s="37">
        <v>287</v>
      </c>
      <c r="D168" s="42">
        <v>3.3345566464396064</v>
      </c>
      <c r="E168" s="41">
        <v>0.14927136281732042</v>
      </c>
      <c r="F168" s="276">
        <v>13</v>
      </c>
    </row>
    <row r="169" spans="1:6" x14ac:dyDescent="0.25">
      <c r="A169" s="36" t="s">
        <v>42</v>
      </c>
      <c r="B169" t="s">
        <v>3</v>
      </c>
      <c r="C169" s="2">
        <v>288</v>
      </c>
      <c r="D169" s="78">
        <v>4.199478997961247</v>
      </c>
      <c r="E169" s="3">
        <v>0.18798959490393044</v>
      </c>
      <c r="F169" s="277"/>
    </row>
    <row r="170" spans="1:6" x14ac:dyDescent="0.25">
      <c r="A170" s="36" t="s">
        <v>4</v>
      </c>
      <c r="B170" t="s">
        <v>57</v>
      </c>
      <c r="C170" s="2">
        <v>289</v>
      </c>
      <c r="D170" s="77">
        <v>27.036606495872974</v>
      </c>
      <c r="E170" s="3">
        <v>1.2102931590332096</v>
      </c>
      <c r="F170" s="277"/>
    </row>
    <row r="171" spans="1:6" x14ac:dyDescent="0.25">
      <c r="A171" s="36" t="s">
        <v>77</v>
      </c>
      <c r="B171" t="s">
        <v>11</v>
      </c>
      <c r="C171" s="2">
        <v>290</v>
      </c>
      <c r="D171" s="78">
        <v>7.597729903708208</v>
      </c>
      <c r="E171" s="3">
        <v>0.34011222998876556</v>
      </c>
      <c r="F171" s="277"/>
    </row>
    <row r="172" spans="1:6" x14ac:dyDescent="0.25">
      <c r="A172" s="36" t="s">
        <v>14</v>
      </c>
      <c r="B172" t="s">
        <v>11</v>
      </c>
      <c r="C172" s="2">
        <v>291</v>
      </c>
      <c r="D172" s="78">
        <v>2.3023733313103558</v>
      </c>
      <c r="E172" s="3">
        <v>0.10306569697830908</v>
      </c>
      <c r="F172" s="277"/>
    </row>
    <row r="173" spans="1:6" x14ac:dyDescent="0.25">
      <c r="A173" s="36" t="s">
        <v>14</v>
      </c>
      <c r="B173" t="s">
        <v>11</v>
      </c>
      <c r="C173" s="2">
        <v>292</v>
      </c>
      <c r="D173" s="77">
        <v>15.50193197499526</v>
      </c>
      <c r="E173" s="3">
        <v>0.69394368054285405</v>
      </c>
      <c r="F173" s="277"/>
    </row>
    <row r="174" spans="1:6" x14ac:dyDescent="0.25">
      <c r="A174" s="36" t="s">
        <v>70</v>
      </c>
      <c r="B174" t="s">
        <v>57</v>
      </c>
      <c r="C174" s="2">
        <v>293</v>
      </c>
      <c r="D174" s="77">
        <v>51.564647101051861</v>
      </c>
      <c r="E174" s="3">
        <v>2.3082904152150534</v>
      </c>
      <c r="F174" s="277"/>
    </row>
    <row r="175" spans="1:6" x14ac:dyDescent="0.25">
      <c r="A175" s="36" t="s">
        <v>71</v>
      </c>
      <c r="B175" t="s">
        <v>11</v>
      </c>
      <c r="C175" s="2">
        <v>294</v>
      </c>
      <c r="D175" s="78">
        <v>4.462338191928942</v>
      </c>
      <c r="E175" s="3">
        <v>0.19975648156171583</v>
      </c>
      <c r="F175" s="277"/>
    </row>
    <row r="176" spans="1:6" x14ac:dyDescent="0.25">
      <c r="A176" s="36" t="s">
        <v>69</v>
      </c>
      <c r="B176" t="s">
        <v>78</v>
      </c>
      <c r="C176" s="2">
        <v>295</v>
      </c>
      <c r="D176" s="77">
        <v>60.798630512904602</v>
      </c>
      <c r="E176" s="3">
        <v>2.7216495013746838</v>
      </c>
      <c r="F176" s="277"/>
    </row>
    <row r="177" spans="1:6" x14ac:dyDescent="0.25">
      <c r="A177" s="36" t="s">
        <v>14</v>
      </c>
      <c r="B177" t="s">
        <v>11</v>
      </c>
      <c r="C177" s="2">
        <v>296</v>
      </c>
      <c r="D177" s="78">
        <v>1.1698013180158158</v>
      </c>
      <c r="E177" s="3">
        <v>5.2366133036654952E-2</v>
      </c>
      <c r="F177" s="277"/>
    </row>
    <row r="178" spans="1:6" x14ac:dyDescent="0.25">
      <c r="A178" s="36" t="s">
        <v>70</v>
      </c>
      <c r="B178" t="s">
        <v>57</v>
      </c>
      <c r="C178" s="2">
        <v>297</v>
      </c>
      <c r="D178" s="77">
        <v>418.70179558077143</v>
      </c>
      <c r="E178" s="5">
        <v>18.743177659654989</v>
      </c>
      <c r="F178" s="277"/>
    </row>
    <row r="179" spans="1:6" x14ac:dyDescent="0.25">
      <c r="A179" s="36" t="s">
        <v>79</v>
      </c>
      <c r="B179" t="s">
        <v>3</v>
      </c>
      <c r="C179" s="2">
        <v>298</v>
      </c>
      <c r="D179" s="78">
        <v>1.9731997229647145</v>
      </c>
      <c r="E179" s="3">
        <v>8.8330246862710307E-2</v>
      </c>
      <c r="F179" s="277"/>
    </row>
    <row r="180" spans="1:6" s="6" customFormat="1" ht="15.75" thickBot="1" x14ac:dyDescent="0.3">
      <c r="A180" s="33" t="s">
        <v>80</v>
      </c>
      <c r="B180" s="12" t="s">
        <v>81</v>
      </c>
      <c r="C180" s="13">
        <v>299</v>
      </c>
      <c r="D180" s="14">
        <v>53.560381563669466</v>
      </c>
      <c r="E180" s="15">
        <v>2.3976294292559492</v>
      </c>
      <c r="F180" s="278"/>
    </row>
    <row r="181" spans="1:6" x14ac:dyDescent="0.25">
      <c r="A181" s="35" t="s">
        <v>82</v>
      </c>
      <c r="B181" s="30" t="s">
        <v>3</v>
      </c>
      <c r="C181" s="37">
        <v>301</v>
      </c>
      <c r="D181" s="42">
        <v>2.2872944521624889</v>
      </c>
      <c r="E181" s="41">
        <v>0.10254660173426162</v>
      </c>
      <c r="F181" s="276">
        <v>14</v>
      </c>
    </row>
    <row r="182" spans="1:6" x14ac:dyDescent="0.25">
      <c r="A182" s="36" t="s">
        <v>42</v>
      </c>
      <c r="B182" t="s">
        <v>3</v>
      </c>
      <c r="C182" s="2">
        <v>302</v>
      </c>
      <c r="D182" s="78">
        <v>2.1813847824287147</v>
      </c>
      <c r="E182" s="3">
        <v>9.7798338251294456E-2</v>
      </c>
      <c r="F182" s="277"/>
    </row>
    <row r="183" spans="1:6" x14ac:dyDescent="0.25">
      <c r="A183" s="36" t="s">
        <v>42</v>
      </c>
      <c r="B183" t="s">
        <v>3</v>
      </c>
      <c r="C183" s="2">
        <v>303</v>
      </c>
      <c r="D183" s="78">
        <v>3.6321794458875893</v>
      </c>
      <c r="E183" s="3">
        <v>0.16284202443312953</v>
      </c>
      <c r="F183" s="277"/>
    </row>
    <row r="184" spans="1:6" x14ac:dyDescent="0.25">
      <c r="A184" s="36" t="s">
        <v>42</v>
      </c>
      <c r="B184" t="s">
        <v>3</v>
      </c>
      <c r="C184" s="2">
        <v>304</v>
      </c>
      <c r="D184" s="78">
        <v>1.9732204155566542</v>
      </c>
      <c r="E184" s="3">
        <v>8.8465675198353369E-2</v>
      </c>
      <c r="F184" s="277"/>
    </row>
    <row r="185" spans="1:6" x14ac:dyDescent="0.25">
      <c r="A185" s="36" t="s">
        <v>42</v>
      </c>
      <c r="B185" t="s">
        <v>3</v>
      </c>
      <c r="C185" s="2">
        <v>305</v>
      </c>
      <c r="D185" s="77">
        <v>13.053414806307341</v>
      </c>
      <c r="E185" s="3">
        <v>0.58522562678756451</v>
      </c>
      <c r="F185" s="277"/>
    </row>
    <row r="186" spans="1:6" x14ac:dyDescent="0.25">
      <c r="A186" s="36" t="s">
        <v>83</v>
      </c>
      <c r="B186" t="s">
        <v>3</v>
      </c>
      <c r="C186" s="2">
        <v>306</v>
      </c>
      <c r="D186" s="77">
        <v>15.604595786800752</v>
      </c>
      <c r="E186" s="3">
        <v>0.69960309126807385</v>
      </c>
      <c r="F186" s="277"/>
    </row>
    <row r="187" spans="1:6" x14ac:dyDescent="0.25">
      <c r="A187" s="36" t="s">
        <v>42</v>
      </c>
      <c r="B187" t="s">
        <v>3</v>
      </c>
      <c r="C187" s="2">
        <v>307</v>
      </c>
      <c r="D187" s="78">
        <v>4.336149921595517</v>
      </c>
      <c r="E187" s="3">
        <v>0.19440323420078692</v>
      </c>
      <c r="F187" s="277"/>
    </row>
    <row r="188" spans="1:6" x14ac:dyDescent="0.25">
      <c r="A188" s="36" t="s">
        <v>73</v>
      </c>
      <c r="B188" t="s">
        <v>84</v>
      </c>
      <c r="C188" s="2">
        <v>308</v>
      </c>
      <c r="D188" s="78">
        <v>3.9790720212169446</v>
      </c>
      <c r="E188" s="3">
        <v>0.17839430924422592</v>
      </c>
      <c r="F188" s="277"/>
    </row>
    <row r="189" spans="1:6" x14ac:dyDescent="0.25">
      <c r="A189" s="36" t="s">
        <v>70</v>
      </c>
      <c r="B189" t="s">
        <v>62</v>
      </c>
      <c r="C189" s="2">
        <v>309</v>
      </c>
      <c r="D189" s="78">
        <v>1.1917404382481374</v>
      </c>
      <c r="E189" s="3">
        <v>5.3429470777627872E-2</v>
      </c>
      <c r="F189" s="277"/>
    </row>
    <row r="190" spans="1:6" x14ac:dyDescent="0.25">
      <c r="A190" s="36" t="s">
        <v>72</v>
      </c>
      <c r="B190" t="s">
        <v>62</v>
      </c>
      <c r="C190" s="2">
        <v>310</v>
      </c>
      <c r="D190" s="77">
        <v>26.638832558924555</v>
      </c>
      <c r="E190" s="3">
        <v>1.1943026183196706</v>
      </c>
      <c r="F190" s="277"/>
    </row>
    <row r="191" spans="1:6" x14ac:dyDescent="0.25">
      <c r="A191" s="36" t="s">
        <v>72</v>
      </c>
      <c r="B191" t="s">
        <v>62</v>
      </c>
      <c r="C191" s="2">
        <v>311</v>
      </c>
      <c r="D191" s="77">
        <v>53.911697103225428</v>
      </c>
      <c r="E191" s="3">
        <v>2.4170308839930068</v>
      </c>
      <c r="F191" s="277"/>
    </row>
    <row r="192" spans="1:6" x14ac:dyDescent="0.25">
      <c r="A192" s="36" t="s">
        <v>70</v>
      </c>
      <c r="B192" t="s">
        <v>62</v>
      </c>
      <c r="C192" s="2">
        <v>312</v>
      </c>
      <c r="D192" s="77">
        <v>212.1934980612011</v>
      </c>
      <c r="E192" s="3">
        <v>9.5133016720734638</v>
      </c>
      <c r="F192" s="277"/>
    </row>
    <row r="193" spans="1:6" x14ac:dyDescent="0.25">
      <c r="A193" s="36" t="s">
        <v>14</v>
      </c>
      <c r="B193" t="s">
        <v>11</v>
      </c>
      <c r="C193" s="2">
        <v>313</v>
      </c>
      <c r="D193" s="77">
        <v>20.775018299936889</v>
      </c>
      <c r="E193" s="3">
        <v>0.93140938876997736</v>
      </c>
      <c r="F193" s="277"/>
    </row>
    <row r="194" spans="1:6" x14ac:dyDescent="0.25">
      <c r="A194" s="36" t="s">
        <v>14</v>
      </c>
      <c r="B194" t="s">
        <v>11</v>
      </c>
      <c r="C194" s="2">
        <v>314</v>
      </c>
      <c r="D194" s="77">
        <v>23.993588634767775</v>
      </c>
      <c r="E194" s="3">
        <v>1.0757080163330224</v>
      </c>
      <c r="F194" s="277"/>
    </row>
    <row r="195" spans="1:6" x14ac:dyDescent="0.25">
      <c r="A195" s="36" t="s">
        <v>43</v>
      </c>
      <c r="B195" t="s">
        <v>3</v>
      </c>
      <c r="C195" s="2">
        <v>315</v>
      </c>
      <c r="D195" s="77">
        <v>21.499496289089134</v>
      </c>
      <c r="E195" s="3">
        <v>0.9638900148426699</v>
      </c>
      <c r="F195" s="277"/>
    </row>
    <row r="196" spans="1:6" x14ac:dyDescent="0.25">
      <c r="A196" s="36" t="s">
        <v>70</v>
      </c>
      <c r="B196" t="s">
        <v>62</v>
      </c>
      <c r="C196" s="2">
        <v>316</v>
      </c>
      <c r="D196" s="77">
        <v>124.43467148201452</v>
      </c>
      <c r="E196" s="3">
        <v>5.5787975554855835</v>
      </c>
      <c r="F196" s="277"/>
    </row>
    <row r="197" spans="1:6" x14ac:dyDescent="0.25">
      <c r="A197" s="36" t="s">
        <v>14</v>
      </c>
      <c r="B197" t="s">
        <v>11</v>
      </c>
      <c r="C197" s="2">
        <v>317</v>
      </c>
      <c r="D197" s="77">
        <v>139.83334443350498</v>
      </c>
      <c r="E197" s="3">
        <v>6.26916847860819</v>
      </c>
      <c r="F197" s="277"/>
    </row>
    <row r="198" spans="1:6" x14ac:dyDescent="0.25">
      <c r="A198" s="36" t="s">
        <v>14</v>
      </c>
      <c r="B198" t="s">
        <v>11</v>
      </c>
      <c r="C198" s="2">
        <v>318</v>
      </c>
      <c r="D198" s="78">
        <v>8.6768633803823292</v>
      </c>
      <c r="E198" s="3">
        <v>0.38901106612199987</v>
      </c>
      <c r="F198" s="277"/>
    </row>
    <row r="199" spans="1:6" x14ac:dyDescent="0.25">
      <c r="A199" s="36" t="s">
        <v>14</v>
      </c>
      <c r="B199" t="s">
        <v>11</v>
      </c>
      <c r="C199" s="2">
        <v>319</v>
      </c>
      <c r="D199" s="77">
        <v>70.931399222990336</v>
      </c>
      <c r="E199" s="3">
        <v>3.1800776413797602</v>
      </c>
      <c r="F199" s="277"/>
    </row>
    <row r="200" spans="1:6" x14ac:dyDescent="0.25">
      <c r="A200" s="36" t="s">
        <v>72</v>
      </c>
      <c r="B200" t="s">
        <v>62</v>
      </c>
      <c r="C200" s="2">
        <v>320</v>
      </c>
      <c r="D200" s="77">
        <v>10.412643509789218</v>
      </c>
      <c r="E200" s="3">
        <v>0.46683154676026972</v>
      </c>
      <c r="F200" s="277"/>
    </row>
    <row r="201" spans="1:6" x14ac:dyDescent="0.25">
      <c r="A201" s="36" t="s">
        <v>4</v>
      </c>
      <c r="B201" t="s">
        <v>62</v>
      </c>
      <c r="C201" s="2">
        <v>321</v>
      </c>
      <c r="D201" s="77">
        <v>59.832840435529128</v>
      </c>
      <c r="E201" s="3">
        <v>2.6824943561468264</v>
      </c>
      <c r="F201" s="277"/>
    </row>
    <row r="202" spans="1:6" x14ac:dyDescent="0.25">
      <c r="A202" s="36" t="s">
        <v>85</v>
      </c>
      <c r="B202" t="s">
        <v>3</v>
      </c>
      <c r="C202" s="2">
        <v>322</v>
      </c>
      <c r="D202" s="77">
        <v>105.44503184962295</v>
      </c>
      <c r="E202" s="3">
        <v>4.7274323057605425</v>
      </c>
      <c r="F202" s="277"/>
    </row>
    <row r="203" spans="1:6" x14ac:dyDescent="0.25">
      <c r="A203" s="36" t="s">
        <v>34</v>
      </c>
      <c r="B203" t="s">
        <v>3</v>
      </c>
      <c r="C203" s="2">
        <v>323</v>
      </c>
      <c r="D203" s="77">
        <v>54.31690355954872</v>
      </c>
      <c r="E203" s="3">
        <v>2.4351975634327485</v>
      </c>
      <c r="F203" s="277"/>
    </row>
    <row r="204" spans="1:6" x14ac:dyDescent="0.25">
      <c r="A204" s="36" t="s">
        <v>17</v>
      </c>
      <c r="B204" t="s">
        <v>16</v>
      </c>
      <c r="C204" s="2">
        <v>324</v>
      </c>
      <c r="D204" s="78">
        <v>6.2885390758681243</v>
      </c>
      <c r="E204" s="3">
        <v>0.28193497846056009</v>
      </c>
      <c r="F204" s="277"/>
    </row>
    <row r="205" spans="1:6" x14ac:dyDescent="0.25">
      <c r="A205" s="36" t="s">
        <v>17</v>
      </c>
      <c r="B205" t="s">
        <v>18</v>
      </c>
      <c r="C205" s="2">
        <v>326</v>
      </c>
      <c r="D205" s="77">
        <v>213.15584399094766</v>
      </c>
      <c r="E205" s="3">
        <v>9.5564466657995801</v>
      </c>
      <c r="F205" s="277"/>
    </row>
    <row r="206" spans="1:6" x14ac:dyDescent="0.25">
      <c r="A206" s="36" t="s">
        <v>17</v>
      </c>
      <c r="B206" t="s">
        <v>16</v>
      </c>
      <c r="C206" s="2">
        <v>327</v>
      </c>
      <c r="D206" s="77">
        <v>44.731862052503054</v>
      </c>
      <c r="E206" s="3">
        <v>2.0054700165049386</v>
      </c>
      <c r="F206" s="277"/>
    </row>
    <row r="207" spans="1:6" x14ac:dyDescent="0.25">
      <c r="A207" s="36" t="s">
        <v>17</v>
      </c>
      <c r="B207" t="s">
        <v>16</v>
      </c>
      <c r="C207" s="2">
        <v>328</v>
      </c>
      <c r="D207" s="78">
        <v>3.5956087831050012</v>
      </c>
      <c r="E207" s="3">
        <v>0.16120244663938341</v>
      </c>
      <c r="F207" s="277"/>
    </row>
    <row r="208" spans="1:6" x14ac:dyDescent="0.25">
      <c r="A208" s="36" t="s">
        <v>17</v>
      </c>
      <c r="B208" t="s">
        <v>18</v>
      </c>
      <c r="C208" s="2">
        <v>329</v>
      </c>
      <c r="D208" s="78">
        <v>3.2046291302065324</v>
      </c>
      <c r="E208" s="3">
        <v>0.1436735995274285</v>
      </c>
      <c r="F208" s="277"/>
    </row>
    <row r="209" spans="1:6" x14ac:dyDescent="0.25">
      <c r="A209" s="36" t="s">
        <v>17</v>
      </c>
      <c r="B209" t="s">
        <v>18</v>
      </c>
      <c r="C209" s="2">
        <v>331</v>
      </c>
      <c r="D209" s="77">
        <v>48.889403368547129</v>
      </c>
      <c r="E209" s="3">
        <v>2.1918656653585566</v>
      </c>
      <c r="F209" s="277"/>
    </row>
    <row r="210" spans="1:6" s="6" customFormat="1" ht="15.75" thickBot="1" x14ac:dyDescent="0.3">
      <c r="A210" s="33" t="s">
        <v>80</v>
      </c>
      <c r="B210" s="12" t="s">
        <v>3</v>
      </c>
      <c r="C210" s="13">
        <v>332</v>
      </c>
      <c r="D210" s="43">
        <v>3.0713421225924358</v>
      </c>
      <c r="E210" s="15">
        <v>0.1376979239106613</v>
      </c>
      <c r="F210" s="278"/>
    </row>
    <row r="211" spans="1:6" x14ac:dyDescent="0.25">
      <c r="A211" s="35" t="s">
        <v>42</v>
      </c>
      <c r="B211" s="30" t="s">
        <v>3</v>
      </c>
      <c r="C211" s="37">
        <v>335</v>
      </c>
      <c r="D211" s="42">
        <v>7.6459809347677883</v>
      </c>
      <c r="E211" s="41">
        <v>0.33413184669828833</v>
      </c>
      <c r="F211" s="276">
        <v>15</v>
      </c>
    </row>
    <row r="212" spans="1:6" x14ac:dyDescent="0.25">
      <c r="A212" s="36" t="s">
        <v>42</v>
      </c>
      <c r="B212" t="s">
        <v>3</v>
      </c>
      <c r="C212" s="2">
        <v>336</v>
      </c>
      <c r="D212" s="78">
        <v>8.086894218631592</v>
      </c>
      <c r="E212" s="3">
        <v>0.35339990020615319</v>
      </c>
      <c r="F212" s="277"/>
    </row>
    <row r="213" spans="1:6" x14ac:dyDescent="0.25">
      <c r="A213" s="36" t="s">
        <v>42</v>
      </c>
      <c r="B213" t="s">
        <v>3</v>
      </c>
      <c r="C213" s="2">
        <v>337</v>
      </c>
      <c r="D213" s="77">
        <v>33.693804058723451</v>
      </c>
      <c r="E213" s="3">
        <v>1.4724301654008067</v>
      </c>
      <c r="F213" s="277"/>
    </row>
    <row r="214" spans="1:6" x14ac:dyDescent="0.25">
      <c r="A214" s="36" t="s">
        <v>49</v>
      </c>
      <c r="B214" t="s">
        <v>3</v>
      </c>
      <c r="C214" s="2">
        <v>338</v>
      </c>
      <c r="D214" s="78">
        <v>1.2428540029440134</v>
      </c>
      <c r="E214" s="3">
        <v>5.4313123028033747E-2</v>
      </c>
      <c r="F214" s="277"/>
    </row>
    <row r="215" spans="1:6" x14ac:dyDescent="0.25">
      <c r="A215" s="36" t="s">
        <v>70</v>
      </c>
      <c r="B215" t="s">
        <v>62</v>
      </c>
      <c r="C215" s="2">
        <v>339</v>
      </c>
      <c r="D215" s="77">
        <v>557.4860415213027</v>
      </c>
      <c r="E215" s="5">
        <v>24.362320825965909</v>
      </c>
      <c r="F215" s="277"/>
    </row>
    <row r="216" spans="1:6" x14ac:dyDescent="0.25">
      <c r="A216" s="36" t="s">
        <v>14</v>
      </c>
      <c r="B216" t="s">
        <v>11</v>
      </c>
      <c r="C216" s="2">
        <v>340</v>
      </c>
      <c r="D216" s="77">
        <v>11.194240877107974</v>
      </c>
      <c r="E216" s="3">
        <v>0.48919195699866758</v>
      </c>
      <c r="F216" s="277"/>
    </row>
    <row r="217" spans="1:6" x14ac:dyDescent="0.25">
      <c r="A217" s="36" t="s">
        <v>14</v>
      </c>
      <c r="B217" t="s">
        <v>11</v>
      </c>
      <c r="C217" s="2">
        <v>341</v>
      </c>
      <c r="D217" s="78">
        <v>5.9341803547333107</v>
      </c>
      <c r="E217" s="3">
        <v>0.25932560615624439</v>
      </c>
      <c r="F217" s="277"/>
    </row>
    <row r="218" spans="1:6" x14ac:dyDescent="0.25">
      <c r="A218" s="36" t="s">
        <v>14</v>
      </c>
      <c r="B218" t="s">
        <v>11</v>
      </c>
      <c r="C218" s="2">
        <v>342</v>
      </c>
      <c r="D218" s="78">
        <v>1.1038408172678629</v>
      </c>
      <c r="E218" s="3">
        <v>4.8238201727331446E-2</v>
      </c>
      <c r="F218" s="277"/>
    </row>
    <row r="219" spans="1:6" x14ac:dyDescent="0.25">
      <c r="A219" s="36" t="s">
        <v>14</v>
      </c>
      <c r="B219" t="s">
        <v>11</v>
      </c>
      <c r="C219" s="2">
        <v>343</v>
      </c>
      <c r="D219" s="78">
        <v>6.9035583416414745</v>
      </c>
      <c r="E219" s="3">
        <v>0.30168773858603609</v>
      </c>
      <c r="F219" s="277"/>
    </row>
    <row r="220" spans="1:6" x14ac:dyDescent="0.25">
      <c r="A220" s="36" t="s">
        <v>70</v>
      </c>
      <c r="B220" t="s">
        <v>62</v>
      </c>
      <c r="C220" s="2">
        <v>344</v>
      </c>
      <c r="D220" s="78">
        <v>3.6710497674823004</v>
      </c>
      <c r="E220" s="3">
        <v>0.16042606548396218</v>
      </c>
      <c r="F220" s="277"/>
    </row>
    <row r="221" spans="1:6" x14ac:dyDescent="0.25">
      <c r="A221" s="36" t="s">
        <v>14</v>
      </c>
      <c r="B221" t="s">
        <v>11</v>
      </c>
      <c r="C221" s="2">
        <v>345</v>
      </c>
      <c r="D221" s="78">
        <v>1.9514839219768696</v>
      </c>
      <c r="E221" s="3">
        <v>8.5280480322300622E-2</v>
      </c>
      <c r="F221" s="277"/>
    </row>
    <row r="222" spans="1:6" x14ac:dyDescent="0.25">
      <c r="A222" s="36" t="s">
        <v>86</v>
      </c>
      <c r="B222" t="s">
        <v>3</v>
      </c>
      <c r="C222" s="2">
        <v>346</v>
      </c>
      <c r="D222" s="78">
        <v>9.5430007773793371</v>
      </c>
      <c r="E222" s="3">
        <v>0.41703222908779081</v>
      </c>
      <c r="F222" s="277"/>
    </row>
    <row r="223" spans="1:6" x14ac:dyDescent="0.25">
      <c r="A223" s="36" t="s">
        <v>34</v>
      </c>
      <c r="B223" t="s">
        <v>3</v>
      </c>
      <c r="C223" s="2">
        <v>347</v>
      </c>
      <c r="D223" s="77">
        <v>52.675087785432247</v>
      </c>
      <c r="E223" s="3">
        <v>2.3019184205270933</v>
      </c>
      <c r="F223" s="277"/>
    </row>
    <row r="224" spans="1:6" x14ac:dyDescent="0.25">
      <c r="A224" s="36" t="s">
        <v>17</v>
      </c>
      <c r="B224" t="s">
        <v>16</v>
      </c>
      <c r="C224" s="2">
        <v>348</v>
      </c>
      <c r="D224" s="77">
        <v>53.946055103451002</v>
      </c>
      <c r="E224" s="3">
        <v>2.3574601045419863</v>
      </c>
      <c r="F224" s="277"/>
    </row>
    <row r="225" spans="1:6" x14ac:dyDescent="0.25">
      <c r="A225" s="36" t="s">
        <v>15</v>
      </c>
      <c r="B225" t="s">
        <v>36</v>
      </c>
      <c r="C225" s="2">
        <v>349</v>
      </c>
      <c r="D225" s="78">
        <v>3.9564452601159754</v>
      </c>
      <c r="E225" s="3">
        <v>0.17289794107541673</v>
      </c>
      <c r="F225" s="277"/>
    </row>
    <row r="226" spans="1:6" s="12" customFormat="1" ht="15.75" thickBot="1" x14ac:dyDescent="0.3">
      <c r="A226" s="33" t="s">
        <v>17</v>
      </c>
      <c r="B226" s="12" t="s">
        <v>16</v>
      </c>
      <c r="C226" s="13">
        <v>350</v>
      </c>
      <c r="D226" s="14">
        <v>25.775134755019966</v>
      </c>
      <c r="E226" s="15">
        <v>1.1263817485380143</v>
      </c>
      <c r="F226" s="278"/>
    </row>
    <row r="227" spans="1:6" x14ac:dyDescent="0.25">
      <c r="B227">
        <f>COUNTA(B3:B226)</f>
        <v>224</v>
      </c>
      <c r="D227" s="3">
        <f>SUM(D3:D226)</f>
        <v>57548.747396606741</v>
      </c>
      <c r="F227" s="16"/>
    </row>
    <row r="228" spans="1:6" ht="15.75" thickBot="1" x14ac:dyDescent="0.3"/>
    <row r="229" spans="1:6" x14ac:dyDescent="0.25">
      <c r="A229" s="256" t="s">
        <v>231</v>
      </c>
      <c r="B229" s="279" t="s">
        <v>219</v>
      </c>
      <c r="C229" s="280"/>
    </row>
    <row r="230" spans="1:6" ht="15.75" thickBot="1" x14ac:dyDescent="0.3">
      <c r="A230" s="257" t="s">
        <v>148</v>
      </c>
      <c r="B230" s="128" t="s">
        <v>95</v>
      </c>
      <c r="C230" s="129" t="s">
        <v>232</v>
      </c>
    </row>
    <row r="231" spans="1:6" x14ac:dyDescent="0.25">
      <c r="A231" s="226">
        <v>1</v>
      </c>
      <c r="B231" s="242">
        <f>SUM(D8:D13)</f>
        <v>9209.4521673846339</v>
      </c>
      <c r="C231" s="222">
        <f>SUM(E8:E13)</f>
        <v>433.38223034093994</v>
      </c>
      <c r="E231" s="5"/>
    </row>
    <row r="232" spans="1:6" x14ac:dyDescent="0.25">
      <c r="A232" s="227">
        <v>2</v>
      </c>
      <c r="B232" s="243">
        <f>SUM(D25:D36)</f>
        <v>1108.5209408634059</v>
      </c>
      <c r="C232" s="223">
        <f>SUM(E25:E36)</f>
        <v>50.821493831449175</v>
      </c>
    </row>
    <row r="233" spans="1:6" x14ac:dyDescent="0.25">
      <c r="A233" s="227">
        <v>3</v>
      </c>
      <c r="B233" s="104">
        <f>SUM(D40:D42)</f>
        <v>303.67724334021443</v>
      </c>
      <c r="C233" s="232">
        <f>SUM(E40:E42)</f>
        <v>14.303404669763722</v>
      </c>
    </row>
    <row r="234" spans="1:6" x14ac:dyDescent="0.25">
      <c r="A234" s="227">
        <v>4</v>
      </c>
      <c r="B234" s="104">
        <f>SUM(D60:D62)</f>
        <v>808.77033455888568</v>
      </c>
      <c r="C234" s="232">
        <f>SUM(E60:E62)</f>
        <v>37.702576738011068</v>
      </c>
    </row>
    <row r="235" spans="1:6" x14ac:dyDescent="0.25">
      <c r="A235" s="227">
        <v>5</v>
      </c>
      <c r="B235" s="89">
        <f>SUM(0)</f>
        <v>0</v>
      </c>
      <c r="C235" s="157">
        <f>SUM(0)</f>
        <v>0</v>
      </c>
    </row>
    <row r="236" spans="1:6" x14ac:dyDescent="0.25">
      <c r="A236" s="227">
        <v>6</v>
      </c>
      <c r="B236" s="243">
        <f>SUM(D79:D82)</f>
        <v>211.88508638578188</v>
      </c>
      <c r="C236" s="223">
        <f>SUM(E79:E82)</f>
        <v>9.7562774763021629</v>
      </c>
    </row>
    <row r="237" spans="1:6" x14ac:dyDescent="0.25">
      <c r="A237" s="227">
        <v>7</v>
      </c>
      <c r="B237" s="258">
        <f>SUM(D87:D88)</f>
        <v>7.0659553387583757E-2</v>
      </c>
      <c r="C237" s="112">
        <f>SUM(E87:E88)</f>
        <v>3.1955538531383003E-3</v>
      </c>
    </row>
    <row r="238" spans="1:6" x14ac:dyDescent="0.25">
      <c r="A238" s="227">
        <v>8</v>
      </c>
      <c r="B238" s="231">
        <f>SUM(D107)</f>
        <v>0.13317940643122259</v>
      </c>
      <c r="C238" s="90">
        <f>SUM(E107)</f>
        <v>5.915845378864552E-3</v>
      </c>
    </row>
    <row r="239" spans="1:6" x14ac:dyDescent="0.25">
      <c r="A239" s="227">
        <v>9</v>
      </c>
      <c r="B239" s="104">
        <f>SUM(D118)</f>
        <v>8.8854000856368689</v>
      </c>
      <c r="C239" s="232">
        <f>SUM(E118)</f>
        <v>0.40689776603399441</v>
      </c>
    </row>
    <row r="240" spans="1:6" x14ac:dyDescent="0.25">
      <c r="A240" s="227">
        <v>10</v>
      </c>
      <c r="B240" s="243">
        <f>SUM(D139)</f>
        <v>70.711998393899577</v>
      </c>
      <c r="C240" s="223">
        <f>SUM(E139)</f>
        <v>3.1844555499656098</v>
      </c>
    </row>
    <row r="241" spans="1:3" x14ac:dyDescent="0.25">
      <c r="A241" s="227">
        <v>11</v>
      </c>
      <c r="B241" s="89">
        <v>0</v>
      </c>
      <c r="C241" s="157">
        <v>0</v>
      </c>
    </row>
    <row r="242" spans="1:3" x14ac:dyDescent="0.25">
      <c r="A242" s="227">
        <v>12</v>
      </c>
      <c r="B242" s="243">
        <f>SUM(D167)</f>
        <v>2176.6267827857982</v>
      </c>
      <c r="C242" s="223">
        <f>SUM(E167)</f>
        <v>99.42782956877376</v>
      </c>
    </row>
    <row r="243" spans="1:3" x14ac:dyDescent="0.25">
      <c r="A243" s="227">
        <v>13</v>
      </c>
      <c r="B243" s="89">
        <v>0</v>
      </c>
      <c r="C243" s="157">
        <v>0</v>
      </c>
    </row>
    <row r="244" spans="1:3" x14ac:dyDescent="0.25">
      <c r="A244" s="227">
        <v>14</v>
      </c>
      <c r="B244" s="104">
        <f>SUM(D204:D209)</f>
        <v>319.86588640117742</v>
      </c>
      <c r="C244" s="232">
        <f>SUM(E204:E209)</f>
        <v>14.340593372290446</v>
      </c>
    </row>
    <row r="245" spans="1:3" ht="15.75" thickBot="1" x14ac:dyDescent="0.3">
      <c r="A245" s="228">
        <v>15</v>
      </c>
      <c r="B245" s="244">
        <f>SUM(D224:D226)</f>
        <v>83.677635118586949</v>
      </c>
      <c r="C245" s="224">
        <f>SUM(E224:E226)</f>
        <v>3.6567397941554169</v>
      </c>
    </row>
  </sheetData>
  <mergeCells count="20">
    <mergeCell ref="A1:A2"/>
    <mergeCell ref="B1:B2"/>
    <mergeCell ref="C1:C2"/>
    <mergeCell ref="F1:F2"/>
    <mergeCell ref="F181:F210"/>
    <mergeCell ref="F211:F226"/>
    <mergeCell ref="B229:C229"/>
    <mergeCell ref="F3:F13"/>
    <mergeCell ref="F14:F36"/>
    <mergeCell ref="F37:F45"/>
    <mergeCell ref="F46:F62"/>
    <mergeCell ref="F63:F73"/>
    <mergeCell ref="F74:F82"/>
    <mergeCell ref="F83:F89"/>
    <mergeCell ref="F90:F107"/>
    <mergeCell ref="F108:F118"/>
    <mergeCell ref="F119:F139"/>
    <mergeCell ref="F140:F146"/>
    <mergeCell ref="F147:F167"/>
    <mergeCell ref="F168:F180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B43D9-BFFD-43D2-A77D-3250B0CE8B17}">
  <dimension ref="A1:O19"/>
  <sheetViews>
    <sheetView workbookViewId="0">
      <selection activeCell="L2" sqref="B2:M2"/>
    </sheetView>
  </sheetViews>
  <sheetFormatPr defaultRowHeight="15" x14ac:dyDescent="0.25"/>
  <sheetData>
    <row r="1" spans="1:15" ht="15.75" thickBot="1" x14ac:dyDescent="0.3">
      <c r="A1" s="310" t="s">
        <v>311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2"/>
    </row>
    <row r="2" spans="1:15" ht="15.75" thickBot="1" x14ac:dyDescent="0.3">
      <c r="A2" s="313" t="s">
        <v>312</v>
      </c>
      <c r="B2" s="310" t="s">
        <v>313</v>
      </c>
      <c r="C2" s="312"/>
      <c r="D2" s="315" t="s">
        <v>314</v>
      </c>
      <c r="E2" s="312"/>
      <c r="F2" s="315" t="s">
        <v>102</v>
      </c>
      <c r="G2" s="312"/>
      <c r="H2" s="315" t="s">
        <v>315</v>
      </c>
      <c r="I2" s="312"/>
      <c r="J2" s="315" t="s">
        <v>8</v>
      </c>
      <c r="K2" s="312"/>
      <c r="L2" s="315" t="s">
        <v>316</v>
      </c>
      <c r="M2" s="312"/>
      <c r="N2" s="315" t="s">
        <v>100</v>
      </c>
      <c r="O2" s="312"/>
    </row>
    <row r="3" spans="1:15" ht="15.75" thickBot="1" x14ac:dyDescent="0.3">
      <c r="A3" s="314"/>
      <c r="B3" s="259" t="s">
        <v>233</v>
      </c>
      <c r="C3" s="259" t="s">
        <v>317</v>
      </c>
      <c r="D3" s="259" t="s">
        <v>233</v>
      </c>
      <c r="E3" s="259" t="s">
        <v>317</v>
      </c>
      <c r="F3" s="259" t="s">
        <v>233</v>
      </c>
      <c r="G3" s="259" t="s">
        <v>317</v>
      </c>
      <c r="H3" s="259" t="s">
        <v>233</v>
      </c>
      <c r="I3" s="259" t="s">
        <v>318</v>
      </c>
      <c r="J3" s="259" t="s">
        <v>233</v>
      </c>
      <c r="K3" s="259" t="s">
        <v>317</v>
      </c>
      <c r="L3" s="259" t="s">
        <v>233</v>
      </c>
      <c r="M3" s="260" t="s">
        <v>318</v>
      </c>
      <c r="N3" s="261" t="s">
        <v>233</v>
      </c>
      <c r="O3" s="259" t="s">
        <v>317</v>
      </c>
    </row>
    <row r="4" spans="1:15" ht="15.75" thickBot="1" x14ac:dyDescent="0.3">
      <c r="A4" s="262">
        <v>1</v>
      </c>
      <c r="B4" s="263">
        <v>0</v>
      </c>
      <c r="C4" s="263">
        <v>0</v>
      </c>
      <c r="D4" s="263">
        <v>0</v>
      </c>
      <c r="E4" s="263">
        <v>0</v>
      </c>
      <c r="F4" s="263">
        <v>5.15</v>
      </c>
      <c r="G4" s="263">
        <v>1</v>
      </c>
      <c r="H4" s="263">
        <v>0</v>
      </c>
      <c r="I4" s="263">
        <v>0</v>
      </c>
      <c r="J4" s="263">
        <v>9209</v>
      </c>
      <c r="K4" s="263">
        <v>6</v>
      </c>
      <c r="L4" s="263">
        <v>1298</v>
      </c>
      <c r="M4" s="264">
        <v>4</v>
      </c>
      <c r="N4" s="265">
        <v>10520</v>
      </c>
      <c r="O4" s="266">
        <v>11</v>
      </c>
    </row>
    <row r="5" spans="1:15" ht="15.75" thickBot="1" x14ac:dyDescent="0.3">
      <c r="A5" s="267">
        <v>2</v>
      </c>
      <c r="B5" s="263">
        <v>17</v>
      </c>
      <c r="C5" s="263">
        <v>1</v>
      </c>
      <c r="D5" s="263">
        <v>0</v>
      </c>
      <c r="E5" s="263">
        <v>0</v>
      </c>
      <c r="F5" s="263">
        <v>15.22</v>
      </c>
      <c r="G5" s="263">
        <v>1</v>
      </c>
      <c r="H5" s="263">
        <v>0</v>
      </c>
      <c r="I5" s="263">
        <v>0</v>
      </c>
      <c r="J5" s="263">
        <v>1109</v>
      </c>
      <c r="K5" s="263">
        <v>12</v>
      </c>
      <c r="L5" s="263">
        <v>6483</v>
      </c>
      <c r="M5" s="264">
        <v>9</v>
      </c>
      <c r="N5" s="268">
        <v>7638</v>
      </c>
      <c r="O5" s="266">
        <v>23</v>
      </c>
    </row>
    <row r="6" spans="1:15" ht="15.75" thickBot="1" x14ac:dyDescent="0.3">
      <c r="A6" s="267">
        <v>3</v>
      </c>
      <c r="B6" s="263">
        <v>0</v>
      </c>
      <c r="C6" s="263">
        <v>0</v>
      </c>
      <c r="D6" s="263">
        <v>0</v>
      </c>
      <c r="E6" s="263">
        <v>0</v>
      </c>
      <c r="F6" s="263">
        <v>0</v>
      </c>
      <c r="G6" s="263">
        <v>0</v>
      </c>
      <c r="H6" s="263">
        <v>89.78</v>
      </c>
      <c r="I6" s="263">
        <v>3</v>
      </c>
      <c r="J6" s="263">
        <v>303.7</v>
      </c>
      <c r="K6" s="263">
        <v>3</v>
      </c>
      <c r="L6" s="263">
        <v>198.4</v>
      </c>
      <c r="M6" s="264">
        <v>3</v>
      </c>
      <c r="N6" s="268">
        <v>598</v>
      </c>
      <c r="O6" s="266">
        <v>9</v>
      </c>
    </row>
    <row r="7" spans="1:15" ht="15.75" thickBot="1" x14ac:dyDescent="0.3">
      <c r="A7" s="267">
        <v>4</v>
      </c>
      <c r="B7" s="263">
        <v>0</v>
      </c>
      <c r="C7" s="263">
        <v>0</v>
      </c>
      <c r="D7" s="263">
        <v>140.6</v>
      </c>
      <c r="E7" s="263">
        <v>2</v>
      </c>
      <c r="F7" s="263">
        <v>0</v>
      </c>
      <c r="G7" s="263">
        <v>0</v>
      </c>
      <c r="H7" s="263">
        <v>502.4</v>
      </c>
      <c r="I7" s="263">
        <v>4</v>
      </c>
      <c r="J7" s="263">
        <v>808.8</v>
      </c>
      <c r="K7" s="263">
        <v>3</v>
      </c>
      <c r="L7" s="263">
        <v>6108</v>
      </c>
      <c r="M7" s="264">
        <v>8</v>
      </c>
      <c r="N7" s="268">
        <v>7568</v>
      </c>
      <c r="O7" s="266">
        <v>17</v>
      </c>
    </row>
    <row r="8" spans="1:15" ht="15.75" thickBot="1" x14ac:dyDescent="0.3">
      <c r="A8" s="267">
        <v>5</v>
      </c>
      <c r="B8" s="263">
        <v>0</v>
      </c>
      <c r="C8" s="263">
        <v>0</v>
      </c>
      <c r="D8" s="263">
        <v>114.2</v>
      </c>
      <c r="E8" s="263">
        <v>2</v>
      </c>
      <c r="F8" s="263">
        <v>79.540000000000006</v>
      </c>
      <c r="G8" s="263">
        <v>1</v>
      </c>
      <c r="H8" s="263">
        <v>1045</v>
      </c>
      <c r="I8" s="263">
        <v>1</v>
      </c>
      <c r="J8" s="263">
        <v>0</v>
      </c>
      <c r="K8" s="263">
        <v>0</v>
      </c>
      <c r="L8" s="263">
        <v>2046</v>
      </c>
      <c r="M8" s="264">
        <v>7</v>
      </c>
      <c r="N8" s="268">
        <v>3288</v>
      </c>
      <c r="O8" s="266">
        <v>11</v>
      </c>
    </row>
    <row r="9" spans="1:15" ht="15.75" thickBot="1" x14ac:dyDescent="0.3">
      <c r="A9" s="267">
        <v>6</v>
      </c>
      <c r="B9" s="263">
        <v>15.63</v>
      </c>
      <c r="C9" s="263">
        <v>2</v>
      </c>
      <c r="D9" s="263">
        <v>0</v>
      </c>
      <c r="E9" s="263">
        <v>0</v>
      </c>
      <c r="F9" s="263">
        <v>0</v>
      </c>
      <c r="G9" s="263">
        <v>0</v>
      </c>
      <c r="H9" s="263">
        <v>74.150000000000006</v>
      </c>
      <c r="I9" s="263">
        <v>2</v>
      </c>
      <c r="J9" s="263">
        <v>211.9</v>
      </c>
      <c r="K9" s="263">
        <v>4</v>
      </c>
      <c r="L9" s="263">
        <v>154</v>
      </c>
      <c r="M9" s="264">
        <v>1</v>
      </c>
      <c r="N9" s="268">
        <v>464</v>
      </c>
      <c r="O9" s="266">
        <v>9</v>
      </c>
    </row>
    <row r="10" spans="1:15" ht="15.75" thickBot="1" x14ac:dyDescent="0.3">
      <c r="A10" s="267">
        <v>7</v>
      </c>
      <c r="B10" s="263">
        <v>0</v>
      </c>
      <c r="C10" s="263">
        <v>0</v>
      </c>
      <c r="D10" s="263">
        <v>14.82</v>
      </c>
      <c r="E10" s="263">
        <v>1</v>
      </c>
      <c r="F10" s="263">
        <v>0</v>
      </c>
      <c r="G10" s="263">
        <v>0</v>
      </c>
      <c r="H10" s="263">
        <v>10.11</v>
      </c>
      <c r="I10" s="263">
        <v>1</v>
      </c>
      <c r="J10" s="263">
        <v>7.0000000000000007E-2</v>
      </c>
      <c r="K10" s="263">
        <v>2</v>
      </c>
      <c r="L10" s="263">
        <v>328.7</v>
      </c>
      <c r="M10" s="264">
        <v>3</v>
      </c>
      <c r="N10" s="268">
        <v>358</v>
      </c>
      <c r="O10" s="266">
        <v>7</v>
      </c>
    </row>
    <row r="11" spans="1:15" ht="15.75" thickBot="1" x14ac:dyDescent="0.3">
      <c r="A11" s="267" t="s">
        <v>319</v>
      </c>
      <c r="B11" s="263">
        <v>0</v>
      </c>
      <c r="C11" s="263">
        <v>0</v>
      </c>
      <c r="D11" s="263">
        <v>105</v>
      </c>
      <c r="E11" s="263">
        <v>2</v>
      </c>
      <c r="F11" s="263">
        <v>1736</v>
      </c>
      <c r="G11" s="263">
        <v>7</v>
      </c>
      <c r="H11" s="263">
        <v>85.62</v>
      </c>
      <c r="I11" s="263">
        <v>2</v>
      </c>
      <c r="J11" s="263" t="s">
        <v>320</v>
      </c>
      <c r="K11" s="263" t="s">
        <v>321</v>
      </c>
      <c r="L11" s="263">
        <v>8103</v>
      </c>
      <c r="M11" s="264">
        <v>6</v>
      </c>
      <c r="N11" s="265">
        <v>10042</v>
      </c>
      <c r="O11" s="266">
        <v>18</v>
      </c>
    </row>
    <row r="12" spans="1:15" ht="15.75" thickBot="1" x14ac:dyDescent="0.3">
      <c r="A12" s="267">
        <v>9</v>
      </c>
      <c r="B12" s="263">
        <v>209.1</v>
      </c>
      <c r="C12" s="263">
        <v>3</v>
      </c>
      <c r="D12" s="263">
        <v>140.69999999999999</v>
      </c>
      <c r="E12" s="263">
        <v>2</v>
      </c>
      <c r="F12" s="263">
        <v>0</v>
      </c>
      <c r="G12" s="263">
        <v>0</v>
      </c>
      <c r="H12" s="263">
        <v>0</v>
      </c>
      <c r="I12" s="263">
        <v>0</v>
      </c>
      <c r="J12" s="263">
        <v>8.89</v>
      </c>
      <c r="K12" s="263">
        <v>1</v>
      </c>
      <c r="L12" s="263">
        <v>2826</v>
      </c>
      <c r="M12" s="264">
        <v>5</v>
      </c>
      <c r="N12" s="268">
        <v>3191</v>
      </c>
      <c r="O12" s="266">
        <v>11</v>
      </c>
    </row>
    <row r="13" spans="1:15" ht="15.75" thickBot="1" x14ac:dyDescent="0.3">
      <c r="A13" s="267">
        <v>10</v>
      </c>
      <c r="B13" s="263">
        <v>0.9</v>
      </c>
      <c r="C13" s="263">
        <v>2</v>
      </c>
      <c r="D13" s="263">
        <v>147.30000000000001</v>
      </c>
      <c r="E13" s="263">
        <v>2</v>
      </c>
      <c r="F13" s="263">
        <v>5.67</v>
      </c>
      <c r="G13" s="263">
        <v>1</v>
      </c>
      <c r="H13" s="263">
        <v>417</v>
      </c>
      <c r="I13" s="263">
        <v>5</v>
      </c>
      <c r="J13" s="263">
        <v>70.709999999999994</v>
      </c>
      <c r="K13" s="263">
        <v>1</v>
      </c>
      <c r="L13" s="263">
        <v>4161</v>
      </c>
      <c r="M13" s="264">
        <v>10</v>
      </c>
      <c r="N13" s="268">
        <v>4813</v>
      </c>
      <c r="O13" s="266">
        <v>21</v>
      </c>
    </row>
    <row r="14" spans="1:15" ht="15.75" thickBot="1" x14ac:dyDescent="0.3">
      <c r="A14" s="267">
        <v>11</v>
      </c>
      <c r="B14" s="263">
        <v>0</v>
      </c>
      <c r="C14" s="263">
        <v>0</v>
      </c>
      <c r="D14" s="263">
        <v>21.37</v>
      </c>
      <c r="E14" s="263">
        <v>1</v>
      </c>
      <c r="F14" s="263">
        <v>306</v>
      </c>
      <c r="G14" s="263">
        <v>2</v>
      </c>
      <c r="H14" s="263">
        <v>39.9</v>
      </c>
      <c r="I14" s="263">
        <v>1</v>
      </c>
      <c r="J14" s="263">
        <v>0</v>
      </c>
      <c r="K14" s="263">
        <v>0</v>
      </c>
      <c r="L14" s="263">
        <v>743.8</v>
      </c>
      <c r="M14" s="264">
        <v>3</v>
      </c>
      <c r="N14" s="268">
        <v>1115</v>
      </c>
      <c r="O14" s="266">
        <v>7</v>
      </c>
    </row>
    <row r="15" spans="1:15" ht="15.75" thickBot="1" x14ac:dyDescent="0.3">
      <c r="A15" s="267">
        <v>12</v>
      </c>
      <c r="B15" s="263">
        <v>0</v>
      </c>
      <c r="C15" s="263">
        <v>0</v>
      </c>
      <c r="D15" s="263">
        <v>59.99</v>
      </c>
      <c r="E15" s="263">
        <v>1</v>
      </c>
      <c r="F15" s="263">
        <v>17.059999999999999</v>
      </c>
      <c r="G15" s="263">
        <v>3</v>
      </c>
      <c r="H15" s="263">
        <v>608.5</v>
      </c>
      <c r="I15" s="263">
        <v>2</v>
      </c>
      <c r="J15" s="263">
        <v>2177</v>
      </c>
      <c r="K15" s="263">
        <v>1</v>
      </c>
      <c r="L15" s="263">
        <v>2435</v>
      </c>
      <c r="M15" s="264">
        <v>14</v>
      </c>
      <c r="N15" s="268">
        <v>5304</v>
      </c>
      <c r="O15" s="266">
        <v>21</v>
      </c>
    </row>
    <row r="16" spans="1:15" ht="15.75" thickBot="1" x14ac:dyDescent="0.3">
      <c r="A16" s="267">
        <v>13</v>
      </c>
      <c r="B16" s="263">
        <v>7.53</v>
      </c>
      <c r="C16" s="263">
        <v>2</v>
      </c>
      <c r="D16" s="263">
        <v>0</v>
      </c>
      <c r="E16" s="263">
        <v>0</v>
      </c>
      <c r="F16" s="263">
        <v>53.56</v>
      </c>
      <c r="G16" s="263">
        <v>1</v>
      </c>
      <c r="H16" s="263">
        <v>0</v>
      </c>
      <c r="I16" s="263">
        <v>0</v>
      </c>
      <c r="J16" s="263">
        <v>0</v>
      </c>
      <c r="K16" s="263">
        <v>0</v>
      </c>
      <c r="L16" s="263">
        <v>591.1</v>
      </c>
      <c r="M16" s="264">
        <v>10</v>
      </c>
      <c r="N16" s="268">
        <v>655</v>
      </c>
      <c r="O16" s="266">
        <v>13</v>
      </c>
    </row>
    <row r="17" spans="1:15" ht="15.75" thickBot="1" x14ac:dyDescent="0.3">
      <c r="A17" s="267">
        <v>14</v>
      </c>
      <c r="B17" s="263">
        <v>43.07</v>
      </c>
      <c r="C17" s="263">
        <v>7</v>
      </c>
      <c r="D17" s="263">
        <v>54.32</v>
      </c>
      <c r="E17" s="263">
        <v>1</v>
      </c>
      <c r="F17" s="263">
        <v>3.07</v>
      </c>
      <c r="G17" s="263">
        <v>1</v>
      </c>
      <c r="H17" s="263">
        <v>105.4</v>
      </c>
      <c r="I17" s="263">
        <v>1</v>
      </c>
      <c r="J17" s="263">
        <v>319.89999999999998</v>
      </c>
      <c r="K17" s="263">
        <v>6</v>
      </c>
      <c r="L17" s="263">
        <v>778.3</v>
      </c>
      <c r="M17" s="264">
        <v>14</v>
      </c>
      <c r="N17" s="268">
        <v>1320</v>
      </c>
      <c r="O17" s="266">
        <v>30</v>
      </c>
    </row>
    <row r="18" spans="1:15" ht="15.75" thickBot="1" x14ac:dyDescent="0.3">
      <c r="A18" s="267">
        <v>15</v>
      </c>
      <c r="B18" s="263">
        <v>49.43</v>
      </c>
      <c r="C18" s="263">
        <v>3</v>
      </c>
      <c r="D18" s="263">
        <v>52.68</v>
      </c>
      <c r="E18" s="263">
        <v>1</v>
      </c>
      <c r="F18" s="263">
        <v>10.79</v>
      </c>
      <c r="G18" s="263">
        <v>2</v>
      </c>
      <c r="H18" s="263">
        <v>0</v>
      </c>
      <c r="I18" s="263">
        <v>0</v>
      </c>
      <c r="J18" s="263">
        <v>83.68</v>
      </c>
      <c r="K18" s="263">
        <v>3</v>
      </c>
      <c r="L18" s="263">
        <v>588.20000000000005</v>
      </c>
      <c r="M18" s="264">
        <v>7</v>
      </c>
      <c r="N18" s="268">
        <v>794</v>
      </c>
      <c r="O18" s="266">
        <v>16</v>
      </c>
    </row>
    <row r="19" spans="1:15" ht="15.75" thickBot="1" x14ac:dyDescent="0.3">
      <c r="A19" s="269" t="s">
        <v>100</v>
      </c>
      <c r="B19" s="263">
        <v>342.6</v>
      </c>
      <c r="C19" s="263">
        <v>20</v>
      </c>
      <c r="D19" s="263">
        <v>851</v>
      </c>
      <c r="E19" s="263">
        <v>15</v>
      </c>
      <c r="F19" s="263">
        <v>2232</v>
      </c>
      <c r="G19" s="263">
        <v>20</v>
      </c>
      <c r="H19" s="263">
        <v>2978</v>
      </c>
      <c r="I19" s="263">
        <v>22</v>
      </c>
      <c r="J19" s="270">
        <v>14302</v>
      </c>
      <c r="K19" s="263">
        <v>43</v>
      </c>
      <c r="L19" s="270">
        <v>36843</v>
      </c>
      <c r="M19" s="264">
        <v>104</v>
      </c>
      <c r="N19" s="271">
        <v>57669</v>
      </c>
      <c r="O19" s="263">
        <v>224</v>
      </c>
    </row>
  </sheetData>
  <mergeCells count="9"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681D-9B3B-4042-8119-AB5276C58C74}">
  <dimension ref="A1:J18"/>
  <sheetViews>
    <sheetView zoomScaleNormal="100" workbookViewId="0">
      <selection activeCell="H1" sqref="H1:J1"/>
    </sheetView>
  </sheetViews>
  <sheetFormatPr defaultRowHeight="15" x14ac:dyDescent="0.25"/>
  <cols>
    <col min="1" max="4" width="12" bestFit="1" customWidth="1"/>
    <col min="5" max="5" width="18.7109375" bestFit="1" customWidth="1"/>
    <col min="6" max="8" width="18.7109375" customWidth="1"/>
    <col min="9" max="9" width="12.5703125" bestFit="1" customWidth="1"/>
    <col min="10" max="10" width="11.85546875" customWidth="1"/>
    <col min="12" max="12" width="11.5703125" bestFit="1" customWidth="1"/>
    <col min="13" max="13" width="23.7109375" bestFit="1" customWidth="1"/>
    <col min="14" max="14" width="15.42578125" bestFit="1" customWidth="1"/>
    <col min="15" max="15" width="11.5703125" bestFit="1" customWidth="1"/>
    <col min="16" max="16" width="15.42578125" bestFit="1" customWidth="1"/>
    <col min="17" max="17" width="11.5703125" bestFit="1" customWidth="1"/>
    <col min="18" max="18" width="12.5703125" bestFit="1" customWidth="1"/>
    <col min="19" max="20" width="10.5703125" bestFit="1" customWidth="1"/>
    <col min="21" max="21" width="12.140625" bestFit="1" customWidth="1"/>
    <col min="23" max="23" width="9.5703125" bestFit="1" customWidth="1"/>
    <col min="25" max="25" width="9.5703125" bestFit="1" customWidth="1"/>
    <col min="26" max="26" width="10.85546875" bestFit="1" customWidth="1"/>
    <col min="27" max="30" width="10.85546875" customWidth="1"/>
    <col min="33" max="33" width="13.85546875" bestFit="1" customWidth="1"/>
    <col min="34" max="34" width="17.28515625" bestFit="1" customWidth="1"/>
    <col min="35" max="35" width="16.85546875" customWidth="1"/>
    <col min="36" max="36" width="12.140625" bestFit="1" customWidth="1"/>
    <col min="38" max="38" width="10.42578125" bestFit="1" customWidth="1"/>
    <col min="39" max="39" width="12" bestFit="1" customWidth="1"/>
    <col min="41" max="41" width="21.7109375" bestFit="1" customWidth="1"/>
    <col min="42" max="42" width="24.7109375" bestFit="1" customWidth="1"/>
    <col min="45" max="45" width="12.140625" bestFit="1" customWidth="1"/>
    <col min="46" max="47" width="13.85546875" customWidth="1"/>
    <col min="56" max="56" width="9.5703125" bestFit="1" customWidth="1"/>
    <col min="57" max="57" width="10.5703125" bestFit="1" customWidth="1"/>
    <col min="58" max="58" width="13.7109375" bestFit="1" customWidth="1"/>
  </cols>
  <sheetData>
    <row r="1" spans="1:10" x14ac:dyDescent="0.25">
      <c r="A1" s="126"/>
      <c r="B1" s="289" t="s">
        <v>290</v>
      </c>
      <c r="C1" s="289"/>
      <c r="D1" s="289"/>
      <c r="E1" s="289"/>
      <c r="F1" s="289" t="s">
        <v>294</v>
      </c>
      <c r="G1" s="289"/>
      <c r="H1" s="289" t="s">
        <v>336</v>
      </c>
      <c r="I1" s="289"/>
      <c r="J1" s="290"/>
    </row>
    <row r="2" spans="1:10" x14ac:dyDescent="0.25">
      <c r="A2" s="287" t="s">
        <v>148</v>
      </c>
      <c r="B2" s="81" t="s">
        <v>291</v>
      </c>
      <c r="C2" s="81" t="s">
        <v>292</v>
      </c>
      <c r="D2" s="81" t="s">
        <v>234</v>
      </c>
      <c r="E2" s="81" t="s">
        <v>293</v>
      </c>
      <c r="F2" s="81" t="s">
        <v>226</v>
      </c>
      <c r="G2" s="81" t="s">
        <v>218</v>
      </c>
      <c r="H2" s="81" t="s">
        <v>226</v>
      </c>
      <c r="I2" s="81" t="s">
        <v>218</v>
      </c>
      <c r="J2" s="82" t="s">
        <v>100</v>
      </c>
    </row>
    <row r="3" spans="1:10" ht="15.75" thickBot="1" x14ac:dyDescent="0.3">
      <c r="A3" s="288"/>
      <c r="B3" s="102" t="s">
        <v>282</v>
      </c>
      <c r="C3" s="102" t="s">
        <v>282</v>
      </c>
      <c r="D3" s="102" t="s">
        <v>282</v>
      </c>
      <c r="E3" s="102" t="s">
        <v>282</v>
      </c>
      <c r="F3" s="102" t="s">
        <v>283</v>
      </c>
      <c r="G3" s="102" t="s">
        <v>283</v>
      </c>
      <c r="H3" s="102" t="s">
        <v>283</v>
      </c>
      <c r="I3" s="102" t="s">
        <v>283</v>
      </c>
      <c r="J3" s="103" t="s">
        <v>283</v>
      </c>
    </row>
    <row r="4" spans="1:10" x14ac:dyDescent="0.25">
      <c r="A4" s="226">
        <v>1</v>
      </c>
      <c r="B4" s="229">
        <v>4.6366651935483887</v>
      </c>
      <c r="C4" s="99">
        <v>4.7038469999999997</v>
      </c>
      <c r="D4" s="99">
        <v>4.4948912328767117</v>
      </c>
      <c r="E4" s="99">
        <v>4.6374333333333331</v>
      </c>
      <c r="F4" s="97">
        <v>1471.8</v>
      </c>
      <c r="G4" s="97">
        <v>1983.2</v>
      </c>
      <c r="H4" s="98">
        <v>62.7</v>
      </c>
      <c r="I4" s="98">
        <v>77.36666666666666</v>
      </c>
      <c r="J4" s="230">
        <v>140.06666666666666</v>
      </c>
    </row>
    <row r="5" spans="1:10" x14ac:dyDescent="0.25">
      <c r="A5" s="227">
        <v>2</v>
      </c>
      <c r="B5" s="231">
        <v>23.781454741935462</v>
      </c>
      <c r="C5" s="86">
        <v>24.401540000000001</v>
      </c>
      <c r="D5" s="86">
        <v>21.865161232876712</v>
      </c>
      <c r="E5" s="86">
        <v>22.897866666666665</v>
      </c>
      <c r="F5" s="84">
        <v>4300</v>
      </c>
      <c r="G5" s="84">
        <v>5000</v>
      </c>
      <c r="H5" s="85">
        <v>468.46666666666664</v>
      </c>
      <c r="I5" s="85">
        <v>168.83333333333334</v>
      </c>
      <c r="J5" s="232">
        <v>637.29999999999995</v>
      </c>
    </row>
    <row r="6" spans="1:10" x14ac:dyDescent="0.25">
      <c r="A6" s="227">
        <v>3</v>
      </c>
      <c r="B6" s="231">
        <v>0.49984606451612901</v>
      </c>
      <c r="C6" s="86">
        <v>0.517953</v>
      </c>
      <c r="D6" s="86">
        <v>0.51221095890410961</v>
      </c>
      <c r="E6" s="86">
        <v>0.50843333333333329</v>
      </c>
      <c r="F6" s="84">
        <v>379.68219178082194</v>
      </c>
      <c r="G6" s="84">
        <v>1.9068493150684931</v>
      </c>
      <c r="H6" s="85">
        <v>46.4</v>
      </c>
      <c r="I6" s="85">
        <v>0.5</v>
      </c>
      <c r="J6" s="232">
        <v>46.9</v>
      </c>
    </row>
    <row r="7" spans="1:10" x14ac:dyDescent="0.25">
      <c r="A7" s="227">
        <v>4</v>
      </c>
      <c r="B7" s="231">
        <v>14.711754516129027</v>
      </c>
      <c r="C7" s="86">
        <v>15.292350000000001</v>
      </c>
      <c r="D7" s="86">
        <v>12.835163643835614</v>
      </c>
      <c r="E7" s="86">
        <v>13.111133333333333</v>
      </c>
      <c r="F7" s="84">
        <v>1998.6</v>
      </c>
      <c r="G7" s="84">
        <v>2494.9013698630138</v>
      </c>
      <c r="H7" s="85">
        <v>419.36666666666667</v>
      </c>
      <c r="I7" s="85">
        <v>158.80000000000001</v>
      </c>
      <c r="J7" s="232">
        <v>578.16666666666674</v>
      </c>
    </row>
    <row r="8" spans="1:10" x14ac:dyDescent="0.25">
      <c r="A8" s="227">
        <v>5</v>
      </c>
      <c r="B8" s="231">
        <v>20.877770451612911</v>
      </c>
      <c r="C8" s="86">
        <v>20.258880000000001</v>
      </c>
      <c r="D8" s="86">
        <v>18.297638383561644</v>
      </c>
      <c r="E8" s="86">
        <v>19.551766666666666</v>
      </c>
      <c r="F8" s="84">
        <v>2800</v>
      </c>
      <c r="G8" s="84">
        <v>2000</v>
      </c>
      <c r="H8" s="85">
        <v>365.6</v>
      </c>
      <c r="I8" s="85">
        <v>304.53333333333336</v>
      </c>
      <c r="J8" s="232">
        <v>670.13333333333344</v>
      </c>
    </row>
    <row r="9" spans="1:10" x14ac:dyDescent="0.25">
      <c r="A9" s="227">
        <v>6</v>
      </c>
      <c r="B9" s="231">
        <v>1.7655770322580642</v>
      </c>
      <c r="C9" s="86">
        <v>1.922903</v>
      </c>
      <c r="D9" s="86">
        <v>1.7914849315068493</v>
      </c>
      <c r="E9" s="86">
        <v>1.8565333333333334</v>
      </c>
      <c r="F9" s="83"/>
      <c r="G9" s="83"/>
      <c r="H9" s="85">
        <v>38.333333333333336</v>
      </c>
      <c r="I9" s="85">
        <v>7</v>
      </c>
      <c r="J9" s="232">
        <v>45.333333333333336</v>
      </c>
    </row>
    <row r="10" spans="1:10" x14ac:dyDescent="0.25">
      <c r="A10" s="227">
        <v>7</v>
      </c>
      <c r="B10" s="231">
        <v>1.2393522903225802</v>
      </c>
      <c r="C10" s="86">
        <v>1.2580119999999999</v>
      </c>
      <c r="D10" s="86">
        <v>0.577916602739726</v>
      </c>
      <c r="E10" s="86">
        <v>1.2156333333333333</v>
      </c>
      <c r="F10" s="84">
        <v>2545.550684931507</v>
      </c>
      <c r="G10" s="84">
        <v>2881.7479452054795</v>
      </c>
      <c r="H10" s="85">
        <v>80.466666666666669</v>
      </c>
      <c r="I10" s="85">
        <v>6.5</v>
      </c>
      <c r="J10" s="232">
        <v>86.966666666666669</v>
      </c>
    </row>
    <row r="11" spans="1:10" x14ac:dyDescent="0.25">
      <c r="A11" s="227">
        <v>8</v>
      </c>
      <c r="B11" s="231">
        <v>14.67935038709677</v>
      </c>
      <c r="C11" s="86">
        <v>8.351507999999999</v>
      </c>
      <c r="D11" s="86">
        <v>11.537391780821917</v>
      </c>
      <c r="E11" s="86">
        <v>16.566700000000001</v>
      </c>
      <c r="F11" s="83"/>
      <c r="G11" s="83"/>
      <c r="H11" s="85">
        <v>1226.6666666666667</v>
      </c>
      <c r="I11" s="85">
        <v>1008.8666666666667</v>
      </c>
      <c r="J11" s="232">
        <v>2235.5333333333333</v>
      </c>
    </row>
    <row r="12" spans="1:10" x14ac:dyDescent="0.25">
      <c r="A12" s="227">
        <v>9</v>
      </c>
      <c r="B12" s="231">
        <v>18.785062419354841</v>
      </c>
      <c r="C12" s="86">
        <v>19.853830000000002</v>
      </c>
      <c r="D12" s="86">
        <v>18.156800712328767</v>
      </c>
      <c r="E12" s="86">
        <v>21.812166666666666</v>
      </c>
      <c r="F12" s="84">
        <v>1615</v>
      </c>
      <c r="G12" s="84">
        <v>1488.5205479452054</v>
      </c>
      <c r="H12" s="85">
        <v>1245.5</v>
      </c>
      <c r="I12" s="85">
        <v>1058.2</v>
      </c>
      <c r="J12" s="232">
        <v>2303.6999999999998</v>
      </c>
    </row>
    <row r="13" spans="1:10" x14ac:dyDescent="0.25">
      <c r="A13" s="227">
        <v>10</v>
      </c>
      <c r="B13" s="231">
        <v>23.571750354838706</v>
      </c>
      <c r="C13" s="86">
        <v>23.657689999999999</v>
      </c>
      <c r="D13" s="86">
        <v>19.60100397260274</v>
      </c>
      <c r="E13" s="86">
        <v>21.641966666666669</v>
      </c>
      <c r="F13" s="84">
        <v>1202.2</v>
      </c>
      <c r="G13" s="84">
        <v>1996.4</v>
      </c>
      <c r="H13" s="85">
        <v>473.36666666666667</v>
      </c>
      <c r="I13" s="85">
        <v>1503.6333333333334</v>
      </c>
      <c r="J13" s="232">
        <v>1977</v>
      </c>
    </row>
    <row r="14" spans="1:10" x14ac:dyDescent="0.25">
      <c r="A14" s="227">
        <v>11</v>
      </c>
      <c r="B14" s="231">
        <v>1.8752469032258061</v>
      </c>
      <c r="C14" s="86">
        <v>2.2376</v>
      </c>
      <c r="D14" s="86">
        <v>1.2242767123287672</v>
      </c>
      <c r="E14" s="86">
        <v>1.5541333333333334</v>
      </c>
      <c r="F14" s="84">
        <v>2022.3205479452056</v>
      </c>
      <c r="G14" s="84">
        <v>1486.5342465753424</v>
      </c>
      <c r="H14" s="85">
        <v>95.766666666666666</v>
      </c>
      <c r="I14" s="85">
        <v>11.9</v>
      </c>
      <c r="J14" s="232">
        <v>107.66666666666667</v>
      </c>
    </row>
    <row r="15" spans="1:10" x14ac:dyDescent="0.25">
      <c r="A15" s="227">
        <v>12</v>
      </c>
      <c r="B15" s="231">
        <v>6.2311597419354845</v>
      </c>
      <c r="C15" s="86">
        <v>6.5205539999999997</v>
      </c>
      <c r="D15" s="86">
        <v>6.1327135890410958</v>
      </c>
      <c r="E15" s="86">
        <v>6.087366666666667</v>
      </c>
      <c r="F15" s="84">
        <v>2010.7287671232878</v>
      </c>
      <c r="G15" s="84">
        <v>1890.0493150684931</v>
      </c>
      <c r="H15" s="85">
        <v>184.56666666666666</v>
      </c>
      <c r="I15" s="85">
        <v>28.266666666666666</v>
      </c>
      <c r="J15" s="232">
        <v>212.83333333333331</v>
      </c>
    </row>
    <row r="16" spans="1:10" x14ac:dyDescent="0.25">
      <c r="A16" s="227">
        <v>13</v>
      </c>
      <c r="B16" s="231">
        <v>1.5056647741935483</v>
      </c>
      <c r="C16" s="86">
        <v>4.3605039999999997</v>
      </c>
      <c r="D16" s="86">
        <v>4.3313261369863012</v>
      </c>
      <c r="E16" s="86">
        <v>4.4083666666666668</v>
      </c>
      <c r="F16" s="84">
        <v>98.101369863013701</v>
      </c>
      <c r="G16" s="84">
        <v>29</v>
      </c>
      <c r="H16" s="85">
        <v>64.86666666666666</v>
      </c>
      <c r="I16" s="85">
        <v>15.633333333333333</v>
      </c>
      <c r="J16" s="232">
        <v>80.5</v>
      </c>
    </row>
    <row r="17" spans="1:10" x14ac:dyDescent="0.25">
      <c r="A17" s="227">
        <v>14</v>
      </c>
      <c r="B17" s="231">
        <v>3.1622049354838722</v>
      </c>
      <c r="C17" s="86">
        <v>3.5465010000000001</v>
      </c>
      <c r="D17" s="86">
        <v>2.940327232876712</v>
      </c>
      <c r="E17" s="86">
        <v>2.4170333333333334</v>
      </c>
      <c r="F17" s="84">
        <v>57.139726027397259</v>
      </c>
      <c r="G17" s="84">
        <v>20.517808219178082</v>
      </c>
      <c r="H17" s="85">
        <v>43.333333333333336</v>
      </c>
      <c r="I17" s="85">
        <v>7.3666666666666663</v>
      </c>
      <c r="J17" s="232">
        <v>50.7</v>
      </c>
    </row>
    <row r="18" spans="1:10" ht="15.75" thickBot="1" x14ac:dyDescent="0.3">
      <c r="A18" s="228">
        <v>15</v>
      </c>
      <c r="B18" s="233">
        <v>0.19829441935483871</v>
      </c>
      <c r="C18" s="92">
        <v>1.8231590000000002</v>
      </c>
      <c r="D18" s="92">
        <v>1.9464149315068491</v>
      </c>
      <c r="E18" s="92">
        <v>1.7102999999999999</v>
      </c>
      <c r="F18" s="91">
        <v>108.1013698630137</v>
      </c>
      <c r="G18" s="91">
        <v>19.402739726027399</v>
      </c>
      <c r="H18" s="93">
        <v>61.1</v>
      </c>
      <c r="I18" s="93">
        <v>4.833333333333333</v>
      </c>
      <c r="J18" s="234">
        <v>65.933333333333337</v>
      </c>
    </row>
  </sheetData>
  <mergeCells count="4">
    <mergeCell ref="A2:A3"/>
    <mergeCell ref="B1:E1"/>
    <mergeCell ref="F1:G1"/>
    <mergeCell ref="H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2EB1B-0546-43D1-8ED6-49527E3F73DD}">
  <dimension ref="A1:R18"/>
  <sheetViews>
    <sheetView topLeftCell="F1" workbookViewId="0">
      <selection activeCell="I30" sqref="I30"/>
    </sheetView>
  </sheetViews>
  <sheetFormatPr defaultRowHeight="15" x14ac:dyDescent="0.25"/>
  <cols>
    <col min="5" max="5" width="20.7109375" bestFit="1" customWidth="1"/>
    <col min="6" max="6" width="23.42578125" bestFit="1" customWidth="1"/>
    <col min="7" max="7" width="14.140625" bestFit="1" customWidth="1"/>
    <col min="8" max="8" width="20.7109375" bestFit="1" customWidth="1"/>
    <col min="9" max="9" width="21.85546875" bestFit="1" customWidth="1"/>
    <col min="10" max="10" width="22.140625" bestFit="1" customWidth="1"/>
    <col min="11" max="12" width="14.28515625" bestFit="1" customWidth="1"/>
    <col min="13" max="13" width="25" bestFit="1" customWidth="1"/>
    <col min="14" max="14" width="15.42578125" bestFit="1" customWidth="1"/>
    <col min="15" max="15" width="25" bestFit="1" customWidth="1"/>
    <col min="16" max="16" width="15.42578125" bestFit="1" customWidth="1"/>
    <col min="17" max="17" width="22" bestFit="1" customWidth="1"/>
    <col min="18" max="18" width="18.42578125" bestFit="1" customWidth="1"/>
  </cols>
  <sheetData>
    <row r="1" spans="1:18" x14ac:dyDescent="0.25">
      <c r="A1" s="29"/>
      <c r="B1" s="30"/>
      <c r="C1" s="30"/>
      <c r="D1" s="30"/>
      <c r="E1" s="30"/>
      <c r="F1" s="291" t="s">
        <v>148</v>
      </c>
      <c r="G1" s="127" t="s">
        <v>270</v>
      </c>
      <c r="H1" s="127" t="s">
        <v>271</v>
      </c>
      <c r="I1" s="127" t="s">
        <v>274</v>
      </c>
      <c r="J1" s="127" t="s">
        <v>275</v>
      </c>
      <c r="K1" s="127" t="s">
        <v>276</v>
      </c>
      <c r="L1" s="123" t="s">
        <v>277</v>
      </c>
    </row>
    <row r="2" spans="1:18" ht="15.75" thickBot="1" x14ac:dyDescent="0.3">
      <c r="A2" s="17"/>
      <c r="F2" s="288"/>
      <c r="G2" s="102" t="s">
        <v>272</v>
      </c>
      <c r="H2" s="102" t="s">
        <v>273</v>
      </c>
      <c r="I2" s="102" t="s">
        <v>273</v>
      </c>
      <c r="J2" s="102" t="s">
        <v>273</v>
      </c>
      <c r="K2" s="102" t="s">
        <v>273</v>
      </c>
      <c r="L2" s="103" t="s">
        <v>273</v>
      </c>
    </row>
    <row r="3" spans="1:18" x14ac:dyDescent="0.25">
      <c r="A3" s="17">
        <v>5843</v>
      </c>
      <c r="B3">
        <v>7</v>
      </c>
      <c r="C3">
        <v>101</v>
      </c>
      <c r="D3" t="s">
        <v>125</v>
      </c>
      <c r="F3" s="136">
        <v>1</v>
      </c>
      <c r="G3" s="108">
        <v>2</v>
      </c>
      <c r="H3" s="99">
        <v>0.27656391753443182</v>
      </c>
      <c r="I3" s="99">
        <v>7.2423535635971975E-3</v>
      </c>
      <c r="J3" s="99">
        <v>0.5458854815052665</v>
      </c>
      <c r="K3" s="99">
        <v>0.26932156397083462</v>
      </c>
      <c r="L3" s="100">
        <v>0.26932156397083468</v>
      </c>
      <c r="O3" s="5"/>
      <c r="P3" s="5"/>
    </row>
    <row r="4" spans="1:18" x14ac:dyDescent="0.25">
      <c r="A4" s="17">
        <v>178</v>
      </c>
      <c r="B4">
        <v>7</v>
      </c>
      <c r="C4">
        <v>102</v>
      </c>
      <c r="D4" t="s">
        <v>125</v>
      </c>
      <c r="F4" s="89">
        <v>2</v>
      </c>
      <c r="G4" s="83">
        <v>5</v>
      </c>
      <c r="H4" s="86">
        <v>0.18024351337579969</v>
      </c>
      <c r="I4" s="86">
        <v>2.3464706942327614E-2</v>
      </c>
      <c r="J4" s="86">
        <v>0.2867208109201716</v>
      </c>
      <c r="K4" s="86">
        <v>0.15677880643347208</v>
      </c>
      <c r="L4" s="90">
        <v>0.10647729754437191</v>
      </c>
      <c r="O4" s="5"/>
      <c r="P4" s="5"/>
    </row>
    <row r="5" spans="1:18" x14ac:dyDescent="0.25">
      <c r="A5" s="17">
        <v>187</v>
      </c>
      <c r="B5">
        <v>2</v>
      </c>
      <c r="C5">
        <v>122</v>
      </c>
      <c r="D5" t="s">
        <v>125</v>
      </c>
      <c r="E5" s="2" t="s">
        <v>15</v>
      </c>
      <c r="F5" s="89">
        <v>3</v>
      </c>
      <c r="G5" s="83">
        <v>2</v>
      </c>
      <c r="H5" s="86">
        <v>0.39716001117396366</v>
      </c>
      <c r="I5" s="86">
        <v>0.38990846074452801</v>
      </c>
      <c r="J5" s="86">
        <v>0.40441156160339931</v>
      </c>
      <c r="K5" s="86">
        <v>7.2515504294356492E-3</v>
      </c>
      <c r="L5" s="90">
        <v>7.2515504294356492E-3</v>
      </c>
      <c r="P5" s="5"/>
    </row>
    <row r="6" spans="1:18" x14ac:dyDescent="0.25">
      <c r="A6" s="39">
        <v>168</v>
      </c>
      <c r="B6" s="10">
        <v>2</v>
      </c>
      <c r="C6" s="10">
        <v>123</v>
      </c>
      <c r="D6" s="10" t="s">
        <v>125</v>
      </c>
      <c r="E6" s="2" t="s">
        <v>17</v>
      </c>
      <c r="F6" s="89">
        <v>4</v>
      </c>
      <c r="G6" s="83">
        <v>2</v>
      </c>
      <c r="H6" s="86">
        <v>5.4534280364831031E-2</v>
      </c>
      <c r="I6" s="86">
        <v>5.3608209296427317E-2</v>
      </c>
      <c r="J6" s="86">
        <v>5.6015179347598171E-2</v>
      </c>
      <c r="K6" s="86">
        <v>9.2607106840371378E-4</v>
      </c>
      <c r="L6" s="90">
        <v>1.4808989827671398E-3</v>
      </c>
      <c r="P6" s="5"/>
    </row>
    <row r="7" spans="1:18" x14ac:dyDescent="0.25">
      <c r="A7" s="39">
        <v>5704</v>
      </c>
      <c r="B7" s="10">
        <v>2</v>
      </c>
      <c r="C7" s="10">
        <v>123</v>
      </c>
      <c r="D7" s="10" t="s">
        <v>125</v>
      </c>
      <c r="E7" s="2" t="s">
        <v>17</v>
      </c>
      <c r="F7" s="89">
        <v>6</v>
      </c>
      <c r="G7" s="83">
        <v>2</v>
      </c>
      <c r="H7" s="86">
        <v>0.46612548394136188</v>
      </c>
      <c r="I7" s="86">
        <v>0.32620424439977808</v>
      </c>
      <c r="J7" s="86">
        <v>0.60604672348294564</v>
      </c>
      <c r="K7" s="86">
        <v>0.13992123954158381</v>
      </c>
      <c r="L7" s="90">
        <v>0.13992123954158375</v>
      </c>
      <c r="P7" s="5"/>
    </row>
    <row r="8" spans="1:18" x14ac:dyDescent="0.25">
      <c r="A8" s="17">
        <v>193</v>
      </c>
      <c r="B8">
        <v>2</v>
      </c>
      <c r="C8">
        <v>126</v>
      </c>
      <c r="D8" t="s">
        <v>125</v>
      </c>
      <c r="E8" s="2" t="s">
        <v>17</v>
      </c>
      <c r="F8" s="89">
        <v>7</v>
      </c>
      <c r="G8" s="83">
        <v>2</v>
      </c>
      <c r="H8" s="86">
        <v>0.95064420883113132</v>
      </c>
      <c r="I8" s="86">
        <v>0.94193737066398697</v>
      </c>
      <c r="J8" s="86">
        <v>0.95935104699827556</v>
      </c>
      <c r="K8" s="86">
        <v>8.7068381671443484E-3</v>
      </c>
      <c r="L8" s="90">
        <v>8.7068381671442374E-3</v>
      </c>
      <c r="P8" s="5"/>
    </row>
    <row r="9" spans="1:18" x14ac:dyDescent="0.25">
      <c r="A9" s="17">
        <v>192</v>
      </c>
      <c r="B9">
        <v>2</v>
      </c>
      <c r="C9">
        <v>130</v>
      </c>
      <c r="D9" t="s">
        <v>125</v>
      </c>
      <c r="E9" s="2" t="s">
        <v>17</v>
      </c>
      <c r="F9" s="89">
        <v>9</v>
      </c>
      <c r="G9" s="83">
        <v>1</v>
      </c>
      <c r="H9" s="86">
        <v>4.3505376486239263E-2</v>
      </c>
      <c r="I9" s="86"/>
      <c r="J9" s="86"/>
      <c r="K9" s="86"/>
      <c r="L9" s="90"/>
      <c r="P9" s="5"/>
    </row>
    <row r="10" spans="1:18" x14ac:dyDescent="0.25">
      <c r="A10" s="17">
        <v>581</v>
      </c>
      <c r="B10">
        <v>2</v>
      </c>
      <c r="C10">
        <v>131</v>
      </c>
      <c r="D10" t="s">
        <v>125</v>
      </c>
      <c r="E10" s="2" t="s">
        <v>15</v>
      </c>
      <c r="F10" s="89">
        <v>10</v>
      </c>
      <c r="G10" s="83">
        <v>1</v>
      </c>
      <c r="H10" s="86">
        <v>0.19157625048246105</v>
      </c>
      <c r="I10" s="86"/>
      <c r="J10" s="86"/>
      <c r="K10" s="86"/>
      <c r="L10" s="90"/>
      <c r="O10" s="5"/>
      <c r="P10" s="5"/>
    </row>
    <row r="11" spans="1:18" x14ac:dyDescent="0.25">
      <c r="A11" s="17">
        <v>950</v>
      </c>
      <c r="B11">
        <v>15</v>
      </c>
      <c r="C11">
        <v>139</v>
      </c>
      <c r="D11" t="s">
        <v>125</v>
      </c>
      <c r="E11" t="s">
        <v>17</v>
      </c>
      <c r="F11" s="89">
        <v>12</v>
      </c>
      <c r="G11" s="83">
        <v>1</v>
      </c>
      <c r="H11" s="86">
        <v>0.11598943156962742</v>
      </c>
      <c r="I11" s="86"/>
      <c r="J11" s="86"/>
      <c r="K11" s="86"/>
      <c r="L11" s="90"/>
      <c r="O11" s="5"/>
      <c r="P11" s="5"/>
    </row>
    <row r="12" spans="1:18" x14ac:dyDescent="0.25">
      <c r="A12" s="17">
        <v>163</v>
      </c>
      <c r="B12">
        <v>15</v>
      </c>
      <c r="C12">
        <v>140</v>
      </c>
      <c r="D12" t="s">
        <v>125</v>
      </c>
      <c r="E12" t="s">
        <v>17</v>
      </c>
      <c r="F12" s="89">
        <v>14</v>
      </c>
      <c r="G12" s="83">
        <v>2</v>
      </c>
      <c r="H12" s="86">
        <v>0.60349074120469504</v>
      </c>
      <c r="I12" s="86">
        <v>0.57244033921792048</v>
      </c>
      <c r="J12" s="86">
        <v>0.63454114319146959</v>
      </c>
      <c r="K12" s="86">
        <v>3.1050401986774556E-2</v>
      </c>
      <c r="L12" s="90">
        <v>3.1050401986774556E-2</v>
      </c>
      <c r="P12" s="5"/>
    </row>
    <row r="13" spans="1:18" ht="15.75" thickBot="1" x14ac:dyDescent="0.3">
      <c r="A13" s="39">
        <v>936</v>
      </c>
      <c r="B13" s="10">
        <v>21</v>
      </c>
      <c r="C13" s="10">
        <v>159</v>
      </c>
      <c r="D13" s="10" t="s">
        <v>125</v>
      </c>
      <c r="E13" s="2" t="s">
        <v>17</v>
      </c>
      <c r="F13" s="220">
        <v>15</v>
      </c>
      <c r="G13" s="221">
        <v>2</v>
      </c>
      <c r="H13" s="92">
        <v>0.20292898093677864</v>
      </c>
      <c r="I13" s="92">
        <v>0.17885450523266147</v>
      </c>
      <c r="J13" s="92">
        <v>0.22700345664089577</v>
      </c>
      <c r="K13" s="92">
        <v>2.4074475704117165E-2</v>
      </c>
      <c r="L13" s="94">
        <v>2.4074475704117138E-2</v>
      </c>
      <c r="O13" s="5"/>
      <c r="P13" s="5"/>
    </row>
    <row r="14" spans="1:18" ht="15.75" thickBot="1" x14ac:dyDescent="0.3">
      <c r="A14" s="39">
        <v>140</v>
      </c>
      <c r="B14" s="10">
        <v>21</v>
      </c>
      <c r="C14" s="10">
        <v>159</v>
      </c>
      <c r="D14" s="10" t="s">
        <v>125</v>
      </c>
      <c r="E14" s="2" t="s">
        <v>17</v>
      </c>
      <c r="F14" s="292" t="s">
        <v>278</v>
      </c>
      <c r="G14" s="293"/>
    </row>
    <row r="15" spans="1:18" x14ac:dyDescent="0.25">
      <c r="A15" s="17">
        <v>945</v>
      </c>
      <c r="B15">
        <v>21</v>
      </c>
      <c r="C15">
        <v>160</v>
      </c>
      <c r="D15" t="s">
        <v>125</v>
      </c>
      <c r="E15" s="8" t="s">
        <v>17</v>
      </c>
      <c r="F15" s="136" t="s">
        <v>279</v>
      </c>
      <c r="G15" s="111">
        <v>0.72957499999999997</v>
      </c>
      <c r="H15" s="218">
        <f>G15</f>
        <v>0.72957499999999997</v>
      </c>
      <c r="I15" s="218">
        <f>H15</f>
        <v>0.72957499999999997</v>
      </c>
      <c r="J15" s="218">
        <f t="shared" ref="J15:P15" si="0">I15</f>
        <v>0.72957499999999997</v>
      </c>
      <c r="K15" s="218">
        <f t="shared" si="0"/>
        <v>0.72957499999999997</v>
      </c>
      <c r="L15" s="218">
        <f t="shared" si="0"/>
        <v>0.72957499999999997</v>
      </c>
      <c r="M15" s="218">
        <f t="shared" si="0"/>
        <v>0.72957499999999997</v>
      </c>
      <c r="N15" s="218">
        <f t="shared" si="0"/>
        <v>0.72957499999999997</v>
      </c>
      <c r="O15" s="218">
        <f t="shared" si="0"/>
        <v>0.72957499999999997</v>
      </c>
      <c r="P15" s="218">
        <f t="shared" si="0"/>
        <v>0.72957499999999997</v>
      </c>
      <c r="Q15" s="218">
        <f>P15</f>
        <v>0.72957499999999997</v>
      </c>
      <c r="R15" s="218">
        <f>Q15</f>
        <v>0.72957499999999997</v>
      </c>
    </row>
    <row r="16" spans="1:18" x14ac:dyDescent="0.25">
      <c r="A16" s="17">
        <v>228</v>
      </c>
      <c r="B16">
        <v>12</v>
      </c>
      <c r="C16">
        <v>178</v>
      </c>
      <c r="D16" t="s">
        <v>125</v>
      </c>
      <c r="E16" t="s">
        <v>17</v>
      </c>
      <c r="F16" s="89" t="s">
        <v>268</v>
      </c>
      <c r="G16" s="112">
        <v>0.10685500000000001</v>
      </c>
      <c r="H16" s="218">
        <v>0.10685500000000001</v>
      </c>
      <c r="I16" s="218">
        <v>0.10685500000000001</v>
      </c>
      <c r="J16" s="218">
        <v>0.10685500000000001</v>
      </c>
      <c r="K16" s="218">
        <v>0.10685500000000001</v>
      </c>
      <c r="L16" s="218">
        <v>0.10685500000000001</v>
      </c>
      <c r="M16" s="218">
        <v>0.10685500000000001</v>
      </c>
      <c r="N16" s="218">
        <v>0.10685500000000001</v>
      </c>
      <c r="O16" s="218">
        <v>0.10685500000000001</v>
      </c>
      <c r="P16" s="218">
        <v>0.10685500000000001</v>
      </c>
      <c r="Q16" s="218">
        <v>0.10685500000000001</v>
      </c>
      <c r="R16" s="218">
        <v>0.10685500000000001</v>
      </c>
    </row>
    <row r="17" spans="1:18" x14ac:dyDescent="0.25">
      <c r="A17" s="17">
        <v>942</v>
      </c>
      <c r="B17">
        <v>12</v>
      </c>
      <c r="C17">
        <v>179</v>
      </c>
      <c r="D17" t="s">
        <v>125</v>
      </c>
      <c r="E17" s="2" t="s">
        <v>15</v>
      </c>
      <c r="F17" s="89" t="s">
        <v>269</v>
      </c>
      <c r="G17" s="112">
        <v>0.70602500000000001</v>
      </c>
      <c r="H17" s="218">
        <v>0.70602500000000001</v>
      </c>
      <c r="I17" s="218">
        <v>0.70602500000000001</v>
      </c>
      <c r="J17" s="218">
        <v>0.70602500000000001</v>
      </c>
      <c r="K17" s="218">
        <v>0.70602500000000001</v>
      </c>
      <c r="L17" s="218">
        <v>0.70602500000000001</v>
      </c>
      <c r="M17" s="218">
        <v>0.70602500000000001</v>
      </c>
      <c r="N17" s="218">
        <v>0.70602500000000001</v>
      </c>
      <c r="O17" s="218">
        <v>0.70602500000000001</v>
      </c>
      <c r="P17" s="218">
        <v>0.70602500000000001</v>
      </c>
      <c r="Q17" s="218">
        <v>0.70602500000000001</v>
      </c>
      <c r="R17" s="218">
        <v>0.70602500000000001</v>
      </c>
    </row>
    <row r="18" spans="1:18" ht="15.75" thickBot="1" x14ac:dyDescent="0.3">
      <c r="A18" s="17">
        <v>6050</v>
      </c>
      <c r="B18">
        <v>14</v>
      </c>
      <c r="C18">
        <v>187</v>
      </c>
      <c r="D18" t="s">
        <v>125</v>
      </c>
      <c r="E18" s="2" t="s">
        <v>17</v>
      </c>
      <c r="F18" s="109" t="s">
        <v>280</v>
      </c>
      <c r="G18" s="94">
        <v>0.30433653680257461</v>
      </c>
      <c r="H18" s="219">
        <v>0.30433653680257461</v>
      </c>
      <c r="I18" s="219">
        <v>0.30433653680257461</v>
      </c>
      <c r="J18" s="219">
        <v>0.30433653680257461</v>
      </c>
      <c r="K18" s="219">
        <v>0.30433653680257461</v>
      </c>
      <c r="L18" s="219">
        <v>0.30433653680257461</v>
      </c>
      <c r="M18" s="219">
        <v>0.30433653680257461</v>
      </c>
      <c r="N18" s="219">
        <v>0.30433653680257461</v>
      </c>
      <c r="O18" s="219">
        <v>0.30433653680257461</v>
      </c>
      <c r="P18" s="219">
        <v>0.30433653680257461</v>
      </c>
      <c r="Q18" s="219">
        <v>0.30433653680257461</v>
      </c>
      <c r="R18" s="219">
        <v>0.30433653680257461</v>
      </c>
    </row>
  </sheetData>
  <mergeCells count="2">
    <mergeCell ref="F1:F2"/>
    <mergeCell ref="F14:G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DC7C-9C9D-426F-AE62-1E621603BFAF}">
  <dimension ref="A1:E13"/>
  <sheetViews>
    <sheetView workbookViewId="0">
      <selection activeCell="J26" sqref="J26"/>
    </sheetView>
  </sheetViews>
  <sheetFormatPr defaultRowHeight="15" x14ac:dyDescent="0.25"/>
  <cols>
    <col min="2" max="2" width="23.5703125" bestFit="1" customWidth="1"/>
    <col min="3" max="3" width="21.28515625" customWidth="1"/>
    <col min="4" max="5" width="14.28515625" bestFit="1" customWidth="1"/>
  </cols>
  <sheetData>
    <row r="1" spans="1:5" ht="30" x14ac:dyDescent="0.25">
      <c r="A1" s="291" t="s">
        <v>148</v>
      </c>
      <c r="B1" s="127" t="s">
        <v>284</v>
      </c>
      <c r="C1" s="124" t="s">
        <v>286</v>
      </c>
      <c r="D1" s="127" t="s">
        <v>277</v>
      </c>
      <c r="E1" s="123" t="s">
        <v>276</v>
      </c>
    </row>
    <row r="2" spans="1:5" ht="15.75" thickBot="1" x14ac:dyDescent="0.3">
      <c r="A2" s="288"/>
      <c r="B2" s="102" t="s">
        <v>285</v>
      </c>
      <c r="C2" s="154" t="s">
        <v>285</v>
      </c>
      <c r="D2" s="102" t="s">
        <v>285</v>
      </c>
      <c r="E2" s="103" t="s">
        <v>285</v>
      </c>
    </row>
    <row r="3" spans="1:5" x14ac:dyDescent="0.25">
      <c r="A3" s="126">
        <v>1</v>
      </c>
      <c r="B3" s="97">
        <v>35952.644605499998</v>
      </c>
      <c r="C3" s="97">
        <v>3796428.337786634</v>
      </c>
      <c r="D3" s="97">
        <v>510471021.58762538</v>
      </c>
      <c r="E3" s="222">
        <v>6772504.0279763769</v>
      </c>
    </row>
    <row r="4" spans="1:5" x14ac:dyDescent="0.25">
      <c r="A4" s="80">
        <v>2</v>
      </c>
      <c r="B4" s="84">
        <v>6304896.6410077</v>
      </c>
      <c r="C4" s="84">
        <v>445196.2859634948</v>
      </c>
      <c r="D4" s="84">
        <v>16503045.901637346</v>
      </c>
      <c r="E4" s="223">
        <v>917254.16413722956</v>
      </c>
    </row>
    <row r="5" spans="1:5" x14ac:dyDescent="0.25">
      <c r="A5" s="80">
        <v>4</v>
      </c>
      <c r="B5" s="84">
        <v>250654.4493791</v>
      </c>
      <c r="C5" s="84">
        <v>330274.57222497696</v>
      </c>
      <c r="D5" s="84">
        <v>104620.92806012835</v>
      </c>
      <c r="E5" s="223">
        <v>160112.50645293668</v>
      </c>
    </row>
    <row r="6" spans="1:5" x14ac:dyDescent="0.25">
      <c r="A6" s="80">
        <v>7</v>
      </c>
      <c r="B6" s="84">
        <v>21576.009988999998</v>
      </c>
      <c r="C6" s="84">
        <v>27.99305175349151</v>
      </c>
      <c r="D6" s="87">
        <v>0.27218907204478526</v>
      </c>
      <c r="E6" s="112">
        <v>0.26724842761941758</v>
      </c>
    </row>
    <row r="7" spans="1:5" x14ac:dyDescent="0.25">
      <c r="A7" s="80">
        <v>9</v>
      </c>
      <c r="B7" s="84">
        <v>9975294.7252399009</v>
      </c>
      <c r="C7" s="84">
        <v>3564.4244304577915</v>
      </c>
      <c r="D7" s="84"/>
      <c r="E7" s="223"/>
    </row>
    <row r="8" spans="1:5" x14ac:dyDescent="0.25">
      <c r="A8" s="80">
        <v>10</v>
      </c>
      <c r="B8" s="84">
        <v>7153038.0934081003</v>
      </c>
      <c r="C8" s="84">
        <v>27895.830617698743</v>
      </c>
      <c r="D8" s="84"/>
      <c r="E8" s="223"/>
    </row>
    <row r="9" spans="1:5" x14ac:dyDescent="0.25">
      <c r="A9" s="80">
        <v>12</v>
      </c>
      <c r="B9" s="84">
        <v>94635.820404400001</v>
      </c>
      <c r="C9" s="84">
        <v>870987.78702245816</v>
      </c>
      <c r="D9" s="84"/>
      <c r="E9" s="223"/>
    </row>
    <row r="10" spans="1:5" x14ac:dyDescent="0.25">
      <c r="A10" s="80">
        <v>14</v>
      </c>
      <c r="B10" s="84">
        <v>34823.361601099998</v>
      </c>
      <c r="C10" s="84">
        <v>125623.59794126432</v>
      </c>
      <c r="D10" s="84">
        <v>11291.135334562132</v>
      </c>
      <c r="E10" s="223">
        <v>10186.102840492851</v>
      </c>
    </row>
    <row r="11" spans="1:5" ht="15.75" thickBot="1" x14ac:dyDescent="0.3">
      <c r="A11" s="101">
        <v>15</v>
      </c>
      <c r="B11" s="91">
        <v>47565.5654918</v>
      </c>
      <c r="C11" s="91">
        <v>32033.040596801453</v>
      </c>
      <c r="D11" s="91">
        <v>21247.656819405325</v>
      </c>
      <c r="E11" s="224">
        <v>16740.886698478076</v>
      </c>
    </row>
    <row r="12" spans="1:5" x14ac:dyDescent="0.25">
      <c r="A12" s="126" t="s">
        <v>110</v>
      </c>
      <c r="B12" s="97">
        <v>2657604.145680733</v>
      </c>
      <c r="C12" s="222">
        <v>625781.31884839339</v>
      </c>
      <c r="D12" s="1"/>
      <c r="E12" s="1"/>
    </row>
    <row r="13" spans="1:5" ht="15.75" thickBot="1" x14ac:dyDescent="0.3">
      <c r="A13" s="101" t="s">
        <v>235</v>
      </c>
      <c r="B13" s="91">
        <v>94635.820404400001</v>
      </c>
      <c r="C13" s="224">
        <v>125623.59794126432</v>
      </c>
      <c r="D13" s="1"/>
      <c r="E13" s="1"/>
    </row>
  </sheetData>
  <mergeCells count="1"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A4E1F-2C16-4694-A169-3FD693576666}">
  <dimension ref="A1:H30"/>
  <sheetViews>
    <sheetView zoomScaleNormal="100" workbookViewId="0">
      <selection activeCell="I23" sqref="I23"/>
    </sheetView>
  </sheetViews>
  <sheetFormatPr defaultRowHeight="15" x14ac:dyDescent="0.25"/>
  <cols>
    <col min="1" max="2" width="14.5703125" customWidth="1"/>
    <col min="3" max="3" width="18" bestFit="1" customWidth="1"/>
    <col min="4" max="4" width="14.85546875" customWidth="1"/>
    <col min="5" max="5" width="14.5703125" customWidth="1"/>
    <col min="6" max="6" width="13" customWidth="1"/>
    <col min="7" max="7" width="14" customWidth="1"/>
    <col min="8" max="8" width="23.7109375" bestFit="1" customWidth="1"/>
    <col min="9" max="9" width="15.42578125" bestFit="1" customWidth="1"/>
    <col min="10" max="10" width="11.5703125" bestFit="1" customWidth="1"/>
    <col min="11" max="11" width="15.42578125" bestFit="1" customWidth="1"/>
    <col min="12" max="12" width="11.5703125" bestFit="1" customWidth="1"/>
    <col min="13" max="13" width="12.5703125" bestFit="1" customWidth="1"/>
    <col min="14" max="15" width="10.5703125" bestFit="1" customWidth="1"/>
    <col min="16" max="16" width="12.140625" bestFit="1" customWidth="1"/>
    <col min="18" max="18" width="9.5703125" bestFit="1" customWidth="1"/>
    <col min="20" max="20" width="9.5703125" bestFit="1" customWidth="1"/>
    <col min="21" max="21" width="10.85546875" bestFit="1" customWidth="1"/>
    <col min="22" max="25" width="10.85546875" customWidth="1"/>
    <col min="28" max="28" width="13.85546875" bestFit="1" customWidth="1"/>
    <col min="29" max="29" width="17.28515625" bestFit="1" customWidth="1"/>
    <col min="30" max="30" width="16.85546875" customWidth="1"/>
    <col min="31" max="31" width="12.140625" bestFit="1" customWidth="1"/>
    <col min="33" max="33" width="10.42578125" bestFit="1" customWidth="1"/>
    <col min="34" max="34" width="12" bestFit="1" customWidth="1"/>
    <col min="36" max="36" width="21.7109375" bestFit="1" customWidth="1"/>
    <col min="37" max="37" width="24.7109375" bestFit="1" customWidth="1"/>
    <col min="40" max="40" width="12.140625" bestFit="1" customWidth="1"/>
    <col min="41" max="42" width="13.85546875" customWidth="1"/>
    <col min="51" max="51" width="9.5703125" bestFit="1" customWidth="1"/>
    <col min="52" max="52" width="10.5703125" bestFit="1" customWidth="1"/>
    <col min="53" max="53" width="13.7109375" bestFit="1" customWidth="1"/>
  </cols>
  <sheetData>
    <row r="1" spans="1:8" ht="60" x14ac:dyDescent="0.25">
      <c r="A1" s="294" t="s">
        <v>148</v>
      </c>
      <c r="B1" s="236" t="s">
        <v>295</v>
      </c>
      <c r="C1" s="124" t="s">
        <v>297</v>
      </c>
      <c r="D1" s="124" t="s">
        <v>298</v>
      </c>
      <c r="E1" s="124" t="s">
        <v>299</v>
      </c>
      <c r="F1" s="124" t="s">
        <v>300</v>
      </c>
      <c r="G1" s="124" t="s">
        <v>301</v>
      </c>
      <c r="H1" s="235" t="s">
        <v>302</v>
      </c>
    </row>
    <row r="2" spans="1:8" ht="15.75" thickBot="1" x14ac:dyDescent="0.3">
      <c r="A2" s="295"/>
      <c r="B2" s="241" t="s">
        <v>296</v>
      </c>
      <c r="C2" s="154" t="s">
        <v>296</v>
      </c>
      <c r="D2" s="154" t="s">
        <v>296</v>
      </c>
      <c r="E2" s="154" t="s">
        <v>296</v>
      </c>
      <c r="F2" s="154" t="s">
        <v>296</v>
      </c>
      <c r="G2" s="154" t="s">
        <v>296</v>
      </c>
      <c r="H2" s="155" t="s">
        <v>303</v>
      </c>
    </row>
    <row r="3" spans="1:8" x14ac:dyDescent="0.25">
      <c r="A3" s="238">
        <v>1</v>
      </c>
      <c r="B3" s="242">
        <v>221026.85201723099</v>
      </c>
      <c r="C3" s="97">
        <v>313.5</v>
      </c>
      <c r="D3" s="97">
        <v>12540.000000000002</v>
      </c>
      <c r="E3" s="97">
        <v>3930.226666666666</v>
      </c>
      <c r="F3" s="97">
        <v>4243.7266666666656</v>
      </c>
      <c r="G3" s="97">
        <v>16783.726666666669</v>
      </c>
      <c r="H3" s="111">
        <v>1.5780117945066485</v>
      </c>
    </row>
    <row r="4" spans="1:8" x14ac:dyDescent="0.25">
      <c r="A4" s="227">
        <v>2</v>
      </c>
      <c r="B4" s="243">
        <v>26604.502580721743</v>
      </c>
      <c r="C4" s="84">
        <v>2342.3333333333335</v>
      </c>
      <c r="D4" s="84">
        <v>93693.333333333328</v>
      </c>
      <c r="E4" s="84">
        <v>8576.7333333333336</v>
      </c>
      <c r="F4" s="84">
        <v>10919.066666666668</v>
      </c>
      <c r="G4" s="84">
        <v>104612.4</v>
      </c>
      <c r="H4" s="112">
        <v>4.1745649742227747E-2</v>
      </c>
    </row>
    <row r="5" spans="1:8" x14ac:dyDescent="0.25">
      <c r="A5" s="227">
        <v>3</v>
      </c>
      <c r="B5" s="243">
        <v>7288.2538401651464</v>
      </c>
      <c r="C5" s="84">
        <v>231.99999999999997</v>
      </c>
      <c r="D5" s="84">
        <v>9280</v>
      </c>
      <c r="E5" s="84">
        <v>25.4</v>
      </c>
      <c r="F5" s="84">
        <v>257.39999999999998</v>
      </c>
      <c r="G5" s="84">
        <v>9537.4</v>
      </c>
      <c r="H5" s="112">
        <v>0.15539986866023767</v>
      </c>
    </row>
    <row r="6" spans="1:8" x14ac:dyDescent="0.25">
      <c r="A6" s="227">
        <v>4</v>
      </c>
      <c r="B6" s="243">
        <v>19410.488029413256</v>
      </c>
      <c r="C6" s="84">
        <v>2096.8333333333335</v>
      </c>
      <c r="D6" s="84">
        <v>83873.333333333328</v>
      </c>
      <c r="E6" s="84">
        <v>8067.0400000000009</v>
      </c>
      <c r="F6" s="84">
        <v>10163.873333333335</v>
      </c>
      <c r="G6" s="84">
        <v>94037.206666666665</v>
      </c>
      <c r="H6" s="112">
        <v>3.3572478574943651E-2</v>
      </c>
    </row>
    <row r="7" spans="1:8" x14ac:dyDescent="0.25">
      <c r="A7" s="227">
        <v>5</v>
      </c>
      <c r="B7" s="243">
        <v>1E-4</v>
      </c>
      <c r="C7" s="84">
        <v>1828</v>
      </c>
      <c r="D7" s="84">
        <v>73120</v>
      </c>
      <c r="E7" s="84">
        <v>15470.293333333335</v>
      </c>
      <c r="F7" s="84">
        <v>17298.293333333335</v>
      </c>
      <c r="G7" s="84">
        <v>90418.293333333335</v>
      </c>
      <c r="H7" s="112">
        <v>1.4922403501790687E-10</v>
      </c>
    </row>
    <row r="8" spans="1:8" x14ac:dyDescent="0.25">
      <c r="A8" s="227">
        <v>6</v>
      </c>
      <c r="B8" s="243">
        <v>5085.2420732587652</v>
      </c>
      <c r="C8" s="84">
        <v>191.66666666666669</v>
      </c>
      <c r="D8" s="84">
        <v>7666.6666666666679</v>
      </c>
      <c r="E8" s="84">
        <v>355.59999999999997</v>
      </c>
      <c r="F8" s="84">
        <v>547.26666666666665</v>
      </c>
      <c r="G8" s="84">
        <v>8213.9333333333343</v>
      </c>
      <c r="H8" s="112">
        <v>0.11217445749835511</v>
      </c>
    </row>
    <row r="9" spans="1:8" x14ac:dyDescent="0.25">
      <c r="A9" s="227">
        <v>7</v>
      </c>
      <c r="B9" s="243">
        <v>1.6958292813020102</v>
      </c>
      <c r="C9" s="84">
        <v>402.33333333333337</v>
      </c>
      <c r="D9" s="84">
        <v>16093.333333333334</v>
      </c>
      <c r="E9" s="84">
        <v>330.2</v>
      </c>
      <c r="F9" s="84">
        <v>732.5333333333333</v>
      </c>
      <c r="G9" s="84">
        <v>16825.866666666669</v>
      </c>
      <c r="H9" s="112">
        <v>1.9499761762767459E-5</v>
      </c>
    </row>
    <row r="10" spans="1:8" x14ac:dyDescent="0.25">
      <c r="A10" s="227">
        <v>9</v>
      </c>
      <c r="B10" s="243">
        <v>213.24960205528487</v>
      </c>
      <c r="C10" s="84">
        <v>6227.5</v>
      </c>
      <c r="D10" s="84">
        <v>249100.00000000003</v>
      </c>
      <c r="E10" s="84">
        <v>53756.56</v>
      </c>
      <c r="F10" s="84">
        <v>59984.06</v>
      </c>
      <c r="G10" s="84">
        <v>309084.06000000006</v>
      </c>
      <c r="H10" s="112">
        <v>9.2568304056641436E-5</v>
      </c>
    </row>
    <row r="11" spans="1:8" x14ac:dyDescent="0.25">
      <c r="A11" s="227">
        <v>10</v>
      </c>
      <c r="B11" s="243">
        <v>1697.0879614535897</v>
      </c>
      <c r="C11" s="84">
        <v>2366.8333333333335</v>
      </c>
      <c r="D11" s="84">
        <v>94673.333333333343</v>
      </c>
      <c r="E11" s="84">
        <v>76384.573333333334</v>
      </c>
      <c r="F11" s="84">
        <v>78751.406666666662</v>
      </c>
      <c r="G11" s="84">
        <v>173424.74</v>
      </c>
      <c r="H11" s="112">
        <v>8.5841576198967607E-4</v>
      </c>
    </row>
    <row r="12" spans="1:8" x14ac:dyDescent="0.25">
      <c r="A12" s="227">
        <v>11</v>
      </c>
      <c r="B12" s="243">
        <v>1E-3</v>
      </c>
      <c r="C12" s="84">
        <v>478.83333333333331</v>
      </c>
      <c r="D12" s="84">
        <v>19153.333333333332</v>
      </c>
      <c r="E12" s="84">
        <v>604.52</v>
      </c>
      <c r="F12" s="84">
        <v>1083.3533333333332</v>
      </c>
      <c r="G12" s="84">
        <v>20236.686666666665</v>
      </c>
      <c r="H12" s="112">
        <v>9.2879256965944259E-9</v>
      </c>
    </row>
    <row r="13" spans="1:8" x14ac:dyDescent="0.25">
      <c r="A13" s="227">
        <v>12</v>
      </c>
      <c r="B13" s="243">
        <v>52239.042786859158</v>
      </c>
      <c r="C13" s="84">
        <v>922.83333333333326</v>
      </c>
      <c r="D13" s="84">
        <v>36913.333333333336</v>
      </c>
      <c r="E13" s="84">
        <v>1435.9466666666665</v>
      </c>
      <c r="F13" s="84">
        <v>2358.7799999999997</v>
      </c>
      <c r="G13" s="84">
        <v>39272.113333333335</v>
      </c>
      <c r="H13" s="112">
        <v>0.24544577660231401</v>
      </c>
    </row>
    <row r="14" spans="1:8" x14ac:dyDescent="0.25">
      <c r="A14" s="227">
        <v>13</v>
      </c>
      <c r="B14" s="243">
        <v>1E-4</v>
      </c>
      <c r="C14" s="84">
        <v>324.33333333333331</v>
      </c>
      <c r="D14" s="84">
        <v>12973.333333333332</v>
      </c>
      <c r="E14" s="84">
        <v>794.17333333333329</v>
      </c>
      <c r="F14" s="84">
        <v>1118.5066666666667</v>
      </c>
      <c r="G14" s="84">
        <v>14091.839999999998</v>
      </c>
      <c r="H14" s="112">
        <v>1.2422360248447206E-9</v>
      </c>
    </row>
    <row r="15" spans="1:8" x14ac:dyDescent="0.25">
      <c r="A15" s="227">
        <v>14</v>
      </c>
      <c r="B15" s="243">
        <v>7676.7812736282576</v>
      </c>
      <c r="C15" s="84">
        <v>216.66666666666669</v>
      </c>
      <c r="D15" s="84">
        <v>8666.6666666666679</v>
      </c>
      <c r="E15" s="84">
        <v>374.22666666666663</v>
      </c>
      <c r="F15" s="84">
        <v>590.89333333333332</v>
      </c>
      <c r="G15" s="84">
        <v>9257.5600000000013</v>
      </c>
      <c r="H15" s="112">
        <v>0.15141580421357509</v>
      </c>
    </row>
    <row r="16" spans="1:8" ht="15.75" thickBot="1" x14ac:dyDescent="0.3">
      <c r="A16" s="227">
        <v>15</v>
      </c>
      <c r="B16" s="244">
        <v>2008.2632428460868</v>
      </c>
      <c r="C16" s="91">
        <v>305.5</v>
      </c>
      <c r="D16" s="91">
        <v>12220</v>
      </c>
      <c r="E16" s="91">
        <v>245.5333333333333</v>
      </c>
      <c r="F16" s="91">
        <v>551.0333333333333</v>
      </c>
      <c r="G16" s="91">
        <v>12771.033333333333</v>
      </c>
      <c r="H16" s="137">
        <v>3.0458997616472496E-2</v>
      </c>
    </row>
    <row r="17" spans="1:8" x14ac:dyDescent="0.25">
      <c r="A17" s="227" t="s">
        <v>110</v>
      </c>
      <c r="B17" s="239">
        <v>24517.961459779541</v>
      </c>
      <c r="C17" s="153">
        <v>1303.5119047619048</v>
      </c>
      <c r="D17" s="153">
        <v>52140.476190476198</v>
      </c>
      <c r="E17" s="153">
        <v>12167.930476190473</v>
      </c>
      <c r="F17" s="153">
        <v>13471.442380952378</v>
      </c>
      <c r="G17" s="153">
        <v>65611.91857142857</v>
      </c>
      <c r="H17" s="240">
        <v>0.16779966585156922</v>
      </c>
    </row>
    <row r="18" spans="1:8" ht="15.75" thickBot="1" x14ac:dyDescent="0.3">
      <c r="A18" s="228" t="s">
        <v>235</v>
      </c>
      <c r="B18" s="237">
        <v>3546.7526580524263</v>
      </c>
      <c r="C18" s="91">
        <v>440.58333333333337</v>
      </c>
      <c r="D18" s="91">
        <v>17623.333333333332</v>
      </c>
      <c r="E18" s="91">
        <v>1115.06</v>
      </c>
      <c r="F18" s="91">
        <v>1738.6433333333332</v>
      </c>
      <c r="G18" s="91">
        <v>18531.276666666665</v>
      </c>
      <c r="H18" s="137">
        <v>3.2015738095708075E-2</v>
      </c>
    </row>
    <row r="22" spans="1:8" x14ac:dyDescent="0.25">
      <c r="A22" t="s">
        <v>304</v>
      </c>
      <c r="D22" t="s">
        <v>307</v>
      </c>
    </row>
    <row r="23" spans="1:8" x14ac:dyDescent="0.25">
      <c r="A23" t="s">
        <v>305</v>
      </c>
      <c r="B23" t="s">
        <v>306</v>
      </c>
      <c r="D23" t="s">
        <v>305</v>
      </c>
    </row>
    <row r="24" spans="1:8" x14ac:dyDescent="0.25">
      <c r="A24" t="s">
        <v>225</v>
      </c>
      <c r="B24" t="s">
        <v>226</v>
      </c>
      <c r="D24" t="s">
        <v>257</v>
      </c>
    </row>
    <row r="25" spans="1:8" x14ac:dyDescent="0.25">
      <c r="A25">
        <v>5.0000000000000001E-3</v>
      </c>
      <c r="B25" t="s">
        <v>225</v>
      </c>
      <c r="D25">
        <v>50.8</v>
      </c>
    </row>
    <row r="27" spans="1:8" x14ac:dyDescent="0.25">
      <c r="A27" t="s">
        <v>256</v>
      </c>
      <c r="D27" t="s">
        <v>258</v>
      </c>
    </row>
    <row r="28" spans="1:8" x14ac:dyDescent="0.25">
      <c r="A28" t="s">
        <v>305</v>
      </c>
      <c r="B28" t="s">
        <v>306</v>
      </c>
      <c r="D28">
        <v>50800</v>
      </c>
    </row>
    <row r="29" spans="1:8" x14ac:dyDescent="0.25">
      <c r="A29" t="s">
        <v>225</v>
      </c>
      <c r="B29" t="s">
        <v>226</v>
      </c>
      <c r="D29" t="s">
        <v>225</v>
      </c>
    </row>
    <row r="30" spans="1:8" x14ac:dyDescent="0.25">
      <c r="A30">
        <v>0.2</v>
      </c>
      <c r="B30" t="s">
        <v>225</v>
      </c>
      <c r="D30">
        <v>5.0799999999999998E-2</v>
      </c>
    </row>
  </sheetData>
  <mergeCells count="1"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2D58-B672-45E0-A950-DB5649BCAF7C}">
  <dimension ref="A1:AR52"/>
  <sheetViews>
    <sheetView topLeftCell="O1" workbookViewId="0">
      <selection activeCell="W3" sqref="S2:W3"/>
    </sheetView>
  </sheetViews>
  <sheetFormatPr defaultRowHeight="15" x14ac:dyDescent="0.25"/>
  <cols>
    <col min="1" max="1" width="20.7109375" bestFit="1" customWidth="1"/>
    <col min="2" max="2" width="23.7109375" bestFit="1" customWidth="1"/>
    <col min="3" max="3" width="12.5703125" bestFit="1" customWidth="1"/>
    <col min="4" max="4" width="15.7109375" bestFit="1" customWidth="1"/>
    <col min="5" max="5" width="15.5703125" bestFit="1" customWidth="1"/>
    <col min="8" max="8" width="20.7109375" bestFit="1" customWidth="1"/>
    <col min="9" max="9" width="18" bestFit="1" customWidth="1"/>
    <col min="10" max="10" width="8.7109375" bestFit="1" customWidth="1"/>
    <col min="11" max="11" width="14.140625" style="27" customWidth="1"/>
    <col min="12" max="12" width="13" style="27" customWidth="1"/>
    <col min="14" max="14" width="15.85546875" bestFit="1" customWidth="1"/>
    <col min="19" max="19" width="20.7109375" bestFit="1" customWidth="1"/>
    <col min="20" max="20" width="18" bestFit="1" customWidth="1"/>
    <col min="21" max="21" width="10.140625" bestFit="1" customWidth="1"/>
    <col min="22" max="22" width="13.7109375" bestFit="1" customWidth="1"/>
    <col min="23" max="23" width="14.7109375" bestFit="1" customWidth="1"/>
    <col min="26" max="26" width="20.7109375" bestFit="1" customWidth="1"/>
    <col min="27" max="27" width="18" bestFit="1" customWidth="1"/>
    <col min="28" max="28" width="18.42578125" bestFit="1" customWidth="1"/>
    <col min="29" max="30" width="10.28515625" customWidth="1"/>
    <col min="33" max="33" width="20.7109375" bestFit="1" customWidth="1"/>
    <col min="34" max="35" width="16.85546875" bestFit="1" customWidth="1"/>
    <col min="36" max="36" width="12.5703125" bestFit="1" customWidth="1"/>
    <col min="37" max="37" width="12.140625" bestFit="1" customWidth="1"/>
    <col min="42" max="42" width="20.7109375" bestFit="1" customWidth="1"/>
    <col min="43" max="43" width="16.85546875" bestFit="1" customWidth="1"/>
    <col min="44" max="44" width="12" bestFit="1" customWidth="1"/>
  </cols>
  <sheetData>
    <row r="1" spans="1:44" x14ac:dyDescent="0.25">
      <c r="A1" s="291" t="s">
        <v>112</v>
      </c>
      <c r="B1" s="289"/>
      <c r="C1" s="289"/>
      <c r="D1" s="289"/>
      <c r="E1" s="289"/>
      <c r="F1" s="290"/>
      <c r="H1" s="281" t="s">
        <v>112</v>
      </c>
      <c r="I1" s="283"/>
      <c r="J1" s="283"/>
      <c r="K1" s="283"/>
      <c r="L1" s="283"/>
      <c r="M1" s="283"/>
      <c r="N1" s="283"/>
      <c r="O1" s="285"/>
      <c r="P1" s="131"/>
      <c r="S1" s="291" t="s">
        <v>265</v>
      </c>
      <c r="T1" s="289"/>
      <c r="U1" s="289"/>
      <c r="V1" s="289"/>
      <c r="W1" s="290"/>
      <c r="Z1" s="291" t="s">
        <v>116</v>
      </c>
      <c r="AA1" s="289"/>
      <c r="AB1" s="289"/>
      <c r="AC1" s="289"/>
      <c r="AD1" s="290"/>
      <c r="AF1" s="1"/>
      <c r="AG1" s="291" t="s">
        <v>117</v>
      </c>
      <c r="AH1" s="289"/>
      <c r="AI1" s="289"/>
      <c r="AJ1" s="289"/>
      <c r="AK1" s="290"/>
      <c r="AN1" s="291" t="s">
        <v>118</v>
      </c>
      <c r="AO1" s="289"/>
      <c r="AP1" s="289"/>
      <c r="AQ1" s="289"/>
      <c r="AR1" s="290"/>
    </row>
    <row r="2" spans="1:44" ht="45" x14ac:dyDescent="0.25">
      <c r="A2" s="297" t="s">
        <v>263</v>
      </c>
      <c r="B2" s="296" t="s">
        <v>264</v>
      </c>
      <c r="C2" s="296" t="s">
        <v>267</v>
      </c>
      <c r="D2" s="125" t="s">
        <v>113</v>
      </c>
      <c r="E2" s="125" t="s">
        <v>113</v>
      </c>
      <c r="F2" s="303" t="s">
        <v>148</v>
      </c>
      <c r="H2" s="297" t="s">
        <v>263</v>
      </c>
      <c r="I2" s="296" t="s">
        <v>264</v>
      </c>
      <c r="J2" s="296" t="s">
        <v>267</v>
      </c>
      <c r="K2" s="175" t="s">
        <v>113</v>
      </c>
      <c r="L2" s="175" t="s">
        <v>113</v>
      </c>
      <c r="M2" s="301" t="s">
        <v>148</v>
      </c>
      <c r="O2" s="178"/>
      <c r="S2" s="297" t="s">
        <v>263</v>
      </c>
      <c r="T2" s="296" t="s">
        <v>264</v>
      </c>
      <c r="U2" s="296" t="s">
        <v>267</v>
      </c>
      <c r="V2" s="175" t="s">
        <v>113</v>
      </c>
      <c r="W2" s="188" t="s">
        <v>113</v>
      </c>
      <c r="Z2" s="297" t="s">
        <v>263</v>
      </c>
      <c r="AA2" s="296" t="s">
        <v>264</v>
      </c>
      <c r="AB2" s="296" t="s">
        <v>267</v>
      </c>
      <c r="AC2" s="175" t="s">
        <v>113</v>
      </c>
      <c r="AD2" s="188" t="s">
        <v>113</v>
      </c>
      <c r="AG2" s="297" t="s">
        <v>263</v>
      </c>
      <c r="AH2" s="296" t="s">
        <v>264</v>
      </c>
      <c r="AI2" s="296" t="s">
        <v>267</v>
      </c>
      <c r="AJ2" s="175" t="s">
        <v>113</v>
      </c>
      <c r="AK2" s="188" t="s">
        <v>113</v>
      </c>
      <c r="AN2" s="297" t="s">
        <v>263</v>
      </c>
      <c r="AO2" s="296" t="s">
        <v>264</v>
      </c>
      <c r="AP2" s="296" t="s">
        <v>267</v>
      </c>
      <c r="AQ2" s="175" t="s">
        <v>113</v>
      </c>
      <c r="AR2" s="188" t="s">
        <v>113</v>
      </c>
    </row>
    <row r="3" spans="1:44" ht="15.75" thickBot="1" x14ac:dyDescent="0.3">
      <c r="A3" s="298"/>
      <c r="B3" s="299"/>
      <c r="C3" s="299"/>
      <c r="D3" s="154" t="s">
        <v>91</v>
      </c>
      <c r="E3" s="154" t="s">
        <v>114</v>
      </c>
      <c r="F3" s="304"/>
      <c r="H3" s="298"/>
      <c r="I3" s="299"/>
      <c r="J3" s="299"/>
      <c r="K3" s="179" t="s">
        <v>91</v>
      </c>
      <c r="L3" s="179" t="s">
        <v>114</v>
      </c>
      <c r="M3" s="302"/>
      <c r="N3" s="12"/>
      <c r="O3" s="19"/>
      <c r="S3" s="298"/>
      <c r="T3" s="299"/>
      <c r="U3" s="299"/>
      <c r="V3" s="179" t="s">
        <v>91</v>
      </c>
      <c r="W3" s="196" t="s">
        <v>114</v>
      </c>
      <c r="Z3" s="298"/>
      <c r="AA3" s="299"/>
      <c r="AB3" s="299"/>
      <c r="AC3" s="179" t="s">
        <v>91</v>
      </c>
      <c r="AD3" s="196" t="s">
        <v>114</v>
      </c>
      <c r="AG3" s="297"/>
      <c r="AH3" s="296"/>
      <c r="AI3" s="296"/>
      <c r="AJ3" s="175" t="s">
        <v>91</v>
      </c>
      <c r="AK3" s="188" t="s">
        <v>114</v>
      </c>
      <c r="AN3" s="297"/>
      <c r="AO3" s="296"/>
      <c r="AP3" s="296"/>
      <c r="AQ3" s="175" t="s">
        <v>91</v>
      </c>
      <c r="AR3" s="188" t="s">
        <v>114</v>
      </c>
    </row>
    <row r="4" spans="1:44" x14ac:dyDescent="0.25">
      <c r="A4" s="136" t="s">
        <v>8</v>
      </c>
      <c r="B4" s="108" t="s">
        <v>3</v>
      </c>
      <c r="C4" s="108">
        <v>101</v>
      </c>
      <c r="D4" s="97">
        <v>4213.730196409344</v>
      </c>
      <c r="E4" s="97">
        <v>198.29146808994756</v>
      </c>
      <c r="F4" s="156">
        <v>1</v>
      </c>
      <c r="H4" s="23" t="s">
        <v>8</v>
      </c>
      <c r="I4" s="180" t="s">
        <v>3</v>
      </c>
      <c r="J4" s="132">
        <v>101</v>
      </c>
      <c r="K4" s="133">
        <v>4213.730196409344</v>
      </c>
      <c r="L4" s="133">
        <v>198.29146808994756</v>
      </c>
      <c r="M4" s="181">
        <v>1</v>
      </c>
      <c r="N4" t="s">
        <v>107</v>
      </c>
      <c r="O4" s="178">
        <f>COUNTA(L4:L45)</f>
        <v>42</v>
      </c>
      <c r="S4" s="193" t="s">
        <v>17</v>
      </c>
      <c r="T4" s="194" t="s">
        <v>18</v>
      </c>
      <c r="U4" s="194">
        <v>187</v>
      </c>
      <c r="V4" s="195">
        <v>3.4722155143697385E-2</v>
      </c>
      <c r="W4" s="198">
        <v>1.570297452208425E-3</v>
      </c>
      <c r="Z4" s="193" t="s">
        <v>17</v>
      </c>
      <c r="AA4" s="194" t="s">
        <v>18</v>
      </c>
      <c r="AB4" s="194">
        <v>187</v>
      </c>
      <c r="AC4" s="205">
        <v>3.4722155143697385E-2</v>
      </c>
      <c r="AD4" s="198">
        <v>1.570297452208425E-3</v>
      </c>
      <c r="AG4" s="189" t="s">
        <v>17</v>
      </c>
      <c r="AH4" s="186" t="s">
        <v>16</v>
      </c>
      <c r="AI4" s="186">
        <v>132</v>
      </c>
      <c r="AJ4" s="197">
        <v>0.43809798036003195</v>
      </c>
      <c r="AK4" s="199">
        <v>2.0085135955208996E-2</v>
      </c>
      <c r="AN4" s="189" t="s">
        <v>15</v>
      </c>
      <c r="AO4" s="186" t="s">
        <v>36</v>
      </c>
      <c r="AP4" s="186">
        <v>349</v>
      </c>
      <c r="AQ4" s="197">
        <v>3.9564452601159754</v>
      </c>
      <c r="AR4" s="199">
        <v>0.17289794107541673</v>
      </c>
    </row>
    <row r="5" spans="1:44" ht="15.75" thickBot="1" x14ac:dyDescent="0.3">
      <c r="A5" s="89" t="s">
        <v>8</v>
      </c>
      <c r="B5" s="83" t="s">
        <v>3</v>
      </c>
      <c r="C5" s="83">
        <v>102</v>
      </c>
      <c r="D5" s="84">
        <v>4247.024232439041</v>
      </c>
      <c r="E5" s="84">
        <v>199.85823268455633</v>
      </c>
      <c r="F5" s="157">
        <v>1</v>
      </c>
      <c r="H5" s="21" t="s">
        <v>8</v>
      </c>
      <c r="I5" s="176" t="s">
        <v>3</v>
      </c>
      <c r="J5" s="20">
        <v>102</v>
      </c>
      <c r="K5" s="120">
        <v>4247.024232439041</v>
      </c>
      <c r="L5" s="120">
        <v>199.85823268455633</v>
      </c>
      <c r="M5" s="182">
        <v>1</v>
      </c>
      <c r="N5" s="7" t="s">
        <v>108</v>
      </c>
      <c r="O5" s="148">
        <f>MIN(K4:K45)</f>
        <v>3.4722155143697385E-2</v>
      </c>
      <c r="S5" s="189" t="s">
        <v>17</v>
      </c>
      <c r="T5" s="186" t="s">
        <v>18</v>
      </c>
      <c r="U5" s="186">
        <v>188</v>
      </c>
      <c r="V5" s="187">
        <v>3.5937398243886365E-2</v>
      </c>
      <c r="W5" s="199">
        <v>1.6252564009298753E-3</v>
      </c>
      <c r="Z5" s="189" t="s">
        <v>17</v>
      </c>
      <c r="AA5" s="186" t="s">
        <v>18</v>
      </c>
      <c r="AB5" s="186">
        <v>188</v>
      </c>
      <c r="AC5" s="197">
        <v>3.5937398243886365E-2</v>
      </c>
      <c r="AD5" s="199">
        <v>1.6252564009298753E-3</v>
      </c>
      <c r="AG5" s="189" t="s">
        <v>15</v>
      </c>
      <c r="AH5" s="186" t="s">
        <v>16</v>
      </c>
      <c r="AI5" s="186">
        <v>128</v>
      </c>
      <c r="AJ5" s="197">
        <v>2.5481155884219509</v>
      </c>
      <c r="AK5" s="199">
        <v>0.1168214653283331</v>
      </c>
      <c r="AN5" s="190" t="s">
        <v>17</v>
      </c>
      <c r="AO5" s="191" t="s">
        <v>36</v>
      </c>
      <c r="AP5" s="191">
        <v>159</v>
      </c>
      <c r="AQ5" s="204">
        <v>219.4480564238483</v>
      </c>
      <c r="AR5" s="200">
        <v>10.230045333994793</v>
      </c>
    </row>
    <row r="6" spans="1:44" x14ac:dyDescent="0.25">
      <c r="A6" s="89" t="s">
        <v>8</v>
      </c>
      <c r="B6" s="83" t="s">
        <v>3</v>
      </c>
      <c r="C6" s="83">
        <v>103</v>
      </c>
      <c r="D6" s="84">
        <v>20.580038297149876</v>
      </c>
      <c r="E6" s="85">
        <v>0.96846400150788359</v>
      </c>
      <c r="F6" s="157">
        <v>1</v>
      </c>
      <c r="H6" s="21" t="s">
        <v>8</v>
      </c>
      <c r="I6" s="176" t="s">
        <v>3</v>
      </c>
      <c r="J6" s="20">
        <v>103</v>
      </c>
      <c r="K6" s="120">
        <v>20.580038297149876</v>
      </c>
      <c r="L6" s="120">
        <v>0.96846400150788359</v>
      </c>
      <c r="M6" s="182">
        <v>1</v>
      </c>
      <c r="N6" s="7" t="s">
        <v>109</v>
      </c>
      <c r="O6" s="149">
        <f>MAX(K4:K45)</f>
        <v>4247.024232439041</v>
      </c>
      <c r="S6" s="189" t="s">
        <v>17</v>
      </c>
      <c r="T6" s="186" t="s">
        <v>16</v>
      </c>
      <c r="U6" s="186">
        <v>132</v>
      </c>
      <c r="V6" s="187">
        <v>0.43809798036003195</v>
      </c>
      <c r="W6" s="199">
        <v>2.0085135955208996E-2</v>
      </c>
      <c r="Z6" s="189" t="s">
        <v>15</v>
      </c>
      <c r="AA6" s="186" t="s">
        <v>18</v>
      </c>
      <c r="AB6" s="186">
        <v>133</v>
      </c>
      <c r="AC6" s="197">
        <v>0.54436435851317044</v>
      </c>
      <c r="AD6" s="199">
        <v>2.4957047601364937E-2</v>
      </c>
      <c r="AG6" s="189" t="s">
        <v>17</v>
      </c>
      <c r="AH6" s="186" t="s">
        <v>16</v>
      </c>
      <c r="AI6" s="186">
        <v>328</v>
      </c>
      <c r="AJ6" s="197">
        <v>3.5956087831050012</v>
      </c>
      <c r="AK6" s="199">
        <v>0.16120244663938341</v>
      </c>
    </row>
    <row r="7" spans="1:44" x14ac:dyDescent="0.25">
      <c r="A7" s="89" t="s">
        <v>8</v>
      </c>
      <c r="B7" s="83" t="s">
        <v>3</v>
      </c>
      <c r="C7" s="83">
        <v>104</v>
      </c>
      <c r="D7" s="84">
        <v>48.688652426246279</v>
      </c>
      <c r="E7" s="85">
        <v>2.2912108556804398</v>
      </c>
      <c r="F7" s="157">
        <v>1</v>
      </c>
      <c r="H7" s="21" t="s">
        <v>8</v>
      </c>
      <c r="I7" s="176" t="s">
        <v>3</v>
      </c>
      <c r="J7" s="20">
        <v>104</v>
      </c>
      <c r="K7" s="120">
        <v>48.688652426246279</v>
      </c>
      <c r="L7" s="120">
        <v>2.2912108556804398</v>
      </c>
      <c r="M7" s="182">
        <v>1</v>
      </c>
      <c r="N7" t="s">
        <v>110</v>
      </c>
      <c r="O7" s="150">
        <f>AVERAGE(K4:K45)</f>
        <v>340.52724130646209</v>
      </c>
      <c r="S7" s="189" t="s">
        <v>15</v>
      </c>
      <c r="T7" s="186" t="s">
        <v>18</v>
      </c>
      <c r="U7" s="186">
        <v>133</v>
      </c>
      <c r="V7" s="187">
        <v>0.54436435851317044</v>
      </c>
      <c r="W7" s="199">
        <v>2.4957047601364937E-2</v>
      </c>
      <c r="Z7" s="189" t="s">
        <v>15</v>
      </c>
      <c r="AA7" s="186" t="s">
        <v>18</v>
      </c>
      <c r="AB7" s="186">
        <v>129</v>
      </c>
      <c r="AC7" s="197">
        <v>1.5274468847173366</v>
      </c>
      <c r="AD7" s="199">
        <v>7.0027664402141129E-2</v>
      </c>
      <c r="AG7" s="189" t="s">
        <v>17</v>
      </c>
      <c r="AH7" s="186" t="s">
        <v>16</v>
      </c>
      <c r="AI7" s="186">
        <v>158</v>
      </c>
      <c r="AJ7" s="197">
        <v>4.5929960541087906</v>
      </c>
      <c r="AK7" s="199">
        <v>0.21411243561729626</v>
      </c>
    </row>
    <row r="8" spans="1:44" ht="15.75" thickBot="1" x14ac:dyDescent="0.3">
      <c r="A8" s="89" t="s">
        <v>8</v>
      </c>
      <c r="B8" s="83" t="s">
        <v>3</v>
      </c>
      <c r="C8" s="83">
        <v>105</v>
      </c>
      <c r="D8" s="84">
        <v>74.015188994675469</v>
      </c>
      <c r="E8" s="85">
        <v>3.4830375469258836</v>
      </c>
      <c r="F8" s="157">
        <v>1</v>
      </c>
      <c r="H8" s="21" t="s">
        <v>8</v>
      </c>
      <c r="I8" s="176" t="s">
        <v>3</v>
      </c>
      <c r="J8" s="20">
        <v>105</v>
      </c>
      <c r="K8" s="120">
        <v>74.015188994675469</v>
      </c>
      <c r="L8" s="120">
        <v>3.4830375469258836</v>
      </c>
      <c r="M8" s="182">
        <v>1</v>
      </c>
      <c r="N8" s="12" t="s">
        <v>111</v>
      </c>
      <c r="O8" s="151">
        <f>GEOMEAN(K4:K45)</f>
        <v>23.844088210435185</v>
      </c>
      <c r="S8" s="189" t="s">
        <v>15</v>
      </c>
      <c r="T8" s="186" t="s">
        <v>18</v>
      </c>
      <c r="U8" s="186">
        <v>129</v>
      </c>
      <c r="V8" s="187">
        <v>1.5274468847173366</v>
      </c>
      <c r="W8" s="199">
        <v>7.0027664402141129E-2</v>
      </c>
      <c r="Z8" s="189" t="s">
        <v>17</v>
      </c>
      <c r="AA8" s="186" t="s">
        <v>18</v>
      </c>
      <c r="AB8" s="186">
        <v>329</v>
      </c>
      <c r="AC8" s="197">
        <v>3.2046291302065324</v>
      </c>
      <c r="AD8" s="199">
        <v>0.1436735995274285</v>
      </c>
      <c r="AG8" s="189" t="s">
        <v>15</v>
      </c>
      <c r="AH8" s="186" t="s">
        <v>16</v>
      </c>
      <c r="AI8" s="186">
        <v>125</v>
      </c>
      <c r="AJ8" s="197">
        <v>4.6106792903584859</v>
      </c>
      <c r="AK8" s="199">
        <v>0.21138221252837608</v>
      </c>
    </row>
    <row r="9" spans="1:44" ht="15.75" thickBot="1" x14ac:dyDescent="0.3">
      <c r="A9" s="109" t="s">
        <v>8</v>
      </c>
      <c r="B9" s="110" t="s">
        <v>3</v>
      </c>
      <c r="C9" s="110">
        <v>106</v>
      </c>
      <c r="D9" s="91">
        <v>605.4138588181778</v>
      </c>
      <c r="E9" s="91">
        <v>28.489817162321827</v>
      </c>
      <c r="F9" s="158">
        <v>1</v>
      </c>
      <c r="H9" s="21" t="s">
        <v>8</v>
      </c>
      <c r="I9" s="20" t="s">
        <v>3</v>
      </c>
      <c r="J9" s="20">
        <v>106</v>
      </c>
      <c r="K9" s="120">
        <v>605.4138588181778</v>
      </c>
      <c r="L9" s="120">
        <v>28.489817162321827</v>
      </c>
      <c r="M9" s="182">
        <v>1</v>
      </c>
      <c r="S9" s="189" t="s">
        <v>15</v>
      </c>
      <c r="T9" s="186" t="s">
        <v>16</v>
      </c>
      <c r="U9" s="186">
        <v>128</v>
      </c>
      <c r="V9" s="187">
        <v>2.5481155884219509</v>
      </c>
      <c r="W9" s="199">
        <v>0.1168214653283331</v>
      </c>
      <c r="Z9" s="189" t="s">
        <v>17</v>
      </c>
      <c r="AA9" s="186" t="s">
        <v>18</v>
      </c>
      <c r="AB9" s="186">
        <v>127</v>
      </c>
      <c r="AC9" s="197">
        <v>3.6327393819504263</v>
      </c>
      <c r="AD9" s="199">
        <v>0.1665473653093624</v>
      </c>
      <c r="AG9" s="189" t="s">
        <v>15</v>
      </c>
      <c r="AH9" s="186" t="s">
        <v>16</v>
      </c>
      <c r="AI9" s="186">
        <v>131</v>
      </c>
      <c r="AJ9" s="197">
        <v>4.7889568003448408</v>
      </c>
      <c r="AK9" s="199">
        <v>0.21955556229568032</v>
      </c>
    </row>
    <row r="10" spans="1:44" x14ac:dyDescent="0.25">
      <c r="A10" s="136" t="s">
        <v>15</v>
      </c>
      <c r="B10" s="108" t="s">
        <v>16</v>
      </c>
      <c r="C10" s="108">
        <v>122</v>
      </c>
      <c r="D10" s="106">
        <v>87.925668491936364</v>
      </c>
      <c r="E10" s="106">
        <v>4.0310594542386768</v>
      </c>
      <c r="F10" s="156">
        <v>2</v>
      </c>
      <c r="H10" s="183" t="s">
        <v>15</v>
      </c>
      <c r="I10" s="20" t="s">
        <v>3</v>
      </c>
      <c r="J10" s="20">
        <v>248</v>
      </c>
      <c r="K10" s="120">
        <v>70.711998393899577</v>
      </c>
      <c r="L10" s="120">
        <v>3.1844555499656098</v>
      </c>
      <c r="M10" s="182">
        <v>10</v>
      </c>
      <c r="S10" s="189" t="s">
        <v>17</v>
      </c>
      <c r="T10" s="186" t="s">
        <v>18</v>
      </c>
      <c r="U10" s="186">
        <v>329</v>
      </c>
      <c r="V10" s="187">
        <v>3.2046291302065324</v>
      </c>
      <c r="W10" s="199">
        <v>0.1436735995274285</v>
      </c>
      <c r="Z10" s="189" t="s">
        <v>15</v>
      </c>
      <c r="AA10" s="186" t="s">
        <v>18</v>
      </c>
      <c r="AB10" s="186">
        <v>181</v>
      </c>
      <c r="AC10" s="197">
        <v>8.5067828538910302</v>
      </c>
      <c r="AD10" s="199">
        <v>0.39169596770063042</v>
      </c>
      <c r="AG10" s="189" t="s">
        <v>17</v>
      </c>
      <c r="AH10" s="186" t="s">
        <v>16</v>
      </c>
      <c r="AI10" s="186">
        <v>324</v>
      </c>
      <c r="AJ10" s="197">
        <v>6.2885390758681243</v>
      </c>
      <c r="AK10" s="199">
        <v>0.28193497846056009</v>
      </c>
    </row>
    <row r="11" spans="1:44" x14ac:dyDescent="0.25">
      <c r="A11" s="89" t="s">
        <v>17</v>
      </c>
      <c r="B11" s="83" t="s">
        <v>16</v>
      </c>
      <c r="C11" s="83">
        <v>123</v>
      </c>
      <c r="D11" s="87">
        <v>837.19426699747248</v>
      </c>
      <c r="E11" s="87">
        <v>38.382191718270327</v>
      </c>
      <c r="F11" s="157">
        <v>2</v>
      </c>
      <c r="H11" s="21" t="s">
        <v>17</v>
      </c>
      <c r="I11" s="20" t="s">
        <v>18</v>
      </c>
      <c r="J11" s="20">
        <v>124</v>
      </c>
      <c r="K11" s="120">
        <v>20.258394003049162</v>
      </c>
      <c r="L11" s="120">
        <v>0.92877076824468741</v>
      </c>
      <c r="M11" s="182">
        <v>2</v>
      </c>
      <c r="S11" s="189" t="s">
        <v>17</v>
      </c>
      <c r="T11" s="186" t="s">
        <v>16</v>
      </c>
      <c r="U11" s="186">
        <v>328</v>
      </c>
      <c r="V11" s="187">
        <v>3.5956087831050012</v>
      </c>
      <c r="W11" s="199">
        <v>0.16120244663938341</v>
      </c>
      <c r="Z11" s="189" t="s">
        <v>17</v>
      </c>
      <c r="AA11" s="186" t="s">
        <v>18</v>
      </c>
      <c r="AB11" s="186">
        <v>180</v>
      </c>
      <c r="AC11" s="197">
        <v>9.4190157008644295</v>
      </c>
      <c r="AD11" s="199">
        <v>0.43369985258880611</v>
      </c>
      <c r="AG11" s="189" t="s">
        <v>15</v>
      </c>
      <c r="AH11" s="186" t="s">
        <v>16</v>
      </c>
      <c r="AI11" s="186">
        <v>222</v>
      </c>
      <c r="AJ11" s="197">
        <v>8.8854000856368689</v>
      </c>
      <c r="AK11" s="199">
        <v>0.40689776603399441</v>
      </c>
    </row>
    <row r="12" spans="1:44" x14ac:dyDescent="0.25">
      <c r="A12" s="89" t="s">
        <v>17</v>
      </c>
      <c r="B12" s="83" t="s">
        <v>18</v>
      </c>
      <c r="C12" s="83">
        <v>124</v>
      </c>
      <c r="D12" s="87">
        <v>20.258394003049162</v>
      </c>
      <c r="E12" s="87">
        <v>0.92877076824468741</v>
      </c>
      <c r="F12" s="157">
        <v>2</v>
      </c>
      <c r="H12" s="21" t="s">
        <v>17</v>
      </c>
      <c r="I12" s="20" t="s">
        <v>18</v>
      </c>
      <c r="J12" s="20">
        <v>127</v>
      </c>
      <c r="K12" s="120">
        <v>3.6327393819504263</v>
      </c>
      <c r="L12" s="120">
        <v>0.1665473653093624</v>
      </c>
      <c r="M12" s="182">
        <v>2</v>
      </c>
      <c r="S12" s="189" t="s">
        <v>17</v>
      </c>
      <c r="T12" s="186" t="s">
        <v>18</v>
      </c>
      <c r="U12" s="186">
        <v>127</v>
      </c>
      <c r="V12" s="187">
        <v>3.6327393819504263</v>
      </c>
      <c r="W12" s="199">
        <v>0.1665473653093624</v>
      </c>
      <c r="Z12" s="189" t="s">
        <v>17</v>
      </c>
      <c r="AA12" s="186" t="s">
        <v>18</v>
      </c>
      <c r="AB12" s="186">
        <v>124</v>
      </c>
      <c r="AC12" s="197">
        <v>20.258394003049162</v>
      </c>
      <c r="AD12" s="199">
        <v>0.92877076824468741</v>
      </c>
      <c r="AG12" s="189" t="s">
        <v>17</v>
      </c>
      <c r="AH12" s="186" t="s">
        <v>16</v>
      </c>
      <c r="AI12" s="186">
        <v>138</v>
      </c>
      <c r="AJ12" s="197">
        <v>21.524987591122027</v>
      </c>
      <c r="AK12" s="199">
        <v>1.0138415530943734</v>
      </c>
    </row>
    <row r="13" spans="1:44" x14ac:dyDescent="0.25">
      <c r="A13" s="89" t="s">
        <v>15</v>
      </c>
      <c r="B13" s="83" t="s">
        <v>16</v>
      </c>
      <c r="C13" s="83">
        <v>125</v>
      </c>
      <c r="D13" s="87">
        <v>4.6106792903584859</v>
      </c>
      <c r="E13" s="87">
        <v>0.21138221252837608</v>
      </c>
      <c r="F13" s="157">
        <v>2</v>
      </c>
      <c r="H13" s="21" t="s">
        <v>15</v>
      </c>
      <c r="I13" s="20" t="s">
        <v>18</v>
      </c>
      <c r="J13" s="20">
        <v>129</v>
      </c>
      <c r="K13" s="120">
        <v>1.5274468847173366</v>
      </c>
      <c r="L13" s="120">
        <v>7.0027664402141129E-2</v>
      </c>
      <c r="M13" s="182">
        <v>2</v>
      </c>
      <c r="S13" s="189" t="s">
        <v>15</v>
      </c>
      <c r="T13" s="186" t="s">
        <v>36</v>
      </c>
      <c r="U13" s="186">
        <v>349</v>
      </c>
      <c r="V13" s="187">
        <v>3.9564452601159754</v>
      </c>
      <c r="W13" s="199">
        <v>0.17289794107541673</v>
      </c>
      <c r="Z13" s="189" t="s">
        <v>15</v>
      </c>
      <c r="AA13" s="186" t="s">
        <v>18</v>
      </c>
      <c r="AB13" s="186">
        <v>179</v>
      </c>
      <c r="AC13" s="197">
        <v>22.410670369135527</v>
      </c>
      <c r="AD13" s="199">
        <v>1.0319023499046081</v>
      </c>
      <c r="AG13" s="189" t="s">
        <v>17</v>
      </c>
      <c r="AH13" s="186" t="s">
        <v>16</v>
      </c>
      <c r="AI13" s="186">
        <v>350</v>
      </c>
      <c r="AJ13" s="197">
        <v>25.775134755019966</v>
      </c>
      <c r="AK13" s="199">
        <v>1.1263817485380143</v>
      </c>
    </row>
    <row r="14" spans="1:44" x14ac:dyDescent="0.25">
      <c r="A14" s="89" t="s">
        <v>17</v>
      </c>
      <c r="B14" s="83" t="s">
        <v>16</v>
      </c>
      <c r="C14" s="83">
        <v>126</v>
      </c>
      <c r="D14" s="87">
        <v>69.941336617626703</v>
      </c>
      <c r="E14" s="87">
        <v>3.2065458363894068</v>
      </c>
      <c r="F14" s="157">
        <v>2</v>
      </c>
      <c r="H14" s="21" t="s">
        <v>15</v>
      </c>
      <c r="I14" s="20" t="s">
        <v>18</v>
      </c>
      <c r="J14" s="20">
        <v>133</v>
      </c>
      <c r="K14" s="120">
        <v>0.54436435851317044</v>
      </c>
      <c r="L14" s="120">
        <v>2.4957047601364937E-2</v>
      </c>
      <c r="M14" s="182">
        <v>2</v>
      </c>
      <c r="S14" s="189" t="s">
        <v>17</v>
      </c>
      <c r="T14" s="186" t="s">
        <v>16</v>
      </c>
      <c r="U14" s="186">
        <v>158</v>
      </c>
      <c r="V14" s="187">
        <v>4.5929960541087906</v>
      </c>
      <c r="W14" s="199">
        <v>0.21411243561729626</v>
      </c>
      <c r="Z14" s="189" t="s">
        <v>17</v>
      </c>
      <c r="AA14" s="186" t="s">
        <v>18</v>
      </c>
      <c r="AB14" s="186">
        <v>331</v>
      </c>
      <c r="AC14" s="197">
        <v>48.889403368547129</v>
      </c>
      <c r="AD14" s="199">
        <v>2.1918656653585566</v>
      </c>
      <c r="AG14" s="189" t="s">
        <v>17</v>
      </c>
      <c r="AH14" s="186" t="s">
        <v>16</v>
      </c>
      <c r="AI14" s="186">
        <v>327</v>
      </c>
      <c r="AJ14" s="197">
        <v>44.731862052503054</v>
      </c>
      <c r="AK14" s="199">
        <v>2.0054700165049386</v>
      </c>
    </row>
    <row r="15" spans="1:44" x14ac:dyDescent="0.25">
      <c r="A15" s="89" t="s">
        <v>17</v>
      </c>
      <c r="B15" s="83" t="s">
        <v>18</v>
      </c>
      <c r="C15" s="83">
        <v>127</v>
      </c>
      <c r="D15" s="87">
        <v>3.6327393819504263</v>
      </c>
      <c r="E15" s="87">
        <v>0.1665473653093624</v>
      </c>
      <c r="F15" s="157">
        <v>2</v>
      </c>
      <c r="H15" s="21" t="s">
        <v>17</v>
      </c>
      <c r="I15" s="20" t="s">
        <v>18</v>
      </c>
      <c r="J15" s="20">
        <v>140</v>
      </c>
      <c r="K15" s="120">
        <v>228.90043392052786</v>
      </c>
      <c r="L15" s="120">
        <v>10.781366095917317</v>
      </c>
      <c r="M15" s="182">
        <v>3</v>
      </c>
      <c r="S15" s="189" t="s">
        <v>15</v>
      </c>
      <c r="T15" s="186" t="s">
        <v>16</v>
      </c>
      <c r="U15" s="186">
        <v>125</v>
      </c>
      <c r="V15" s="187">
        <v>4.6106792903584859</v>
      </c>
      <c r="W15" s="199">
        <v>0.21138221252837608</v>
      </c>
      <c r="Z15" s="189" t="s">
        <v>17</v>
      </c>
      <c r="AA15" s="186" t="s">
        <v>18</v>
      </c>
      <c r="AB15" s="186">
        <v>326</v>
      </c>
      <c r="AC15" s="197">
        <v>213.15584399094766</v>
      </c>
      <c r="AD15" s="199">
        <v>9.5564466657995801</v>
      </c>
      <c r="AG15" s="189" t="s">
        <v>17</v>
      </c>
      <c r="AH15" s="186" t="s">
        <v>16</v>
      </c>
      <c r="AI15" s="186">
        <v>139</v>
      </c>
      <c r="AJ15" s="197">
        <v>53.251821828564566</v>
      </c>
      <c r="AK15" s="199">
        <v>2.508197020752033</v>
      </c>
    </row>
    <row r="16" spans="1:44" x14ac:dyDescent="0.25">
      <c r="A16" s="89" t="s">
        <v>15</v>
      </c>
      <c r="B16" s="83" t="s">
        <v>16</v>
      </c>
      <c r="C16" s="83">
        <v>128</v>
      </c>
      <c r="D16" s="87">
        <v>2.5481155884219509</v>
      </c>
      <c r="E16" s="87">
        <v>0.1168214653283331</v>
      </c>
      <c r="F16" s="157">
        <v>2</v>
      </c>
      <c r="H16" s="183" t="s">
        <v>17</v>
      </c>
      <c r="I16" s="20" t="s">
        <v>18</v>
      </c>
      <c r="J16" s="20">
        <v>160</v>
      </c>
      <c r="K16" s="120">
        <v>584.72928208092856</v>
      </c>
      <c r="L16" s="201">
        <v>27.258418968398978</v>
      </c>
      <c r="M16" s="182">
        <v>4</v>
      </c>
      <c r="S16" s="189" t="s">
        <v>15</v>
      </c>
      <c r="T16" s="186" t="s">
        <v>16</v>
      </c>
      <c r="U16" s="186">
        <v>131</v>
      </c>
      <c r="V16" s="187">
        <v>4.7889568003448408</v>
      </c>
      <c r="W16" s="199">
        <v>0.21955556229568032</v>
      </c>
      <c r="Z16" s="189" t="s">
        <v>17</v>
      </c>
      <c r="AA16" s="186" t="s">
        <v>18</v>
      </c>
      <c r="AB16" s="186">
        <v>140</v>
      </c>
      <c r="AC16" s="197">
        <v>228.90043392052786</v>
      </c>
      <c r="AD16" s="199">
        <v>10.781366095917317</v>
      </c>
      <c r="AG16" s="189" t="s">
        <v>17</v>
      </c>
      <c r="AH16" s="186" t="s">
        <v>16</v>
      </c>
      <c r="AI16" s="186">
        <v>348</v>
      </c>
      <c r="AJ16" s="197">
        <v>53.946055103451002</v>
      </c>
      <c r="AK16" s="199">
        <v>2.3574601045419863</v>
      </c>
    </row>
    <row r="17" spans="1:37" ht="15.75" thickBot="1" x14ac:dyDescent="0.3">
      <c r="A17" s="89" t="s">
        <v>15</v>
      </c>
      <c r="B17" s="83" t="s">
        <v>18</v>
      </c>
      <c r="C17" s="83">
        <v>129</v>
      </c>
      <c r="D17" s="87">
        <v>1.5274468847173366</v>
      </c>
      <c r="E17" s="87">
        <v>7.0027664402141129E-2</v>
      </c>
      <c r="F17" s="157">
        <v>2</v>
      </c>
      <c r="H17" s="21" t="s">
        <v>15</v>
      </c>
      <c r="I17" s="20" t="s">
        <v>18</v>
      </c>
      <c r="J17" s="20">
        <v>179</v>
      </c>
      <c r="K17" s="120">
        <v>22.410670369135527</v>
      </c>
      <c r="L17" s="120">
        <v>1.0319023499046081</v>
      </c>
      <c r="M17" s="182">
        <v>6</v>
      </c>
      <c r="S17" s="189" t="s">
        <v>17</v>
      </c>
      <c r="T17" s="186" t="s">
        <v>16</v>
      </c>
      <c r="U17" s="186">
        <v>324</v>
      </c>
      <c r="V17" s="187">
        <v>6.2885390758681243</v>
      </c>
      <c r="W17" s="199">
        <v>0.28193497846056009</v>
      </c>
      <c r="Z17" s="190" t="s">
        <v>17</v>
      </c>
      <c r="AA17" s="191" t="s">
        <v>18</v>
      </c>
      <c r="AB17" s="191">
        <v>160</v>
      </c>
      <c r="AC17" s="204">
        <v>584.72928208092856</v>
      </c>
      <c r="AD17" s="200">
        <v>27.258418968398978</v>
      </c>
      <c r="AG17" s="189" t="s">
        <v>17</v>
      </c>
      <c r="AH17" s="186" t="s">
        <v>16</v>
      </c>
      <c r="AI17" s="186">
        <v>126</v>
      </c>
      <c r="AJ17" s="197">
        <v>69.941336617626703</v>
      </c>
      <c r="AK17" s="199">
        <v>3.2065458363894068</v>
      </c>
    </row>
    <row r="18" spans="1:37" x14ac:dyDescent="0.25">
      <c r="A18" s="89" t="s">
        <v>17</v>
      </c>
      <c r="B18" s="83" t="s">
        <v>16</v>
      </c>
      <c r="C18" s="83">
        <v>130</v>
      </c>
      <c r="D18" s="87">
        <v>75.110874468655311</v>
      </c>
      <c r="E18" s="87">
        <v>3.4435496008856039</v>
      </c>
      <c r="F18" s="157">
        <v>2</v>
      </c>
      <c r="H18" s="21" t="s">
        <v>17</v>
      </c>
      <c r="I18" s="20" t="s">
        <v>18</v>
      </c>
      <c r="J18" s="20">
        <v>180</v>
      </c>
      <c r="K18" s="120">
        <v>9.4190157008644295</v>
      </c>
      <c r="L18" s="120">
        <v>0.43369985258880611</v>
      </c>
      <c r="M18" s="182">
        <v>6</v>
      </c>
      <c r="S18" s="189" t="s">
        <v>15</v>
      </c>
      <c r="T18" s="186" t="s">
        <v>18</v>
      </c>
      <c r="U18" s="186">
        <v>181</v>
      </c>
      <c r="V18" s="187">
        <v>8.5067828538910302</v>
      </c>
      <c r="W18" s="199">
        <v>0.39169596770063042</v>
      </c>
      <c r="AG18" s="189" t="s">
        <v>17</v>
      </c>
      <c r="AH18" s="186" t="s">
        <v>16</v>
      </c>
      <c r="AI18" s="186">
        <v>130</v>
      </c>
      <c r="AJ18" s="197">
        <v>75.110874468655311</v>
      </c>
      <c r="AK18" s="199">
        <v>3.4435496008856039</v>
      </c>
    </row>
    <row r="19" spans="1:37" x14ac:dyDescent="0.25">
      <c r="A19" s="89" t="s">
        <v>15</v>
      </c>
      <c r="B19" s="83" t="s">
        <v>16</v>
      </c>
      <c r="C19" s="83">
        <v>131</v>
      </c>
      <c r="D19" s="87">
        <v>4.7889568003448408</v>
      </c>
      <c r="E19" s="87">
        <v>0.21955556229568032</v>
      </c>
      <c r="F19" s="157">
        <v>2</v>
      </c>
      <c r="H19" s="21" t="s">
        <v>15</v>
      </c>
      <c r="I19" s="20" t="s">
        <v>18</v>
      </c>
      <c r="J19" s="20">
        <v>181</v>
      </c>
      <c r="K19" s="120">
        <v>8.5067828538910302</v>
      </c>
      <c r="L19" s="120">
        <v>0.39169596770063042</v>
      </c>
      <c r="M19" s="182">
        <v>6</v>
      </c>
      <c r="S19" s="189" t="s">
        <v>15</v>
      </c>
      <c r="T19" s="186" t="s">
        <v>16</v>
      </c>
      <c r="U19" s="186">
        <v>222</v>
      </c>
      <c r="V19" s="187">
        <v>8.8854000856368689</v>
      </c>
      <c r="W19" s="199">
        <v>0.40689776603399441</v>
      </c>
      <c r="AG19" s="189" t="s">
        <v>15</v>
      </c>
      <c r="AH19" s="186" t="s">
        <v>16</v>
      </c>
      <c r="AI19" s="186">
        <v>122</v>
      </c>
      <c r="AJ19" s="197">
        <v>87.925668491936364</v>
      </c>
      <c r="AK19" s="199">
        <v>4.0310594542386768</v>
      </c>
    </row>
    <row r="20" spans="1:37" x14ac:dyDescent="0.25">
      <c r="A20" s="89" t="s">
        <v>17</v>
      </c>
      <c r="B20" s="83" t="s">
        <v>16</v>
      </c>
      <c r="C20" s="83">
        <v>132</v>
      </c>
      <c r="D20" s="87">
        <v>0.43809798036003195</v>
      </c>
      <c r="E20" s="87">
        <v>2.0085135955208996E-2</v>
      </c>
      <c r="F20" s="157">
        <v>2</v>
      </c>
      <c r="H20" s="183" t="s">
        <v>17</v>
      </c>
      <c r="I20" s="20" t="s">
        <v>18</v>
      </c>
      <c r="J20" s="20">
        <v>187</v>
      </c>
      <c r="K20" s="120">
        <v>3.4722155143697385E-2</v>
      </c>
      <c r="L20" s="120">
        <v>1.570297452208425E-3</v>
      </c>
      <c r="M20" s="182">
        <v>7</v>
      </c>
      <c r="S20" s="189" t="s">
        <v>17</v>
      </c>
      <c r="T20" s="186" t="s">
        <v>18</v>
      </c>
      <c r="U20" s="186">
        <v>180</v>
      </c>
      <c r="V20" s="187">
        <v>9.4190157008644295</v>
      </c>
      <c r="W20" s="199">
        <v>0.43369985258880611</v>
      </c>
      <c r="AG20" s="189" t="s">
        <v>17</v>
      </c>
      <c r="AH20" s="186" t="s">
        <v>16</v>
      </c>
      <c r="AI20" s="186">
        <v>178</v>
      </c>
      <c r="AJ20" s="197">
        <v>171.5486174618909</v>
      </c>
      <c r="AK20" s="199">
        <v>7.8989793061081173</v>
      </c>
    </row>
    <row r="21" spans="1:37" ht="15.75" thickBot="1" x14ac:dyDescent="0.3">
      <c r="A21" s="109" t="s">
        <v>15</v>
      </c>
      <c r="B21" s="110" t="s">
        <v>18</v>
      </c>
      <c r="C21" s="110">
        <v>133</v>
      </c>
      <c r="D21" s="107">
        <v>0.54436435851317044</v>
      </c>
      <c r="E21" s="107">
        <v>2.4957047601364937E-2</v>
      </c>
      <c r="F21" s="158">
        <v>2</v>
      </c>
      <c r="H21" s="183" t="s">
        <v>17</v>
      </c>
      <c r="I21" s="20" t="s">
        <v>18</v>
      </c>
      <c r="J21" s="20">
        <v>188</v>
      </c>
      <c r="K21" s="120">
        <v>3.5937398243886365E-2</v>
      </c>
      <c r="L21" s="120">
        <v>1.6252564009298753E-3</v>
      </c>
      <c r="M21" s="182">
        <v>7</v>
      </c>
      <c r="S21" s="189" t="s">
        <v>17</v>
      </c>
      <c r="T21" s="186" t="s">
        <v>18</v>
      </c>
      <c r="U21" s="186">
        <v>124</v>
      </c>
      <c r="V21" s="187">
        <v>20.258394003049162</v>
      </c>
      <c r="W21" s="199">
        <v>0.92877076824468741</v>
      </c>
      <c r="AG21" s="189" t="s">
        <v>17</v>
      </c>
      <c r="AH21" s="186" t="s">
        <v>16</v>
      </c>
      <c r="AI21" s="186">
        <v>123</v>
      </c>
      <c r="AJ21" s="197">
        <v>837.19426699747248</v>
      </c>
      <c r="AK21" s="199">
        <v>38.382191718270327</v>
      </c>
    </row>
    <row r="22" spans="1:37" ht="15.75" thickBot="1" x14ac:dyDescent="0.3">
      <c r="A22" s="136" t="s">
        <v>17</v>
      </c>
      <c r="B22" s="108" t="s">
        <v>16</v>
      </c>
      <c r="C22" s="108">
        <v>138</v>
      </c>
      <c r="D22" s="106">
        <v>21.524987591122027</v>
      </c>
      <c r="E22" s="106">
        <v>1.0138415530943734</v>
      </c>
      <c r="F22" s="156">
        <v>3</v>
      </c>
      <c r="H22" s="183" t="s">
        <v>17</v>
      </c>
      <c r="I22" s="20" t="s">
        <v>18</v>
      </c>
      <c r="J22" s="177">
        <v>326</v>
      </c>
      <c r="K22" s="202">
        <v>213.15584399094766</v>
      </c>
      <c r="L22" s="120">
        <v>9.5564466657995801</v>
      </c>
      <c r="M22" s="182">
        <v>14</v>
      </c>
      <c r="S22" s="189" t="s">
        <v>8</v>
      </c>
      <c r="T22" s="186" t="s">
        <v>3</v>
      </c>
      <c r="U22" s="186">
        <v>103</v>
      </c>
      <c r="V22" s="187">
        <v>20.580038297149876</v>
      </c>
      <c r="W22" s="199">
        <v>0.96846400150788359</v>
      </c>
      <c r="AG22" s="190" t="s">
        <v>15</v>
      </c>
      <c r="AH22" s="191" t="s">
        <v>16</v>
      </c>
      <c r="AI22" s="191">
        <v>284</v>
      </c>
      <c r="AJ22" s="204">
        <v>2176.6267827857982</v>
      </c>
      <c r="AK22" s="200">
        <v>99.42782956877376</v>
      </c>
    </row>
    <row r="23" spans="1:37" x14ac:dyDescent="0.25">
      <c r="A23" s="89" t="s">
        <v>17</v>
      </c>
      <c r="B23" s="83" t="s">
        <v>16</v>
      </c>
      <c r="C23" s="83">
        <v>139</v>
      </c>
      <c r="D23" s="87">
        <v>53.251821828564566</v>
      </c>
      <c r="E23" s="87">
        <v>2.508197020752033</v>
      </c>
      <c r="F23" s="157">
        <v>3</v>
      </c>
      <c r="H23" s="183" t="s">
        <v>17</v>
      </c>
      <c r="I23" s="20" t="s">
        <v>18</v>
      </c>
      <c r="J23" s="177">
        <v>329</v>
      </c>
      <c r="K23" s="202">
        <v>3.2046291302065324</v>
      </c>
      <c r="L23" s="120">
        <v>0.1436735995274285</v>
      </c>
      <c r="M23" s="182">
        <v>14</v>
      </c>
      <c r="S23" s="189" t="s">
        <v>17</v>
      </c>
      <c r="T23" s="186" t="s">
        <v>16</v>
      </c>
      <c r="U23" s="186">
        <v>138</v>
      </c>
      <c r="V23" s="187">
        <v>21.524987591122027</v>
      </c>
      <c r="W23" s="199">
        <v>1.0138415530943734</v>
      </c>
    </row>
    <row r="24" spans="1:37" ht="15.75" thickBot="1" x14ac:dyDescent="0.3">
      <c r="A24" s="109" t="s">
        <v>17</v>
      </c>
      <c r="B24" s="110" t="s">
        <v>18</v>
      </c>
      <c r="C24" s="110">
        <v>140</v>
      </c>
      <c r="D24" s="107">
        <v>228.90043392052786</v>
      </c>
      <c r="E24" s="107">
        <v>10.781366095917317</v>
      </c>
      <c r="F24" s="158">
        <v>3</v>
      </c>
      <c r="H24" s="183" t="s">
        <v>17</v>
      </c>
      <c r="I24" s="20" t="s">
        <v>18</v>
      </c>
      <c r="J24" s="177">
        <v>331</v>
      </c>
      <c r="K24" s="202">
        <v>48.889403368547129</v>
      </c>
      <c r="L24" s="120">
        <v>2.1918656653585566</v>
      </c>
      <c r="M24" s="182">
        <v>14</v>
      </c>
      <c r="S24" s="189" t="s">
        <v>15</v>
      </c>
      <c r="T24" s="186" t="s">
        <v>18</v>
      </c>
      <c r="U24" s="186">
        <v>179</v>
      </c>
      <c r="V24" s="187">
        <v>22.410670369135527</v>
      </c>
      <c r="W24" s="199">
        <v>1.0319023499046081</v>
      </c>
    </row>
    <row r="25" spans="1:37" x14ac:dyDescent="0.25">
      <c r="A25" s="159" t="s">
        <v>17</v>
      </c>
      <c r="B25" s="108" t="s">
        <v>16</v>
      </c>
      <c r="C25" s="108">
        <v>158</v>
      </c>
      <c r="D25" s="106">
        <v>4.5929960541087906</v>
      </c>
      <c r="E25" s="168">
        <v>0.21411243561729626</v>
      </c>
      <c r="F25" s="156">
        <v>4</v>
      </c>
      <c r="H25" s="21" t="s">
        <v>15</v>
      </c>
      <c r="I25" s="20" t="s">
        <v>16</v>
      </c>
      <c r="J25" s="20">
        <v>122</v>
      </c>
      <c r="K25" s="120">
        <v>87.925668491936364</v>
      </c>
      <c r="L25" s="120">
        <v>4.0310594542386768</v>
      </c>
      <c r="M25" s="182">
        <v>2</v>
      </c>
      <c r="S25" s="189" t="s">
        <v>17</v>
      </c>
      <c r="T25" s="186" t="s">
        <v>16</v>
      </c>
      <c r="U25" s="186">
        <v>350</v>
      </c>
      <c r="V25" s="187">
        <v>25.775134755019966</v>
      </c>
      <c r="W25" s="199">
        <v>1.1263817485380143</v>
      </c>
    </row>
    <row r="26" spans="1:37" x14ac:dyDescent="0.25">
      <c r="A26" s="160" t="s">
        <v>17</v>
      </c>
      <c r="B26" s="83" t="s">
        <v>36</v>
      </c>
      <c r="C26" s="83">
        <v>159</v>
      </c>
      <c r="D26" s="87">
        <v>219.4480564238483</v>
      </c>
      <c r="E26" s="169">
        <v>10.230045333994793</v>
      </c>
      <c r="F26" s="157">
        <v>4</v>
      </c>
      <c r="H26" s="21" t="s">
        <v>17</v>
      </c>
      <c r="I26" s="20" t="s">
        <v>16</v>
      </c>
      <c r="J26" s="20">
        <v>123</v>
      </c>
      <c r="K26" s="120">
        <v>837.19426699747248</v>
      </c>
      <c r="L26" s="120">
        <v>38.382191718270327</v>
      </c>
      <c r="M26" s="182">
        <v>2</v>
      </c>
      <c r="S26" s="189" t="s">
        <v>17</v>
      </c>
      <c r="T26" s="186" t="s">
        <v>16</v>
      </c>
      <c r="U26" s="186">
        <v>327</v>
      </c>
      <c r="V26" s="187">
        <v>44.731862052503054</v>
      </c>
      <c r="W26" s="199">
        <v>2.0054700165049386</v>
      </c>
    </row>
    <row r="27" spans="1:37" ht="15.75" thickBot="1" x14ac:dyDescent="0.3">
      <c r="A27" s="161" t="s">
        <v>17</v>
      </c>
      <c r="B27" s="110" t="s">
        <v>18</v>
      </c>
      <c r="C27" s="110">
        <v>160</v>
      </c>
      <c r="D27" s="107">
        <v>584.72928208092856</v>
      </c>
      <c r="E27" s="170">
        <v>27.258418968398978</v>
      </c>
      <c r="F27" s="158">
        <v>4</v>
      </c>
      <c r="H27" s="21" t="s">
        <v>15</v>
      </c>
      <c r="I27" s="20" t="s">
        <v>16</v>
      </c>
      <c r="J27" s="20">
        <v>125</v>
      </c>
      <c r="K27" s="120">
        <v>4.6106792903584859</v>
      </c>
      <c r="L27" s="120">
        <v>0.21138221252837608</v>
      </c>
      <c r="M27" s="182">
        <v>2</v>
      </c>
      <c r="S27" s="189" t="s">
        <v>8</v>
      </c>
      <c r="T27" s="186" t="s">
        <v>3</v>
      </c>
      <c r="U27" s="186">
        <v>104</v>
      </c>
      <c r="V27" s="187">
        <v>48.688652426246279</v>
      </c>
      <c r="W27" s="199">
        <v>2.2912108556804398</v>
      </c>
    </row>
    <row r="28" spans="1:37" x14ac:dyDescent="0.25">
      <c r="A28" s="136" t="s">
        <v>17</v>
      </c>
      <c r="B28" s="108" t="s">
        <v>16</v>
      </c>
      <c r="C28" s="108">
        <v>178</v>
      </c>
      <c r="D28" s="106">
        <v>171.5486174618909</v>
      </c>
      <c r="E28" s="106">
        <v>7.8989793061081173</v>
      </c>
      <c r="F28" s="156">
        <v>6</v>
      </c>
      <c r="H28" s="21" t="s">
        <v>17</v>
      </c>
      <c r="I28" s="20" t="s">
        <v>16</v>
      </c>
      <c r="J28" s="20">
        <v>126</v>
      </c>
      <c r="K28" s="120">
        <v>69.941336617626703</v>
      </c>
      <c r="L28" s="120">
        <v>3.2065458363894068</v>
      </c>
      <c r="M28" s="182">
        <v>2</v>
      </c>
      <c r="S28" s="189" t="s">
        <v>17</v>
      </c>
      <c r="T28" s="186" t="s">
        <v>18</v>
      </c>
      <c r="U28" s="186">
        <v>331</v>
      </c>
      <c r="V28" s="187">
        <v>48.889403368547129</v>
      </c>
      <c r="W28" s="199">
        <v>2.1918656653585566</v>
      </c>
    </row>
    <row r="29" spans="1:37" x14ac:dyDescent="0.25">
      <c r="A29" s="89" t="s">
        <v>15</v>
      </c>
      <c r="B29" s="83" t="s">
        <v>18</v>
      </c>
      <c r="C29" s="83">
        <v>179</v>
      </c>
      <c r="D29" s="87">
        <v>22.410670369135527</v>
      </c>
      <c r="E29" s="87">
        <v>1.0319023499046081</v>
      </c>
      <c r="F29" s="157">
        <v>6</v>
      </c>
      <c r="H29" s="21" t="s">
        <v>15</v>
      </c>
      <c r="I29" s="20" t="s">
        <v>16</v>
      </c>
      <c r="J29" s="20">
        <v>128</v>
      </c>
      <c r="K29" s="120">
        <v>2.5481155884219509</v>
      </c>
      <c r="L29" s="120">
        <v>0.1168214653283331</v>
      </c>
      <c r="M29" s="182">
        <v>2</v>
      </c>
      <c r="S29" s="189" t="s">
        <v>17</v>
      </c>
      <c r="T29" s="186" t="s">
        <v>16</v>
      </c>
      <c r="U29" s="186">
        <v>139</v>
      </c>
      <c r="V29" s="187">
        <v>53.251821828564566</v>
      </c>
      <c r="W29" s="199">
        <v>2.508197020752033</v>
      </c>
    </row>
    <row r="30" spans="1:37" x14ac:dyDescent="0.25">
      <c r="A30" s="89" t="s">
        <v>17</v>
      </c>
      <c r="B30" s="83" t="s">
        <v>18</v>
      </c>
      <c r="C30" s="83">
        <v>180</v>
      </c>
      <c r="D30" s="87">
        <v>9.4190157008644295</v>
      </c>
      <c r="E30" s="87">
        <v>0.43369985258880611</v>
      </c>
      <c r="F30" s="157">
        <v>6</v>
      </c>
      <c r="H30" s="21" t="s">
        <v>17</v>
      </c>
      <c r="I30" s="20" t="s">
        <v>16</v>
      </c>
      <c r="J30" s="20">
        <v>130</v>
      </c>
      <c r="K30" s="120">
        <v>75.110874468655311</v>
      </c>
      <c r="L30" s="120">
        <v>3.4435496008856039</v>
      </c>
      <c r="M30" s="182">
        <v>2</v>
      </c>
      <c r="S30" s="189" t="s">
        <v>17</v>
      </c>
      <c r="T30" s="186" t="s">
        <v>16</v>
      </c>
      <c r="U30" s="186">
        <v>348</v>
      </c>
      <c r="V30" s="187">
        <v>53.946055103451002</v>
      </c>
      <c r="W30" s="199">
        <v>2.3574601045419863</v>
      </c>
    </row>
    <row r="31" spans="1:37" ht="15.75" thickBot="1" x14ac:dyDescent="0.3">
      <c r="A31" s="109" t="s">
        <v>15</v>
      </c>
      <c r="B31" s="110" t="s">
        <v>18</v>
      </c>
      <c r="C31" s="110">
        <v>181</v>
      </c>
      <c r="D31" s="107">
        <v>8.5067828538910302</v>
      </c>
      <c r="E31" s="107">
        <v>0.39169596770063042</v>
      </c>
      <c r="F31" s="158">
        <v>6</v>
      </c>
      <c r="H31" s="21" t="s">
        <v>15</v>
      </c>
      <c r="I31" s="20" t="s">
        <v>16</v>
      </c>
      <c r="J31" s="20">
        <v>131</v>
      </c>
      <c r="K31" s="120">
        <v>4.7889568003448408</v>
      </c>
      <c r="L31" s="120">
        <v>0.21955556229568032</v>
      </c>
      <c r="M31" s="182">
        <v>2</v>
      </c>
      <c r="S31" s="189" t="s">
        <v>17</v>
      </c>
      <c r="T31" s="186" t="s">
        <v>16</v>
      </c>
      <c r="U31" s="186">
        <v>126</v>
      </c>
      <c r="V31" s="187">
        <v>69.941336617626703</v>
      </c>
      <c r="W31" s="199">
        <v>3.2065458363894068</v>
      </c>
    </row>
    <row r="32" spans="1:37" x14ac:dyDescent="0.25">
      <c r="A32" s="159" t="s">
        <v>17</v>
      </c>
      <c r="B32" s="108" t="s">
        <v>18</v>
      </c>
      <c r="C32" s="108">
        <v>187</v>
      </c>
      <c r="D32" s="106">
        <v>3.4722155143697385E-2</v>
      </c>
      <c r="E32" s="106">
        <v>1.570297452208425E-3</v>
      </c>
      <c r="F32" s="156">
        <v>7</v>
      </c>
      <c r="H32" s="21" t="s">
        <v>17</v>
      </c>
      <c r="I32" s="20" t="s">
        <v>16</v>
      </c>
      <c r="J32" s="20">
        <v>132</v>
      </c>
      <c r="K32" s="120">
        <v>0.43809798036003195</v>
      </c>
      <c r="L32" s="120">
        <v>2.0085135955208996E-2</v>
      </c>
      <c r="M32" s="182">
        <v>2</v>
      </c>
      <c r="S32" s="189" t="s">
        <v>15</v>
      </c>
      <c r="T32" s="186" t="s">
        <v>3</v>
      </c>
      <c r="U32" s="186">
        <v>248</v>
      </c>
      <c r="V32" s="187">
        <v>70.711998393899577</v>
      </c>
      <c r="W32" s="199">
        <v>3.1844555499656098</v>
      </c>
    </row>
    <row r="33" spans="1:23" ht="15.75" thickBot="1" x14ac:dyDescent="0.3">
      <c r="A33" s="161" t="s">
        <v>17</v>
      </c>
      <c r="B33" s="110" t="s">
        <v>18</v>
      </c>
      <c r="C33" s="110">
        <v>188</v>
      </c>
      <c r="D33" s="107">
        <v>3.5937398243886365E-2</v>
      </c>
      <c r="E33" s="107">
        <v>1.6252564009298753E-3</v>
      </c>
      <c r="F33" s="158">
        <v>7</v>
      </c>
      <c r="H33" s="21" t="s">
        <v>17</v>
      </c>
      <c r="I33" s="20" t="s">
        <v>16</v>
      </c>
      <c r="J33" s="20">
        <v>138</v>
      </c>
      <c r="K33" s="120">
        <v>21.524987591122027</v>
      </c>
      <c r="L33" s="120">
        <v>1.0138415530943734</v>
      </c>
      <c r="M33" s="182">
        <v>3</v>
      </c>
      <c r="S33" s="189" t="s">
        <v>8</v>
      </c>
      <c r="T33" s="186" t="s">
        <v>3</v>
      </c>
      <c r="U33" s="186">
        <v>105</v>
      </c>
      <c r="V33" s="187">
        <v>74.015188994675469</v>
      </c>
      <c r="W33" s="199">
        <v>3.4830375469258836</v>
      </c>
    </row>
    <row r="34" spans="1:23" ht="15.75" thickBot="1" x14ac:dyDescent="0.3">
      <c r="A34" s="162" t="s">
        <v>15</v>
      </c>
      <c r="B34" s="138" t="s">
        <v>16</v>
      </c>
      <c r="C34" s="138">
        <v>222</v>
      </c>
      <c r="D34" s="139">
        <v>8.8854000856368689</v>
      </c>
      <c r="E34" s="139">
        <v>0.40689776603399441</v>
      </c>
      <c r="F34" s="163">
        <v>9</v>
      </c>
      <c r="H34" s="21" t="s">
        <v>17</v>
      </c>
      <c r="I34" s="20" t="s">
        <v>16</v>
      </c>
      <c r="J34" s="20">
        <v>139</v>
      </c>
      <c r="K34" s="120">
        <v>53.251821828564566</v>
      </c>
      <c r="L34" s="120">
        <v>2.508197020752033</v>
      </c>
      <c r="M34" s="182">
        <v>3</v>
      </c>
      <c r="S34" s="189" t="s">
        <v>17</v>
      </c>
      <c r="T34" s="186" t="s">
        <v>16</v>
      </c>
      <c r="U34" s="186">
        <v>130</v>
      </c>
      <c r="V34" s="187">
        <v>75.110874468655311</v>
      </c>
      <c r="W34" s="199">
        <v>3.4435496008856039</v>
      </c>
    </row>
    <row r="35" spans="1:23" ht="15.75" thickBot="1" x14ac:dyDescent="0.3">
      <c r="A35" s="164" t="s">
        <v>15</v>
      </c>
      <c r="B35" s="138" t="s">
        <v>3</v>
      </c>
      <c r="C35" s="138">
        <v>248</v>
      </c>
      <c r="D35" s="139">
        <v>70.711998393899577</v>
      </c>
      <c r="E35" s="139">
        <v>3.1844555499656098</v>
      </c>
      <c r="F35" s="163">
        <v>10</v>
      </c>
      <c r="H35" s="183" t="s">
        <v>17</v>
      </c>
      <c r="I35" s="20" t="s">
        <v>16</v>
      </c>
      <c r="J35" s="20">
        <v>158</v>
      </c>
      <c r="K35" s="120">
        <v>4.5929960541087906</v>
      </c>
      <c r="L35" s="201">
        <v>0.21411243561729626</v>
      </c>
      <c r="M35" s="182">
        <v>4</v>
      </c>
      <c r="S35" s="189" t="s">
        <v>15</v>
      </c>
      <c r="T35" s="186" t="s">
        <v>16</v>
      </c>
      <c r="U35" s="186">
        <v>122</v>
      </c>
      <c r="V35" s="187">
        <v>87.925668491936364</v>
      </c>
      <c r="W35" s="199">
        <v>4.0310594542386768</v>
      </c>
    </row>
    <row r="36" spans="1:23" ht="15.75" thickBot="1" x14ac:dyDescent="0.3">
      <c r="A36" s="164" t="s">
        <v>15</v>
      </c>
      <c r="B36" s="138" t="s">
        <v>16</v>
      </c>
      <c r="C36" s="165">
        <v>284</v>
      </c>
      <c r="D36" s="171">
        <v>2176.6267827857982</v>
      </c>
      <c r="E36" s="139">
        <v>99.42782956877376</v>
      </c>
      <c r="F36" s="163">
        <v>12</v>
      </c>
      <c r="H36" s="21" t="s">
        <v>17</v>
      </c>
      <c r="I36" s="20" t="s">
        <v>16</v>
      </c>
      <c r="J36" s="20">
        <v>178</v>
      </c>
      <c r="K36" s="120">
        <v>171.5486174618909</v>
      </c>
      <c r="L36" s="120">
        <v>7.8989793061081173</v>
      </c>
      <c r="M36" s="182">
        <v>6</v>
      </c>
      <c r="S36" s="189" t="s">
        <v>17</v>
      </c>
      <c r="T36" s="186" t="s">
        <v>16</v>
      </c>
      <c r="U36" s="186">
        <v>178</v>
      </c>
      <c r="V36" s="187">
        <v>171.5486174618909</v>
      </c>
      <c r="W36" s="199">
        <v>7.8989793061081173</v>
      </c>
    </row>
    <row r="37" spans="1:23" x14ac:dyDescent="0.25">
      <c r="A37" s="159" t="s">
        <v>17</v>
      </c>
      <c r="B37" s="108" t="s">
        <v>16</v>
      </c>
      <c r="C37" s="166">
        <v>324</v>
      </c>
      <c r="D37" s="172">
        <v>6.2885390758681243</v>
      </c>
      <c r="E37" s="106">
        <v>0.28193497846056009</v>
      </c>
      <c r="F37" s="156">
        <v>14</v>
      </c>
      <c r="H37" s="21" t="s">
        <v>15</v>
      </c>
      <c r="I37" s="20" t="s">
        <v>16</v>
      </c>
      <c r="J37" s="20">
        <v>222</v>
      </c>
      <c r="K37" s="120">
        <v>8.8854000856368689</v>
      </c>
      <c r="L37" s="120">
        <v>0.40689776603399441</v>
      </c>
      <c r="M37" s="182">
        <v>9</v>
      </c>
      <c r="S37" s="189" t="s">
        <v>17</v>
      </c>
      <c r="T37" s="186" t="s">
        <v>18</v>
      </c>
      <c r="U37" s="186">
        <v>326</v>
      </c>
      <c r="V37" s="187">
        <v>213.15584399094766</v>
      </c>
      <c r="W37" s="199">
        <v>9.5564466657995801</v>
      </c>
    </row>
    <row r="38" spans="1:23" x14ac:dyDescent="0.25">
      <c r="A38" s="160" t="s">
        <v>17</v>
      </c>
      <c r="B38" s="83" t="s">
        <v>18</v>
      </c>
      <c r="C38" s="152">
        <v>326</v>
      </c>
      <c r="D38" s="173">
        <v>213.15584399094766</v>
      </c>
      <c r="E38" s="87">
        <v>9.5564466657995801</v>
      </c>
      <c r="F38" s="157">
        <v>14</v>
      </c>
      <c r="H38" s="183" t="s">
        <v>15</v>
      </c>
      <c r="I38" s="20" t="s">
        <v>16</v>
      </c>
      <c r="J38" s="177">
        <v>284</v>
      </c>
      <c r="K38" s="202">
        <v>2176.6267827857982</v>
      </c>
      <c r="L38" s="120">
        <v>99.42782956877376</v>
      </c>
      <c r="M38" s="182">
        <v>12</v>
      </c>
      <c r="S38" s="189" t="s">
        <v>17</v>
      </c>
      <c r="T38" s="186" t="s">
        <v>36</v>
      </c>
      <c r="U38" s="186">
        <v>159</v>
      </c>
      <c r="V38" s="187">
        <v>219.4480564238483</v>
      </c>
      <c r="W38" s="199">
        <v>10.230045333994793</v>
      </c>
    </row>
    <row r="39" spans="1:23" x14ac:dyDescent="0.25">
      <c r="A39" s="160" t="s">
        <v>17</v>
      </c>
      <c r="B39" s="83" t="s">
        <v>16</v>
      </c>
      <c r="C39" s="152">
        <v>327</v>
      </c>
      <c r="D39" s="173">
        <v>44.731862052503054</v>
      </c>
      <c r="E39" s="87">
        <v>2.0054700165049386</v>
      </c>
      <c r="F39" s="157">
        <v>14</v>
      </c>
      <c r="H39" s="183" t="s">
        <v>17</v>
      </c>
      <c r="I39" s="20" t="s">
        <v>16</v>
      </c>
      <c r="J39" s="177">
        <v>324</v>
      </c>
      <c r="K39" s="202">
        <v>6.2885390758681243</v>
      </c>
      <c r="L39" s="120">
        <v>0.28193497846056009</v>
      </c>
      <c r="M39" s="182">
        <v>14</v>
      </c>
      <c r="S39" s="189" t="s">
        <v>17</v>
      </c>
      <c r="T39" s="186" t="s">
        <v>18</v>
      </c>
      <c r="U39" s="186">
        <v>140</v>
      </c>
      <c r="V39" s="187">
        <v>228.90043392052786</v>
      </c>
      <c r="W39" s="199">
        <v>10.781366095917317</v>
      </c>
    </row>
    <row r="40" spans="1:23" x14ac:dyDescent="0.25">
      <c r="A40" s="160" t="s">
        <v>17</v>
      </c>
      <c r="B40" s="83" t="s">
        <v>16</v>
      </c>
      <c r="C40" s="152">
        <v>328</v>
      </c>
      <c r="D40" s="173">
        <v>3.5956087831050012</v>
      </c>
      <c r="E40" s="87">
        <v>0.16120244663938341</v>
      </c>
      <c r="F40" s="157">
        <v>14</v>
      </c>
      <c r="H40" s="183" t="s">
        <v>17</v>
      </c>
      <c r="I40" s="20" t="s">
        <v>16</v>
      </c>
      <c r="J40" s="177">
        <v>327</v>
      </c>
      <c r="K40" s="202">
        <v>44.731862052503054</v>
      </c>
      <c r="L40" s="120">
        <v>2.0054700165049386</v>
      </c>
      <c r="M40" s="182">
        <v>14</v>
      </c>
      <c r="S40" s="189" t="s">
        <v>17</v>
      </c>
      <c r="T40" s="186" t="s">
        <v>18</v>
      </c>
      <c r="U40" s="186">
        <v>160</v>
      </c>
      <c r="V40" s="187">
        <v>584.72928208092856</v>
      </c>
      <c r="W40" s="199">
        <v>27.258418968398978</v>
      </c>
    </row>
    <row r="41" spans="1:23" x14ac:dyDescent="0.25">
      <c r="A41" s="160" t="s">
        <v>17</v>
      </c>
      <c r="B41" s="83" t="s">
        <v>18</v>
      </c>
      <c r="C41" s="152">
        <v>329</v>
      </c>
      <c r="D41" s="173">
        <v>3.2046291302065324</v>
      </c>
      <c r="E41" s="87">
        <v>0.1436735995274285</v>
      </c>
      <c r="F41" s="157">
        <v>14</v>
      </c>
      <c r="H41" s="183" t="s">
        <v>17</v>
      </c>
      <c r="I41" s="20" t="s">
        <v>16</v>
      </c>
      <c r="J41" s="177">
        <v>328</v>
      </c>
      <c r="K41" s="202">
        <v>3.5956087831050012</v>
      </c>
      <c r="L41" s="120">
        <v>0.16120244663938341</v>
      </c>
      <c r="M41" s="182">
        <v>14</v>
      </c>
      <c r="S41" s="189" t="s">
        <v>8</v>
      </c>
      <c r="T41" s="186" t="s">
        <v>3</v>
      </c>
      <c r="U41" s="186">
        <v>106</v>
      </c>
      <c r="V41" s="187">
        <v>605.4138588181778</v>
      </c>
      <c r="W41" s="199">
        <v>28.489817162321827</v>
      </c>
    </row>
    <row r="42" spans="1:23" ht="15.75" thickBot="1" x14ac:dyDescent="0.3">
      <c r="A42" s="161" t="s">
        <v>17</v>
      </c>
      <c r="B42" s="110" t="s">
        <v>18</v>
      </c>
      <c r="C42" s="167">
        <v>331</v>
      </c>
      <c r="D42" s="174">
        <v>48.889403368547129</v>
      </c>
      <c r="E42" s="107">
        <v>2.1918656653585566</v>
      </c>
      <c r="F42" s="158">
        <v>14</v>
      </c>
      <c r="H42" s="183" t="s">
        <v>17</v>
      </c>
      <c r="I42" s="20" t="s">
        <v>16</v>
      </c>
      <c r="J42" s="177">
        <v>348</v>
      </c>
      <c r="K42" s="202">
        <v>53.946055103451002</v>
      </c>
      <c r="L42" s="120">
        <v>2.3574601045419863</v>
      </c>
      <c r="M42" s="182">
        <v>15</v>
      </c>
      <c r="S42" s="189" t="s">
        <v>17</v>
      </c>
      <c r="T42" s="186" t="s">
        <v>16</v>
      </c>
      <c r="U42" s="186">
        <v>123</v>
      </c>
      <c r="V42" s="187">
        <v>837.19426699747248</v>
      </c>
      <c r="W42" s="199">
        <v>38.382191718270327</v>
      </c>
    </row>
    <row r="43" spans="1:23" x14ac:dyDescent="0.25">
      <c r="A43" s="159" t="s">
        <v>17</v>
      </c>
      <c r="B43" s="108" t="s">
        <v>16</v>
      </c>
      <c r="C43" s="166">
        <v>348</v>
      </c>
      <c r="D43" s="172">
        <v>53.946055103451002</v>
      </c>
      <c r="E43" s="106">
        <v>2.3574601045419863</v>
      </c>
      <c r="F43" s="156">
        <v>15</v>
      </c>
      <c r="H43" s="183" t="s">
        <v>17</v>
      </c>
      <c r="I43" s="20" t="s">
        <v>16</v>
      </c>
      <c r="J43" s="177">
        <v>350</v>
      </c>
      <c r="K43" s="202">
        <v>25.775134755019966</v>
      </c>
      <c r="L43" s="120">
        <v>1.1263817485380143</v>
      </c>
      <c r="M43" s="182">
        <v>15</v>
      </c>
      <c r="S43" s="189" t="s">
        <v>15</v>
      </c>
      <c r="T43" s="186" t="s">
        <v>16</v>
      </c>
      <c r="U43" s="186">
        <v>284</v>
      </c>
      <c r="V43" s="187">
        <v>2176.6267827857982</v>
      </c>
      <c r="W43" s="199">
        <v>99.42782956877376</v>
      </c>
    </row>
    <row r="44" spans="1:23" x14ac:dyDescent="0.25">
      <c r="A44" s="160" t="s">
        <v>15</v>
      </c>
      <c r="B44" s="83" t="s">
        <v>36</v>
      </c>
      <c r="C44" s="152">
        <v>349</v>
      </c>
      <c r="D44" s="173">
        <v>3.9564452601159754</v>
      </c>
      <c r="E44" s="87">
        <v>0.17289794107541673</v>
      </c>
      <c r="F44" s="157">
        <v>15</v>
      </c>
      <c r="H44" s="183" t="s">
        <v>17</v>
      </c>
      <c r="I44" s="20" t="s">
        <v>36</v>
      </c>
      <c r="J44" s="20">
        <v>159</v>
      </c>
      <c r="K44" s="120">
        <v>219.4480564238483</v>
      </c>
      <c r="L44" s="201">
        <v>10.230045333994793</v>
      </c>
      <c r="M44" s="182">
        <v>4</v>
      </c>
      <c r="S44" s="189" t="s">
        <v>8</v>
      </c>
      <c r="T44" s="186" t="s">
        <v>3</v>
      </c>
      <c r="U44" s="186">
        <v>101</v>
      </c>
      <c r="V44" s="187">
        <v>4213.730196409344</v>
      </c>
      <c r="W44" s="199">
        <v>198.29146808994756</v>
      </c>
    </row>
    <row r="45" spans="1:23" ht="15.75" thickBot="1" x14ac:dyDescent="0.3">
      <c r="A45" s="161" t="s">
        <v>17</v>
      </c>
      <c r="B45" s="110" t="s">
        <v>16</v>
      </c>
      <c r="C45" s="167">
        <v>350</v>
      </c>
      <c r="D45" s="174">
        <v>25.775134755019966</v>
      </c>
      <c r="E45" s="107">
        <v>1.1263817485380143</v>
      </c>
      <c r="F45" s="158">
        <v>15</v>
      </c>
      <c r="H45" s="184" t="s">
        <v>15</v>
      </c>
      <c r="I45" s="70" t="s">
        <v>36</v>
      </c>
      <c r="J45" s="185">
        <v>349</v>
      </c>
      <c r="K45" s="203">
        <v>3.9564452601159754</v>
      </c>
      <c r="L45" s="130">
        <v>0.17289794107541673</v>
      </c>
      <c r="M45" s="147">
        <v>15</v>
      </c>
      <c r="S45" s="190" t="s">
        <v>8</v>
      </c>
      <c r="T45" s="191" t="s">
        <v>3</v>
      </c>
      <c r="U45" s="191">
        <v>102</v>
      </c>
      <c r="V45" s="192">
        <v>4247.024232439041</v>
      </c>
      <c r="W45" s="200">
        <v>199.85823268455633</v>
      </c>
    </row>
    <row r="46" spans="1:23" x14ac:dyDescent="0.25">
      <c r="D46" s="5"/>
      <c r="E46" s="5"/>
      <c r="K46" s="73"/>
      <c r="L46" s="73"/>
      <c r="V46" s="3"/>
    </row>
    <row r="51" spans="1:16" ht="15.75" thickBot="1" x14ac:dyDescent="0.3">
      <c r="A51" s="300" t="s">
        <v>115</v>
      </c>
      <c r="B51" s="300"/>
      <c r="C51" s="300"/>
      <c r="D51" s="300"/>
      <c r="E51" s="300"/>
      <c r="F51" s="300"/>
      <c r="H51" s="300" t="s">
        <v>115</v>
      </c>
      <c r="I51" s="300"/>
      <c r="J51" s="300"/>
      <c r="K51" s="300"/>
      <c r="L51" s="300"/>
      <c r="M51" s="300"/>
      <c r="N51" s="300"/>
      <c r="O51" s="300"/>
      <c r="P51" s="300"/>
    </row>
    <row r="52" spans="1:16" ht="15.75" thickBot="1" x14ac:dyDescent="0.3">
      <c r="A52" s="31" t="s">
        <v>17</v>
      </c>
      <c r="B52" s="32" t="s">
        <v>3</v>
      </c>
      <c r="C52" s="32">
        <v>209</v>
      </c>
      <c r="D52" s="71">
        <v>0.13317940643122259</v>
      </c>
      <c r="E52" s="72">
        <v>5.915845378864552E-3</v>
      </c>
      <c r="F52">
        <v>8</v>
      </c>
      <c r="H52" s="26" t="s">
        <v>17</v>
      </c>
      <c r="I52" s="26" t="s">
        <v>3</v>
      </c>
      <c r="J52" s="26">
        <v>209</v>
      </c>
      <c r="K52" s="28">
        <v>0.13317940643122259</v>
      </c>
      <c r="L52" s="28">
        <f>K52/16*22.4/28.3</f>
        <v>6.5883805301664876E-3</v>
      </c>
      <c r="M52" s="26"/>
    </row>
  </sheetData>
  <sortState xmlns:xlrd2="http://schemas.microsoft.com/office/spreadsheetml/2017/richdata2" ref="AN4:AR5">
    <sortCondition ref="AQ4:AQ5"/>
  </sortState>
  <mergeCells count="28">
    <mergeCell ref="A51:F51"/>
    <mergeCell ref="AN1:AR1"/>
    <mergeCell ref="S1:W1"/>
    <mergeCell ref="H51:P51"/>
    <mergeCell ref="Z1:AD1"/>
    <mergeCell ref="AG1:AK1"/>
    <mergeCell ref="J2:J3"/>
    <mergeCell ref="I2:I3"/>
    <mergeCell ref="H2:H3"/>
    <mergeCell ref="M2:M3"/>
    <mergeCell ref="A2:A3"/>
    <mergeCell ref="B2:B3"/>
    <mergeCell ref="C2:C3"/>
    <mergeCell ref="F2:F3"/>
    <mergeCell ref="A1:F1"/>
    <mergeCell ref="H1:O1"/>
    <mergeCell ref="S2:S3"/>
    <mergeCell ref="T2:T3"/>
    <mergeCell ref="U2:U3"/>
    <mergeCell ref="AI2:AI3"/>
    <mergeCell ref="AN2:AN3"/>
    <mergeCell ref="AO2:AO3"/>
    <mergeCell ref="AP2:AP3"/>
    <mergeCell ref="Z2:Z3"/>
    <mergeCell ref="AA2:AA3"/>
    <mergeCell ref="AB2:AB3"/>
    <mergeCell ref="AG2:AG3"/>
    <mergeCell ref="AH2:A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48C6-510F-48F9-B8AA-6298909D5272}">
  <dimension ref="A1:AJ22"/>
  <sheetViews>
    <sheetView workbookViewId="0">
      <selection activeCell="O26" sqref="O26"/>
    </sheetView>
  </sheetViews>
  <sheetFormatPr defaultRowHeight="15" x14ac:dyDescent="0.25"/>
  <cols>
    <col min="3" max="3" width="9.85546875" customWidth="1"/>
    <col min="4" max="4" width="10" customWidth="1"/>
    <col min="5" max="5" width="10.140625" customWidth="1"/>
    <col min="9" max="9" width="10" customWidth="1"/>
    <col min="15" max="15" width="10.5703125" customWidth="1"/>
    <col min="16" max="16" width="10.28515625" customWidth="1"/>
    <col min="17" max="17" width="10" customWidth="1"/>
    <col min="21" max="21" width="10.42578125" customWidth="1"/>
    <col min="27" max="27" width="11.140625" customWidth="1"/>
    <col min="28" max="28" width="10.5703125" customWidth="1"/>
    <col min="29" max="29" width="10" customWidth="1"/>
    <col min="33" max="33" width="12.28515625" customWidth="1"/>
  </cols>
  <sheetData>
    <row r="1" spans="1:36" ht="15.75" thickBot="1" x14ac:dyDescent="0.3">
      <c r="A1" s="307" t="s">
        <v>143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9"/>
    </row>
    <row r="2" spans="1:36" ht="90" x14ac:dyDescent="0.25">
      <c r="A2" s="306" t="s">
        <v>263</v>
      </c>
      <c r="B2" s="305" t="s">
        <v>264</v>
      </c>
      <c r="C2" s="305" t="s">
        <v>267</v>
      </c>
      <c r="D2" s="208" t="s">
        <v>113</v>
      </c>
      <c r="E2" s="208" t="s">
        <v>113</v>
      </c>
      <c r="F2" s="124" t="s">
        <v>137</v>
      </c>
      <c r="G2" s="124" t="s">
        <v>141</v>
      </c>
      <c r="H2" s="124" t="s">
        <v>139</v>
      </c>
      <c r="I2" s="124" t="s">
        <v>142</v>
      </c>
      <c r="J2" s="124" t="s">
        <v>140</v>
      </c>
      <c r="K2" s="132"/>
      <c r="L2" s="132"/>
      <c r="M2" s="305" t="s">
        <v>263</v>
      </c>
      <c r="N2" s="305" t="s">
        <v>264</v>
      </c>
      <c r="O2" s="305" t="s">
        <v>267</v>
      </c>
      <c r="P2" s="208" t="s">
        <v>113</v>
      </c>
      <c r="Q2" s="208" t="s">
        <v>113</v>
      </c>
      <c r="R2" s="124" t="s">
        <v>137</v>
      </c>
      <c r="S2" s="124" t="s">
        <v>141</v>
      </c>
      <c r="T2" s="124" t="s">
        <v>139</v>
      </c>
      <c r="U2" s="124" t="s">
        <v>142</v>
      </c>
      <c r="V2" s="124" t="s">
        <v>140</v>
      </c>
      <c r="W2" s="132"/>
      <c r="X2" s="132"/>
      <c r="Y2" s="306" t="s">
        <v>263</v>
      </c>
      <c r="Z2" s="305" t="s">
        <v>264</v>
      </c>
      <c r="AA2" s="305" t="s">
        <v>267</v>
      </c>
      <c r="AB2" s="208" t="s">
        <v>113</v>
      </c>
      <c r="AC2" s="209" t="s">
        <v>113</v>
      </c>
      <c r="AD2" s="124" t="s">
        <v>137</v>
      </c>
      <c r="AE2" s="124" t="s">
        <v>141</v>
      </c>
      <c r="AF2" s="124" t="s">
        <v>139</v>
      </c>
      <c r="AG2" s="124" t="s">
        <v>142</v>
      </c>
      <c r="AH2" s="124" t="s">
        <v>140</v>
      </c>
      <c r="AI2" s="132"/>
      <c r="AJ2" s="181"/>
    </row>
    <row r="3" spans="1:36" ht="15.75" thickBot="1" x14ac:dyDescent="0.3">
      <c r="A3" s="298"/>
      <c r="B3" s="299"/>
      <c r="C3" s="299"/>
      <c r="D3" s="179" t="s">
        <v>91</v>
      </c>
      <c r="E3" s="179" t="s">
        <v>114</v>
      </c>
      <c r="F3" s="63" t="s">
        <v>138</v>
      </c>
      <c r="G3" s="63" t="s">
        <v>138</v>
      </c>
      <c r="H3" s="63" t="s">
        <v>138</v>
      </c>
      <c r="I3" s="63" t="s">
        <v>138</v>
      </c>
      <c r="J3" s="63" t="s">
        <v>138</v>
      </c>
      <c r="K3" s="63" t="s">
        <v>0</v>
      </c>
      <c r="L3" s="63" t="s">
        <v>107</v>
      </c>
      <c r="M3" s="299"/>
      <c r="N3" s="299"/>
      <c r="O3" s="299"/>
      <c r="P3" s="179" t="s">
        <v>91</v>
      </c>
      <c r="Q3" s="179" t="s">
        <v>114</v>
      </c>
      <c r="R3" s="63" t="s">
        <v>138</v>
      </c>
      <c r="S3" s="63" t="s">
        <v>138</v>
      </c>
      <c r="T3" s="63" t="s">
        <v>138</v>
      </c>
      <c r="U3" s="63" t="s">
        <v>138</v>
      </c>
      <c r="V3" s="63" t="s">
        <v>138</v>
      </c>
      <c r="W3" s="63" t="s">
        <v>0</v>
      </c>
      <c r="X3" s="63" t="s">
        <v>107</v>
      </c>
      <c r="Y3" s="298"/>
      <c r="Z3" s="299"/>
      <c r="AA3" s="299"/>
      <c r="AB3" s="179" t="s">
        <v>91</v>
      </c>
      <c r="AC3" s="196" t="s">
        <v>114</v>
      </c>
      <c r="AD3" s="63" t="s">
        <v>138</v>
      </c>
      <c r="AE3" s="63" t="s">
        <v>138</v>
      </c>
      <c r="AF3" s="63" t="s">
        <v>138</v>
      </c>
      <c r="AG3" s="63" t="s">
        <v>138</v>
      </c>
      <c r="AH3" s="63" t="s">
        <v>138</v>
      </c>
      <c r="AI3" s="63" t="s">
        <v>0</v>
      </c>
      <c r="AJ3" s="64" t="s">
        <v>107</v>
      </c>
    </row>
    <row r="4" spans="1:36" x14ac:dyDescent="0.25">
      <c r="A4" s="210" t="s">
        <v>17</v>
      </c>
      <c r="B4" s="132" t="s">
        <v>18</v>
      </c>
      <c r="C4" s="132">
        <v>187</v>
      </c>
      <c r="D4" s="133">
        <v>3.4722155143697385E-2</v>
      </c>
      <c r="E4" s="133">
        <v>1.570297452208425E-3</v>
      </c>
      <c r="F4" s="133">
        <v>1.6368329998927365E-3</v>
      </c>
      <c r="G4" s="133">
        <v>1.4991560359085745E-5</v>
      </c>
      <c r="H4" s="133">
        <v>1.6518245602518222E-3</v>
      </c>
      <c r="I4" s="133">
        <v>1.5268710611289135E-5</v>
      </c>
      <c r="J4" s="133">
        <v>1.6670932708631114E-3</v>
      </c>
      <c r="K4" s="132">
        <v>7</v>
      </c>
      <c r="L4" s="213">
        <v>1</v>
      </c>
      <c r="M4" s="210" t="s">
        <v>17</v>
      </c>
      <c r="N4" s="132" t="s">
        <v>16</v>
      </c>
      <c r="O4" s="215">
        <v>132</v>
      </c>
      <c r="P4" s="216">
        <v>0.43809798036003195</v>
      </c>
      <c r="Q4" s="132">
        <v>2.0085135955208996E-2</v>
      </c>
      <c r="R4" s="133">
        <v>7.0051196809711419E-2</v>
      </c>
      <c r="S4" s="133">
        <v>3.1817854471536497E-2</v>
      </c>
      <c r="T4" s="133">
        <v>0.10186905128124792</v>
      </c>
      <c r="U4" s="133">
        <v>0.75410311170271571</v>
      </c>
      <c r="V4" s="133">
        <v>0.85597216298396361</v>
      </c>
      <c r="W4" s="132">
        <v>2</v>
      </c>
      <c r="X4" s="211">
        <v>15</v>
      </c>
      <c r="Y4" s="210" t="s">
        <v>15</v>
      </c>
      <c r="Z4" s="132" t="s">
        <v>36</v>
      </c>
      <c r="AA4" s="215">
        <v>349</v>
      </c>
      <c r="AB4" s="216">
        <v>3.9564452601159754</v>
      </c>
      <c r="AC4" s="133">
        <v>0.17289794107541673</v>
      </c>
      <c r="AD4" s="133">
        <v>0.76165334058736234</v>
      </c>
      <c r="AE4" s="133">
        <v>9.0358729237608126E-2</v>
      </c>
      <c r="AF4" s="133">
        <v>0.85201206982497046</v>
      </c>
      <c r="AG4" s="133">
        <v>0.11468396531545721</v>
      </c>
      <c r="AH4" s="133">
        <v>0.96669603514042768</v>
      </c>
      <c r="AI4" s="132">
        <v>15</v>
      </c>
      <c r="AJ4" s="135">
        <v>34</v>
      </c>
    </row>
    <row r="5" spans="1:36" ht="15.75" thickBot="1" x14ac:dyDescent="0.3">
      <c r="A5" s="183" t="s">
        <v>17</v>
      </c>
      <c r="B5" s="20" t="s">
        <v>18</v>
      </c>
      <c r="C5" s="20">
        <v>188</v>
      </c>
      <c r="D5" s="120">
        <v>3.5937398243886365E-2</v>
      </c>
      <c r="E5" s="201">
        <v>1.6252564009298753E-3</v>
      </c>
      <c r="F5" s="120">
        <v>1.6941206308318092E-3</v>
      </c>
      <c r="G5" s="120">
        <v>1.5516251012993951E-5</v>
      </c>
      <c r="H5" s="120">
        <v>1.7096368818448032E-3</v>
      </c>
      <c r="I5" s="120">
        <v>1.5803101265969566E-5</v>
      </c>
      <c r="J5" s="120">
        <v>1.7254399831107727E-3</v>
      </c>
      <c r="K5" s="20">
        <v>7</v>
      </c>
      <c r="L5" s="207">
        <v>2</v>
      </c>
      <c r="M5" s="183" t="s">
        <v>15</v>
      </c>
      <c r="N5" s="20" t="s">
        <v>16</v>
      </c>
      <c r="O5" s="20">
        <v>128</v>
      </c>
      <c r="P5" s="120">
        <v>2.5481155884219509</v>
      </c>
      <c r="Q5" s="206">
        <v>0.1168214653283331</v>
      </c>
      <c r="R5" s="120">
        <v>0.407439784204776</v>
      </c>
      <c r="S5" s="120">
        <v>0.18506264489609081</v>
      </c>
      <c r="T5" s="120">
        <v>0.59250242910086681</v>
      </c>
      <c r="U5" s="120">
        <v>4.3861007819028348</v>
      </c>
      <c r="V5" s="120">
        <v>4.9786032110037013</v>
      </c>
      <c r="W5" s="20">
        <v>2</v>
      </c>
      <c r="X5" s="24">
        <v>16</v>
      </c>
      <c r="Y5" s="184" t="s">
        <v>17</v>
      </c>
      <c r="Z5" s="70" t="s">
        <v>36</v>
      </c>
      <c r="AA5" s="70">
        <v>159</v>
      </c>
      <c r="AB5" s="130">
        <v>219.4480564238483</v>
      </c>
      <c r="AC5" s="212">
        <v>10.230045333994793</v>
      </c>
      <c r="AD5" s="212">
        <v>182.62987735008366</v>
      </c>
      <c r="AE5" s="130">
        <v>3.9035142497993718</v>
      </c>
      <c r="AF5" s="212">
        <v>186.53339159988303</v>
      </c>
      <c r="AG5" s="130">
        <v>4.2964359257412639</v>
      </c>
      <c r="AH5" s="212">
        <v>190.8298275256243</v>
      </c>
      <c r="AI5" s="70">
        <v>4</v>
      </c>
      <c r="AJ5" s="217">
        <v>35</v>
      </c>
    </row>
    <row r="6" spans="1:36" x14ac:dyDescent="0.25">
      <c r="A6" s="183" t="s">
        <v>15</v>
      </c>
      <c r="B6" s="20" t="s">
        <v>18</v>
      </c>
      <c r="C6" s="177">
        <v>133</v>
      </c>
      <c r="D6" s="202">
        <v>0.54436435851317044</v>
      </c>
      <c r="E6" s="120">
        <v>2.4957047601364937E-2</v>
      </c>
      <c r="F6" s="120">
        <v>8.7043028098554881E-2</v>
      </c>
      <c r="G6" s="120">
        <v>3.9535689994346146E-2</v>
      </c>
      <c r="H6" s="120">
        <v>0.12657871809290103</v>
      </c>
      <c r="I6" s="120">
        <v>0.93702065532800938</v>
      </c>
      <c r="J6" s="120">
        <v>1.0635993734209104</v>
      </c>
      <c r="K6" s="20">
        <v>2</v>
      </c>
      <c r="L6" s="207">
        <v>3</v>
      </c>
      <c r="M6" s="183" t="s">
        <v>17</v>
      </c>
      <c r="N6" s="20" t="s">
        <v>16</v>
      </c>
      <c r="O6" s="20">
        <v>328</v>
      </c>
      <c r="P6" s="120">
        <v>3.5956087831050012</v>
      </c>
      <c r="Q6" s="20">
        <v>0.16120244663938341</v>
      </c>
      <c r="R6" s="120">
        <v>0.25404569643601721</v>
      </c>
      <c r="S6" s="120">
        <v>1.3070989260915378E-2</v>
      </c>
      <c r="T6" s="120">
        <v>0.26711668569693259</v>
      </c>
      <c r="U6" s="120">
        <v>1.448898671186627E-2</v>
      </c>
      <c r="V6" s="120">
        <v>0.28160567240879886</v>
      </c>
      <c r="W6" s="20">
        <v>14</v>
      </c>
      <c r="X6" s="24">
        <v>17</v>
      </c>
    </row>
    <row r="7" spans="1:36" x14ac:dyDescent="0.25">
      <c r="A7" s="183" t="s">
        <v>15</v>
      </c>
      <c r="B7" s="20" t="s">
        <v>18</v>
      </c>
      <c r="C7" s="20">
        <v>129</v>
      </c>
      <c r="D7" s="120">
        <v>1.5274468847173366</v>
      </c>
      <c r="E7" s="120">
        <v>7.0027664402141129E-2</v>
      </c>
      <c r="F7" s="120">
        <v>0.24423642001221227</v>
      </c>
      <c r="G7" s="120">
        <v>0.11093427696470567</v>
      </c>
      <c r="H7" s="120">
        <v>0.35517069697691794</v>
      </c>
      <c r="I7" s="120">
        <v>2.6292119579719637</v>
      </c>
      <c r="J7" s="120">
        <v>2.9843826549488814</v>
      </c>
      <c r="K7" s="20">
        <v>2</v>
      </c>
      <c r="L7" s="207">
        <v>4</v>
      </c>
      <c r="M7" s="183" t="s">
        <v>15</v>
      </c>
      <c r="N7" s="20" t="s">
        <v>16</v>
      </c>
      <c r="O7" s="177">
        <v>125</v>
      </c>
      <c r="P7" s="202">
        <v>4.6106792903584859</v>
      </c>
      <c r="Q7" s="20">
        <v>0.21138221252837608</v>
      </c>
      <c r="R7" s="120">
        <v>0.73724056461052911</v>
      </c>
      <c r="S7" s="120">
        <v>0.33486098829990629</v>
      </c>
      <c r="T7" s="120">
        <v>1.0721015529104354</v>
      </c>
      <c r="U7" s="120">
        <v>7.9364154956049688</v>
      </c>
      <c r="V7" s="120">
        <v>9.0085170485154045</v>
      </c>
      <c r="W7" s="20">
        <v>2</v>
      </c>
      <c r="X7" s="24">
        <v>18</v>
      </c>
    </row>
    <row r="8" spans="1:36" x14ac:dyDescent="0.25">
      <c r="A8" s="183" t="s">
        <v>17</v>
      </c>
      <c r="B8" s="20" t="s">
        <v>18</v>
      </c>
      <c r="C8" s="177">
        <v>329</v>
      </c>
      <c r="D8" s="202">
        <v>3.2046291302065324</v>
      </c>
      <c r="E8" s="120">
        <v>0.1436735995274285</v>
      </c>
      <c r="F8" s="120">
        <v>0.22642125111826786</v>
      </c>
      <c r="G8" s="120">
        <v>1.1649674776345931E-2</v>
      </c>
      <c r="H8" s="120">
        <v>0.23807092589461379</v>
      </c>
      <c r="I8" s="120">
        <v>1.2913481884401695E-2</v>
      </c>
      <c r="J8" s="120">
        <v>0.25098440777901548</v>
      </c>
      <c r="K8" s="20">
        <v>14</v>
      </c>
      <c r="L8" s="207">
        <v>5</v>
      </c>
      <c r="M8" s="183" t="s">
        <v>17</v>
      </c>
      <c r="N8" s="20" t="s">
        <v>16</v>
      </c>
      <c r="O8" s="177">
        <v>158</v>
      </c>
      <c r="P8" s="202">
        <v>4.5929960541087906</v>
      </c>
      <c r="Q8" s="20">
        <v>0.21411243561729626</v>
      </c>
      <c r="R8" s="201">
        <v>3.8224002513432462</v>
      </c>
      <c r="S8" s="120">
        <v>8.1699632426261104E-2</v>
      </c>
      <c r="T8" s="201">
        <v>3.9040998837695073</v>
      </c>
      <c r="U8" s="120">
        <v>8.992339041521058E-2</v>
      </c>
      <c r="V8" s="201">
        <v>3.9940232741847179</v>
      </c>
      <c r="W8" s="20">
        <v>4</v>
      </c>
      <c r="X8" s="24">
        <v>19</v>
      </c>
    </row>
    <row r="9" spans="1:36" x14ac:dyDescent="0.25">
      <c r="A9" s="183" t="s">
        <v>17</v>
      </c>
      <c r="B9" s="20" t="s">
        <v>18</v>
      </c>
      <c r="C9" s="20">
        <v>127</v>
      </c>
      <c r="D9" s="120">
        <v>3.6327393819504263</v>
      </c>
      <c r="E9" s="120">
        <v>0.1665473653093624</v>
      </c>
      <c r="F9" s="120">
        <v>0.58086946941473416</v>
      </c>
      <c r="G9" s="120">
        <v>0.26383589555224285</v>
      </c>
      <c r="H9" s="120">
        <v>0.84470536496697701</v>
      </c>
      <c r="I9" s="120">
        <v>6.2530762403481202</v>
      </c>
      <c r="J9" s="120">
        <v>7.0977816053150971</v>
      </c>
      <c r="K9" s="20">
        <v>2</v>
      </c>
      <c r="L9" s="207">
        <v>6</v>
      </c>
      <c r="M9" s="183" t="s">
        <v>15</v>
      </c>
      <c r="N9" s="20" t="s">
        <v>16</v>
      </c>
      <c r="O9" s="177">
        <v>131</v>
      </c>
      <c r="P9" s="202">
        <v>4.7889568003448408</v>
      </c>
      <c r="Q9" s="20">
        <v>0.21955556229568032</v>
      </c>
      <c r="R9" s="120">
        <v>0.76574686570905615</v>
      </c>
      <c r="S9" s="120">
        <v>0.34780879477833893</v>
      </c>
      <c r="T9" s="120">
        <v>1.1135556604873951</v>
      </c>
      <c r="U9" s="120">
        <v>8.2432866318673206</v>
      </c>
      <c r="V9" s="120">
        <v>9.356842292354715</v>
      </c>
      <c r="W9" s="20">
        <v>2</v>
      </c>
      <c r="X9" s="24">
        <v>20</v>
      </c>
    </row>
    <row r="10" spans="1:36" x14ac:dyDescent="0.25">
      <c r="A10" s="183" t="s">
        <v>15</v>
      </c>
      <c r="B10" s="20" t="s">
        <v>18</v>
      </c>
      <c r="C10" s="20">
        <v>181</v>
      </c>
      <c r="D10" s="120">
        <v>8.5067828538910302</v>
      </c>
      <c r="E10" s="120">
        <v>0.39169596770063042</v>
      </c>
      <c r="F10" s="120">
        <v>0.64631315131869183</v>
      </c>
      <c r="G10" s="120">
        <v>0.1940098543848654</v>
      </c>
      <c r="H10" s="120">
        <v>0.84032300570355722</v>
      </c>
      <c r="I10" s="120">
        <v>0.36044606589867889</v>
      </c>
      <c r="J10" s="120">
        <v>1.2007690716022361</v>
      </c>
      <c r="K10" s="20">
        <v>6</v>
      </c>
      <c r="L10" s="207">
        <v>7</v>
      </c>
      <c r="M10" s="21" t="s">
        <v>17</v>
      </c>
      <c r="N10" s="20" t="s">
        <v>16</v>
      </c>
      <c r="O10" s="20">
        <v>324</v>
      </c>
      <c r="P10" s="120">
        <v>6.2885390758681243</v>
      </c>
      <c r="Q10" s="20">
        <v>0.28193497846056009</v>
      </c>
      <c r="R10" s="120">
        <v>0.44431315681525102</v>
      </c>
      <c r="S10" s="120">
        <v>2.2860503376715302E-2</v>
      </c>
      <c r="T10" s="120">
        <v>0.46717366019196632</v>
      </c>
      <c r="U10" s="120">
        <v>2.5340509661516297E-2</v>
      </c>
      <c r="V10" s="120">
        <v>0.49251416985348262</v>
      </c>
      <c r="W10" s="20">
        <v>14</v>
      </c>
      <c r="X10" s="24">
        <v>21</v>
      </c>
    </row>
    <row r="11" spans="1:36" x14ac:dyDescent="0.25">
      <c r="A11" s="21" t="s">
        <v>17</v>
      </c>
      <c r="B11" s="20" t="s">
        <v>18</v>
      </c>
      <c r="C11" s="20">
        <v>180</v>
      </c>
      <c r="D11" s="120">
        <v>9.4190157008644295</v>
      </c>
      <c r="E11" s="120">
        <v>0.43369985258880611</v>
      </c>
      <c r="F11" s="120">
        <v>0.71562114897072049</v>
      </c>
      <c r="G11" s="120">
        <v>0.21481468328977249</v>
      </c>
      <c r="H11" s="120">
        <v>0.93043583226049298</v>
      </c>
      <c r="I11" s="120">
        <v>0.39909883822431935</v>
      </c>
      <c r="J11" s="120">
        <v>1.3295346704848123</v>
      </c>
      <c r="K11" s="20">
        <v>6</v>
      </c>
      <c r="L11" s="207">
        <v>8</v>
      </c>
      <c r="M11" s="21" t="s">
        <v>15</v>
      </c>
      <c r="N11" s="20" t="s">
        <v>16</v>
      </c>
      <c r="O11" s="20">
        <v>222</v>
      </c>
      <c r="P11" s="120">
        <v>8.8854000856368689</v>
      </c>
      <c r="Q11" s="20">
        <v>0.40689776603399441</v>
      </c>
      <c r="R11" s="120"/>
      <c r="S11" s="120"/>
      <c r="T11" s="120">
        <v>9.3528156494105055</v>
      </c>
      <c r="U11" s="120"/>
      <c r="V11" s="120"/>
      <c r="W11" s="20">
        <v>9</v>
      </c>
      <c r="X11" s="24">
        <v>22</v>
      </c>
    </row>
    <row r="12" spans="1:36" x14ac:dyDescent="0.25">
      <c r="A12" s="183" t="s">
        <v>17</v>
      </c>
      <c r="B12" s="20" t="s">
        <v>18</v>
      </c>
      <c r="C12" s="20">
        <v>124</v>
      </c>
      <c r="D12" s="120">
        <v>20.258394003049162</v>
      </c>
      <c r="E12" s="120">
        <v>0.92877076824468741</v>
      </c>
      <c r="F12" s="120">
        <v>3.2392862075968196</v>
      </c>
      <c r="G12" s="120">
        <v>1.4713115812274378</v>
      </c>
      <c r="H12" s="120">
        <v>4.7105977888242574</v>
      </c>
      <c r="I12" s="120">
        <v>34.871007492991239</v>
      </c>
      <c r="J12" s="120">
        <v>39.581605281815499</v>
      </c>
      <c r="K12" s="20">
        <v>2</v>
      </c>
      <c r="L12" s="207">
        <v>9</v>
      </c>
      <c r="M12" s="21" t="s">
        <v>17</v>
      </c>
      <c r="N12" s="20" t="s">
        <v>16</v>
      </c>
      <c r="O12" s="20">
        <v>138</v>
      </c>
      <c r="P12" s="120">
        <v>21.524987591122027</v>
      </c>
      <c r="Q12" s="20">
        <v>1.0138415530943734</v>
      </c>
      <c r="R12" s="120">
        <v>2.5069549175961332</v>
      </c>
      <c r="S12" s="120">
        <v>4.5773263918323259E-2</v>
      </c>
      <c r="T12" s="120">
        <v>2.5527281815144565</v>
      </c>
      <c r="U12" s="120">
        <v>4.7475853962097858E-2</v>
      </c>
      <c r="V12" s="120">
        <v>2.6002040354765543</v>
      </c>
      <c r="W12" s="20">
        <v>3</v>
      </c>
      <c r="X12" s="24">
        <v>23</v>
      </c>
    </row>
    <row r="13" spans="1:36" x14ac:dyDescent="0.25">
      <c r="A13" s="21" t="s">
        <v>15</v>
      </c>
      <c r="B13" s="20" t="s">
        <v>18</v>
      </c>
      <c r="C13" s="20">
        <v>179</v>
      </c>
      <c r="D13" s="120">
        <v>22.410670369135527</v>
      </c>
      <c r="E13" s="120">
        <v>1.0319023499046081</v>
      </c>
      <c r="F13" s="120">
        <v>1.7026778793131221</v>
      </c>
      <c r="G13" s="120">
        <v>0.51110871990748685</v>
      </c>
      <c r="H13" s="120">
        <v>2.2137865992206089</v>
      </c>
      <c r="I13" s="120">
        <v>0.94957613323962553</v>
      </c>
      <c r="J13" s="120">
        <v>3.1633627324602345</v>
      </c>
      <c r="K13" s="20">
        <v>6</v>
      </c>
      <c r="L13" s="207">
        <v>10</v>
      </c>
      <c r="M13" s="183" t="s">
        <v>17</v>
      </c>
      <c r="N13" s="20" t="s">
        <v>16</v>
      </c>
      <c r="O13" s="177">
        <v>350</v>
      </c>
      <c r="P13" s="202">
        <v>25.775134755019966</v>
      </c>
      <c r="Q13" s="20">
        <v>1.1263817485380143</v>
      </c>
      <c r="R13" s="120">
        <v>4.9619585763395424</v>
      </c>
      <c r="S13" s="120">
        <v>0.58866185913651314</v>
      </c>
      <c r="T13" s="120">
        <v>5.5506204354760555</v>
      </c>
      <c r="U13" s="120">
        <v>0.74713397150837846</v>
      </c>
      <c r="V13" s="120">
        <v>6.297754406984434</v>
      </c>
      <c r="W13" s="20">
        <v>15</v>
      </c>
      <c r="X13" s="24">
        <v>24</v>
      </c>
    </row>
    <row r="14" spans="1:36" x14ac:dyDescent="0.25">
      <c r="A14" s="21" t="s">
        <v>17</v>
      </c>
      <c r="B14" s="20" t="s">
        <v>18</v>
      </c>
      <c r="C14" s="20">
        <v>331</v>
      </c>
      <c r="D14" s="120">
        <v>48.889403368547129</v>
      </c>
      <c r="E14" s="120">
        <v>2.1918656653585566</v>
      </c>
      <c r="F14" s="120">
        <v>3.454253028155768</v>
      </c>
      <c r="G14" s="120">
        <v>0.17772591651392089</v>
      </c>
      <c r="H14" s="120">
        <v>3.6319789446696888</v>
      </c>
      <c r="I14" s="120">
        <v>0.19700639265494413</v>
      </c>
      <c r="J14" s="120">
        <v>3.828985337324633</v>
      </c>
      <c r="K14" s="20">
        <v>14</v>
      </c>
      <c r="L14" s="207">
        <v>11</v>
      </c>
      <c r="M14" s="21" t="s">
        <v>17</v>
      </c>
      <c r="N14" s="20" t="s">
        <v>16</v>
      </c>
      <c r="O14" s="20">
        <v>327</v>
      </c>
      <c r="P14" s="120">
        <v>44.731862052503054</v>
      </c>
      <c r="Q14" s="20">
        <v>2.0054700165049386</v>
      </c>
      <c r="R14" s="120">
        <v>3.1605043077558141</v>
      </c>
      <c r="S14" s="120">
        <v>0.16261215381838801</v>
      </c>
      <c r="T14" s="120">
        <v>3.3231164615742022</v>
      </c>
      <c r="U14" s="120">
        <v>0.18025302361066808</v>
      </c>
      <c r="V14" s="120">
        <v>3.5033694851848702</v>
      </c>
      <c r="W14" s="20">
        <v>14</v>
      </c>
      <c r="X14" s="24">
        <v>25</v>
      </c>
    </row>
    <row r="15" spans="1:36" x14ac:dyDescent="0.25">
      <c r="A15" s="183" t="s">
        <v>17</v>
      </c>
      <c r="B15" s="20" t="s">
        <v>18</v>
      </c>
      <c r="C15" s="177">
        <v>326</v>
      </c>
      <c r="D15" s="202">
        <v>213.15584399094766</v>
      </c>
      <c r="E15" s="120">
        <v>9.5564466657995801</v>
      </c>
      <c r="F15" s="120">
        <v>15.060405094829243</v>
      </c>
      <c r="G15" s="120">
        <v>0.77487789016385555</v>
      </c>
      <c r="H15" s="120">
        <v>15.835282984993098</v>
      </c>
      <c r="I15" s="120">
        <v>0.85893999526679998</v>
      </c>
      <c r="J15" s="120">
        <v>16.694222980259898</v>
      </c>
      <c r="K15" s="20">
        <v>14</v>
      </c>
      <c r="L15" s="207">
        <v>12</v>
      </c>
      <c r="M15" s="21" t="s">
        <v>17</v>
      </c>
      <c r="N15" s="20" t="s">
        <v>16</v>
      </c>
      <c r="O15" s="20">
        <v>348</v>
      </c>
      <c r="P15" s="120">
        <v>53.946055103451002</v>
      </c>
      <c r="Q15" s="20">
        <v>2.3574601045419863</v>
      </c>
      <c r="R15" s="120">
        <v>10.385128664676371</v>
      </c>
      <c r="S15" s="120">
        <v>1.2320395370229207</v>
      </c>
      <c r="T15" s="120">
        <v>11.617168201699291</v>
      </c>
      <c r="U15" s="120">
        <v>1.5637136635648954</v>
      </c>
      <c r="V15" s="120">
        <v>13.180881865264187</v>
      </c>
      <c r="W15" s="20">
        <v>15</v>
      </c>
      <c r="X15" s="24">
        <v>26</v>
      </c>
    </row>
    <row r="16" spans="1:36" x14ac:dyDescent="0.25">
      <c r="A16" s="21" t="s">
        <v>17</v>
      </c>
      <c r="B16" s="20" t="s">
        <v>18</v>
      </c>
      <c r="C16" s="20">
        <v>140</v>
      </c>
      <c r="D16" s="120">
        <v>228.90043392052786</v>
      </c>
      <c r="E16" s="120">
        <v>10.781366095917317</v>
      </c>
      <c r="F16" s="120">
        <v>26.659391371432772</v>
      </c>
      <c r="G16" s="120">
        <v>0.48676079038412468</v>
      </c>
      <c r="H16" s="120">
        <v>27.146152161816897</v>
      </c>
      <c r="I16" s="120">
        <v>0.50486642682916383</v>
      </c>
      <c r="J16" s="120">
        <v>27.65101858864606</v>
      </c>
      <c r="K16" s="20">
        <v>3</v>
      </c>
      <c r="L16" s="207">
        <v>13</v>
      </c>
      <c r="M16" s="183" t="s">
        <v>17</v>
      </c>
      <c r="N16" s="20" t="s">
        <v>16</v>
      </c>
      <c r="O16" s="177">
        <v>139</v>
      </c>
      <c r="P16" s="202">
        <v>53.251821828564566</v>
      </c>
      <c r="Q16" s="20">
        <v>2.508197020752033</v>
      </c>
      <c r="R16" s="120">
        <v>6.2020902933823301</v>
      </c>
      <c r="S16" s="120">
        <v>0.11324093379248978</v>
      </c>
      <c r="T16" s="120">
        <v>6.3153312271748199</v>
      </c>
      <c r="U16" s="120">
        <v>0.11745306266245326</v>
      </c>
      <c r="V16" s="120">
        <v>6.4327842898372731</v>
      </c>
      <c r="W16" s="20">
        <v>3</v>
      </c>
      <c r="X16" s="24">
        <v>27</v>
      </c>
    </row>
    <row r="17" spans="1:24" ht="15.75" thickBot="1" x14ac:dyDescent="0.3">
      <c r="A17" s="22" t="s">
        <v>17</v>
      </c>
      <c r="B17" s="70" t="s">
        <v>18</v>
      </c>
      <c r="C17" s="70">
        <v>160</v>
      </c>
      <c r="D17" s="130">
        <v>584.72928208092856</v>
      </c>
      <c r="E17" s="130">
        <v>27.258418968398978</v>
      </c>
      <c r="F17" s="212">
        <v>486.6255769574318</v>
      </c>
      <c r="G17" s="130">
        <v>10.401090454268399</v>
      </c>
      <c r="H17" s="212">
        <v>497.0266674117002</v>
      </c>
      <c r="I17" s="130">
        <v>11.448048049754277</v>
      </c>
      <c r="J17" s="212">
        <v>508.47471546145448</v>
      </c>
      <c r="K17" s="70">
        <v>4</v>
      </c>
      <c r="L17" s="214">
        <v>14</v>
      </c>
      <c r="M17" s="21" t="s">
        <v>17</v>
      </c>
      <c r="N17" s="20" t="s">
        <v>16</v>
      </c>
      <c r="O17" s="20">
        <v>126</v>
      </c>
      <c r="P17" s="120">
        <v>69.941336617626703</v>
      </c>
      <c r="Q17" s="20">
        <v>3.2065458363894068</v>
      </c>
      <c r="R17" s="120">
        <v>11.183512721307729</v>
      </c>
      <c r="S17" s="120">
        <v>5.0796474072205378</v>
      </c>
      <c r="T17" s="120">
        <v>16.263160128528266</v>
      </c>
      <c r="U17" s="120">
        <v>120.39083023540717</v>
      </c>
      <c r="V17" s="120">
        <v>136.65399036393543</v>
      </c>
      <c r="W17" s="20">
        <v>2</v>
      </c>
      <c r="X17" s="24">
        <v>28</v>
      </c>
    </row>
    <row r="18" spans="1:24" x14ac:dyDescent="0.25">
      <c r="M18" s="21" t="s">
        <v>17</v>
      </c>
      <c r="N18" s="20" t="s">
        <v>16</v>
      </c>
      <c r="O18" s="20">
        <v>130</v>
      </c>
      <c r="P18" s="120">
        <v>75.110874468655311</v>
      </c>
      <c r="Q18" s="20">
        <v>3.4435496008856039</v>
      </c>
      <c r="R18" s="120">
        <v>12.010113914766906</v>
      </c>
      <c r="S18" s="120">
        <v>0.55935853781019418</v>
      </c>
      <c r="T18" s="120">
        <v>12.5694724525771</v>
      </c>
      <c r="U18" s="120">
        <v>134.18495364570242</v>
      </c>
      <c r="V18" s="120">
        <v>146.75442609827951</v>
      </c>
      <c r="W18" s="20">
        <v>2</v>
      </c>
      <c r="X18" s="24">
        <v>29</v>
      </c>
    </row>
    <row r="19" spans="1:24" x14ac:dyDescent="0.25">
      <c r="M19" s="21" t="s">
        <v>15</v>
      </c>
      <c r="N19" s="20" t="s">
        <v>16</v>
      </c>
      <c r="O19" s="20">
        <v>122</v>
      </c>
      <c r="P19" s="120">
        <v>87.925668491936364</v>
      </c>
      <c r="Q19" s="20">
        <v>4.0310594542386768</v>
      </c>
      <c r="R19" s="120">
        <v>14.05917987362626</v>
      </c>
      <c r="S19" s="120">
        <v>55.563180078964137</v>
      </c>
      <c r="T19" s="120">
        <v>69.622359952590401</v>
      </c>
      <c r="U19" s="120">
        <v>102.17008834631046</v>
      </c>
      <c r="V19" s="120">
        <v>171.79244829890087</v>
      </c>
      <c r="W19" s="20">
        <v>2</v>
      </c>
      <c r="X19" s="24">
        <v>30</v>
      </c>
    </row>
    <row r="20" spans="1:24" x14ac:dyDescent="0.25">
      <c r="M20" s="183" t="s">
        <v>17</v>
      </c>
      <c r="N20" s="20" t="s">
        <v>16</v>
      </c>
      <c r="O20" s="177">
        <v>178</v>
      </c>
      <c r="P20" s="202">
        <v>171.5486174618909</v>
      </c>
      <c r="Q20" s="20">
        <v>7.8989793061081173</v>
      </c>
      <c r="R20" s="120">
        <v>13.03361440634931</v>
      </c>
      <c r="S20" s="120">
        <v>3.9124217539516817</v>
      </c>
      <c r="T20" s="120">
        <v>16.946036160300991</v>
      </c>
      <c r="U20" s="120">
        <v>7.2687907210671128</v>
      </c>
      <c r="V20" s="120">
        <v>24.214826881368104</v>
      </c>
      <c r="W20" s="20">
        <v>6</v>
      </c>
      <c r="X20" s="24">
        <v>31</v>
      </c>
    </row>
    <row r="21" spans="1:24" x14ac:dyDescent="0.25">
      <c r="M21" s="21" t="s">
        <v>17</v>
      </c>
      <c r="N21" s="20" t="s">
        <v>16</v>
      </c>
      <c r="O21" s="20">
        <v>123</v>
      </c>
      <c r="P21" s="120">
        <v>837.19426699747248</v>
      </c>
      <c r="Q21" s="20">
        <v>38.382191718270327</v>
      </c>
      <c r="R21" s="120">
        <v>133.86608246220621</v>
      </c>
      <c r="S21" s="120">
        <v>60.803122922044025</v>
      </c>
      <c r="T21" s="120">
        <v>194.66920538425023</v>
      </c>
      <c r="U21" s="120">
        <v>1441.0721577023392</v>
      </c>
      <c r="V21" s="120">
        <v>1635.7413630865894</v>
      </c>
      <c r="W21" s="20">
        <v>2</v>
      </c>
      <c r="X21" s="24">
        <v>32</v>
      </c>
    </row>
    <row r="22" spans="1:24" ht="15.75" thickBot="1" x14ac:dyDescent="0.3">
      <c r="M22" s="22" t="s">
        <v>15</v>
      </c>
      <c r="N22" s="70" t="s">
        <v>16</v>
      </c>
      <c r="O22" s="70">
        <v>284</v>
      </c>
      <c r="P22" s="130">
        <v>2176.6267827857982</v>
      </c>
      <c r="Q22" s="70">
        <v>99.42782956877376</v>
      </c>
      <c r="R22" s="130">
        <v>852.84008528927268</v>
      </c>
      <c r="S22" s="130">
        <v>4.374474893205047</v>
      </c>
      <c r="T22" s="130">
        <v>857.21456018247773</v>
      </c>
      <c r="U22" s="130">
        <v>4.4195822737677872</v>
      </c>
      <c r="V22" s="130">
        <v>861.63414245624551</v>
      </c>
      <c r="W22" s="70">
        <v>12</v>
      </c>
      <c r="X22" s="25">
        <v>33</v>
      </c>
    </row>
  </sheetData>
  <sortState xmlns:xlrd2="http://schemas.microsoft.com/office/spreadsheetml/2017/richdata2" ref="M4:Q22">
    <sortCondition ref="Q4:Q22"/>
  </sortState>
  <mergeCells count="10">
    <mergeCell ref="A1:AJ1"/>
    <mergeCell ref="O2:O3"/>
    <mergeCell ref="Y2:Y3"/>
    <mergeCell ref="Z2:Z3"/>
    <mergeCell ref="AA2:AA3"/>
    <mergeCell ref="A2:A3"/>
    <mergeCell ref="B2:B3"/>
    <mergeCell ref="C2:C3"/>
    <mergeCell ref="M2:M3"/>
    <mergeCell ref="N2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Data Dictionary</vt:lpstr>
      <vt:lpstr>All Measurements by Site</vt:lpstr>
      <vt:lpstr>Table 1 - Overall Measurements</vt:lpstr>
      <vt:lpstr>Fig S8_S9_S10_Production Data</vt:lpstr>
      <vt:lpstr>Fig 1 CH4_TOC</vt:lpstr>
      <vt:lpstr>Fig 2 ECD Control</vt:lpstr>
      <vt:lpstr>Fig 3 CH4 EF GHGI</vt:lpstr>
      <vt:lpstr>Fig 4 Tank Comp. CH4</vt:lpstr>
      <vt:lpstr>Fig 5 Tank Comp. WG</vt:lpstr>
      <vt:lpstr>Table 2 - Tank Stats Main</vt:lpstr>
      <vt:lpstr>Fig S3 - Categories</vt:lpstr>
      <vt:lpstr>Fig S4 - All Ord.</vt:lpstr>
      <vt:lpstr>Fig S7 - Sites Ord.</vt:lpstr>
      <vt:lpstr>Fig S11_12 CH4_Production</vt:lpstr>
      <vt:lpstr>Fig S14-18 Comp Analysis</vt:lpstr>
      <vt:lpstr>Fig S20 CH4 from Permits</vt:lpstr>
      <vt:lpstr>Table S2 Tank Stats</vt:lpstr>
      <vt:lpstr>Table S3 VOC and CH EF</vt:lpstr>
      <vt:lpstr>'Fig S14-18 Comp Analysis'!CANISTER</vt:lpstr>
      <vt:lpstr>'Fig S14-18 Comp Analysis'!canisterconc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cp:lastPrinted>2021-04-17T16:50:27Z</cp:lastPrinted>
  <dcterms:created xsi:type="dcterms:W3CDTF">2021-03-03T16:59:23Z</dcterms:created>
  <dcterms:modified xsi:type="dcterms:W3CDTF">2022-12-22T17:00:28Z</dcterms:modified>
</cp:coreProperties>
</file>