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wallace_rosie_epa_gov/Documents/Profile/Documents/bGraduate School Work/Biochar Metals Research/Manuscript Biocha_Metals/Science Hub/"/>
    </mc:Choice>
  </mc:AlternateContent>
  <xr:revisionPtr revIDLastSave="143" documentId="8_{557DEFDA-BDC0-416A-AEB6-1AFC3D4281AD}" xr6:coauthVersionLast="45" xr6:coauthVersionMax="45" xr10:uidLastSave="{5CCEEA4B-1072-476A-AC20-33320F1BCCEC}"/>
  <bookViews>
    <workbookView xWindow="28680" yWindow="1005" windowWidth="29040" windowHeight="15840" xr2:uid="{1BA8C053-04B6-4329-9C86-627EFECB07E2}"/>
  </bookViews>
  <sheets>
    <sheet name="Raw Data Kinetics" sheetId="1" r:id="rId1"/>
    <sheet name="Intra particle diffusion model" sheetId="2" r:id="rId2"/>
    <sheet name="Pseudo First Order" sheetId="3" r:id="rId3"/>
    <sheet name="Pseudo Second Order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4" i="4" l="1"/>
  <c r="P36" i="4"/>
  <c r="P38" i="4"/>
  <c r="P35" i="4"/>
  <c r="P37" i="4"/>
  <c r="P39" i="4"/>
  <c r="L34" i="4"/>
  <c r="L36" i="4"/>
  <c r="L38" i="4"/>
  <c r="L35" i="4"/>
  <c r="L37" i="4"/>
  <c r="L39" i="4"/>
  <c r="B49" i="3" l="1"/>
  <c r="B50" i="3"/>
  <c r="B51" i="3"/>
  <c r="B52" i="3"/>
  <c r="B53" i="3"/>
  <c r="B54" i="3"/>
  <c r="B48" i="3"/>
  <c r="E54" i="3"/>
  <c r="E53" i="3"/>
  <c r="E52" i="3"/>
  <c r="E50" i="3"/>
  <c r="E49" i="3"/>
  <c r="E48" i="3"/>
  <c r="D54" i="3"/>
  <c r="D53" i="3"/>
  <c r="D52" i="3"/>
  <c r="D51" i="3"/>
  <c r="D50" i="3"/>
  <c r="D49" i="3"/>
  <c r="D48" i="3"/>
  <c r="C54" i="3"/>
  <c r="C53" i="3"/>
  <c r="C52" i="3"/>
  <c r="C50" i="3"/>
  <c r="C49" i="3"/>
  <c r="C48" i="3"/>
  <c r="D31" i="3"/>
  <c r="D30" i="3"/>
  <c r="D29" i="3"/>
  <c r="D28" i="3"/>
  <c r="D27" i="3"/>
  <c r="D26" i="3"/>
  <c r="D25" i="3"/>
  <c r="C31" i="3"/>
  <c r="C30" i="3"/>
  <c r="C29" i="3"/>
  <c r="C28" i="3"/>
  <c r="C27" i="3"/>
  <c r="C26" i="3"/>
  <c r="C25" i="3"/>
  <c r="B30" i="3"/>
  <c r="B29" i="3"/>
  <c r="B28" i="3"/>
  <c r="B27" i="3"/>
  <c r="B26" i="3"/>
  <c r="B25" i="3"/>
  <c r="F52" i="4" l="1"/>
  <c r="F53" i="4"/>
  <c r="F54" i="4"/>
  <c r="F55" i="4"/>
  <c r="F56" i="4"/>
  <c r="F57" i="4"/>
  <c r="F58" i="4"/>
  <c r="F51" i="4"/>
  <c r="D52" i="4"/>
  <c r="D53" i="4"/>
  <c r="D54" i="4"/>
  <c r="D55" i="4"/>
  <c r="D56" i="4"/>
  <c r="D57" i="4"/>
  <c r="D58" i="4"/>
  <c r="D51" i="4"/>
  <c r="B52" i="4"/>
  <c r="B53" i="4"/>
  <c r="B54" i="4"/>
  <c r="B55" i="4"/>
  <c r="B56" i="4"/>
  <c r="B57" i="4"/>
  <c r="B58" i="4"/>
  <c r="B51" i="4"/>
  <c r="F27" i="4"/>
  <c r="F28" i="4"/>
  <c r="F29" i="4"/>
  <c r="F30" i="4"/>
  <c r="F31" i="4"/>
  <c r="F32" i="4"/>
  <c r="F33" i="4"/>
  <c r="F26" i="4"/>
  <c r="D27" i="4"/>
  <c r="D28" i="4"/>
  <c r="D29" i="4"/>
  <c r="D30" i="4"/>
  <c r="D31" i="4"/>
  <c r="D32" i="4"/>
  <c r="D33" i="4"/>
  <c r="D26" i="4"/>
  <c r="B27" i="4"/>
  <c r="B28" i="4"/>
  <c r="B29" i="4"/>
  <c r="B30" i="4"/>
  <c r="B31" i="4"/>
  <c r="B32" i="4"/>
  <c r="B33" i="4"/>
  <c r="B26" i="4"/>
  <c r="B5" i="2" l="1"/>
  <c r="B6" i="2"/>
  <c r="B7" i="2"/>
  <c r="B8" i="2"/>
  <c r="B9" i="2"/>
  <c r="B10" i="2"/>
  <c r="B11" i="2"/>
  <c r="B12" i="2"/>
  <c r="B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tc={59F5F5B5-E4B5-4F4A-9F0B-A57F6BC2A418}</author>
  </authors>
  <commentList>
    <comment ref="B2" authorId="0" shapeId="0" xr:uid="{59F5F5B5-E4B5-4F4A-9F0B-A57F6BC2A418}">
      <text>
        <t>[Threaded comment]
Your version of Excel allows you to read this threaded comment; however, any edits to it will get removed if the file is opened in a newer version of Excel. Learn more: https://go.microsoft.com/fwlink/?linkid=870924
Comment:
    Markandeya, S. P. S., &amp; Kisku, G. (2015). Linear and non-linear kinetic modeling for adsorption of disperse dye in batch process. Res. J. Environ. Toxicol., 9(6), 320-331.</t>
      </text>
    </comment>
  </commentList>
</comments>
</file>

<file path=xl/sharedStrings.xml><?xml version="1.0" encoding="utf-8"?>
<sst xmlns="http://schemas.openxmlformats.org/spreadsheetml/2006/main" count="230" uniqueCount="57">
  <si>
    <t>Time</t>
  </si>
  <si>
    <t>stdev</t>
  </si>
  <si>
    <t>Hours</t>
  </si>
  <si>
    <t>mg/g</t>
  </si>
  <si>
    <t>CdCl2 DMBC 7</t>
  </si>
  <si>
    <t>Pb(NO3)2 Cl  DM-BC7</t>
  </si>
  <si>
    <t>ZnCl2 DM-BC 7</t>
  </si>
  <si>
    <t>NITRATE SYSTEM</t>
  </si>
  <si>
    <t>CHLORIDE SYSTEM</t>
  </si>
  <si>
    <t>Zn(NO3)2DM-BC 7</t>
  </si>
  <si>
    <t>Pb(NO3)2 DM-BC 7</t>
  </si>
  <si>
    <t>Cd(NO3)2 DM-BC 7</t>
  </si>
  <si>
    <t>n/a</t>
  </si>
  <si>
    <t>Time (t)</t>
  </si>
  <si>
    <t>log(t)</t>
  </si>
  <si>
    <t>metla sorbed at eqilibrium</t>
  </si>
  <si>
    <t>metal sorbed at time t</t>
  </si>
  <si>
    <t>first order rate constant</t>
  </si>
  <si>
    <t>plot:</t>
  </si>
  <si>
    <t>qe =</t>
  </si>
  <si>
    <t>qt =</t>
  </si>
  <si>
    <t>linear Eqn:</t>
  </si>
  <si>
    <t>integrated rate law</t>
  </si>
  <si>
    <t>qt = qe(1-e^(-kt))</t>
  </si>
  <si>
    <t>k =</t>
  </si>
  <si>
    <t>t =</t>
  </si>
  <si>
    <t>time</t>
  </si>
  <si>
    <t>qe</t>
  </si>
  <si>
    <t>ln(qe-qt)</t>
  </si>
  <si>
    <t>qt = (k*qe^2*t)/(1+K*qe*t)</t>
  </si>
  <si>
    <t>(t/qe) = (1/(k*qe^2)) + (1/q*t)</t>
  </si>
  <si>
    <t>(t/qt) vs. t</t>
  </si>
  <si>
    <t>t/qt</t>
  </si>
  <si>
    <t>log(qe-qt)</t>
  </si>
  <si>
    <t>log(qe-qt) vs. time</t>
  </si>
  <si>
    <t>log (qe-qt) = log qe-(k1/2.303)t</t>
  </si>
  <si>
    <t>slope=</t>
  </si>
  <si>
    <t>k1/2.303</t>
  </si>
  <si>
    <t>metal sorbed at eqilibrium</t>
  </si>
  <si>
    <t xml:space="preserve">first order rate constant = </t>
  </si>
  <si>
    <t>M^2/C</t>
  </si>
  <si>
    <t>M=slope</t>
  </si>
  <si>
    <t>C=intercept</t>
  </si>
  <si>
    <t>qe calculated=</t>
  </si>
  <si>
    <t>1/M</t>
  </si>
  <si>
    <t>Markandeya &amp; Kisku 2015</t>
  </si>
  <si>
    <t>ki2</t>
  </si>
  <si>
    <t>qe experimental</t>
  </si>
  <si>
    <t>ID</t>
  </si>
  <si>
    <t>Slope</t>
  </si>
  <si>
    <t>Intercept</t>
  </si>
  <si>
    <t>qe2 Calculated</t>
  </si>
  <si>
    <t>qe1 Calculated</t>
  </si>
  <si>
    <t>Time (in minutes)</t>
  </si>
  <si>
    <t>Psuedo Second Order</t>
  </si>
  <si>
    <t>Pseudo First Order</t>
  </si>
  <si>
    <t>All figures generated in Origin 2020b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</si>
</sst>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/>
    <xf numFmtId="2" fontId="0" fillId="0" borderId="0" xfId="0" applyNumberFormat="1"/>
    <xf numFmtId="2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Wallace, Rosie" id="{18FBDE6E-12B2-453E-BFB6-C5E7280A1CAA}" userId="S::Wallace.Rosie@epa.gov::709eb41a-4e0f-4bc6-a04d-5215bfe1288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" dT="2019-08-13T23:53:35.88" personId="{18FBDE6E-12B2-453E-BFB6-C5E7280A1CAA}" id="{59F5F5B5-E4B5-4F4A-9F0B-A57F6BC2A418}">
    <text>Markandeya, S. P. S., &amp; Kisku, G. (2015). Linear and non-linear kinetic modeling for adsorption of disperse dye in batch process. Res. J. Environ. Toxicol., 9(6), 320-331.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7FB8C-8755-495A-B342-E4B5BD6A82D9}">
  <dimension ref="A1:G28"/>
  <sheetViews>
    <sheetView tabSelected="1" workbookViewId="0">
      <selection activeCell="L31" sqref="L31"/>
    </sheetView>
  </sheetViews>
  <sheetFormatPr defaultRowHeight="15" x14ac:dyDescent="0.25"/>
  <cols>
    <col min="1" max="1" width="9.140625" style="1"/>
    <col min="2" max="2" width="18.28515625" style="1" bestFit="1" customWidth="1"/>
    <col min="3" max="3" width="8" style="1" bestFit="1" customWidth="1"/>
    <col min="4" max="4" width="19.85546875" style="1" bestFit="1" customWidth="1"/>
    <col min="5" max="5" width="8" style="1" bestFit="1" customWidth="1"/>
    <col min="6" max="6" width="18.140625" style="1" bestFit="1" customWidth="1"/>
    <col min="7" max="16384" width="9.140625" style="1"/>
  </cols>
  <sheetData>
    <row r="1" spans="1:7" x14ac:dyDescent="0.25">
      <c r="A1" s="29" t="s">
        <v>56</v>
      </c>
      <c r="B1" s="29"/>
      <c r="C1" s="29"/>
      <c r="D1" s="29"/>
      <c r="E1" s="29"/>
      <c r="F1" s="29"/>
      <c r="G1" s="29"/>
    </row>
    <row r="3" spans="1:7" x14ac:dyDescent="0.25">
      <c r="A3" s="17" t="s">
        <v>8</v>
      </c>
      <c r="B3" s="18"/>
      <c r="C3" s="18"/>
      <c r="D3" s="18"/>
      <c r="E3" s="18"/>
      <c r="F3" s="18"/>
      <c r="G3" s="18"/>
    </row>
    <row r="4" spans="1:7" x14ac:dyDescent="0.25">
      <c r="A4" s="2" t="s">
        <v>0</v>
      </c>
      <c r="B4" s="2" t="s">
        <v>4</v>
      </c>
      <c r="C4" s="2" t="s">
        <v>1</v>
      </c>
      <c r="D4" s="2" t="s">
        <v>5</v>
      </c>
      <c r="E4" s="2" t="s">
        <v>1</v>
      </c>
      <c r="F4" s="2" t="s">
        <v>6</v>
      </c>
      <c r="G4" s="2" t="s">
        <v>1</v>
      </c>
    </row>
    <row r="5" spans="1:7" x14ac:dyDescent="0.25">
      <c r="A5" s="2" t="s">
        <v>2</v>
      </c>
      <c r="B5" s="2" t="s">
        <v>3</v>
      </c>
      <c r="C5" s="2"/>
      <c r="D5" s="2" t="s">
        <v>3</v>
      </c>
      <c r="E5" s="2"/>
      <c r="F5" s="2" t="s">
        <v>3</v>
      </c>
      <c r="G5" s="2"/>
    </row>
    <row r="6" spans="1:7" x14ac:dyDescent="0.25">
      <c r="A6" s="2">
        <v>0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</row>
    <row r="7" spans="1:7" x14ac:dyDescent="0.25">
      <c r="A7" s="2">
        <v>2</v>
      </c>
      <c r="B7" s="2">
        <v>4.3223599999999998</v>
      </c>
      <c r="C7" s="2">
        <v>0.39179000000000003</v>
      </c>
      <c r="D7" s="2">
        <v>32.179780000000001</v>
      </c>
      <c r="E7" s="2">
        <v>1.0036499999999999</v>
      </c>
      <c r="F7" s="2">
        <v>3.0534699999999999</v>
      </c>
      <c r="G7" s="2">
        <v>0.27589000000000002</v>
      </c>
    </row>
    <row r="8" spans="1:7" x14ac:dyDescent="0.25">
      <c r="A8" s="2">
        <v>4</v>
      </c>
      <c r="B8" s="2">
        <v>4.9738499999999997</v>
      </c>
      <c r="C8" s="2">
        <v>0.59140999999999999</v>
      </c>
      <c r="D8" s="2">
        <v>35.959119999999999</v>
      </c>
      <c r="E8" s="2">
        <v>0.50924999999999998</v>
      </c>
      <c r="F8" s="2">
        <v>3.5189400000000002</v>
      </c>
      <c r="G8" s="2">
        <v>0.26812999999999998</v>
      </c>
    </row>
    <row r="9" spans="1:7" x14ac:dyDescent="0.25">
      <c r="A9" s="2">
        <v>6</v>
      </c>
      <c r="B9" s="2">
        <v>4.8904300000000003</v>
      </c>
      <c r="C9" s="2">
        <v>0.32443</v>
      </c>
      <c r="D9" s="2">
        <v>37.433579999999999</v>
      </c>
      <c r="E9" s="2">
        <v>1.25953</v>
      </c>
      <c r="F9" s="2">
        <v>3.58867</v>
      </c>
      <c r="G9" s="2">
        <v>0.14796000000000001</v>
      </c>
    </row>
    <row r="10" spans="1:7" x14ac:dyDescent="0.25">
      <c r="A10" s="2">
        <v>10</v>
      </c>
      <c r="B10" s="2" t="s">
        <v>12</v>
      </c>
      <c r="C10" s="2" t="s">
        <v>12</v>
      </c>
      <c r="D10" s="2" t="s">
        <v>12</v>
      </c>
      <c r="E10" s="2" t="s">
        <v>12</v>
      </c>
      <c r="F10" s="2" t="s">
        <v>12</v>
      </c>
      <c r="G10" s="2" t="s">
        <v>12</v>
      </c>
    </row>
    <row r="11" spans="1:7" x14ac:dyDescent="0.25">
      <c r="A11" s="2">
        <v>24</v>
      </c>
      <c r="B11" s="2">
        <v>5.6882900000000003</v>
      </c>
      <c r="C11" s="2">
        <v>2.6980000000000001E-2</v>
      </c>
      <c r="D11" s="2">
        <v>59.481949999999998</v>
      </c>
      <c r="E11" s="2">
        <v>2.7799999999999998E-2</v>
      </c>
      <c r="F11" s="2">
        <v>5.21441</v>
      </c>
      <c r="G11" s="2">
        <v>4.5190000000000001E-2</v>
      </c>
    </row>
    <row r="12" spans="1:7" x14ac:dyDescent="0.25">
      <c r="A12" s="2">
        <v>48</v>
      </c>
      <c r="B12" s="2">
        <v>6.9598100000000001</v>
      </c>
      <c r="C12" s="2">
        <v>0.18304999999999999</v>
      </c>
      <c r="D12" s="2">
        <v>60.199559999999998</v>
      </c>
      <c r="E12" s="2">
        <v>0.1027</v>
      </c>
      <c r="F12" s="2">
        <v>6.7818399999999999</v>
      </c>
      <c r="G12" s="2">
        <v>0.33451999999999998</v>
      </c>
    </row>
    <row r="13" spans="1:7" x14ac:dyDescent="0.25">
      <c r="A13" s="2">
        <v>96</v>
      </c>
      <c r="B13" s="2">
        <v>8.8880999999999997</v>
      </c>
      <c r="C13" s="2">
        <v>0.29698999999999998</v>
      </c>
      <c r="D13" s="2">
        <v>60.664569999999998</v>
      </c>
      <c r="E13" s="2">
        <v>0.15185999999999999</v>
      </c>
      <c r="F13" s="2">
        <v>7.7356800000000003</v>
      </c>
      <c r="G13" s="2">
        <v>0.37988</v>
      </c>
    </row>
    <row r="14" spans="1:7" x14ac:dyDescent="0.25">
      <c r="A14" s="2">
        <v>168</v>
      </c>
      <c r="B14" s="2">
        <v>8.7109000000000005</v>
      </c>
      <c r="C14" s="2">
        <v>4.07E-2</v>
      </c>
      <c r="D14" s="2">
        <v>61.940469999999998</v>
      </c>
      <c r="E14" s="2">
        <v>6.9699999999999996E-3</v>
      </c>
      <c r="F14" s="2">
        <v>9.9700799999999994</v>
      </c>
      <c r="G14" s="2">
        <v>0.18497</v>
      </c>
    </row>
    <row r="15" spans="1:7" x14ac:dyDescent="0.25">
      <c r="A15" s="2"/>
      <c r="B15" s="2"/>
      <c r="C15" s="2"/>
      <c r="D15" s="2"/>
      <c r="E15" s="2"/>
      <c r="F15" s="2"/>
      <c r="G15" s="2"/>
    </row>
    <row r="16" spans="1:7" x14ac:dyDescent="0.25">
      <c r="A16" s="17" t="s">
        <v>7</v>
      </c>
      <c r="B16" s="18"/>
      <c r="C16" s="18"/>
      <c r="D16" s="18"/>
      <c r="E16" s="18"/>
      <c r="F16" s="18"/>
      <c r="G16" s="18"/>
    </row>
    <row r="17" spans="1:7" x14ac:dyDescent="0.25">
      <c r="A17" s="2" t="s">
        <v>0</v>
      </c>
      <c r="B17" s="2" t="s">
        <v>11</v>
      </c>
      <c r="C17" s="2" t="s">
        <v>1</v>
      </c>
      <c r="D17" s="2" t="s">
        <v>10</v>
      </c>
      <c r="E17" s="2" t="s">
        <v>1</v>
      </c>
      <c r="F17" s="2" t="s">
        <v>9</v>
      </c>
      <c r="G17" s="2" t="s">
        <v>1</v>
      </c>
    </row>
    <row r="18" spans="1:7" x14ac:dyDescent="0.25">
      <c r="A18" s="3" t="s">
        <v>2</v>
      </c>
      <c r="B18" s="2" t="s">
        <v>3</v>
      </c>
      <c r="C18" s="2"/>
      <c r="D18" s="2" t="s">
        <v>3</v>
      </c>
      <c r="E18" s="2"/>
      <c r="F18" s="2" t="s">
        <v>3</v>
      </c>
      <c r="G18" s="2"/>
    </row>
    <row r="19" spans="1:7" x14ac:dyDescent="0.25">
      <c r="A19" s="2">
        <v>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</row>
    <row r="20" spans="1:7" x14ac:dyDescent="0.25">
      <c r="A20" s="2">
        <v>2</v>
      </c>
      <c r="B20" s="2">
        <v>4.5240600000000004</v>
      </c>
      <c r="C20" s="2">
        <v>7.1879999999999999E-2</v>
      </c>
      <c r="D20" s="2">
        <v>32.2973</v>
      </c>
      <c r="E20" s="2">
        <v>0.43236999999999998</v>
      </c>
      <c r="F20" s="2">
        <v>2.6876500000000001</v>
      </c>
      <c r="G20" s="2">
        <v>3.4450000000000001E-2</v>
      </c>
    </row>
    <row r="21" spans="1:7" x14ac:dyDescent="0.25">
      <c r="A21" s="2">
        <v>4</v>
      </c>
      <c r="B21" s="2">
        <v>5.3507800000000003</v>
      </c>
      <c r="C21" s="2">
        <v>0.22811000000000001</v>
      </c>
      <c r="D21" s="2">
        <v>37.461640000000003</v>
      </c>
      <c r="E21" s="2">
        <v>1.0578000000000001</v>
      </c>
      <c r="F21" s="2">
        <v>3.2299799999999999</v>
      </c>
      <c r="G21" s="2">
        <v>0.13578000000000001</v>
      </c>
    </row>
    <row r="22" spans="1:7" x14ac:dyDescent="0.25">
      <c r="A22" s="2">
        <v>6</v>
      </c>
      <c r="B22" s="2">
        <v>6.1921900000000001</v>
      </c>
      <c r="C22" s="2">
        <v>1.38E-2</v>
      </c>
      <c r="D22" s="2">
        <v>43.18918</v>
      </c>
      <c r="E22" s="2">
        <v>0.36474000000000001</v>
      </c>
      <c r="F22" s="2">
        <v>3.9342999999999999</v>
      </c>
      <c r="G22" s="2">
        <v>2.657E-2</v>
      </c>
    </row>
    <row r="23" spans="1:7" x14ac:dyDescent="0.25">
      <c r="A23" s="2">
        <v>10</v>
      </c>
      <c r="B23" s="2" t="s">
        <v>12</v>
      </c>
      <c r="C23" s="2" t="s">
        <v>12</v>
      </c>
      <c r="D23" s="2" t="s">
        <v>12</v>
      </c>
      <c r="E23" s="2" t="s">
        <v>12</v>
      </c>
      <c r="F23" s="2" t="s">
        <v>12</v>
      </c>
      <c r="G23" s="2" t="s">
        <v>12</v>
      </c>
    </row>
    <row r="24" spans="1:7" x14ac:dyDescent="0.25">
      <c r="A24" s="2">
        <v>24</v>
      </c>
      <c r="B24" s="2">
        <v>6.3605299999999998</v>
      </c>
      <c r="C24" s="2">
        <v>0.48518</v>
      </c>
      <c r="D24" s="2">
        <v>55.763829999999999</v>
      </c>
      <c r="E24" s="2">
        <v>2.0471499999999998</v>
      </c>
      <c r="F24" s="2">
        <v>4.6224299999999996</v>
      </c>
      <c r="G24" s="2">
        <v>7.9060000000000005E-2</v>
      </c>
    </row>
    <row r="25" spans="1:7" x14ac:dyDescent="0.25">
      <c r="A25" s="2">
        <v>48</v>
      </c>
      <c r="B25" s="2">
        <v>8.2308400000000006</v>
      </c>
      <c r="C25" s="2">
        <v>0.21146999999999999</v>
      </c>
      <c r="D25" s="2">
        <v>60.266959999999997</v>
      </c>
      <c r="E25" s="2">
        <v>0.51615999999999995</v>
      </c>
      <c r="F25" s="2">
        <v>6.5745399999999998</v>
      </c>
      <c r="G25" s="2">
        <v>0.53110000000000002</v>
      </c>
    </row>
    <row r="26" spans="1:7" x14ac:dyDescent="0.25">
      <c r="A26" s="2">
        <v>96</v>
      </c>
      <c r="B26" s="2">
        <v>8.3859999999999992</v>
      </c>
      <c r="C26" s="2">
        <v>0.60923000000000005</v>
      </c>
      <c r="D26" s="2">
        <v>60.054589999999997</v>
      </c>
      <c r="E26" s="2">
        <v>1.03488</v>
      </c>
      <c r="F26" s="2">
        <v>6.9094199999999999</v>
      </c>
      <c r="G26" s="2">
        <v>0.86694000000000004</v>
      </c>
    </row>
    <row r="27" spans="1:7" x14ac:dyDescent="0.25">
      <c r="A27" s="2">
        <v>168</v>
      </c>
      <c r="B27" s="2">
        <v>8.7109000000000005</v>
      </c>
      <c r="C27" s="2">
        <v>0.31553999999999999</v>
      </c>
      <c r="D27" s="2">
        <v>61.940469999999998</v>
      </c>
      <c r="E27" s="2">
        <v>0.36775999999999998</v>
      </c>
      <c r="F27" s="2">
        <v>9.9700799999999994</v>
      </c>
      <c r="G27" s="2">
        <v>4.9680000000000002E-2</v>
      </c>
    </row>
    <row r="28" spans="1:7" x14ac:dyDescent="0.25">
      <c r="A28" s="2"/>
      <c r="B28" s="2"/>
      <c r="C28" s="2"/>
      <c r="D28" s="2"/>
      <c r="E28" s="2"/>
      <c r="F28" s="2"/>
      <c r="G28" s="2"/>
    </row>
  </sheetData>
  <mergeCells count="3">
    <mergeCell ref="A16:G16"/>
    <mergeCell ref="A3:G3"/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BFD1A-4DD0-46DA-9D5C-F8303A1A920B}">
  <dimension ref="A1:H24"/>
  <sheetViews>
    <sheetView workbookViewId="0">
      <selection activeCell="G2" sqref="G1:H1048576"/>
    </sheetView>
  </sheetViews>
  <sheetFormatPr defaultRowHeight="15" x14ac:dyDescent="0.25"/>
  <cols>
    <col min="3" max="3" width="17.7109375" bestFit="1" customWidth="1"/>
    <col min="4" max="4" width="8" bestFit="1" customWidth="1"/>
    <col min="5" max="5" width="19.85546875" bestFit="1" customWidth="1"/>
    <col min="6" max="6" width="8" bestFit="1" customWidth="1"/>
    <col min="7" max="7" width="17" bestFit="1" customWidth="1"/>
    <col min="8" max="8" width="8" bestFit="1" customWidth="1"/>
  </cols>
  <sheetData>
    <row r="1" spans="1:8" x14ac:dyDescent="0.25">
      <c r="A1" s="17" t="s">
        <v>8</v>
      </c>
      <c r="B1" s="17"/>
      <c r="C1" s="17"/>
      <c r="D1" s="17"/>
      <c r="E1" s="17"/>
      <c r="F1" s="17"/>
      <c r="G1" s="17"/>
      <c r="H1" s="17"/>
    </row>
    <row r="2" spans="1:8" x14ac:dyDescent="0.25">
      <c r="C2" s="2" t="s">
        <v>4</v>
      </c>
      <c r="D2" s="2" t="s">
        <v>1</v>
      </c>
      <c r="E2" s="2" t="s">
        <v>5</v>
      </c>
      <c r="F2" s="2" t="s">
        <v>1</v>
      </c>
      <c r="G2" s="2" t="s">
        <v>6</v>
      </c>
      <c r="H2" s="2" t="s">
        <v>1</v>
      </c>
    </row>
    <row r="3" spans="1:8" x14ac:dyDescent="0.25">
      <c r="A3" t="s">
        <v>0</v>
      </c>
      <c r="B3" t="s">
        <v>14</v>
      </c>
      <c r="C3" s="2" t="s">
        <v>3</v>
      </c>
      <c r="D3" s="2"/>
      <c r="E3" s="2" t="s">
        <v>3</v>
      </c>
      <c r="F3" s="2"/>
      <c r="G3" s="2" t="s">
        <v>3</v>
      </c>
      <c r="H3" s="2"/>
    </row>
    <row r="4" spans="1:8" x14ac:dyDescent="0.25">
      <c r="A4">
        <v>0</v>
      </c>
      <c r="B4" t="e">
        <f>LOG(A4)</f>
        <v>#NUM!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</row>
    <row r="5" spans="1:8" x14ac:dyDescent="0.25">
      <c r="A5">
        <v>2</v>
      </c>
      <c r="B5">
        <f t="shared" ref="B5:B12" si="0">LOG(A5)</f>
        <v>0.3010299956639812</v>
      </c>
      <c r="C5" s="2">
        <v>4.3223599999999998</v>
      </c>
      <c r="D5" s="2">
        <v>0.39179000000000003</v>
      </c>
      <c r="E5" s="2">
        <v>32.179780000000001</v>
      </c>
      <c r="F5" s="2">
        <v>1.0036499999999999</v>
      </c>
      <c r="G5" s="2">
        <v>3.0534699999999999</v>
      </c>
      <c r="H5" s="2">
        <v>0.27589000000000002</v>
      </c>
    </row>
    <row r="6" spans="1:8" x14ac:dyDescent="0.25">
      <c r="A6">
        <v>4</v>
      </c>
      <c r="B6">
        <f t="shared" si="0"/>
        <v>0.6020599913279624</v>
      </c>
      <c r="C6" s="2">
        <v>4.9738499999999997</v>
      </c>
      <c r="D6" s="2">
        <v>0.59140999999999999</v>
      </c>
      <c r="E6" s="2">
        <v>35.959119999999999</v>
      </c>
      <c r="F6" s="2">
        <v>0.50924999999999998</v>
      </c>
      <c r="G6" s="2">
        <v>3.5189400000000002</v>
      </c>
      <c r="H6" s="2">
        <v>0.26812999999999998</v>
      </c>
    </row>
    <row r="7" spans="1:8" x14ac:dyDescent="0.25">
      <c r="A7">
        <v>6</v>
      </c>
      <c r="B7">
        <f t="shared" si="0"/>
        <v>0.77815125038364363</v>
      </c>
      <c r="C7" s="2">
        <v>4.8904300000000003</v>
      </c>
      <c r="D7" s="2">
        <v>0.32443</v>
      </c>
      <c r="E7" s="2">
        <v>37.433579999999999</v>
      </c>
      <c r="F7" s="2">
        <v>1.25953</v>
      </c>
      <c r="G7" s="2">
        <v>3.58867</v>
      </c>
      <c r="H7" s="2">
        <v>0.14796000000000001</v>
      </c>
    </row>
    <row r="8" spans="1:8" x14ac:dyDescent="0.25">
      <c r="A8">
        <v>10</v>
      </c>
      <c r="B8">
        <f t="shared" si="0"/>
        <v>1</v>
      </c>
      <c r="C8" s="2" t="s">
        <v>12</v>
      </c>
      <c r="D8" s="2" t="s">
        <v>12</v>
      </c>
      <c r="E8" s="2" t="s">
        <v>12</v>
      </c>
      <c r="F8" s="2" t="s">
        <v>12</v>
      </c>
      <c r="G8" s="2" t="s">
        <v>12</v>
      </c>
      <c r="H8" s="2" t="s">
        <v>12</v>
      </c>
    </row>
    <row r="9" spans="1:8" x14ac:dyDescent="0.25">
      <c r="A9">
        <v>24</v>
      </c>
      <c r="B9">
        <f t="shared" si="0"/>
        <v>1.3802112417116059</v>
      </c>
      <c r="C9" s="2">
        <v>5.6882900000000003</v>
      </c>
      <c r="D9" s="2">
        <v>2.6980000000000001E-2</v>
      </c>
      <c r="E9" s="2">
        <v>59.481949999999998</v>
      </c>
      <c r="F9" s="2">
        <v>2.7799999999999998E-2</v>
      </c>
      <c r="G9" s="2">
        <v>5.21441</v>
      </c>
      <c r="H9" s="2">
        <v>4.5190000000000001E-2</v>
      </c>
    </row>
    <row r="10" spans="1:8" x14ac:dyDescent="0.25">
      <c r="A10">
        <v>48</v>
      </c>
      <c r="B10">
        <f t="shared" si="0"/>
        <v>1.6812412373755872</v>
      </c>
      <c r="C10" s="2">
        <v>6.9598100000000001</v>
      </c>
      <c r="D10" s="2">
        <v>0.18304999999999999</v>
      </c>
      <c r="E10" s="2">
        <v>60.199559999999998</v>
      </c>
      <c r="F10" s="2">
        <v>0.1027</v>
      </c>
      <c r="G10" s="2">
        <v>6.7818399999999999</v>
      </c>
      <c r="H10" s="2">
        <v>0.33451999999999998</v>
      </c>
    </row>
    <row r="11" spans="1:8" x14ac:dyDescent="0.25">
      <c r="A11">
        <v>96</v>
      </c>
      <c r="B11">
        <f t="shared" si="0"/>
        <v>1.9822712330395684</v>
      </c>
      <c r="C11" s="2">
        <v>8.8880999999999997</v>
      </c>
      <c r="D11" s="2">
        <v>0.29698999999999998</v>
      </c>
      <c r="E11" s="2">
        <v>60.664569999999998</v>
      </c>
      <c r="F11" s="2">
        <v>0.15185999999999999</v>
      </c>
      <c r="G11" s="2">
        <v>7.7356800000000003</v>
      </c>
      <c r="H11" s="2">
        <v>0.37988</v>
      </c>
    </row>
    <row r="12" spans="1:8" x14ac:dyDescent="0.25">
      <c r="A12">
        <v>168</v>
      </c>
      <c r="B12">
        <f t="shared" si="0"/>
        <v>2.2253092817258628</v>
      </c>
      <c r="C12" s="2">
        <v>8.7109000000000005</v>
      </c>
      <c r="D12" s="2">
        <v>4.07E-2</v>
      </c>
      <c r="E12" s="2">
        <v>61.940469999999998</v>
      </c>
      <c r="F12" s="2">
        <v>6.9699999999999996E-3</v>
      </c>
      <c r="G12" s="2">
        <v>9.9700799999999994</v>
      </c>
      <c r="H12" s="2">
        <v>0.18497</v>
      </c>
    </row>
    <row r="13" spans="1:8" x14ac:dyDescent="0.25">
      <c r="A13" s="17" t="s">
        <v>7</v>
      </c>
      <c r="B13" s="17"/>
      <c r="C13" s="17"/>
      <c r="D13" s="17"/>
      <c r="E13" s="17"/>
      <c r="F13" s="17"/>
      <c r="G13" s="17"/>
      <c r="H13" s="17"/>
    </row>
    <row r="14" spans="1:8" x14ac:dyDescent="0.25">
      <c r="C14" s="2" t="s">
        <v>11</v>
      </c>
      <c r="D14" s="2" t="s">
        <v>1</v>
      </c>
      <c r="E14" s="2" t="s">
        <v>10</v>
      </c>
      <c r="F14" s="2" t="s">
        <v>1</v>
      </c>
      <c r="G14" s="2" t="s">
        <v>9</v>
      </c>
      <c r="H14" s="2" t="s">
        <v>1</v>
      </c>
    </row>
    <row r="15" spans="1:8" x14ac:dyDescent="0.25">
      <c r="A15" t="s">
        <v>0</v>
      </c>
      <c r="B15" t="s">
        <v>14</v>
      </c>
      <c r="C15" s="2" t="s">
        <v>3</v>
      </c>
      <c r="D15" s="2"/>
      <c r="E15" s="2" t="s">
        <v>3</v>
      </c>
      <c r="F15" s="2"/>
      <c r="G15" s="2" t="s">
        <v>3</v>
      </c>
      <c r="H15" s="2"/>
    </row>
    <row r="16" spans="1:8" x14ac:dyDescent="0.25">
      <c r="A16">
        <v>0</v>
      </c>
      <c r="B16" t="e">
        <v>#NUM!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x14ac:dyDescent="0.25">
      <c r="A17">
        <v>2</v>
      </c>
      <c r="B17">
        <v>0.3010299956639812</v>
      </c>
      <c r="C17" s="2">
        <v>4.5240600000000004</v>
      </c>
      <c r="D17" s="2">
        <v>7.1879999999999999E-2</v>
      </c>
      <c r="E17" s="2">
        <v>32.2973</v>
      </c>
      <c r="F17" s="2">
        <v>0.43236999999999998</v>
      </c>
      <c r="G17" s="2">
        <v>2.6876500000000001</v>
      </c>
      <c r="H17" s="2">
        <v>3.4450000000000001E-2</v>
      </c>
    </row>
    <row r="18" spans="1:8" x14ac:dyDescent="0.25">
      <c r="A18">
        <v>4</v>
      </c>
      <c r="B18">
        <v>0.6020599913279624</v>
      </c>
      <c r="C18" s="2">
        <v>5.3507800000000003</v>
      </c>
      <c r="D18" s="2">
        <v>0.22811000000000001</v>
      </c>
      <c r="E18" s="2">
        <v>37.461640000000003</v>
      </c>
      <c r="F18" s="2">
        <v>1.0578000000000001</v>
      </c>
      <c r="G18" s="2">
        <v>3.2299799999999999</v>
      </c>
      <c r="H18" s="2">
        <v>0.13578000000000001</v>
      </c>
    </row>
    <row r="19" spans="1:8" x14ac:dyDescent="0.25">
      <c r="A19">
        <v>6</v>
      </c>
      <c r="B19">
        <v>0.77815125038364363</v>
      </c>
      <c r="C19" s="2">
        <v>6.1921900000000001</v>
      </c>
      <c r="D19" s="2">
        <v>1.38E-2</v>
      </c>
      <c r="E19" s="2">
        <v>43.18918</v>
      </c>
      <c r="F19" s="2">
        <v>0.36474000000000001</v>
      </c>
      <c r="G19" s="2">
        <v>3.9342999999999999</v>
      </c>
      <c r="H19" s="2">
        <v>2.657E-2</v>
      </c>
    </row>
    <row r="20" spans="1:8" x14ac:dyDescent="0.25">
      <c r="A20">
        <v>10</v>
      </c>
      <c r="B20">
        <v>1</v>
      </c>
      <c r="C20" s="2" t="s">
        <v>12</v>
      </c>
      <c r="D20" s="2" t="s">
        <v>12</v>
      </c>
      <c r="E20" s="2" t="s">
        <v>12</v>
      </c>
      <c r="F20" s="2" t="s">
        <v>12</v>
      </c>
      <c r="G20" s="2" t="s">
        <v>12</v>
      </c>
      <c r="H20" s="2" t="s">
        <v>12</v>
      </c>
    </row>
    <row r="21" spans="1:8" x14ac:dyDescent="0.25">
      <c r="A21">
        <v>24</v>
      </c>
      <c r="B21">
        <v>1.3802112417116059</v>
      </c>
      <c r="C21" s="2">
        <v>6.3605299999999998</v>
      </c>
      <c r="D21" s="2">
        <v>0.48518</v>
      </c>
      <c r="E21" s="2">
        <v>55.763829999999999</v>
      </c>
      <c r="F21" s="2">
        <v>2.0471499999999998</v>
      </c>
      <c r="G21" s="2">
        <v>4.6224299999999996</v>
      </c>
      <c r="H21" s="2">
        <v>7.9060000000000005E-2</v>
      </c>
    </row>
    <row r="22" spans="1:8" x14ac:dyDescent="0.25">
      <c r="A22">
        <v>48</v>
      </c>
      <c r="B22">
        <v>1.6812412373755872</v>
      </c>
      <c r="C22" s="2">
        <v>8.2308400000000006</v>
      </c>
      <c r="D22" s="2">
        <v>0.21146999999999999</v>
      </c>
      <c r="E22" s="2">
        <v>60.266959999999997</v>
      </c>
      <c r="F22" s="2">
        <v>0.51615999999999995</v>
      </c>
      <c r="G22" s="2">
        <v>6.5745399999999998</v>
      </c>
      <c r="H22" s="2">
        <v>0.53110000000000002</v>
      </c>
    </row>
    <row r="23" spans="1:8" x14ac:dyDescent="0.25">
      <c r="A23">
        <v>96</v>
      </c>
      <c r="B23">
        <v>1.9822712330395684</v>
      </c>
      <c r="C23" s="2">
        <v>8.3859999999999992</v>
      </c>
      <c r="D23" s="2">
        <v>0.60923000000000005</v>
      </c>
      <c r="E23" s="2">
        <v>60.054589999999997</v>
      </c>
      <c r="F23" s="2">
        <v>1.03488</v>
      </c>
      <c r="G23" s="2">
        <v>6.9094199999999999</v>
      </c>
      <c r="H23" s="2">
        <v>0.86694000000000004</v>
      </c>
    </row>
    <row r="24" spans="1:8" x14ac:dyDescent="0.25">
      <c r="A24">
        <v>168</v>
      </c>
      <c r="B24">
        <v>2.2253092817258628</v>
      </c>
      <c r="C24" s="2">
        <v>8.7109000000000005</v>
      </c>
      <c r="D24" s="2">
        <v>0.31553999999999999</v>
      </c>
      <c r="E24" s="2">
        <v>61.940469999999998</v>
      </c>
      <c r="F24" s="2">
        <v>0.36775999999999998</v>
      </c>
      <c r="G24" s="2">
        <v>9.9700799999999994</v>
      </c>
      <c r="H24" s="2">
        <v>4.9680000000000002E-2</v>
      </c>
    </row>
  </sheetData>
  <mergeCells count="2">
    <mergeCell ref="A1:H1"/>
    <mergeCell ref="A13:H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A3636-BA0F-4906-8265-C61D12A7E399}">
  <dimension ref="A1:O57"/>
  <sheetViews>
    <sheetView workbookViewId="0">
      <selection activeCell="E5" sqref="E5"/>
    </sheetView>
  </sheetViews>
  <sheetFormatPr defaultRowHeight="15" x14ac:dyDescent="0.25"/>
  <cols>
    <col min="1" max="1" width="18.140625" bestFit="1" customWidth="1"/>
    <col min="2" max="2" width="28.5703125" bestFit="1" customWidth="1"/>
    <col min="3" max="4" width="19.85546875" bestFit="1" customWidth="1"/>
    <col min="5" max="6" width="17" bestFit="1" customWidth="1"/>
    <col min="7" max="7" width="8" bestFit="1" customWidth="1"/>
    <col min="8" max="8" width="17" bestFit="1" customWidth="1"/>
    <col min="9" max="9" width="19.85546875" bestFit="1" customWidth="1"/>
    <col min="10" max="10" width="8" bestFit="1" customWidth="1"/>
    <col min="11" max="11" width="18.140625" bestFit="1" customWidth="1"/>
    <col min="12" max="12" width="8" bestFit="1" customWidth="1"/>
    <col min="13" max="13" width="17" bestFit="1" customWidth="1"/>
    <col min="14" max="14" width="8" bestFit="1" customWidth="1"/>
    <col min="16" max="16" width="18.140625" bestFit="1" customWidth="1"/>
    <col min="17" max="17" width="25" bestFit="1" customWidth="1"/>
  </cols>
  <sheetData>
    <row r="1" spans="1:14" x14ac:dyDescent="0.25">
      <c r="A1" s="24" t="s">
        <v>55</v>
      </c>
      <c r="B1" s="24"/>
      <c r="C1" s="24"/>
    </row>
    <row r="2" spans="1:14" x14ac:dyDescent="0.25">
      <c r="A2" t="s">
        <v>22</v>
      </c>
      <c r="B2" t="s">
        <v>23</v>
      </c>
    </row>
    <row r="3" spans="1:14" x14ac:dyDescent="0.25">
      <c r="A3" s="6" t="s">
        <v>21</v>
      </c>
      <c r="B3" t="s">
        <v>35</v>
      </c>
    </row>
    <row r="4" spans="1:14" x14ac:dyDescent="0.25">
      <c r="A4" s="7" t="s">
        <v>19</v>
      </c>
      <c r="B4" s="22" t="s">
        <v>38</v>
      </c>
    </row>
    <row r="5" spans="1:14" x14ac:dyDescent="0.25">
      <c r="A5" s="6" t="s">
        <v>20</v>
      </c>
      <c r="B5" t="s">
        <v>16</v>
      </c>
    </row>
    <row r="6" spans="1:14" x14ac:dyDescent="0.25">
      <c r="A6" s="6" t="s">
        <v>24</v>
      </c>
      <c r="B6" t="s">
        <v>17</v>
      </c>
      <c r="C6" t="s">
        <v>36</v>
      </c>
      <c r="D6" t="s">
        <v>37</v>
      </c>
    </row>
    <row r="7" spans="1:14" x14ac:dyDescent="0.25">
      <c r="A7" s="6" t="s">
        <v>25</v>
      </c>
      <c r="B7" t="s">
        <v>26</v>
      </c>
    </row>
    <row r="8" spans="1:14" x14ac:dyDescent="0.25">
      <c r="A8" s="6" t="s">
        <v>18</v>
      </c>
      <c r="B8" t="s">
        <v>34</v>
      </c>
    </row>
    <row r="10" spans="1:14" x14ac:dyDescent="0.25">
      <c r="A10" s="17" t="s">
        <v>8</v>
      </c>
      <c r="B10" s="17"/>
      <c r="C10" s="17"/>
      <c r="D10" s="17"/>
      <c r="E10" s="17"/>
      <c r="F10" s="17"/>
      <c r="G10" s="17"/>
      <c r="H10" s="21"/>
      <c r="I10" s="21"/>
      <c r="J10" s="21"/>
      <c r="K10" s="21"/>
      <c r="L10" s="21"/>
      <c r="M10" s="21"/>
      <c r="N10" s="21"/>
    </row>
    <row r="12" spans="1:14" x14ac:dyDescent="0.25">
      <c r="B12" s="2" t="s">
        <v>4</v>
      </c>
      <c r="C12" s="2" t="s">
        <v>1</v>
      </c>
      <c r="D12" s="2" t="s">
        <v>5</v>
      </c>
      <c r="E12" s="2" t="s">
        <v>1</v>
      </c>
      <c r="F12" s="2" t="s">
        <v>6</v>
      </c>
      <c r="G12" s="2" t="s">
        <v>1</v>
      </c>
      <c r="K12" s="2"/>
      <c r="L12" s="2"/>
    </row>
    <row r="13" spans="1:14" x14ac:dyDescent="0.25">
      <c r="A13" t="s">
        <v>13</v>
      </c>
      <c r="B13" s="2" t="s">
        <v>3</v>
      </c>
      <c r="C13" s="2"/>
      <c r="D13" s="2" t="s">
        <v>3</v>
      </c>
      <c r="E13" s="2"/>
      <c r="F13" s="2" t="s">
        <v>3</v>
      </c>
      <c r="G13" s="2"/>
      <c r="K13" s="2"/>
      <c r="L13" s="2"/>
    </row>
    <row r="14" spans="1:14" x14ac:dyDescent="0.25">
      <c r="A14">
        <v>2</v>
      </c>
      <c r="B14" s="2">
        <v>4.3223599999999998</v>
      </c>
      <c r="C14" s="2">
        <v>0.39179000000000003</v>
      </c>
      <c r="D14" s="2">
        <v>32.179780000000001</v>
      </c>
      <c r="E14" s="2">
        <v>1.0036499999999999</v>
      </c>
      <c r="F14" s="2">
        <v>3.0534699999999999</v>
      </c>
      <c r="G14" s="2">
        <v>0.27589000000000002</v>
      </c>
      <c r="K14" s="2"/>
      <c r="L14" s="2"/>
    </row>
    <row r="15" spans="1:14" x14ac:dyDescent="0.25">
      <c r="A15">
        <v>4</v>
      </c>
      <c r="B15" s="2">
        <v>4.9738499999999997</v>
      </c>
      <c r="C15" s="2">
        <v>0.59140999999999999</v>
      </c>
      <c r="D15" s="2">
        <v>35.959119999999999</v>
      </c>
      <c r="E15" s="2">
        <v>0.50924999999999998</v>
      </c>
      <c r="F15" s="2">
        <v>3.5189400000000002</v>
      </c>
      <c r="G15" s="2">
        <v>0.26812999999999998</v>
      </c>
      <c r="K15" s="2"/>
      <c r="L15" s="2"/>
    </row>
    <row r="16" spans="1:14" x14ac:dyDescent="0.25">
      <c r="A16">
        <v>6</v>
      </c>
      <c r="B16" s="2">
        <v>4.8904300000000003</v>
      </c>
      <c r="C16" s="2">
        <v>0.32443</v>
      </c>
      <c r="D16" s="2">
        <v>37.433579999999999</v>
      </c>
      <c r="E16" s="2">
        <v>1.25953</v>
      </c>
      <c r="F16" s="2">
        <v>3.58867</v>
      </c>
      <c r="G16" s="2">
        <v>0.14796000000000001</v>
      </c>
      <c r="K16" s="2"/>
      <c r="L16" s="2"/>
    </row>
    <row r="17" spans="1:15" x14ac:dyDescent="0.25">
      <c r="A17">
        <v>10</v>
      </c>
      <c r="B17" s="2" t="s">
        <v>12</v>
      </c>
      <c r="C17" s="2" t="s">
        <v>12</v>
      </c>
      <c r="D17" s="2" t="s">
        <v>12</v>
      </c>
      <c r="E17" s="2" t="s">
        <v>12</v>
      </c>
      <c r="F17" s="2" t="s">
        <v>12</v>
      </c>
      <c r="G17" s="2" t="s">
        <v>12</v>
      </c>
      <c r="K17" s="2"/>
      <c r="L17" s="2"/>
    </row>
    <row r="18" spans="1:15" x14ac:dyDescent="0.25">
      <c r="A18">
        <v>24</v>
      </c>
      <c r="B18" s="2">
        <v>5.6882900000000003</v>
      </c>
      <c r="C18" s="2">
        <v>2.6980000000000001E-2</v>
      </c>
      <c r="D18" s="2">
        <v>59.481949999999998</v>
      </c>
      <c r="E18" s="2">
        <v>2.7799999999999998E-2</v>
      </c>
      <c r="F18" s="2">
        <v>5.21441</v>
      </c>
      <c r="G18" s="2">
        <v>4.5190000000000001E-2</v>
      </c>
      <c r="K18" s="2"/>
      <c r="L18" s="2"/>
    </row>
    <row r="19" spans="1:15" x14ac:dyDescent="0.25">
      <c r="A19">
        <v>48</v>
      </c>
      <c r="B19" s="2">
        <v>6.9598100000000001</v>
      </c>
      <c r="C19" s="2">
        <v>0.18304999999999999</v>
      </c>
      <c r="D19" s="2">
        <v>60.199559999999998</v>
      </c>
      <c r="E19" s="2">
        <v>0.1027</v>
      </c>
      <c r="F19" s="2">
        <v>6.7818399999999999</v>
      </c>
      <c r="G19" s="2">
        <v>0.33451999999999998</v>
      </c>
      <c r="K19" s="2"/>
      <c r="L19" s="2"/>
    </row>
    <row r="20" spans="1:15" x14ac:dyDescent="0.25">
      <c r="A20">
        <v>96</v>
      </c>
      <c r="B20" s="2">
        <v>8.8880999999999997</v>
      </c>
      <c r="C20" s="2">
        <v>0.29698999999999998</v>
      </c>
      <c r="D20" s="2">
        <v>60.664569999999998</v>
      </c>
      <c r="E20" s="2">
        <v>0.15185999999999999</v>
      </c>
      <c r="F20" s="2">
        <v>7.7356800000000003</v>
      </c>
      <c r="G20" s="2">
        <v>0.37988</v>
      </c>
      <c r="K20" s="2"/>
      <c r="L20" s="2"/>
    </row>
    <row r="21" spans="1:15" x14ac:dyDescent="0.25">
      <c r="A21" s="8">
        <v>168</v>
      </c>
      <c r="B21" s="9">
        <v>8.7109000000000005</v>
      </c>
      <c r="C21" s="9">
        <v>4.07E-2</v>
      </c>
      <c r="D21" s="9">
        <v>61.940469999999998</v>
      </c>
      <c r="E21" s="9">
        <v>6.9699999999999996E-3</v>
      </c>
      <c r="F21" s="9">
        <v>9.9700799999999994</v>
      </c>
      <c r="G21" s="9">
        <v>0.18497</v>
      </c>
      <c r="H21" s="8" t="s">
        <v>27</v>
      </c>
      <c r="K21" s="9"/>
      <c r="L21" s="9"/>
    </row>
    <row r="22" spans="1:15" x14ac:dyDescent="0.25">
      <c r="B22" s="20" t="s">
        <v>28</v>
      </c>
      <c r="C22" s="20"/>
      <c r="D22" s="20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8"/>
    </row>
    <row r="23" spans="1:15" x14ac:dyDescent="0.25">
      <c r="B23" s="11" t="s">
        <v>4</v>
      </c>
      <c r="C23" s="11" t="s">
        <v>5</v>
      </c>
      <c r="D23" s="11" t="s">
        <v>6</v>
      </c>
      <c r="E23" s="11"/>
      <c r="G23" s="11"/>
      <c r="J23" s="5"/>
      <c r="L23" s="5"/>
      <c r="N23" s="11"/>
      <c r="O23" s="8"/>
    </row>
    <row r="24" spans="1:15" x14ac:dyDescent="0.25">
      <c r="A24" s="8"/>
      <c r="B24" s="11" t="s">
        <v>33</v>
      </c>
      <c r="C24" s="11" t="s">
        <v>33</v>
      </c>
      <c r="D24" s="11" t="s">
        <v>33</v>
      </c>
      <c r="E24" s="11"/>
      <c r="G24" s="11"/>
      <c r="J24" s="11"/>
      <c r="L24" s="11"/>
      <c r="N24" s="11"/>
      <c r="O24" s="8"/>
    </row>
    <row r="25" spans="1:15" x14ac:dyDescent="0.25">
      <c r="A25">
        <v>2</v>
      </c>
      <c r="B25" s="11">
        <f>LOG($B$21-B14)</f>
        <v>0.64232006115224427</v>
      </c>
      <c r="C25" s="11">
        <f>LOG($D$21-D14)</f>
        <v>1.4736429960848172</v>
      </c>
      <c r="D25" s="11">
        <f>LOG($F$21-F14)</f>
        <v>0.83989328823860032</v>
      </c>
      <c r="E25" s="11"/>
      <c r="G25" s="11"/>
      <c r="J25" s="11"/>
      <c r="L25" s="11"/>
      <c r="N25" s="11"/>
      <c r="O25" s="8"/>
    </row>
    <row r="26" spans="1:15" x14ac:dyDescent="0.25">
      <c r="A26">
        <v>4</v>
      </c>
      <c r="B26" s="11">
        <f>LOG($B$21-B15)</f>
        <v>0.5725289085477453</v>
      </c>
      <c r="C26" s="11">
        <f>LOG($D$21-D15)</f>
        <v>1.4146617134159234</v>
      </c>
      <c r="D26" s="11">
        <f>LOG($F$21-F15)</f>
        <v>0.80963646687741964</v>
      </c>
      <c r="E26" s="11"/>
      <c r="G26" s="11"/>
      <c r="J26" s="11"/>
      <c r="L26" s="11"/>
      <c r="N26" s="11"/>
      <c r="O26" s="8"/>
    </row>
    <row r="27" spans="1:15" x14ac:dyDescent="0.25">
      <c r="A27">
        <v>6</v>
      </c>
      <c r="B27" s="11">
        <f>LOG($B$21-B16)</f>
        <v>0.58211679376262548</v>
      </c>
      <c r="C27" s="11">
        <f>LOG($D$21-D16)</f>
        <v>1.3892882014382757</v>
      </c>
      <c r="D27" s="11">
        <f>LOG($F$21-F16)</f>
        <v>0.80491664855866063</v>
      </c>
      <c r="E27" s="11"/>
      <c r="G27" s="11"/>
      <c r="J27" s="11"/>
      <c r="L27" s="11"/>
      <c r="N27" s="11"/>
      <c r="O27" s="8"/>
    </row>
    <row r="28" spans="1:15" x14ac:dyDescent="0.25">
      <c r="A28">
        <v>10</v>
      </c>
      <c r="B28" s="11" t="e">
        <f>LOG($B$21-B17)</f>
        <v>#VALUE!</v>
      </c>
      <c r="C28" s="11" t="e">
        <f>LOG($D$21-D17)</f>
        <v>#VALUE!</v>
      </c>
      <c r="D28" s="11" t="e">
        <f>LOG($F$21-F17)</f>
        <v>#VALUE!</v>
      </c>
      <c r="E28" s="11"/>
      <c r="G28" s="11"/>
      <c r="J28" s="11"/>
      <c r="L28" s="11"/>
      <c r="N28" s="11"/>
      <c r="O28" s="8"/>
    </row>
    <row r="29" spans="1:15" x14ac:dyDescent="0.25">
      <c r="A29">
        <v>24</v>
      </c>
      <c r="B29" s="11">
        <f>LOG($B$21-B18)</f>
        <v>0.48038211483428944</v>
      </c>
      <c r="C29" s="11">
        <f>LOG($D$21-D18)</f>
        <v>0.39067374561552676</v>
      </c>
      <c r="D29" s="11">
        <f>LOG($F$21-F18)</f>
        <v>0.6772117109274437</v>
      </c>
      <c r="E29" s="11"/>
      <c r="G29" s="11"/>
      <c r="J29" s="11"/>
      <c r="L29" s="11"/>
      <c r="N29" s="11"/>
      <c r="O29" s="8"/>
    </row>
    <row r="30" spans="1:15" x14ac:dyDescent="0.25">
      <c r="A30">
        <v>48</v>
      </c>
      <c r="B30" s="11">
        <f>LOG($B$21-B19)</f>
        <v>0.2433084678989221</v>
      </c>
      <c r="C30" s="11">
        <f>LOG($D$21-D19)</f>
        <v>0.24077631993198742</v>
      </c>
      <c r="D30" s="11">
        <f>LOG($F$21-F19)</f>
        <v>0.50355100618470539</v>
      </c>
      <c r="E30" s="11"/>
      <c r="G30" s="11"/>
      <c r="J30" s="11"/>
      <c r="L30" s="11"/>
      <c r="N30" s="10"/>
    </row>
    <row r="31" spans="1:15" x14ac:dyDescent="0.25">
      <c r="A31">
        <v>96</v>
      </c>
      <c r="B31" s="10"/>
      <c r="C31" s="11">
        <f>LOG($D$21-D20)</f>
        <v>0.10581663743368575</v>
      </c>
      <c r="D31" s="11">
        <f>LOG($F$21-F20)</f>
        <v>0.34916092269294846</v>
      </c>
      <c r="E31" s="11"/>
      <c r="G31" s="11"/>
      <c r="J31" s="11"/>
      <c r="L31" s="11"/>
      <c r="N31" s="10"/>
    </row>
    <row r="32" spans="1:15" x14ac:dyDescent="0.25">
      <c r="A32" s="8">
        <v>168</v>
      </c>
      <c r="B32" s="10"/>
      <c r="C32" s="11"/>
      <c r="D32" s="11"/>
      <c r="E32" s="11"/>
      <c r="F32" s="10"/>
      <c r="G32" s="11"/>
      <c r="H32" s="10"/>
      <c r="I32" s="11"/>
      <c r="J32" s="10"/>
      <c r="K32" s="11"/>
      <c r="L32" s="10"/>
      <c r="M32" s="11"/>
      <c r="N32" s="10"/>
    </row>
    <row r="33" spans="1:14" x14ac:dyDescent="0.2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x14ac:dyDescent="0.25">
      <c r="A34" s="17" t="s">
        <v>7</v>
      </c>
      <c r="B34" s="17"/>
      <c r="C34" s="17"/>
      <c r="D34" s="17"/>
      <c r="E34" s="17"/>
      <c r="F34" s="17"/>
      <c r="G34" s="17"/>
      <c r="H34" s="21"/>
      <c r="I34" s="21"/>
      <c r="J34" s="21"/>
      <c r="K34" s="21"/>
      <c r="L34" s="21"/>
      <c r="M34" s="21"/>
      <c r="N34" s="21"/>
    </row>
    <row r="35" spans="1:14" x14ac:dyDescent="0.25">
      <c r="B35" s="2" t="s">
        <v>11</v>
      </c>
      <c r="C35" s="2" t="s">
        <v>1</v>
      </c>
      <c r="D35" s="2" t="s">
        <v>10</v>
      </c>
      <c r="E35" s="2" t="s">
        <v>1</v>
      </c>
      <c r="F35" s="2" t="s">
        <v>9</v>
      </c>
      <c r="G35" s="2" t="s">
        <v>1</v>
      </c>
      <c r="K35" s="2"/>
      <c r="L35" s="2"/>
    </row>
    <row r="36" spans="1:14" x14ac:dyDescent="0.25">
      <c r="A36" t="s">
        <v>13</v>
      </c>
      <c r="B36" s="2" t="s">
        <v>3</v>
      </c>
      <c r="C36" s="2"/>
      <c r="D36" s="2" t="s">
        <v>3</v>
      </c>
      <c r="E36" s="2"/>
      <c r="F36" s="2" t="s">
        <v>3</v>
      </c>
      <c r="G36" s="2"/>
      <c r="K36" s="2"/>
      <c r="L36" s="2"/>
    </row>
    <row r="37" spans="1:14" x14ac:dyDescent="0.25">
      <c r="A37">
        <v>2</v>
      </c>
      <c r="B37" s="2">
        <v>4.5240600000000004</v>
      </c>
      <c r="C37" s="2">
        <v>7.1879999999999999E-2</v>
      </c>
      <c r="D37" s="2">
        <v>32.2973</v>
      </c>
      <c r="E37" s="2">
        <v>0.43236999999999998</v>
      </c>
      <c r="F37" s="2">
        <v>2.6876500000000001</v>
      </c>
      <c r="G37" s="2">
        <v>3.4450000000000001E-2</v>
      </c>
      <c r="K37" s="2"/>
      <c r="L37" s="2"/>
    </row>
    <row r="38" spans="1:14" x14ac:dyDescent="0.25">
      <c r="A38">
        <v>4</v>
      </c>
      <c r="B38" s="2">
        <v>5.3507800000000003</v>
      </c>
      <c r="C38" s="2">
        <v>0.22811000000000001</v>
      </c>
      <c r="D38" s="2">
        <v>37.461640000000003</v>
      </c>
      <c r="E38" s="2">
        <v>1.0578000000000001</v>
      </c>
      <c r="F38" s="2">
        <v>3.2299799999999999</v>
      </c>
      <c r="G38" s="2">
        <v>0.13578000000000001</v>
      </c>
      <c r="K38" s="2"/>
      <c r="L38" s="2"/>
    </row>
    <row r="39" spans="1:14" x14ac:dyDescent="0.25">
      <c r="A39">
        <v>6</v>
      </c>
      <c r="B39" s="2">
        <v>6.1921900000000001</v>
      </c>
      <c r="C39" s="2">
        <v>1.38E-2</v>
      </c>
      <c r="D39" s="2">
        <v>43.18918</v>
      </c>
      <c r="E39" s="2">
        <v>0.36474000000000001</v>
      </c>
      <c r="F39" s="2">
        <v>3.9342999999999999</v>
      </c>
      <c r="G39" s="2">
        <v>2.657E-2</v>
      </c>
      <c r="K39" s="2"/>
      <c r="L39" s="2"/>
    </row>
    <row r="40" spans="1:14" x14ac:dyDescent="0.25">
      <c r="A40">
        <v>10</v>
      </c>
      <c r="B40" s="2" t="s">
        <v>12</v>
      </c>
      <c r="C40" s="2" t="s">
        <v>12</v>
      </c>
      <c r="D40" s="2" t="s">
        <v>12</v>
      </c>
      <c r="E40" s="2" t="s">
        <v>12</v>
      </c>
      <c r="F40" s="2" t="s">
        <v>12</v>
      </c>
      <c r="G40" s="2" t="s">
        <v>12</v>
      </c>
      <c r="K40" s="2"/>
      <c r="L40" s="2"/>
    </row>
    <row r="41" spans="1:14" x14ac:dyDescent="0.25">
      <c r="A41">
        <v>24</v>
      </c>
      <c r="B41" s="2">
        <v>6.3605299999999998</v>
      </c>
      <c r="C41" s="2">
        <v>0.48518</v>
      </c>
      <c r="D41" s="2">
        <v>55.763829999999999</v>
      </c>
      <c r="E41" s="2">
        <v>2.0471499999999998</v>
      </c>
      <c r="F41" s="2">
        <v>4.6224299999999996</v>
      </c>
      <c r="G41" s="2">
        <v>7.9060000000000005E-2</v>
      </c>
      <c r="K41" s="2"/>
      <c r="L41" s="2"/>
    </row>
    <row r="42" spans="1:14" x14ac:dyDescent="0.25">
      <c r="A42">
        <v>48</v>
      </c>
      <c r="B42" s="2">
        <v>8.2308400000000006</v>
      </c>
      <c r="C42" s="2">
        <v>0.21146999999999999</v>
      </c>
      <c r="D42" s="2">
        <v>60.266959999999997</v>
      </c>
      <c r="E42" s="2">
        <v>0.51615999999999995</v>
      </c>
      <c r="F42" s="2">
        <v>6.5745399999999998</v>
      </c>
      <c r="G42" s="2">
        <v>0.53110000000000002</v>
      </c>
      <c r="K42" s="2"/>
      <c r="L42" s="2"/>
    </row>
    <row r="43" spans="1:14" x14ac:dyDescent="0.25">
      <c r="A43">
        <v>96</v>
      </c>
      <c r="B43" s="2">
        <v>8.3859999999999992</v>
      </c>
      <c r="C43" s="2">
        <v>0.60923000000000005</v>
      </c>
      <c r="D43" s="2">
        <v>60.054589999999997</v>
      </c>
      <c r="E43" s="2">
        <v>1.03488</v>
      </c>
      <c r="F43" s="2">
        <v>6.9094199999999999</v>
      </c>
      <c r="G43" s="2">
        <v>0.86694000000000004</v>
      </c>
      <c r="K43" s="9"/>
      <c r="L43" s="2"/>
    </row>
    <row r="44" spans="1:14" x14ac:dyDescent="0.25">
      <c r="A44" s="8">
        <v>168</v>
      </c>
      <c r="B44" s="9">
        <v>8.7109000000000005</v>
      </c>
      <c r="C44" s="9">
        <v>0.31553999999999999</v>
      </c>
      <c r="D44" s="9">
        <v>61.940469999999998</v>
      </c>
      <c r="E44" s="9">
        <v>0.36775999999999998</v>
      </c>
      <c r="F44" s="9">
        <v>9.9700799999999994</v>
      </c>
      <c r="G44" s="9">
        <v>4.9680000000000002E-2</v>
      </c>
      <c r="H44" s="8" t="s">
        <v>27</v>
      </c>
      <c r="K44" s="11"/>
      <c r="L44" s="9"/>
    </row>
    <row r="45" spans="1:14" x14ac:dyDescent="0.25">
      <c r="A45" s="20" t="s">
        <v>28</v>
      </c>
      <c r="B45" s="20"/>
      <c r="C45" s="20"/>
      <c r="D45" s="20"/>
      <c r="E45" s="20"/>
      <c r="F45" s="19"/>
      <c r="G45" s="19"/>
      <c r="H45" s="19"/>
      <c r="I45" s="19"/>
      <c r="J45" s="19"/>
      <c r="K45" s="19"/>
      <c r="L45" s="19"/>
      <c r="M45" s="19"/>
      <c r="N45" s="19"/>
    </row>
    <row r="46" spans="1:14" x14ac:dyDescent="0.25">
      <c r="A46" t="s">
        <v>13</v>
      </c>
      <c r="B46" t="s">
        <v>53</v>
      </c>
      <c r="C46" s="4" t="s">
        <v>11</v>
      </c>
      <c r="D46" s="4" t="s">
        <v>10</v>
      </c>
      <c r="E46" s="4" t="s">
        <v>9</v>
      </c>
      <c r="G46" s="4"/>
      <c r="J46" s="4"/>
      <c r="L46" s="4"/>
      <c r="N46" s="4"/>
    </row>
    <row r="47" spans="1:14" x14ac:dyDescent="0.25">
      <c r="C47" s="11" t="s">
        <v>33</v>
      </c>
      <c r="D47" s="11" t="s">
        <v>33</v>
      </c>
      <c r="E47" s="11" t="s">
        <v>33</v>
      </c>
      <c r="G47" s="11"/>
      <c r="J47" s="11"/>
      <c r="L47" s="11"/>
    </row>
    <row r="48" spans="1:14" x14ac:dyDescent="0.25">
      <c r="A48">
        <v>2</v>
      </c>
      <c r="B48">
        <f>A48*$A$57</f>
        <v>120</v>
      </c>
      <c r="C48">
        <f>LOG($B$44-B37)</f>
        <v>0.62188636465411273</v>
      </c>
      <c r="D48">
        <f>LOG($D$44-D37)</f>
        <v>1.4719246446478129</v>
      </c>
      <c r="E48">
        <f>LOG($F$44-F37)</f>
        <v>0.86227631880470446</v>
      </c>
    </row>
    <row r="49" spans="1:5" x14ac:dyDescent="0.25">
      <c r="A49">
        <v>4</v>
      </c>
      <c r="B49">
        <f>A49*$A$57</f>
        <v>240</v>
      </c>
      <c r="C49">
        <f>LOG($B$44-B38)</f>
        <v>0.52635478763008803</v>
      </c>
      <c r="D49">
        <f>LOG($D$44-D38)</f>
        <v>1.3887906562559216</v>
      </c>
      <c r="E49">
        <f>LOG($F$44-F38)</f>
        <v>0.82866634002582673</v>
      </c>
    </row>
    <row r="50" spans="1:5" x14ac:dyDescent="0.25">
      <c r="A50">
        <v>6</v>
      </c>
      <c r="B50">
        <f>A50*$A$57</f>
        <v>360</v>
      </c>
      <c r="C50">
        <f>LOG($B$44-B39)</f>
        <v>0.40117816644609106</v>
      </c>
      <c r="D50">
        <f>LOG($D$44-D39)</f>
        <v>1.2730311504962863</v>
      </c>
      <c r="E50">
        <f>LOG($F$44-F39)</f>
        <v>0.78073340165900806</v>
      </c>
    </row>
    <row r="51" spans="1:5" x14ac:dyDescent="0.25">
      <c r="A51">
        <v>10</v>
      </c>
      <c r="B51">
        <f>A51*$A$57</f>
        <v>600</v>
      </c>
      <c r="D51" t="e">
        <f>LOG($D$44-D40)</f>
        <v>#VALUE!</v>
      </c>
    </row>
    <row r="52" spans="1:5" x14ac:dyDescent="0.25">
      <c r="A52">
        <v>24</v>
      </c>
      <c r="B52">
        <f>A52*$A$57</f>
        <v>1440</v>
      </c>
      <c r="C52">
        <f>LOG($B$44-B41)</f>
        <v>0.37113623516945982</v>
      </c>
      <c r="D52">
        <f>LOG($D$44-D41)</f>
        <v>0.79075228960551935</v>
      </c>
      <c r="E52">
        <f>LOG($F$44-F41)</f>
        <v>0.72816297524611628</v>
      </c>
    </row>
    <row r="53" spans="1:5" x14ac:dyDescent="0.25">
      <c r="A53">
        <v>48</v>
      </c>
      <c r="B53">
        <f>A53*$A$57</f>
        <v>2880</v>
      </c>
      <c r="C53">
        <f>LOG($B$44-B42)</f>
        <v>-0.31870447920681788</v>
      </c>
      <c r="D53">
        <f>LOG($D$44-D42)</f>
        <v>0.2236283118129137</v>
      </c>
      <c r="E53">
        <f>LOG($F$44-F42)</f>
        <v>0.53090885089080853</v>
      </c>
    </row>
    <row r="54" spans="1:5" x14ac:dyDescent="0.25">
      <c r="A54">
        <v>96</v>
      </c>
      <c r="B54">
        <f>A54*$A$57</f>
        <v>5760</v>
      </c>
      <c r="C54">
        <f>LOG($B$44-B43)</f>
        <v>-0.48825028865501546</v>
      </c>
      <c r="D54">
        <f>LOG($D$44-D43)</f>
        <v>0.2755140547873845</v>
      </c>
      <c r="E54">
        <f>LOG($F$44-F43)</f>
        <v>0.48581508774006094</v>
      </c>
    </row>
    <row r="55" spans="1:5" x14ac:dyDescent="0.25">
      <c r="A55" s="8">
        <v>168</v>
      </c>
    </row>
    <row r="57" spans="1:5" x14ac:dyDescent="0.25">
      <c r="A57">
        <v>60</v>
      </c>
    </row>
  </sheetData>
  <mergeCells count="5">
    <mergeCell ref="A1:C1"/>
    <mergeCell ref="B22:D22"/>
    <mergeCell ref="A10:G10"/>
    <mergeCell ref="A45:E45"/>
    <mergeCell ref="A34:G3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AA17F-39FF-4280-99EE-B2BC59DFEAFE}">
  <dimension ref="A1:R58"/>
  <sheetViews>
    <sheetView topLeftCell="A22" workbookViewId="0">
      <selection activeCell="A9" sqref="A9"/>
    </sheetView>
  </sheetViews>
  <sheetFormatPr defaultRowHeight="15" x14ac:dyDescent="0.25"/>
  <cols>
    <col min="1" max="1" width="18.140625" bestFit="1" customWidth="1"/>
    <col min="2" max="2" width="27.7109375" bestFit="1" customWidth="1"/>
    <col min="3" max="3" width="23.7109375" bestFit="1" customWidth="1"/>
    <col min="4" max="4" width="19.85546875" bestFit="1" customWidth="1"/>
    <col min="5" max="5" width="17.7109375" bestFit="1" customWidth="1"/>
    <col min="6" max="6" width="13.85546875" bestFit="1" customWidth="1"/>
    <col min="7" max="7" width="19.140625" bestFit="1" customWidth="1"/>
    <col min="9" max="9" width="19.85546875" bestFit="1" customWidth="1"/>
    <col min="10" max="10" width="8" bestFit="1" customWidth="1"/>
    <col min="11" max="11" width="18.140625" bestFit="1" customWidth="1"/>
    <col min="12" max="12" width="8" bestFit="1" customWidth="1"/>
    <col min="13" max="13" width="17" bestFit="1" customWidth="1"/>
    <col min="14" max="14" width="8" bestFit="1" customWidth="1"/>
    <col min="16" max="16" width="18.140625" bestFit="1" customWidth="1"/>
    <col min="17" max="17" width="27.7109375" bestFit="1" customWidth="1"/>
    <col min="18" max="18" width="16.140625" customWidth="1"/>
    <col min="19" max="20" width="14.140625" bestFit="1" customWidth="1"/>
  </cols>
  <sheetData>
    <row r="1" spans="1:17" x14ac:dyDescent="0.25">
      <c r="A1" s="23" t="s">
        <v>54</v>
      </c>
      <c r="B1" s="23"/>
      <c r="C1" s="23"/>
    </row>
    <row r="2" spans="1:17" x14ac:dyDescent="0.25">
      <c r="A2" t="s">
        <v>22</v>
      </c>
      <c r="B2" t="s">
        <v>29</v>
      </c>
      <c r="C2" t="s">
        <v>45</v>
      </c>
    </row>
    <row r="3" spans="1:17" x14ac:dyDescent="0.25">
      <c r="A3" s="6" t="s">
        <v>21</v>
      </c>
      <c r="B3" t="s">
        <v>30</v>
      </c>
    </row>
    <row r="4" spans="1:17" x14ac:dyDescent="0.25">
      <c r="A4" s="7" t="s">
        <v>19</v>
      </c>
      <c r="B4" s="13" t="s">
        <v>15</v>
      </c>
    </row>
    <row r="5" spans="1:17" x14ac:dyDescent="0.25">
      <c r="A5" s="6" t="s">
        <v>20</v>
      </c>
      <c r="B5" t="s">
        <v>16</v>
      </c>
    </row>
    <row r="6" spans="1:17" x14ac:dyDescent="0.25">
      <c r="A6" s="6" t="s">
        <v>24</v>
      </c>
      <c r="B6" t="s">
        <v>39</v>
      </c>
      <c r="C6" t="s">
        <v>40</v>
      </c>
      <c r="D6" t="s">
        <v>41</v>
      </c>
      <c r="E6" t="s">
        <v>42</v>
      </c>
    </row>
    <row r="7" spans="1:17" x14ac:dyDescent="0.25">
      <c r="A7" s="6" t="s">
        <v>25</v>
      </c>
      <c r="B7" t="s">
        <v>26</v>
      </c>
    </row>
    <row r="8" spans="1:17" x14ac:dyDescent="0.25">
      <c r="A8" s="6" t="s">
        <v>18</v>
      </c>
      <c r="B8" t="s">
        <v>31</v>
      </c>
    </row>
    <row r="9" spans="1:17" x14ac:dyDescent="0.25">
      <c r="A9" s="6" t="s">
        <v>43</v>
      </c>
      <c r="C9" t="s">
        <v>44</v>
      </c>
    </row>
    <row r="11" spans="1:17" x14ac:dyDescent="0.25">
      <c r="H11" s="21"/>
      <c r="I11" s="21"/>
      <c r="J11" s="21"/>
      <c r="K11" s="21"/>
      <c r="L11" s="21"/>
      <c r="M11" s="21"/>
      <c r="N11" s="21"/>
    </row>
    <row r="12" spans="1:17" ht="15.75" thickBot="1" x14ac:dyDescent="0.3">
      <c r="A12" s="27" t="s">
        <v>8</v>
      </c>
      <c r="B12" s="27"/>
      <c r="C12" s="27"/>
      <c r="D12" s="27"/>
      <c r="E12" s="27"/>
      <c r="F12" s="27"/>
      <c r="G12" s="27"/>
      <c r="P12" s="6"/>
    </row>
    <row r="13" spans="1:17" x14ac:dyDescent="0.25">
      <c r="B13" s="4" t="s">
        <v>4</v>
      </c>
      <c r="C13" s="4" t="s">
        <v>1</v>
      </c>
      <c r="D13" s="4" t="s">
        <v>5</v>
      </c>
      <c r="E13" s="4" t="s">
        <v>1</v>
      </c>
      <c r="F13" s="4" t="s">
        <v>6</v>
      </c>
      <c r="G13" s="4" t="s">
        <v>1</v>
      </c>
      <c r="H13" s="4"/>
      <c r="K13" s="4"/>
      <c r="L13" s="4"/>
      <c r="P13" s="7"/>
      <c r="Q13" s="4"/>
    </row>
    <row r="14" spans="1:17" x14ac:dyDescent="0.25">
      <c r="A14" t="s">
        <v>13</v>
      </c>
      <c r="B14" s="4" t="s">
        <v>3</v>
      </c>
      <c r="C14" s="4"/>
      <c r="D14" s="4" t="s">
        <v>3</v>
      </c>
      <c r="E14" s="4"/>
      <c r="F14" s="4" t="s">
        <v>3</v>
      </c>
      <c r="G14" s="4"/>
      <c r="H14" s="4"/>
      <c r="K14" s="4"/>
      <c r="L14" s="4"/>
      <c r="P14" s="6"/>
    </row>
    <row r="15" spans="1:17" x14ac:dyDescent="0.25">
      <c r="A15">
        <v>2</v>
      </c>
      <c r="B15" s="4">
        <v>4.3223599999999998</v>
      </c>
      <c r="C15" s="4">
        <v>0.39179000000000003</v>
      </c>
      <c r="D15" s="4">
        <v>32.179780000000001</v>
      </c>
      <c r="E15" s="4">
        <v>1.0036499999999999</v>
      </c>
      <c r="F15" s="4">
        <v>3.0534699999999999</v>
      </c>
      <c r="G15" s="4">
        <v>0.27589000000000002</v>
      </c>
      <c r="H15" s="4"/>
      <c r="K15" s="4"/>
      <c r="L15" s="4"/>
      <c r="P15" s="6"/>
    </row>
    <row r="16" spans="1:17" x14ac:dyDescent="0.25">
      <c r="A16">
        <v>4</v>
      </c>
      <c r="B16" s="4">
        <v>4.9738499999999997</v>
      </c>
      <c r="C16" s="4">
        <v>0.59140999999999999</v>
      </c>
      <c r="D16" s="4">
        <v>35.959119999999999</v>
      </c>
      <c r="E16" s="4">
        <v>0.50924999999999998</v>
      </c>
      <c r="F16" s="4">
        <v>3.5189400000000002</v>
      </c>
      <c r="G16" s="4">
        <v>0.26812999999999998</v>
      </c>
      <c r="H16" s="4"/>
      <c r="K16" s="4"/>
      <c r="L16" s="4"/>
      <c r="P16" s="6"/>
    </row>
    <row r="17" spans="1:16" x14ac:dyDescent="0.25">
      <c r="A17">
        <v>6</v>
      </c>
      <c r="B17" s="4">
        <v>4.8904300000000003</v>
      </c>
      <c r="C17" s="4">
        <v>0.32443</v>
      </c>
      <c r="D17" s="4">
        <v>37.433579999999999</v>
      </c>
      <c r="E17" s="4">
        <v>1.25953</v>
      </c>
      <c r="F17" s="4">
        <v>3.58867</v>
      </c>
      <c r="G17" s="4">
        <v>0.14796000000000001</v>
      </c>
      <c r="H17" s="4"/>
      <c r="K17" s="4"/>
      <c r="L17" s="4"/>
      <c r="P17" s="6"/>
    </row>
    <row r="18" spans="1:16" x14ac:dyDescent="0.25">
      <c r="A18">
        <v>10</v>
      </c>
      <c r="B18" s="4" t="s">
        <v>12</v>
      </c>
      <c r="C18" s="4" t="s">
        <v>12</v>
      </c>
      <c r="D18" s="4" t="s">
        <v>12</v>
      </c>
      <c r="E18" s="4" t="s">
        <v>12</v>
      </c>
      <c r="F18" s="4" t="s">
        <v>12</v>
      </c>
      <c r="G18" s="4" t="s">
        <v>12</v>
      </c>
      <c r="H18" s="4"/>
      <c r="K18" s="4"/>
      <c r="L18" s="4"/>
      <c r="P18" s="6"/>
    </row>
    <row r="19" spans="1:16" x14ac:dyDescent="0.25">
      <c r="A19">
        <v>24</v>
      </c>
      <c r="B19" s="4">
        <v>5.6882900000000003</v>
      </c>
      <c r="C19" s="4">
        <v>2.6980000000000001E-2</v>
      </c>
      <c r="D19" s="4">
        <v>59.481949999999998</v>
      </c>
      <c r="E19" s="4">
        <v>2.7799999999999998E-2</v>
      </c>
      <c r="F19" s="4">
        <v>5.21441</v>
      </c>
      <c r="G19" s="4">
        <v>4.5190000000000001E-2</v>
      </c>
      <c r="H19" s="4"/>
      <c r="K19" s="4"/>
      <c r="L19" s="4"/>
    </row>
    <row r="20" spans="1:16" x14ac:dyDescent="0.25">
      <c r="A20">
        <v>48</v>
      </c>
      <c r="B20" s="4">
        <v>6.9598100000000001</v>
      </c>
      <c r="C20" s="4">
        <v>0.18304999999999999</v>
      </c>
      <c r="D20" s="4">
        <v>60.199559999999998</v>
      </c>
      <c r="E20" s="4">
        <v>0.1027</v>
      </c>
      <c r="F20" s="4">
        <v>6.7818399999999999</v>
      </c>
      <c r="G20" s="4">
        <v>0.33451999999999998</v>
      </c>
      <c r="H20" s="4"/>
      <c r="K20" s="4"/>
      <c r="L20" s="4"/>
    </row>
    <row r="21" spans="1:16" x14ac:dyDescent="0.25">
      <c r="A21">
        <v>96</v>
      </c>
      <c r="B21" s="4">
        <v>8.8880999999999997</v>
      </c>
      <c r="C21" s="4">
        <v>0.29698999999999998</v>
      </c>
      <c r="D21" s="4">
        <v>60.664569999999998</v>
      </c>
      <c r="E21" s="4">
        <v>0.15185999999999999</v>
      </c>
      <c r="F21" s="4">
        <v>7.7356800000000003</v>
      </c>
      <c r="G21" s="4">
        <v>0.37988</v>
      </c>
      <c r="H21" s="4"/>
      <c r="K21" s="4"/>
      <c r="L21" s="4"/>
    </row>
    <row r="22" spans="1:16" x14ac:dyDescent="0.25">
      <c r="A22" s="8">
        <v>168</v>
      </c>
      <c r="B22" s="11">
        <v>8.7109000000000005</v>
      </c>
      <c r="C22" s="11">
        <v>4.07E-2</v>
      </c>
      <c r="D22" s="11">
        <v>61.940469999999998</v>
      </c>
      <c r="E22" s="11">
        <v>6.9699999999999996E-3</v>
      </c>
      <c r="F22" s="11">
        <v>9.9700799999999994</v>
      </c>
      <c r="G22" s="11">
        <v>0.18497</v>
      </c>
      <c r="H22" s="11"/>
      <c r="K22" s="11"/>
      <c r="L22" s="11"/>
      <c r="O22" s="10"/>
    </row>
    <row r="24" spans="1:16" x14ac:dyDescent="0.25">
      <c r="B24" s="4" t="s">
        <v>4</v>
      </c>
      <c r="C24" s="4" t="s">
        <v>1</v>
      </c>
      <c r="D24" s="4" t="s">
        <v>5</v>
      </c>
      <c r="E24" s="4" t="s">
        <v>1</v>
      </c>
      <c r="F24" s="4" t="s">
        <v>6</v>
      </c>
      <c r="G24" s="4" t="s">
        <v>1</v>
      </c>
      <c r="H24" s="4"/>
      <c r="K24" s="4"/>
      <c r="L24" s="4"/>
    </row>
    <row r="25" spans="1:16" x14ac:dyDescent="0.25">
      <c r="A25" t="s">
        <v>13</v>
      </c>
      <c r="B25" t="s">
        <v>32</v>
      </c>
      <c r="D25" t="s">
        <v>32</v>
      </c>
      <c r="F25" t="s">
        <v>32</v>
      </c>
    </row>
    <row r="26" spans="1:16" x14ac:dyDescent="0.25">
      <c r="A26">
        <v>2</v>
      </c>
      <c r="B26">
        <f>A26/B15</f>
        <v>0.4627101861020369</v>
      </c>
      <c r="D26">
        <f>A26/D15</f>
        <v>6.2150828874529281E-2</v>
      </c>
      <c r="F26">
        <f>A26/F15</f>
        <v>0.65499251671049663</v>
      </c>
    </row>
    <row r="27" spans="1:16" x14ac:dyDescent="0.25">
      <c r="A27">
        <v>4</v>
      </c>
      <c r="B27">
        <f>A27/B16</f>
        <v>0.80420599736622544</v>
      </c>
      <c r="D27">
        <f>A27/D16</f>
        <v>0.11123742738976927</v>
      </c>
      <c r="F27">
        <f>A27/F16</f>
        <v>1.1367059398568886</v>
      </c>
    </row>
    <row r="28" spans="1:16" x14ac:dyDescent="0.25">
      <c r="A28">
        <v>6</v>
      </c>
      <c r="B28">
        <f>A28/B17</f>
        <v>1.226885979351509</v>
      </c>
      <c r="D28">
        <f>A28/D17</f>
        <v>0.16028389483453093</v>
      </c>
      <c r="F28">
        <f>A28/F17</f>
        <v>1.6719285975026961</v>
      </c>
    </row>
    <row r="29" spans="1:16" x14ac:dyDescent="0.25">
      <c r="A29">
        <v>10</v>
      </c>
      <c r="B29" t="e">
        <f>A29/B18</f>
        <v>#VALUE!</v>
      </c>
      <c r="D29" t="e">
        <f>A29/D18</f>
        <v>#VALUE!</v>
      </c>
      <c r="F29" t="e">
        <f>A29/F18</f>
        <v>#VALUE!</v>
      </c>
    </row>
    <row r="30" spans="1:16" x14ac:dyDescent="0.25">
      <c r="A30">
        <v>24</v>
      </c>
      <c r="B30">
        <f>A30/B19</f>
        <v>4.2191941690736581</v>
      </c>
      <c r="D30">
        <f>A30/D19</f>
        <v>0.40348374590947339</v>
      </c>
      <c r="F30">
        <f>A30/F19</f>
        <v>4.6026300195036445</v>
      </c>
    </row>
    <row r="31" spans="1:16" x14ac:dyDescent="0.25">
      <c r="A31">
        <v>48</v>
      </c>
      <c r="B31">
        <f>A31/B20</f>
        <v>6.8967399972125678</v>
      </c>
      <c r="D31">
        <f>A31/D20</f>
        <v>0.79734802048387066</v>
      </c>
      <c r="F31">
        <f>A31/F20</f>
        <v>7.0777252191145763</v>
      </c>
    </row>
    <row r="32" spans="1:16" x14ac:dyDescent="0.25">
      <c r="A32">
        <v>96</v>
      </c>
      <c r="B32">
        <f>A32/B21</f>
        <v>10.800958585074426</v>
      </c>
      <c r="D32">
        <f>A32/D21</f>
        <v>1.5824722733549419</v>
      </c>
      <c r="F32">
        <f>A32/F21</f>
        <v>12.410027302060064</v>
      </c>
    </row>
    <row r="33" spans="1:18" ht="15.75" thickBot="1" x14ac:dyDescent="0.3">
      <c r="A33" s="25">
        <v>168</v>
      </c>
      <c r="B33" s="26">
        <f>A33/B22</f>
        <v>19.286181680423375</v>
      </c>
      <c r="C33" s="26"/>
      <c r="D33" s="26">
        <f>A33/D22</f>
        <v>2.7122816472009337</v>
      </c>
      <c r="E33" s="26"/>
      <c r="F33" s="26">
        <f>A33/F22</f>
        <v>16.850416446006452</v>
      </c>
      <c r="G33" s="26"/>
      <c r="H33" s="28"/>
      <c r="I33" t="s">
        <v>48</v>
      </c>
      <c r="J33" t="s">
        <v>47</v>
      </c>
      <c r="K33" t="s">
        <v>52</v>
      </c>
      <c r="L33" t="s">
        <v>51</v>
      </c>
      <c r="N33" t="s">
        <v>49</v>
      </c>
      <c r="O33" t="s">
        <v>50</v>
      </c>
      <c r="P33" t="s">
        <v>46</v>
      </c>
    </row>
    <row r="34" spans="1:18" x14ac:dyDescent="0.25">
      <c r="I34" s="12" t="s">
        <v>4</v>
      </c>
      <c r="J34" s="16">
        <v>8.7109000000000005</v>
      </c>
      <c r="L34" s="15">
        <f>1/N34</f>
        <v>9.0546903295907288</v>
      </c>
      <c r="N34">
        <v>0.11044</v>
      </c>
      <c r="O34">
        <v>0.75202999999999998</v>
      </c>
      <c r="P34" s="14">
        <f>N34^2/O34</f>
        <v>1.6218759358004334E-2</v>
      </c>
    </row>
    <row r="35" spans="1:18" x14ac:dyDescent="0.25">
      <c r="I35" s="12" t="s">
        <v>11</v>
      </c>
      <c r="J35" s="16">
        <v>8.7109000000000005</v>
      </c>
      <c r="L35" s="15">
        <f>1/N35</f>
        <v>8.8526912181303103</v>
      </c>
      <c r="N35">
        <v>0.11296</v>
      </c>
      <c r="O35">
        <v>0.45556999999999997</v>
      </c>
      <c r="P35" s="14">
        <f>N35^2/O35</f>
        <v>2.8008783721491761E-2</v>
      </c>
    </row>
    <row r="36" spans="1:18" x14ac:dyDescent="0.25">
      <c r="I36" s="12" t="s">
        <v>5</v>
      </c>
      <c r="J36" s="16">
        <v>61.940469999999998</v>
      </c>
      <c r="L36" s="15">
        <f>1/N36</f>
        <v>62.814070351758794</v>
      </c>
      <c r="N36">
        <v>1.592E-2</v>
      </c>
      <c r="O36">
        <v>4.1489999999999999E-2</v>
      </c>
      <c r="P36" s="14">
        <f>N36^2/O36</f>
        <v>6.1086141238852745E-3</v>
      </c>
    </row>
    <row r="37" spans="1:18" ht="15.75" thickBot="1" x14ac:dyDescent="0.3">
      <c r="A37" s="27" t="s">
        <v>7</v>
      </c>
      <c r="B37" s="27"/>
      <c r="C37" s="27"/>
      <c r="D37" s="27"/>
      <c r="E37" s="27"/>
      <c r="F37" s="27"/>
      <c r="G37" s="27"/>
      <c r="H37" s="21"/>
      <c r="I37" s="12" t="s">
        <v>10</v>
      </c>
      <c r="J37" s="16">
        <v>61.940469999999998</v>
      </c>
      <c r="L37" s="15">
        <f>1/N37</f>
        <v>62.617407639323723</v>
      </c>
      <c r="N37">
        <v>1.5970000000000002E-2</v>
      </c>
      <c r="O37">
        <v>4.1200000000000001E-2</v>
      </c>
      <c r="P37" s="14">
        <f>N37^2/O37</f>
        <v>6.1903131067961173E-3</v>
      </c>
    </row>
    <row r="38" spans="1:18" x14ac:dyDescent="0.25">
      <c r="B38" s="4" t="s">
        <v>11</v>
      </c>
      <c r="C38" s="4" t="s">
        <v>1</v>
      </c>
      <c r="D38" s="4" t="s">
        <v>10</v>
      </c>
      <c r="E38" s="4" t="s">
        <v>1</v>
      </c>
      <c r="F38" s="4" t="s">
        <v>9</v>
      </c>
      <c r="G38" s="4" t="s">
        <v>1</v>
      </c>
      <c r="H38" s="4"/>
      <c r="I38" s="12" t="s">
        <v>6</v>
      </c>
      <c r="J38" s="16">
        <v>9.9700799999999994</v>
      </c>
      <c r="L38" s="15">
        <f>1/N38</f>
        <v>10.117361392148927</v>
      </c>
      <c r="N38">
        <v>9.8839999999999997E-2</v>
      </c>
      <c r="O38">
        <v>1.4297200000000001</v>
      </c>
      <c r="P38" s="14">
        <f>N38^2/O38</f>
        <v>6.8330481492879722E-3</v>
      </c>
    </row>
    <row r="39" spans="1:18" x14ac:dyDescent="0.25">
      <c r="A39" t="s">
        <v>13</v>
      </c>
      <c r="B39" s="4" t="s">
        <v>3</v>
      </c>
      <c r="C39" s="4"/>
      <c r="D39" s="4" t="s">
        <v>3</v>
      </c>
      <c r="E39" s="4"/>
      <c r="F39" s="4" t="s">
        <v>3</v>
      </c>
      <c r="G39" s="4"/>
      <c r="H39" s="4"/>
      <c r="I39" s="12" t="s">
        <v>9</v>
      </c>
      <c r="J39" s="16">
        <v>9.9700799999999994</v>
      </c>
      <c r="L39" s="15">
        <f>1/N39</f>
        <v>9.8970704671417256</v>
      </c>
      <c r="N39">
        <v>0.10104</v>
      </c>
      <c r="O39">
        <v>1.65493</v>
      </c>
      <c r="P39" s="14">
        <f>N39^2/O39</f>
        <v>6.1688902853897151E-3</v>
      </c>
    </row>
    <row r="40" spans="1:18" x14ac:dyDescent="0.25">
      <c r="A40">
        <v>2</v>
      </c>
      <c r="B40" s="4">
        <v>4.5240600000000004</v>
      </c>
      <c r="C40" s="4">
        <v>7.1879999999999999E-2</v>
      </c>
      <c r="D40" s="4">
        <v>32.2973</v>
      </c>
      <c r="E40" s="4">
        <v>0.43236999999999998</v>
      </c>
      <c r="F40" s="4">
        <v>2.6876500000000001</v>
      </c>
      <c r="G40" s="4">
        <v>3.4450000000000001E-2</v>
      </c>
      <c r="H40" s="4"/>
      <c r="K40" s="4"/>
      <c r="L40" s="4"/>
    </row>
    <row r="41" spans="1:18" x14ac:dyDescent="0.25">
      <c r="A41">
        <v>4</v>
      </c>
      <c r="B41" s="4">
        <v>5.3507800000000003</v>
      </c>
      <c r="C41" s="4">
        <v>0.22811000000000001</v>
      </c>
      <c r="D41" s="4">
        <v>37.461640000000003</v>
      </c>
      <c r="E41" s="4">
        <v>1.0578000000000001</v>
      </c>
      <c r="F41" s="4">
        <v>3.2299799999999999</v>
      </c>
      <c r="G41" s="4">
        <v>0.13578000000000001</v>
      </c>
      <c r="H41" s="4"/>
      <c r="K41" s="4"/>
      <c r="L41" s="4"/>
      <c r="Q41" s="12"/>
      <c r="R41" s="11"/>
    </row>
    <row r="42" spans="1:18" x14ac:dyDescent="0.25">
      <c r="A42">
        <v>6</v>
      </c>
      <c r="B42" s="4">
        <v>6.1921900000000001</v>
      </c>
      <c r="C42" s="4">
        <v>1.38E-2</v>
      </c>
      <c r="D42" s="4">
        <v>43.18918</v>
      </c>
      <c r="E42" s="4">
        <v>0.36474000000000001</v>
      </c>
      <c r="F42" s="4">
        <v>3.9342999999999999</v>
      </c>
      <c r="G42" s="4">
        <v>2.657E-2</v>
      </c>
      <c r="H42" s="4"/>
      <c r="K42" s="4"/>
      <c r="L42" s="4"/>
    </row>
    <row r="43" spans="1:18" x14ac:dyDescent="0.25">
      <c r="A43">
        <v>10</v>
      </c>
      <c r="B43" s="4" t="s">
        <v>12</v>
      </c>
      <c r="C43" s="4" t="s">
        <v>12</v>
      </c>
      <c r="D43" s="4" t="s">
        <v>12</v>
      </c>
      <c r="E43" s="4" t="s">
        <v>12</v>
      </c>
      <c r="F43" s="4" t="s">
        <v>12</v>
      </c>
      <c r="G43" s="4" t="s">
        <v>12</v>
      </c>
      <c r="H43" s="4"/>
      <c r="K43" s="4"/>
      <c r="L43" s="4"/>
      <c r="Q43" s="12"/>
      <c r="R43" s="11"/>
    </row>
    <row r="44" spans="1:18" x14ac:dyDescent="0.25">
      <c r="A44">
        <v>24</v>
      </c>
      <c r="B44" s="4">
        <v>6.3605299999999998</v>
      </c>
      <c r="C44" s="4">
        <v>0.48518</v>
      </c>
      <c r="D44" s="4">
        <v>55.763829999999999</v>
      </c>
      <c r="E44" s="4">
        <v>2.0471499999999998</v>
      </c>
      <c r="F44" s="4">
        <v>4.6224299999999996</v>
      </c>
      <c r="G44" s="4">
        <v>7.9060000000000005E-2</v>
      </c>
      <c r="H44" s="4"/>
      <c r="K44" s="4"/>
      <c r="L44" s="4"/>
    </row>
    <row r="45" spans="1:18" x14ac:dyDescent="0.25">
      <c r="A45">
        <v>48</v>
      </c>
      <c r="B45" s="4">
        <v>8.2308400000000006</v>
      </c>
      <c r="C45" s="4">
        <v>0.21146999999999999</v>
      </c>
      <c r="D45" s="4">
        <v>60.266959999999997</v>
      </c>
      <c r="E45" s="4">
        <v>0.51615999999999995</v>
      </c>
      <c r="F45" s="4">
        <v>6.5745399999999998</v>
      </c>
      <c r="G45" s="4">
        <v>0.53110000000000002</v>
      </c>
      <c r="H45" s="4"/>
      <c r="K45" s="4"/>
      <c r="L45" s="4"/>
      <c r="Q45" s="12"/>
      <c r="R45" s="11"/>
    </row>
    <row r="46" spans="1:18" x14ac:dyDescent="0.25">
      <c r="A46">
        <v>96</v>
      </c>
      <c r="B46" s="11">
        <v>8.3859999999999992</v>
      </c>
      <c r="C46" s="11">
        <v>0.60923000000000005</v>
      </c>
      <c r="D46" s="11">
        <v>60.054589999999997</v>
      </c>
      <c r="E46" s="11">
        <v>1.03488</v>
      </c>
      <c r="F46" s="11">
        <v>6.9094199999999999</v>
      </c>
      <c r="G46" s="11">
        <v>0.86694000000000004</v>
      </c>
      <c r="H46" s="11"/>
      <c r="K46" s="11"/>
      <c r="L46" s="11"/>
    </row>
    <row r="47" spans="1:18" x14ac:dyDescent="0.25">
      <c r="A47" s="10">
        <v>168</v>
      </c>
      <c r="B47" s="11">
        <v>8.7109000000000005</v>
      </c>
      <c r="C47" s="11">
        <v>0.31553999999999999</v>
      </c>
      <c r="D47" s="11">
        <v>61.940469999999998</v>
      </c>
      <c r="E47" s="11">
        <v>0.36775999999999998</v>
      </c>
      <c r="F47" s="11">
        <v>9.9700799999999994</v>
      </c>
      <c r="G47" s="11">
        <v>4.9680000000000002E-2</v>
      </c>
      <c r="H47" s="11"/>
      <c r="K47" s="11"/>
      <c r="L47" s="11"/>
    </row>
    <row r="49" spans="1:12" x14ac:dyDescent="0.25">
      <c r="B49" s="4" t="s">
        <v>11</v>
      </c>
      <c r="C49" s="4" t="s">
        <v>1</v>
      </c>
      <c r="D49" s="4" t="s">
        <v>10</v>
      </c>
      <c r="E49" s="4" t="s">
        <v>1</v>
      </c>
      <c r="F49" s="4" t="s">
        <v>9</v>
      </c>
      <c r="G49" s="4" t="s">
        <v>1</v>
      </c>
      <c r="H49" s="4"/>
      <c r="K49" s="4"/>
      <c r="L49" s="4"/>
    </row>
    <row r="50" spans="1:12" x14ac:dyDescent="0.25">
      <c r="A50" t="s">
        <v>13</v>
      </c>
      <c r="B50" t="s">
        <v>32</v>
      </c>
      <c r="D50" t="s">
        <v>32</v>
      </c>
      <c r="F50" t="s">
        <v>32</v>
      </c>
    </row>
    <row r="51" spans="1:12" x14ac:dyDescent="0.25">
      <c r="A51">
        <v>2</v>
      </c>
      <c r="B51">
        <f>A51/B40</f>
        <v>0.44208078584280486</v>
      </c>
      <c r="D51">
        <f>A51/D40</f>
        <v>6.1924681010486947E-2</v>
      </c>
      <c r="F51">
        <f>A51/F40</f>
        <v>0.7441445128643982</v>
      </c>
    </row>
    <row r="52" spans="1:12" x14ac:dyDescent="0.25">
      <c r="A52">
        <v>4</v>
      </c>
      <c r="B52">
        <f>A52/B41</f>
        <v>0.74755456213860405</v>
      </c>
      <c r="D52">
        <f>A52/D41</f>
        <v>0.10677589128505852</v>
      </c>
      <c r="F52">
        <f>A52/F41</f>
        <v>1.2383977609768482</v>
      </c>
    </row>
    <row r="53" spans="1:12" x14ac:dyDescent="0.25">
      <c r="A53">
        <v>6</v>
      </c>
      <c r="B53">
        <f>A53/B42</f>
        <v>0.96896251568508074</v>
      </c>
      <c r="D53">
        <f>A53/D42</f>
        <v>0.13892368412644093</v>
      </c>
      <c r="F53">
        <f>A53/F42</f>
        <v>1.5250489286531277</v>
      </c>
    </row>
    <row r="54" spans="1:12" x14ac:dyDescent="0.25">
      <c r="A54">
        <v>10</v>
      </c>
      <c r="B54" t="e">
        <f>A54/B43</f>
        <v>#VALUE!</v>
      </c>
      <c r="D54" t="e">
        <f>A54/D43</f>
        <v>#VALUE!</v>
      </c>
      <c r="F54" t="e">
        <f>A54/F43</f>
        <v>#VALUE!</v>
      </c>
    </row>
    <row r="55" spans="1:12" x14ac:dyDescent="0.25">
      <c r="A55">
        <v>24</v>
      </c>
      <c r="B55">
        <f>A55/B44</f>
        <v>3.7732704664548398</v>
      </c>
      <c r="D55">
        <f>A55/D44</f>
        <v>0.43038650680916285</v>
      </c>
      <c r="F55">
        <f>A55/F44</f>
        <v>5.1920742985832131</v>
      </c>
    </row>
    <row r="56" spans="1:12" x14ac:dyDescent="0.25">
      <c r="A56">
        <v>48</v>
      </c>
      <c r="B56">
        <f>A56/B45</f>
        <v>5.8317255589951928</v>
      </c>
      <c r="D56">
        <f>A56/D45</f>
        <v>0.796456300433936</v>
      </c>
      <c r="F56">
        <f>A56/F45</f>
        <v>7.3008910129073668</v>
      </c>
    </row>
    <row r="57" spans="1:12" x14ac:dyDescent="0.25">
      <c r="A57">
        <v>96</v>
      </c>
      <c r="B57">
        <f>A57/B46</f>
        <v>11.447650846649179</v>
      </c>
      <c r="D57">
        <f>A57/D46</f>
        <v>1.5985455899374219</v>
      </c>
      <c r="F57">
        <f>A57/F46</f>
        <v>13.894075045372839</v>
      </c>
    </row>
    <row r="58" spans="1:12" ht="15.75" thickBot="1" x14ac:dyDescent="0.3">
      <c r="A58" s="25">
        <v>168</v>
      </c>
      <c r="B58" s="26">
        <f>A58/B47</f>
        <v>19.286181680423375</v>
      </c>
      <c r="C58" s="26"/>
      <c r="D58" s="26">
        <f>A58/D47</f>
        <v>2.7122816472009337</v>
      </c>
      <c r="E58" s="26"/>
      <c r="F58" s="26">
        <f>A58/F47</f>
        <v>16.850416446006452</v>
      </c>
      <c r="G58" s="26"/>
    </row>
  </sheetData>
  <mergeCells count="3">
    <mergeCell ref="A1:C1"/>
    <mergeCell ref="A37:G37"/>
    <mergeCell ref="A12:G1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 Data Kinetics</vt:lpstr>
      <vt:lpstr>Intra particle diffusion model</vt:lpstr>
      <vt:lpstr>Pseudo First Order</vt:lpstr>
      <vt:lpstr>Pseudo Second 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Rosie</dc:creator>
  <cp:lastModifiedBy>Wallace, Rosie</cp:lastModifiedBy>
  <dcterms:created xsi:type="dcterms:W3CDTF">2019-07-11T17:59:47Z</dcterms:created>
  <dcterms:modified xsi:type="dcterms:W3CDTF">2021-07-15T14:56:43Z</dcterms:modified>
</cp:coreProperties>
</file>