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wallace\OneDrive - Environmental Protection Agency (EPA)\Profile\Documents\bGraduate School Work\Biochar Metals Research\Manuscript Biocha_Metals\Science Hub\"/>
    </mc:Choice>
  </mc:AlternateContent>
  <xr:revisionPtr revIDLastSave="0" documentId="8_{D52D9811-4B8B-4E2F-AF4D-A8D4BB41ED1E}" xr6:coauthVersionLast="45" xr6:coauthVersionMax="45" xr10:uidLastSave="{00000000-0000-0000-0000-000000000000}"/>
  <bookViews>
    <workbookView xWindow="1920" yWindow="1920" windowWidth="17280" windowHeight="8964" activeTab="2" xr2:uid="{00000000-000D-0000-FFFF-FFFF00000000}"/>
  </bookViews>
  <sheets>
    <sheet name="Int" sheetId="1" r:id="rId1"/>
    <sheet name="Sheet1" sheetId="2" r:id="rId2"/>
    <sheet name="Analysis" sheetId="3" r:id="rId3"/>
    <sheet name="Organized for Origin" sheetId="4" r:id="rId4"/>
    <sheet name="Backgrou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G15" i="5"/>
  <c r="I15" i="5"/>
  <c r="K15" i="5"/>
  <c r="M15" i="5"/>
  <c r="O15" i="5"/>
  <c r="Q15" i="5"/>
  <c r="S15" i="5"/>
  <c r="E16" i="5"/>
  <c r="G16" i="5"/>
  <c r="I16" i="5"/>
  <c r="K16" i="5"/>
  <c r="M16" i="5"/>
  <c r="O16" i="5"/>
  <c r="Q16" i="5"/>
  <c r="S16" i="5"/>
  <c r="E17" i="5"/>
  <c r="G17" i="5"/>
  <c r="I17" i="5"/>
  <c r="K17" i="5"/>
  <c r="M17" i="5"/>
  <c r="O17" i="5"/>
  <c r="Q17" i="5"/>
  <c r="S17" i="5"/>
  <c r="E18" i="5"/>
  <c r="G18" i="5"/>
  <c r="I18" i="5"/>
  <c r="K18" i="5"/>
  <c r="M18" i="5"/>
  <c r="O18" i="5"/>
  <c r="Q18" i="5"/>
  <c r="S18" i="5"/>
  <c r="E19" i="5"/>
  <c r="G19" i="5"/>
  <c r="I19" i="5"/>
  <c r="K19" i="5"/>
  <c r="M19" i="5"/>
  <c r="O19" i="5"/>
  <c r="Q19" i="5"/>
  <c r="S19" i="5"/>
  <c r="E21" i="5"/>
  <c r="G21" i="5"/>
  <c r="I21" i="5"/>
  <c r="K21" i="5"/>
  <c r="M21" i="5"/>
  <c r="O21" i="5"/>
  <c r="Q21" i="5"/>
  <c r="S21" i="5"/>
  <c r="C16" i="5"/>
  <c r="C17" i="5"/>
  <c r="C18" i="5"/>
  <c r="C19" i="5"/>
  <c r="C21" i="5"/>
  <c r="C15" i="5"/>
  <c r="D15" i="5"/>
  <c r="F15" i="5"/>
  <c r="H15" i="5"/>
  <c r="J15" i="5"/>
  <c r="L15" i="5"/>
  <c r="N15" i="5"/>
  <c r="P15" i="5"/>
  <c r="R15" i="5"/>
  <c r="D16" i="5"/>
  <c r="F16" i="5"/>
  <c r="H16" i="5"/>
  <c r="J16" i="5"/>
  <c r="L16" i="5"/>
  <c r="N16" i="5"/>
  <c r="P16" i="5"/>
  <c r="R16" i="5"/>
  <c r="D17" i="5"/>
  <c r="F17" i="5"/>
  <c r="H17" i="5"/>
  <c r="J17" i="5"/>
  <c r="L17" i="5"/>
  <c r="N17" i="5"/>
  <c r="P17" i="5"/>
  <c r="R17" i="5"/>
  <c r="D18" i="5"/>
  <c r="F18" i="5"/>
  <c r="H18" i="5"/>
  <c r="J18" i="5"/>
  <c r="L18" i="5"/>
  <c r="N18" i="5"/>
  <c r="P18" i="5"/>
  <c r="R18" i="5"/>
  <c r="D19" i="5"/>
  <c r="F19" i="5"/>
  <c r="H19" i="5"/>
  <c r="J19" i="5"/>
  <c r="L19" i="5"/>
  <c r="N19" i="5"/>
  <c r="P19" i="5"/>
  <c r="R19" i="5"/>
  <c r="D21" i="5"/>
  <c r="F21" i="5"/>
  <c r="H21" i="5"/>
  <c r="J21" i="5"/>
  <c r="L21" i="5"/>
  <c r="N21" i="5"/>
  <c r="P21" i="5"/>
  <c r="R21" i="5"/>
  <c r="B16" i="5"/>
  <c r="B17" i="5"/>
  <c r="B18" i="5"/>
  <c r="B19" i="5"/>
  <c r="B21" i="5"/>
  <c r="B15" i="5"/>
  <c r="X71" i="4"/>
  <c r="Y71" i="4"/>
  <c r="Z71" i="4"/>
  <c r="AA71" i="4"/>
  <c r="AB71" i="4"/>
  <c r="AC71" i="4"/>
  <c r="X72" i="4"/>
  <c r="Y72" i="4"/>
  <c r="Z72" i="4"/>
  <c r="AA72" i="4"/>
  <c r="AB72" i="4"/>
  <c r="AC72" i="4"/>
  <c r="X73" i="4"/>
  <c r="Y73" i="4"/>
  <c r="Z73" i="4"/>
  <c r="AA73" i="4"/>
  <c r="AB73" i="4"/>
  <c r="AC73" i="4"/>
  <c r="X74" i="4"/>
  <c r="Y74" i="4"/>
  <c r="Z74" i="4"/>
  <c r="AA74" i="4"/>
  <c r="AB74" i="4"/>
  <c r="AC74" i="4"/>
  <c r="X75" i="4"/>
  <c r="Y75" i="4"/>
  <c r="Z75" i="4"/>
  <c r="AA75" i="4"/>
  <c r="AB75" i="4"/>
  <c r="AC75" i="4"/>
  <c r="X77" i="4" l="1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X53" i="4"/>
  <c r="Y53" i="4"/>
  <c r="Z53" i="4"/>
  <c r="AA53" i="4"/>
  <c r="BA53" i="4" s="1"/>
  <c r="AB53" i="4"/>
  <c r="AC53" i="4"/>
  <c r="BC53" i="4" s="1"/>
  <c r="AD53" i="4"/>
  <c r="AE53" i="4"/>
  <c r="AF53" i="4"/>
  <c r="AG53" i="4"/>
  <c r="AH53" i="4"/>
  <c r="AI53" i="4"/>
  <c r="AJ53" i="4"/>
  <c r="AK53" i="4"/>
  <c r="AL53" i="4"/>
  <c r="AM53" i="4"/>
  <c r="AN53" i="4"/>
  <c r="AO53" i="4"/>
  <c r="X54" i="4"/>
  <c r="Y54" i="4"/>
  <c r="AY54" i="4" s="1"/>
  <c r="Z54" i="4"/>
  <c r="AA54" i="4"/>
  <c r="BA54" i="4" s="1"/>
  <c r="AB54" i="4"/>
  <c r="AC54" i="4"/>
  <c r="BC54" i="4" s="1"/>
  <c r="AD54" i="4"/>
  <c r="AE54" i="4"/>
  <c r="AF54" i="4"/>
  <c r="AG54" i="4"/>
  <c r="AH54" i="4"/>
  <c r="AI54" i="4"/>
  <c r="AJ54" i="4"/>
  <c r="AK54" i="4"/>
  <c r="AL54" i="4"/>
  <c r="AM54" i="4"/>
  <c r="AN54" i="4"/>
  <c r="AO54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X56" i="4"/>
  <c r="Y56" i="4"/>
  <c r="Z56" i="4"/>
  <c r="AA56" i="4"/>
  <c r="AB56" i="4"/>
  <c r="AC56" i="4"/>
  <c r="BC56" i="4" s="1"/>
  <c r="AD56" i="4"/>
  <c r="AE56" i="4"/>
  <c r="AF56" i="4"/>
  <c r="AG56" i="4"/>
  <c r="AH56" i="4"/>
  <c r="AI56" i="4"/>
  <c r="AJ56" i="4"/>
  <c r="AK56" i="4"/>
  <c r="AL56" i="4"/>
  <c r="AM56" i="4"/>
  <c r="AN56" i="4"/>
  <c r="AO56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X58" i="4"/>
  <c r="Y58" i="4"/>
  <c r="Z58" i="4"/>
  <c r="AA58" i="4"/>
  <c r="BA58" i="4" s="1"/>
  <c r="AB58" i="4"/>
  <c r="AC58" i="4"/>
  <c r="BC58" i="4" s="1"/>
  <c r="AD58" i="4"/>
  <c r="AE58" i="4"/>
  <c r="AF58" i="4"/>
  <c r="AG58" i="4"/>
  <c r="AH58" i="4"/>
  <c r="AI58" i="4"/>
  <c r="AJ58" i="4"/>
  <c r="AK58" i="4"/>
  <c r="AL58" i="4"/>
  <c r="AM58" i="4"/>
  <c r="AN58" i="4"/>
  <c r="AO58" i="4"/>
  <c r="X59" i="4"/>
  <c r="Y59" i="4"/>
  <c r="AY59" i="4" s="1"/>
  <c r="Z59" i="4"/>
  <c r="AA59" i="4"/>
  <c r="BA59" i="4" s="1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X60" i="4"/>
  <c r="Y60" i="4"/>
  <c r="AY60" i="4" s="1"/>
  <c r="Z60" i="4"/>
  <c r="AA60" i="4"/>
  <c r="AB60" i="4"/>
  <c r="AC60" i="4"/>
  <c r="BC60" i="4" s="1"/>
  <c r="AD60" i="4"/>
  <c r="AE60" i="4"/>
  <c r="AF60" i="4"/>
  <c r="AG60" i="4"/>
  <c r="AH60" i="4"/>
  <c r="AI60" i="4"/>
  <c r="AJ60" i="4"/>
  <c r="AK60" i="4"/>
  <c r="AL60" i="4"/>
  <c r="AM60" i="4"/>
  <c r="AN60" i="4"/>
  <c r="AO60" i="4"/>
  <c r="X61" i="4"/>
  <c r="Y61" i="4"/>
  <c r="Z61" i="4"/>
  <c r="AA61" i="4"/>
  <c r="BA61" i="4" s="1"/>
  <c r="AB61" i="4"/>
  <c r="AC61" i="4"/>
  <c r="BC61" i="4" s="1"/>
  <c r="AD61" i="4"/>
  <c r="AE61" i="4"/>
  <c r="AF61" i="4"/>
  <c r="AG61" i="4"/>
  <c r="AH61" i="4"/>
  <c r="AI61" i="4"/>
  <c r="AJ61" i="4"/>
  <c r="AK61" i="4"/>
  <c r="AL61" i="4"/>
  <c r="AM61" i="4"/>
  <c r="AN61" i="4"/>
  <c r="AO61" i="4"/>
  <c r="X62" i="4"/>
  <c r="Y62" i="4"/>
  <c r="Z62" i="4"/>
  <c r="AA62" i="4"/>
  <c r="BA62" i="4" s="1"/>
  <c r="AB62" i="4"/>
  <c r="AC62" i="4"/>
  <c r="BC62" i="4" s="1"/>
  <c r="AD62" i="4"/>
  <c r="AE62" i="4"/>
  <c r="AF62" i="4"/>
  <c r="AG62" i="4"/>
  <c r="AH62" i="4"/>
  <c r="AI62" i="4"/>
  <c r="AJ62" i="4"/>
  <c r="AK62" i="4"/>
  <c r="AL62" i="4"/>
  <c r="AM62" i="4"/>
  <c r="AN62" i="4"/>
  <c r="AO62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Y69" i="4"/>
  <c r="AF69" i="4"/>
  <c r="AG69" i="4"/>
  <c r="AM69" i="4"/>
  <c r="AO69" i="4"/>
  <c r="AY56" i="4"/>
  <c r="N69" i="4"/>
  <c r="O69" i="4"/>
  <c r="P69" i="4"/>
  <c r="AC69" i="4" s="1"/>
  <c r="Q69" i="4"/>
  <c r="AD69" i="4" s="1"/>
  <c r="R69" i="4"/>
  <c r="S69" i="4"/>
  <c r="T69" i="4"/>
  <c r="AJ69" i="4" s="1"/>
  <c r="U69" i="4"/>
  <c r="V69" i="4"/>
  <c r="F69" i="4"/>
  <c r="AB69" i="4" s="1"/>
  <c r="G69" i="4"/>
  <c r="H69" i="4"/>
  <c r="I69" i="4"/>
  <c r="AH69" i="4" s="1"/>
  <c r="J69" i="4"/>
  <c r="K69" i="4"/>
  <c r="AL69" i="4" s="1"/>
  <c r="L69" i="4"/>
  <c r="AN69" i="4" s="1"/>
  <c r="E69" i="4"/>
  <c r="Z69" i="4" s="1"/>
  <c r="D69" i="4"/>
  <c r="X69" i="4" s="1"/>
  <c r="BD39" i="4"/>
  <c r="BB39" i="4"/>
  <c r="AZ39" i="4"/>
  <c r="BC55" i="4"/>
  <c r="BC57" i="4"/>
  <c r="BC59" i="4"/>
  <c r="BA55" i="4"/>
  <c r="BA56" i="4"/>
  <c r="BA57" i="4"/>
  <c r="BA60" i="4"/>
  <c r="AY53" i="4"/>
  <c r="AY55" i="4"/>
  <c r="AY57" i="4"/>
  <c r="AY58" i="4"/>
  <c r="AY61" i="4"/>
  <c r="AY62" i="4"/>
  <c r="AX53" i="4"/>
  <c r="AZ53" i="4"/>
  <c r="BB53" i="4"/>
  <c r="AX54" i="4"/>
  <c r="AZ54" i="4"/>
  <c r="BB54" i="4"/>
  <c r="AX55" i="4"/>
  <c r="AZ55" i="4"/>
  <c r="BB55" i="4"/>
  <c r="AX56" i="4"/>
  <c r="AZ56" i="4"/>
  <c r="BB56" i="4"/>
  <c r="AX57" i="4"/>
  <c r="AZ57" i="4"/>
  <c r="BB57" i="4"/>
  <c r="AX58" i="4"/>
  <c r="AZ58" i="4"/>
  <c r="BB58" i="4"/>
  <c r="AX59" i="4"/>
  <c r="AZ59" i="4"/>
  <c r="BB59" i="4"/>
  <c r="AX60" i="4"/>
  <c r="AZ60" i="4"/>
  <c r="BB60" i="4"/>
  <c r="AX61" i="4"/>
  <c r="AZ61" i="4"/>
  <c r="BB61" i="4"/>
  <c r="AX62" i="4"/>
  <c r="AZ62" i="4"/>
  <c r="BB62" i="4"/>
  <c r="AU53" i="4"/>
  <c r="AU54" i="4"/>
  <c r="AU55" i="4"/>
  <c r="AU56" i="4"/>
  <c r="AU57" i="4"/>
  <c r="AU58" i="4"/>
  <c r="AU59" i="4"/>
  <c r="AU60" i="4"/>
  <c r="AU61" i="4"/>
  <c r="AU62" i="4"/>
  <c r="AT53" i="4"/>
  <c r="AT54" i="4"/>
  <c r="AT55" i="4"/>
  <c r="AT56" i="4"/>
  <c r="AT57" i="4"/>
  <c r="AT58" i="4"/>
  <c r="AT59" i="4"/>
  <c r="AT60" i="4"/>
  <c r="AT61" i="4"/>
  <c r="AT62" i="4"/>
  <c r="AR53" i="4"/>
  <c r="AR54" i="4"/>
  <c r="AR55" i="4"/>
  <c r="AR56" i="4"/>
  <c r="AR57" i="4"/>
  <c r="AR58" i="4"/>
  <c r="AR59" i="4"/>
  <c r="AR60" i="4"/>
  <c r="AR61" i="4"/>
  <c r="AR62" i="4"/>
  <c r="AR52" i="4"/>
  <c r="AS30" i="4"/>
  <c r="AS31" i="4"/>
  <c r="AS32" i="4"/>
  <c r="AS33" i="4"/>
  <c r="AS36" i="4"/>
  <c r="BA30" i="4"/>
  <c r="BC32" i="4"/>
  <c r="BA33" i="4"/>
  <c r="BC33" i="4"/>
  <c r="BA34" i="4"/>
  <c r="BA35" i="4"/>
  <c r="BA39" i="4"/>
  <c r="BC39" i="4"/>
  <c r="BA29" i="4"/>
  <c r="AY30" i="4"/>
  <c r="AY31" i="4"/>
  <c r="AY32" i="4"/>
  <c r="AY35" i="4"/>
  <c r="AY39" i="4"/>
  <c r="X30" i="4"/>
  <c r="AY29" i="4" s="1"/>
  <c r="Y30" i="4"/>
  <c r="AZ29" i="4" s="1"/>
  <c r="Z30" i="4"/>
  <c r="AT30" i="4" s="1"/>
  <c r="AA30" i="4"/>
  <c r="BB29" i="4" s="1"/>
  <c r="AB30" i="4"/>
  <c r="AU30" i="4" s="1"/>
  <c r="AC30" i="4"/>
  <c r="BD29" i="4" s="1"/>
  <c r="AD30" i="4"/>
  <c r="AE30" i="4"/>
  <c r="AF30" i="4"/>
  <c r="AG30" i="4"/>
  <c r="AH30" i="4"/>
  <c r="AI30" i="4"/>
  <c r="AJ30" i="4"/>
  <c r="AK30" i="4"/>
  <c r="AL30" i="4"/>
  <c r="AM30" i="4"/>
  <c r="AN30" i="4"/>
  <c r="AO30" i="4"/>
  <c r="X31" i="4"/>
  <c r="Y31" i="4"/>
  <c r="AZ30" i="4" s="1"/>
  <c r="Z31" i="4"/>
  <c r="AT31" i="4" s="1"/>
  <c r="AA31" i="4"/>
  <c r="BB30" i="4" s="1"/>
  <c r="AB31" i="4"/>
  <c r="AU31" i="4" s="1"/>
  <c r="AC31" i="4"/>
  <c r="BD30" i="4" s="1"/>
  <c r="AD31" i="4"/>
  <c r="AE31" i="4"/>
  <c r="AF31" i="4"/>
  <c r="AG31" i="4"/>
  <c r="AH31" i="4"/>
  <c r="AI31" i="4"/>
  <c r="AJ31" i="4"/>
  <c r="AK31" i="4"/>
  <c r="AL31" i="4"/>
  <c r="AM31" i="4"/>
  <c r="AN31" i="4"/>
  <c r="AO31" i="4"/>
  <c r="X32" i="4"/>
  <c r="Y32" i="4"/>
  <c r="AZ31" i="4" s="1"/>
  <c r="Z32" i="4"/>
  <c r="AT32" i="4" s="1"/>
  <c r="AA32" i="4"/>
  <c r="BB31" i="4" s="1"/>
  <c r="AB32" i="4"/>
  <c r="AU32" i="4" s="1"/>
  <c r="AC32" i="4"/>
  <c r="BD31" i="4" s="1"/>
  <c r="AD32" i="4"/>
  <c r="AE32" i="4"/>
  <c r="AF32" i="4"/>
  <c r="AG32" i="4"/>
  <c r="AH32" i="4"/>
  <c r="AI32" i="4"/>
  <c r="AJ32" i="4"/>
  <c r="AK32" i="4"/>
  <c r="AL32" i="4"/>
  <c r="AM32" i="4"/>
  <c r="AN32" i="4"/>
  <c r="AO32" i="4"/>
  <c r="X33" i="4"/>
  <c r="Y33" i="4"/>
  <c r="AZ32" i="4" s="1"/>
  <c r="Z33" i="4"/>
  <c r="AT33" i="4" s="1"/>
  <c r="AA33" i="4"/>
  <c r="BB32" i="4" s="1"/>
  <c r="AB33" i="4"/>
  <c r="AU33" i="4" s="1"/>
  <c r="AC33" i="4"/>
  <c r="BD32" i="4" s="1"/>
  <c r="AD33" i="4"/>
  <c r="AE33" i="4"/>
  <c r="AF33" i="4"/>
  <c r="AG33" i="4"/>
  <c r="AH33" i="4"/>
  <c r="AI33" i="4"/>
  <c r="AJ33" i="4"/>
  <c r="AK33" i="4"/>
  <c r="AL33" i="4"/>
  <c r="AM33" i="4"/>
  <c r="AN33" i="4"/>
  <c r="AO33" i="4"/>
  <c r="X34" i="4"/>
  <c r="AS34" i="4" s="1"/>
  <c r="Y34" i="4"/>
  <c r="AZ33" i="4" s="1"/>
  <c r="Z34" i="4"/>
  <c r="AT34" i="4" s="1"/>
  <c r="AA34" i="4"/>
  <c r="BB33" i="4" s="1"/>
  <c r="AB34" i="4"/>
  <c r="AU34" i="4" s="1"/>
  <c r="AC34" i="4"/>
  <c r="BD33" i="4" s="1"/>
  <c r="AD34" i="4"/>
  <c r="AE34" i="4"/>
  <c r="AF34" i="4"/>
  <c r="AG34" i="4"/>
  <c r="AH34" i="4"/>
  <c r="AI34" i="4"/>
  <c r="AJ34" i="4"/>
  <c r="AK34" i="4"/>
  <c r="AL34" i="4"/>
  <c r="AM34" i="4"/>
  <c r="AN34" i="4"/>
  <c r="AO34" i="4"/>
  <c r="X35" i="4"/>
  <c r="AS35" i="4" s="1"/>
  <c r="Y35" i="4"/>
  <c r="AZ34" i="4" s="1"/>
  <c r="Z35" i="4"/>
  <c r="AT35" i="4" s="1"/>
  <c r="AA35" i="4"/>
  <c r="BB34" i="4" s="1"/>
  <c r="AB35" i="4"/>
  <c r="AU35" i="4" s="1"/>
  <c r="AC35" i="4"/>
  <c r="BD34" i="4" s="1"/>
  <c r="AD35" i="4"/>
  <c r="AE35" i="4"/>
  <c r="AF35" i="4"/>
  <c r="AG35" i="4"/>
  <c r="AH35" i="4"/>
  <c r="AI35" i="4"/>
  <c r="AJ35" i="4"/>
  <c r="AK35" i="4"/>
  <c r="AL35" i="4"/>
  <c r="AM35" i="4"/>
  <c r="AN35" i="4"/>
  <c r="AO35" i="4"/>
  <c r="X36" i="4"/>
  <c r="Y36" i="4"/>
  <c r="AZ35" i="4" s="1"/>
  <c r="Z36" i="4"/>
  <c r="AT36" i="4" s="1"/>
  <c r="AA36" i="4"/>
  <c r="BB35" i="4" s="1"/>
  <c r="AB36" i="4"/>
  <c r="AU36" i="4" s="1"/>
  <c r="AC36" i="4"/>
  <c r="BD35" i="4" s="1"/>
  <c r="AD36" i="4"/>
  <c r="AE36" i="4"/>
  <c r="AF36" i="4"/>
  <c r="AG36" i="4"/>
  <c r="AH36" i="4"/>
  <c r="AI36" i="4"/>
  <c r="AJ36" i="4"/>
  <c r="AK36" i="4"/>
  <c r="AL36" i="4"/>
  <c r="AM36" i="4"/>
  <c r="AN36" i="4"/>
  <c r="AO36" i="4"/>
  <c r="X37" i="4"/>
  <c r="AS37" i="4" s="1"/>
  <c r="Y37" i="4"/>
  <c r="AZ36" i="4" s="1"/>
  <c r="Z37" i="4"/>
  <c r="AT37" i="4" s="1"/>
  <c r="AA37" i="4"/>
  <c r="BB36" i="4" s="1"/>
  <c r="AB37" i="4"/>
  <c r="AU37" i="4" s="1"/>
  <c r="AC37" i="4"/>
  <c r="BD36" i="4" s="1"/>
  <c r="AD37" i="4"/>
  <c r="AE37" i="4"/>
  <c r="AF37" i="4"/>
  <c r="AG37" i="4"/>
  <c r="AH37" i="4"/>
  <c r="AI37" i="4"/>
  <c r="AJ37" i="4"/>
  <c r="AK37" i="4"/>
  <c r="AL37" i="4"/>
  <c r="AM37" i="4"/>
  <c r="AN37" i="4"/>
  <c r="AO37" i="4"/>
  <c r="X38" i="4"/>
  <c r="AS38" i="4" s="1"/>
  <c r="Y38" i="4"/>
  <c r="AZ37" i="4" s="1"/>
  <c r="Z38" i="4"/>
  <c r="AT38" i="4" s="1"/>
  <c r="AA38" i="4"/>
  <c r="BB37" i="4" s="1"/>
  <c r="AB38" i="4"/>
  <c r="BC37" i="4" s="1"/>
  <c r="AC38" i="4"/>
  <c r="BD37" i="4" s="1"/>
  <c r="AD38" i="4"/>
  <c r="AE38" i="4"/>
  <c r="AF38" i="4"/>
  <c r="AG38" i="4"/>
  <c r="AH38" i="4"/>
  <c r="AI38" i="4"/>
  <c r="AJ38" i="4"/>
  <c r="AK38" i="4"/>
  <c r="AL38" i="4"/>
  <c r="AM38" i="4"/>
  <c r="AN38" i="4"/>
  <c r="AO38" i="4"/>
  <c r="X39" i="4"/>
  <c r="AS39" i="4" s="1"/>
  <c r="Y39" i="4"/>
  <c r="AZ38" i="4" s="1"/>
  <c r="Z39" i="4"/>
  <c r="BA38" i="4" s="1"/>
  <c r="AA39" i="4"/>
  <c r="BB38" i="4" s="1"/>
  <c r="AB39" i="4"/>
  <c r="AU39" i="4" s="1"/>
  <c r="AC39" i="4"/>
  <c r="BD38" i="4" s="1"/>
  <c r="AD39" i="4"/>
  <c r="AE39" i="4"/>
  <c r="AF39" i="4"/>
  <c r="AG39" i="4"/>
  <c r="AH39" i="4"/>
  <c r="AI39" i="4"/>
  <c r="AJ39" i="4"/>
  <c r="AK39" i="4"/>
  <c r="AL39" i="4"/>
  <c r="AM39" i="4"/>
  <c r="AN39" i="4"/>
  <c r="AO39" i="4"/>
  <c r="X29" i="4"/>
  <c r="AS29" i="4" s="1"/>
  <c r="AN45" i="4"/>
  <c r="AF45" i="4"/>
  <c r="AD45" i="4"/>
  <c r="Y29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BC52" i="4" s="1"/>
  <c r="AB52" i="4"/>
  <c r="BB52" i="4" s="1"/>
  <c r="AA52" i="4"/>
  <c r="BA52" i="4" s="1"/>
  <c r="Z52" i="4"/>
  <c r="AT52" i="4" s="1"/>
  <c r="Y52" i="4"/>
  <c r="AY52" i="4" s="1"/>
  <c r="X52" i="4"/>
  <c r="AX52" i="4" s="1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AO45" i="4"/>
  <c r="AM45" i="4"/>
  <c r="AL45" i="4"/>
  <c r="AK45" i="4"/>
  <c r="AJ45" i="4"/>
  <c r="AI45" i="4"/>
  <c r="AH45" i="4"/>
  <c r="AG45" i="4"/>
  <c r="AC45" i="4"/>
  <c r="AB45" i="4"/>
  <c r="AA45" i="4"/>
  <c r="Z45" i="4"/>
  <c r="Y45" i="4"/>
  <c r="X45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U29" i="4" s="1"/>
  <c r="AA29" i="4"/>
  <c r="Z29" i="4"/>
  <c r="AT29" i="4" s="1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AC16" i="4"/>
  <c r="AB16" i="4"/>
  <c r="AA16" i="4"/>
  <c r="Z16" i="4"/>
  <c r="Y16" i="4"/>
  <c r="X16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BC29" i="4" l="1"/>
  <c r="BA32" i="4"/>
  <c r="BC31" i="4"/>
  <c r="BA31" i="4"/>
  <c r="AK69" i="4"/>
  <c r="BC38" i="4"/>
  <c r="BC30" i="4"/>
  <c r="AT39" i="4"/>
  <c r="AI69" i="4"/>
  <c r="AU38" i="4"/>
  <c r="AY38" i="4"/>
  <c r="BA37" i="4"/>
  <c r="AU52" i="4"/>
  <c r="AY37" i="4"/>
  <c r="BC36" i="4"/>
  <c r="AZ52" i="4"/>
  <c r="AY36" i="4"/>
  <c r="BA36" i="4"/>
  <c r="AE69" i="4"/>
  <c r="BC35" i="4"/>
  <c r="AY34" i="4"/>
  <c r="AY33" i="4"/>
  <c r="BC34" i="4"/>
  <c r="AA69" i="4"/>
  <c r="AE45" i="4"/>
  <c r="J32" i="3" l="1"/>
  <c r="J33" i="3"/>
  <c r="V33" i="3" l="1"/>
  <c r="W33" i="3"/>
  <c r="X33" i="3"/>
  <c r="Y33" i="3"/>
  <c r="Z33" i="3"/>
  <c r="AB33" i="3"/>
  <c r="V32" i="3"/>
  <c r="W32" i="3"/>
  <c r="X32" i="3"/>
  <c r="Y32" i="3"/>
  <c r="Z32" i="3"/>
  <c r="AB32" i="3"/>
  <c r="AA33" i="3"/>
  <c r="U33" i="3"/>
  <c r="AA32" i="3"/>
  <c r="T33" i="3"/>
  <c r="AD33" i="3" s="1"/>
  <c r="U32" i="3"/>
  <c r="T32" i="3"/>
  <c r="AD32" i="3" s="1"/>
  <c r="I75" i="3" l="1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I60" i="3"/>
  <c r="J60" i="3" s="1"/>
  <c r="I59" i="3"/>
  <c r="J59" i="3" s="1"/>
  <c r="I58" i="3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I47" i="3"/>
  <c r="J47" i="3" s="1"/>
  <c r="I46" i="3"/>
  <c r="I45" i="3"/>
  <c r="J45" i="3" s="1"/>
  <c r="I44" i="3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1" i="3"/>
  <c r="I30" i="3"/>
  <c r="J30" i="3" s="1"/>
  <c r="AF32" i="3"/>
  <c r="AE32" i="3"/>
  <c r="I29" i="3"/>
  <c r="J29" i="3" s="1"/>
  <c r="I28" i="3"/>
  <c r="J28" i="3" s="1"/>
  <c r="I27" i="3"/>
  <c r="I26" i="3"/>
  <c r="J26" i="3" s="1"/>
  <c r="I25" i="3"/>
  <c r="J25" i="3" s="1"/>
  <c r="I24" i="3"/>
  <c r="I23" i="3"/>
  <c r="J23" i="3" s="1"/>
  <c r="I22" i="3"/>
  <c r="J22" i="3" s="1"/>
  <c r="I21" i="3"/>
  <c r="J21" i="3" s="1"/>
  <c r="I20" i="3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I12" i="3"/>
  <c r="J12" i="3" s="1"/>
  <c r="I11" i="3"/>
  <c r="J11" i="3" s="1"/>
  <c r="I10" i="3"/>
  <c r="J10" i="3" s="1"/>
  <c r="I9" i="3"/>
  <c r="I8" i="3"/>
  <c r="I7" i="3"/>
  <c r="J7" i="3" s="1"/>
  <c r="I6" i="3"/>
  <c r="J6" i="3" s="1"/>
  <c r="I5" i="3"/>
  <c r="J5" i="3" s="1"/>
  <c r="I4" i="3"/>
  <c r="I3" i="3"/>
  <c r="J3" i="3" s="1"/>
  <c r="V54" i="3" l="1"/>
  <c r="W54" i="3"/>
  <c r="X54" i="3"/>
  <c r="Y54" i="3"/>
  <c r="Z54" i="3"/>
  <c r="AB54" i="3"/>
  <c r="T54" i="3"/>
  <c r="AD54" i="3" s="1"/>
  <c r="U54" i="3"/>
  <c r="AE54" i="3" s="1"/>
  <c r="AA54" i="3"/>
  <c r="V70" i="3"/>
  <c r="AF70" i="3" s="1"/>
  <c r="W70" i="3"/>
  <c r="X70" i="3"/>
  <c r="Y70" i="3"/>
  <c r="Z70" i="3"/>
  <c r="AB70" i="3"/>
  <c r="T70" i="3"/>
  <c r="AD70" i="3" s="1"/>
  <c r="U70" i="3"/>
  <c r="AE70" i="3" s="1"/>
  <c r="AA70" i="3"/>
  <c r="J4" i="3"/>
  <c r="V11" i="3"/>
  <c r="AF11" i="3" s="1"/>
  <c r="W11" i="3"/>
  <c r="X11" i="3"/>
  <c r="Y11" i="3"/>
  <c r="Z11" i="3"/>
  <c r="AB11" i="3"/>
  <c r="T11" i="3"/>
  <c r="AD11" i="3" s="1"/>
  <c r="U11" i="3"/>
  <c r="AA11" i="3"/>
  <c r="V17" i="3"/>
  <c r="AF17" i="3" s="1"/>
  <c r="W17" i="3"/>
  <c r="X17" i="3"/>
  <c r="Y17" i="3"/>
  <c r="Z17" i="3"/>
  <c r="AB17" i="3"/>
  <c r="AA17" i="3"/>
  <c r="U17" i="3"/>
  <c r="T17" i="3"/>
  <c r="AD17" i="3" s="1"/>
  <c r="V29" i="3"/>
  <c r="AF29" i="3" s="1"/>
  <c r="W29" i="3"/>
  <c r="X29" i="3"/>
  <c r="Y29" i="3"/>
  <c r="Z29" i="3"/>
  <c r="AB29" i="3"/>
  <c r="U29" i="3"/>
  <c r="AA29" i="3"/>
  <c r="T29" i="3"/>
  <c r="AD29" i="3" s="1"/>
  <c r="V41" i="3"/>
  <c r="AF41" i="3" s="1"/>
  <c r="W41" i="3"/>
  <c r="X41" i="3"/>
  <c r="Y41" i="3"/>
  <c r="Z41" i="3"/>
  <c r="AB41" i="3"/>
  <c r="AA41" i="3"/>
  <c r="T41" i="3"/>
  <c r="AD41" i="3" s="1"/>
  <c r="U41" i="3"/>
  <c r="AE41" i="3" s="1"/>
  <c r="V47" i="3"/>
  <c r="AF47" i="3" s="1"/>
  <c r="W47" i="3"/>
  <c r="X47" i="3"/>
  <c r="Y47" i="3"/>
  <c r="Z47" i="3"/>
  <c r="AB47" i="3"/>
  <c r="T47" i="3"/>
  <c r="AD47" i="3" s="1"/>
  <c r="U47" i="3"/>
  <c r="AE47" i="3" s="1"/>
  <c r="AA47" i="3"/>
  <c r="V55" i="3"/>
  <c r="W55" i="3"/>
  <c r="X55" i="3"/>
  <c r="Y55" i="3"/>
  <c r="Z55" i="3"/>
  <c r="AB55" i="3"/>
  <c r="T55" i="3"/>
  <c r="AD55" i="3" s="1"/>
  <c r="U55" i="3"/>
  <c r="AE55" i="3" s="1"/>
  <c r="AA55" i="3"/>
  <c r="V59" i="3"/>
  <c r="W59" i="3"/>
  <c r="X59" i="3"/>
  <c r="Y59" i="3"/>
  <c r="Z59" i="3"/>
  <c r="AB59" i="3"/>
  <c r="U59" i="3"/>
  <c r="AE59" i="3" s="1"/>
  <c r="AA59" i="3"/>
  <c r="T59" i="3"/>
  <c r="AD59" i="3" s="1"/>
  <c r="V71" i="3"/>
  <c r="W71" i="3"/>
  <c r="X71" i="3"/>
  <c r="Y71" i="3"/>
  <c r="Z71" i="3"/>
  <c r="AB71" i="3"/>
  <c r="T71" i="3"/>
  <c r="AD71" i="3" s="1"/>
  <c r="U71" i="3"/>
  <c r="AA71" i="3"/>
  <c r="V40" i="3"/>
  <c r="W40" i="3"/>
  <c r="X40" i="3"/>
  <c r="Y40" i="3"/>
  <c r="Z40" i="3"/>
  <c r="AB40" i="3"/>
  <c r="T40" i="3"/>
  <c r="AD40" i="3" s="1"/>
  <c r="U40" i="3"/>
  <c r="AA40" i="3"/>
  <c r="V60" i="3"/>
  <c r="W60" i="3"/>
  <c r="X60" i="3"/>
  <c r="Y60" i="3"/>
  <c r="Z60" i="3"/>
  <c r="AB60" i="3"/>
  <c r="AA60" i="3"/>
  <c r="U60" i="3"/>
  <c r="T60" i="3"/>
  <c r="AD60" i="3" s="1"/>
  <c r="V6" i="3"/>
  <c r="AF6" i="3" s="1"/>
  <c r="W6" i="3"/>
  <c r="X6" i="3"/>
  <c r="Y6" i="3"/>
  <c r="Z6" i="3"/>
  <c r="AB6" i="3"/>
  <c r="AA6" i="3"/>
  <c r="U6" i="3"/>
  <c r="AE6" i="3" s="1"/>
  <c r="T6" i="3"/>
  <c r="AD6" i="3" s="1"/>
  <c r="J24" i="3"/>
  <c r="V35" i="3"/>
  <c r="AF35" i="3" s="1"/>
  <c r="W35" i="3"/>
  <c r="X35" i="3"/>
  <c r="Y35" i="3"/>
  <c r="Z35" i="3"/>
  <c r="AB35" i="3"/>
  <c r="AA35" i="3"/>
  <c r="T35" i="3"/>
  <c r="AD35" i="3" s="1"/>
  <c r="U35" i="3"/>
  <c r="AE35" i="3" s="1"/>
  <c r="V43" i="3"/>
  <c r="W43" i="3"/>
  <c r="X43" i="3"/>
  <c r="Y43" i="3"/>
  <c r="Z43" i="3"/>
  <c r="AB43" i="3"/>
  <c r="U43" i="3"/>
  <c r="AE43" i="3" s="1"/>
  <c r="AA43" i="3"/>
  <c r="T43" i="3"/>
  <c r="AD43" i="3" s="1"/>
  <c r="V49" i="3"/>
  <c r="W49" i="3"/>
  <c r="X49" i="3"/>
  <c r="Y49" i="3"/>
  <c r="Z49" i="3"/>
  <c r="AB49" i="3"/>
  <c r="AA49" i="3"/>
  <c r="U49" i="3"/>
  <c r="T49" i="3"/>
  <c r="AD49" i="3" s="1"/>
  <c r="J61" i="3"/>
  <c r="V65" i="3"/>
  <c r="W65" i="3"/>
  <c r="X65" i="3"/>
  <c r="Y65" i="3"/>
  <c r="Z65" i="3"/>
  <c r="AB65" i="3"/>
  <c r="AA65" i="3"/>
  <c r="T65" i="3"/>
  <c r="AD65" i="3" s="1"/>
  <c r="U65" i="3"/>
  <c r="AE65" i="3" s="1"/>
  <c r="V73" i="3"/>
  <c r="AF73" i="3" s="1"/>
  <c r="W73" i="3"/>
  <c r="X73" i="3"/>
  <c r="Y73" i="3"/>
  <c r="Z73" i="3"/>
  <c r="AB73" i="3"/>
  <c r="AA73" i="3"/>
  <c r="T73" i="3"/>
  <c r="AD73" i="3" s="1"/>
  <c r="U73" i="3"/>
  <c r="AE73" i="3" s="1"/>
  <c r="V3" i="3"/>
  <c r="AF3" i="3" s="1"/>
  <c r="W3" i="3"/>
  <c r="X3" i="3"/>
  <c r="Y3" i="3"/>
  <c r="Z3" i="3"/>
  <c r="AB3" i="3"/>
  <c r="T3" i="3"/>
  <c r="AD3" i="3" s="1"/>
  <c r="U3" i="3"/>
  <c r="AE3" i="3" s="1"/>
  <c r="AA3" i="3"/>
  <c r="J46" i="3"/>
  <c r="J48" i="3"/>
  <c r="V7" i="3"/>
  <c r="AF7" i="3" s="1"/>
  <c r="W7" i="3"/>
  <c r="X7" i="3"/>
  <c r="Y7" i="3"/>
  <c r="Z7" i="3"/>
  <c r="AB7" i="3"/>
  <c r="U7" i="3"/>
  <c r="AE7" i="3" s="1"/>
  <c r="AA7" i="3"/>
  <c r="T7" i="3"/>
  <c r="AD7" i="3" s="1"/>
  <c r="V19" i="3"/>
  <c r="W19" i="3"/>
  <c r="X19" i="3"/>
  <c r="Y19" i="3"/>
  <c r="Z19" i="3"/>
  <c r="AB19" i="3"/>
  <c r="T19" i="3"/>
  <c r="AD19" i="3" s="1"/>
  <c r="U19" i="3"/>
  <c r="AA19" i="3"/>
  <c r="V25" i="3"/>
  <c r="AF25" i="3" s="1"/>
  <c r="W25" i="3"/>
  <c r="X25" i="3"/>
  <c r="Y25" i="3"/>
  <c r="Z25" i="3"/>
  <c r="AB25" i="3"/>
  <c r="T25" i="3"/>
  <c r="AD25" i="3" s="1"/>
  <c r="U25" i="3"/>
  <c r="AE25" i="3" s="1"/>
  <c r="AA25" i="3"/>
  <c r="V30" i="3"/>
  <c r="AF30" i="3" s="1"/>
  <c r="W30" i="3"/>
  <c r="X30" i="3"/>
  <c r="Y30" i="3"/>
  <c r="Z30" i="3"/>
  <c r="AB30" i="3"/>
  <c r="T30" i="3"/>
  <c r="AD30" i="3" s="1"/>
  <c r="U30" i="3"/>
  <c r="AE30" i="3" s="1"/>
  <c r="AA30" i="3"/>
  <c r="V36" i="3"/>
  <c r="AF36" i="3" s="1"/>
  <c r="W36" i="3"/>
  <c r="X36" i="3"/>
  <c r="Y36" i="3"/>
  <c r="Z36" i="3"/>
  <c r="AB36" i="3"/>
  <c r="U36" i="3"/>
  <c r="AE36" i="3" s="1"/>
  <c r="AA36" i="3"/>
  <c r="T36" i="3"/>
  <c r="AD36" i="3" s="1"/>
  <c r="AE49" i="3"/>
  <c r="J44" i="3"/>
  <c r="V50" i="3"/>
  <c r="AF50" i="3" s="1"/>
  <c r="W50" i="3"/>
  <c r="X50" i="3"/>
  <c r="Y50" i="3"/>
  <c r="Z50" i="3"/>
  <c r="AB50" i="3"/>
  <c r="U50" i="3"/>
  <c r="AE50" i="3" s="1"/>
  <c r="AA50" i="3"/>
  <c r="T50" i="3"/>
  <c r="AD50" i="3" s="1"/>
  <c r="V56" i="3"/>
  <c r="AF56" i="3" s="1"/>
  <c r="W56" i="3"/>
  <c r="X56" i="3"/>
  <c r="Y56" i="3"/>
  <c r="Z56" i="3"/>
  <c r="AB56" i="3"/>
  <c r="T56" i="3"/>
  <c r="AD56" i="3" s="1"/>
  <c r="U56" i="3"/>
  <c r="AE56" i="3" s="1"/>
  <c r="AA56" i="3"/>
  <c r="V66" i="3"/>
  <c r="AF66" i="3" s="1"/>
  <c r="W66" i="3"/>
  <c r="X66" i="3"/>
  <c r="Y66" i="3"/>
  <c r="Z66" i="3"/>
  <c r="AB66" i="3"/>
  <c r="U66" i="3"/>
  <c r="AE66" i="3" s="1"/>
  <c r="AA66" i="3"/>
  <c r="T66" i="3"/>
  <c r="AD66" i="3" s="1"/>
  <c r="V74" i="3"/>
  <c r="AF74" i="3" s="1"/>
  <c r="W74" i="3"/>
  <c r="X74" i="3"/>
  <c r="Y74" i="3"/>
  <c r="Z74" i="3"/>
  <c r="AB74" i="3"/>
  <c r="U74" i="3"/>
  <c r="AE74" i="3" s="1"/>
  <c r="AA74" i="3"/>
  <c r="T74" i="3"/>
  <c r="AD74" i="3" s="1"/>
  <c r="V16" i="3"/>
  <c r="AF16" i="3" s="1"/>
  <c r="W16" i="3"/>
  <c r="X16" i="3"/>
  <c r="Y16" i="3"/>
  <c r="Z16" i="3"/>
  <c r="AB16" i="3"/>
  <c r="AA16" i="3"/>
  <c r="T16" i="3"/>
  <c r="AD16" i="3" s="1"/>
  <c r="U16" i="3"/>
  <c r="AE16" i="3" s="1"/>
  <c r="V12" i="3"/>
  <c r="W12" i="3"/>
  <c r="X12" i="3"/>
  <c r="Y12" i="3"/>
  <c r="Z12" i="3"/>
  <c r="AB12" i="3"/>
  <c r="T12" i="3"/>
  <c r="AD12" i="3" s="1"/>
  <c r="U12" i="3"/>
  <c r="AA12" i="3"/>
  <c r="V42" i="3"/>
  <c r="AF42" i="3" s="1"/>
  <c r="W42" i="3"/>
  <c r="X42" i="3"/>
  <c r="Y42" i="3"/>
  <c r="Z42" i="3"/>
  <c r="AB42" i="3"/>
  <c r="AA42" i="3"/>
  <c r="T42" i="3"/>
  <c r="AD42" i="3" s="1"/>
  <c r="U42" i="3"/>
  <c r="AE42" i="3" s="1"/>
  <c r="V72" i="3"/>
  <c r="AF72" i="3" s="1"/>
  <c r="W72" i="3"/>
  <c r="X72" i="3"/>
  <c r="Y72" i="3"/>
  <c r="Z72" i="3"/>
  <c r="AB72" i="3"/>
  <c r="T72" i="3"/>
  <c r="AD72" i="3" s="1"/>
  <c r="U72" i="3"/>
  <c r="AE72" i="3" s="1"/>
  <c r="AA72" i="3"/>
  <c r="J8" i="3"/>
  <c r="J13" i="3"/>
  <c r="J20" i="3"/>
  <c r="V26" i="3"/>
  <c r="AF26" i="3" s="1"/>
  <c r="W26" i="3"/>
  <c r="X26" i="3"/>
  <c r="Y26" i="3"/>
  <c r="Z26" i="3"/>
  <c r="AB26" i="3"/>
  <c r="T26" i="3"/>
  <c r="AD26" i="3" s="1"/>
  <c r="U26" i="3"/>
  <c r="AA26" i="3"/>
  <c r="J31" i="3"/>
  <c r="V37" i="3"/>
  <c r="AF37" i="3" s="1"/>
  <c r="W37" i="3"/>
  <c r="X37" i="3"/>
  <c r="Y37" i="3"/>
  <c r="Z37" i="3"/>
  <c r="AB37" i="3"/>
  <c r="U37" i="3"/>
  <c r="AA37" i="3"/>
  <c r="T37" i="3"/>
  <c r="AD37" i="3" s="1"/>
  <c r="V51" i="3"/>
  <c r="AF51" i="3" s="1"/>
  <c r="W51" i="3"/>
  <c r="X51" i="3"/>
  <c r="Y51" i="3"/>
  <c r="Z51" i="3"/>
  <c r="AB51" i="3"/>
  <c r="U51" i="3"/>
  <c r="AA51" i="3"/>
  <c r="T51" i="3"/>
  <c r="AD51" i="3" s="1"/>
  <c r="V57" i="3"/>
  <c r="AF57" i="3" s="1"/>
  <c r="W57" i="3"/>
  <c r="X57" i="3"/>
  <c r="Y57" i="3"/>
  <c r="Z57" i="3"/>
  <c r="AB57" i="3"/>
  <c r="AA57" i="3"/>
  <c r="U57" i="3"/>
  <c r="AE57" i="3" s="1"/>
  <c r="T57" i="3"/>
  <c r="AD57" i="3" s="1"/>
  <c r="V67" i="3"/>
  <c r="AF67" i="3" s="1"/>
  <c r="W67" i="3"/>
  <c r="X67" i="3"/>
  <c r="Y67" i="3"/>
  <c r="Z67" i="3"/>
  <c r="AB67" i="3"/>
  <c r="U67" i="3"/>
  <c r="AE67" i="3" s="1"/>
  <c r="AA67" i="3"/>
  <c r="T67" i="3"/>
  <c r="AD67" i="3" s="1"/>
  <c r="V75" i="3"/>
  <c r="AF75" i="3" s="1"/>
  <c r="W75" i="3"/>
  <c r="X75" i="3"/>
  <c r="Y75" i="3"/>
  <c r="Z75" i="3"/>
  <c r="AB75" i="3"/>
  <c r="U75" i="3"/>
  <c r="AE75" i="3" s="1"/>
  <c r="AA75" i="3"/>
  <c r="T75" i="3"/>
  <c r="AD75" i="3" s="1"/>
  <c r="V28" i="3"/>
  <c r="AF28" i="3" s="1"/>
  <c r="W28" i="3"/>
  <c r="X28" i="3"/>
  <c r="Y28" i="3"/>
  <c r="Z28" i="3"/>
  <c r="AB28" i="3"/>
  <c r="AA28" i="3"/>
  <c r="U28" i="3"/>
  <c r="AE28" i="3" s="1"/>
  <c r="T28" i="3"/>
  <c r="AD28" i="3" s="1"/>
  <c r="V18" i="3"/>
  <c r="W18" i="3"/>
  <c r="X18" i="3"/>
  <c r="Y18" i="3"/>
  <c r="Z18" i="3"/>
  <c r="AB18" i="3"/>
  <c r="T18" i="3"/>
  <c r="AD18" i="3" s="1"/>
  <c r="U18" i="3"/>
  <c r="AE18" i="3" s="1"/>
  <c r="AA18" i="3"/>
  <c r="V64" i="3"/>
  <c r="AF64" i="3" s="1"/>
  <c r="W64" i="3"/>
  <c r="X64" i="3"/>
  <c r="Y64" i="3"/>
  <c r="Z64" i="3"/>
  <c r="AB64" i="3"/>
  <c r="AA64" i="3"/>
  <c r="T64" i="3"/>
  <c r="AD64" i="3" s="1"/>
  <c r="U64" i="3"/>
  <c r="AE64" i="3" s="1"/>
  <c r="J9" i="3"/>
  <c r="V14" i="3"/>
  <c r="AF14" i="3" s="1"/>
  <c r="W14" i="3"/>
  <c r="X14" i="3"/>
  <c r="Y14" i="3"/>
  <c r="Z14" i="3"/>
  <c r="AB14" i="3"/>
  <c r="U14" i="3"/>
  <c r="AE14" i="3" s="1"/>
  <c r="AA14" i="3"/>
  <c r="T14" i="3"/>
  <c r="AD14" i="3" s="1"/>
  <c r="V21" i="3"/>
  <c r="AF21" i="3" s="1"/>
  <c r="W21" i="3"/>
  <c r="X21" i="3"/>
  <c r="Y21" i="3"/>
  <c r="Z21" i="3"/>
  <c r="AB21" i="3"/>
  <c r="U21" i="3"/>
  <c r="AE21" i="3" s="1"/>
  <c r="AA21" i="3"/>
  <c r="T21" i="3"/>
  <c r="AD21" i="3" s="1"/>
  <c r="V38" i="3"/>
  <c r="AF38" i="3" s="1"/>
  <c r="W38" i="3"/>
  <c r="X38" i="3"/>
  <c r="Y38" i="3"/>
  <c r="Z38" i="3"/>
  <c r="AB38" i="3"/>
  <c r="AA38" i="3"/>
  <c r="U38" i="3"/>
  <c r="AE38" i="3" s="1"/>
  <c r="T38" i="3"/>
  <c r="AD38" i="3" s="1"/>
  <c r="V52" i="3"/>
  <c r="AF52" i="3" s="1"/>
  <c r="W52" i="3"/>
  <c r="X52" i="3"/>
  <c r="Y52" i="3"/>
  <c r="Z52" i="3"/>
  <c r="AB52" i="3"/>
  <c r="T52" i="3"/>
  <c r="AD52" i="3" s="1"/>
  <c r="AA52" i="3"/>
  <c r="U52" i="3"/>
  <c r="AE52" i="3" s="1"/>
  <c r="J58" i="3"/>
  <c r="V62" i="3"/>
  <c r="AF62" i="3" s="1"/>
  <c r="W62" i="3"/>
  <c r="X62" i="3"/>
  <c r="Y62" i="3"/>
  <c r="Z62" i="3"/>
  <c r="AB62" i="3"/>
  <c r="T62" i="3"/>
  <c r="AD62" i="3" s="1"/>
  <c r="U62" i="3"/>
  <c r="AE62" i="3" s="1"/>
  <c r="AA62" i="3"/>
  <c r="V68" i="3"/>
  <c r="W68" i="3"/>
  <c r="X68" i="3"/>
  <c r="Y68" i="3"/>
  <c r="Z68" i="3"/>
  <c r="AB68" i="3"/>
  <c r="T68" i="3"/>
  <c r="AD68" i="3" s="1"/>
  <c r="AA68" i="3"/>
  <c r="U68" i="3"/>
  <c r="AE68" i="3" s="1"/>
  <c r="V23" i="3"/>
  <c r="AF23" i="3" s="1"/>
  <c r="W23" i="3"/>
  <c r="X23" i="3"/>
  <c r="Y23" i="3"/>
  <c r="Z23" i="3"/>
  <c r="AB23" i="3"/>
  <c r="AA23" i="3"/>
  <c r="T23" i="3"/>
  <c r="AD23" i="3" s="1"/>
  <c r="U23" i="3"/>
  <c r="AE23" i="3" s="1"/>
  <c r="V5" i="3"/>
  <c r="AF5" i="3" s="1"/>
  <c r="W5" i="3"/>
  <c r="X5" i="3"/>
  <c r="Y5" i="3"/>
  <c r="Z5" i="3"/>
  <c r="AB5" i="3"/>
  <c r="T5" i="3"/>
  <c r="AD5" i="3" s="1"/>
  <c r="U5" i="3"/>
  <c r="AE5" i="3" s="1"/>
  <c r="AA5" i="3"/>
  <c r="V34" i="3"/>
  <c r="AF34" i="3" s="1"/>
  <c r="W34" i="3"/>
  <c r="X34" i="3"/>
  <c r="Y34" i="3"/>
  <c r="Z34" i="3"/>
  <c r="AB34" i="3"/>
  <c r="AA34" i="3"/>
  <c r="T34" i="3"/>
  <c r="AD34" i="3" s="1"/>
  <c r="U34" i="3"/>
  <c r="AE34" i="3" s="1"/>
  <c r="V10" i="3"/>
  <c r="AF10" i="3" s="1"/>
  <c r="W10" i="3"/>
  <c r="X10" i="3"/>
  <c r="Y10" i="3"/>
  <c r="Z10" i="3"/>
  <c r="AB10" i="3"/>
  <c r="AA10" i="3"/>
  <c r="T10" i="3"/>
  <c r="AD10" i="3" s="1"/>
  <c r="U10" i="3"/>
  <c r="AE10" i="3" s="1"/>
  <c r="V15" i="3"/>
  <c r="AF15" i="3" s="1"/>
  <c r="W15" i="3"/>
  <c r="X15" i="3"/>
  <c r="Y15" i="3"/>
  <c r="Z15" i="3"/>
  <c r="AB15" i="3"/>
  <c r="U15" i="3"/>
  <c r="AE15" i="3" s="1"/>
  <c r="AA15" i="3"/>
  <c r="T15" i="3"/>
  <c r="AD15" i="3" s="1"/>
  <c r="V22" i="3"/>
  <c r="W22" i="3"/>
  <c r="X22" i="3"/>
  <c r="Y22" i="3"/>
  <c r="Z22" i="3"/>
  <c r="AB22" i="3"/>
  <c r="U22" i="3"/>
  <c r="AE22" i="3" s="1"/>
  <c r="AA22" i="3"/>
  <c r="T22" i="3"/>
  <c r="AD22" i="3" s="1"/>
  <c r="J27" i="3"/>
  <c r="V39" i="3"/>
  <c r="AF39" i="3" s="1"/>
  <c r="W39" i="3"/>
  <c r="X39" i="3"/>
  <c r="Y39" i="3"/>
  <c r="Z39" i="3"/>
  <c r="AB39" i="3"/>
  <c r="T39" i="3"/>
  <c r="AD39" i="3" s="1"/>
  <c r="U39" i="3"/>
  <c r="AE39" i="3" s="1"/>
  <c r="AA39" i="3"/>
  <c r="V45" i="3"/>
  <c r="AF45" i="3" s="1"/>
  <c r="W45" i="3"/>
  <c r="X45" i="3"/>
  <c r="Y45" i="3"/>
  <c r="Z45" i="3"/>
  <c r="AB45" i="3"/>
  <c r="T45" i="3"/>
  <c r="AD45" i="3" s="1"/>
  <c r="U45" i="3"/>
  <c r="AE45" i="3" s="1"/>
  <c r="AA45" i="3"/>
  <c r="V53" i="3"/>
  <c r="AF53" i="3" s="1"/>
  <c r="W53" i="3"/>
  <c r="X53" i="3"/>
  <c r="Y53" i="3"/>
  <c r="Z53" i="3"/>
  <c r="AB53" i="3"/>
  <c r="AA53" i="3"/>
  <c r="T53" i="3"/>
  <c r="AD53" i="3" s="1"/>
  <c r="U53" i="3"/>
  <c r="AE53" i="3" s="1"/>
  <c r="V63" i="3"/>
  <c r="AF63" i="3" s="1"/>
  <c r="W63" i="3"/>
  <c r="X63" i="3"/>
  <c r="Y63" i="3"/>
  <c r="Z63" i="3"/>
  <c r="AB63" i="3"/>
  <c r="T63" i="3"/>
  <c r="AD63" i="3" s="1"/>
  <c r="U63" i="3"/>
  <c r="AE63" i="3" s="1"/>
  <c r="AA63" i="3"/>
  <c r="V69" i="3"/>
  <c r="AF69" i="3" s="1"/>
  <c r="W69" i="3"/>
  <c r="X69" i="3"/>
  <c r="Y69" i="3"/>
  <c r="Z69" i="3"/>
  <c r="AB69" i="3"/>
  <c r="AA69" i="3"/>
  <c r="U69" i="3"/>
  <c r="AE69" i="3" s="1"/>
  <c r="T69" i="3"/>
  <c r="AD69" i="3" s="1"/>
  <c r="AF49" i="3"/>
  <c r="AE17" i="3"/>
  <c r="AE60" i="3"/>
  <c r="AF54" i="3"/>
  <c r="AF59" i="3"/>
  <c r="AF12" i="3"/>
  <c r="AE12" i="3"/>
  <c r="AE11" i="3"/>
  <c r="AF19" i="3"/>
  <c r="AE19" i="3"/>
  <c r="AF22" i="3"/>
  <c r="AF71" i="3"/>
  <c r="AE71" i="3"/>
  <c r="AE26" i="3"/>
  <c r="AF68" i="3"/>
  <c r="AF18" i="3"/>
  <c r="AF33" i="3"/>
  <c r="AE33" i="3"/>
  <c r="AE37" i="3"/>
  <c r="AE40" i="3"/>
  <c r="AF65" i="3"/>
  <c r="AE29" i="3"/>
  <c r="AF43" i="3"/>
  <c r="AE51" i="3"/>
  <c r="AF55" i="3"/>
  <c r="AF40" i="3"/>
  <c r="V31" i="3" l="1"/>
  <c r="AF31" i="3" s="1"/>
  <c r="W31" i="3"/>
  <c r="X31" i="3"/>
  <c r="Y31" i="3"/>
  <c r="Z31" i="3"/>
  <c r="AB31" i="3"/>
  <c r="AA31" i="3"/>
  <c r="U31" i="3"/>
  <c r="AE31" i="3" s="1"/>
  <c r="T31" i="3"/>
  <c r="AD31" i="3" s="1"/>
  <c r="V48" i="3"/>
  <c r="AF48" i="3" s="1"/>
  <c r="W48" i="3"/>
  <c r="X48" i="3"/>
  <c r="Y48" i="3"/>
  <c r="Z48" i="3"/>
  <c r="AB48" i="3"/>
  <c r="T48" i="3"/>
  <c r="AD48" i="3" s="1"/>
  <c r="AA48" i="3"/>
  <c r="U48" i="3"/>
  <c r="AE48" i="3" s="1"/>
  <c r="V9" i="3"/>
  <c r="AF9" i="3" s="1"/>
  <c r="W9" i="3"/>
  <c r="X9" i="3"/>
  <c r="Y9" i="3"/>
  <c r="Z9" i="3"/>
  <c r="AB9" i="3"/>
  <c r="AA9" i="3"/>
  <c r="T9" i="3"/>
  <c r="AD9" i="3" s="1"/>
  <c r="U9" i="3"/>
  <c r="AE9" i="3" s="1"/>
  <c r="V44" i="3"/>
  <c r="AF44" i="3" s="1"/>
  <c r="W44" i="3"/>
  <c r="X44" i="3"/>
  <c r="Y44" i="3"/>
  <c r="Z44" i="3"/>
  <c r="AB44" i="3"/>
  <c r="U44" i="3"/>
  <c r="AE44" i="3" s="1"/>
  <c r="AA44" i="3"/>
  <c r="T44" i="3"/>
  <c r="AD44" i="3" s="1"/>
  <c r="V4" i="3"/>
  <c r="AF4" i="3" s="1"/>
  <c r="W4" i="3"/>
  <c r="X4" i="3"/>
  <c r="Y4" i="3"/>
  <c r="Z4" i="3"/>
  <c r="AB4" i="3"/>
  <c r="T4" i="3"/>
  <c r="AD4" i="3" s="1"/>
  <c r="U4" i="3"/>
  <c r="AE4" i="3" s="1"/>
  <c r="AA4" i="3"/>
  <c r="V46" i="3"/>
  <c r="AF46" i="3" s="1"/>
  <c r="W46" i="3"/>
  <c r="X46" i="3"/>
  <c r="Y46" i="3"/>
  <c r="Z46" i="3"/>
  <c r="AB46" i="3"/>
  <c r="AA46" i="3"/>
  <c r="T46" i="3"/>
  <c r="AD46" i="3" s="1"/>
  <c r="U46" i="3"/>
  <c r="AE46" i="3" s="1"/>
  <c r="V13" i="3"/>
  <c r="AF13" i="3" s="1"/>
  <c r="W13" i="3"/>
  <c r="X13" i="3"/>
  <c r="Y13" i="3"/>
  <c r="Z13" i="3"/>
  <c r="AB13" i="3"/>
  <c r="AA13" i="3"/>
  <c r="U13" i="3"/>
  <c r="AE13" i="3" s="1"/>
  <c r="T13" i="3"/>
  <c r="AD13" i="3" s="1"/>
  <c r="V20" i="3"/>
  <c r="AF20" i="3" s="1"/>
  <c r="W20" i="3"/>
  <c r="X20" i="3"/>
  <c r="Y20" i="3"/>
  <c r="Z20" i="3"/>
  <c r="AB20" i="3"/>
  <c r="T20" i="3"/>
  <c r="AD20" i="3" s="1"/>
  <c r="U20" i="3"/>
  <c r="AE20" i="3" s="1"/>
  <c r="AA20" i="3"/>
  <c r="V27" i="3"/>
  <c r="AF27" i="3" s="1"/>
  <c r="W27" i="3"/>
  <c r="X27" i="3"/>
  <c r="Y27" i="3"/>
  <c r="Z27" i="3"/>
  <c r="AB27" i="3"/>
  <c r="AA27" i="3"/>
  <c r="T27" i="3"/>
  <c r="AD27" i="3" s="1"/>
  <c r="U27" i="3"/>
  <c r="AE27" i="3" s="1"/>
  <c r="V58" i="3"/>
  <c r="AF58" i="3" s="1"/>
  <c r="W58" i="3"/>
  <c r="X58" i="3"/>
  <c r="Y58" i="3"/>
  <c r="Z58" i="3"/>
  <c r="AB58" i="3"/>
  <c r="U58" i="3"/>
  <c r="AE58" i="3" s="1"/>
  <c r="AA58" i="3"/>
  <c r="T58" i="3"/>
  <c r="AD58" i="3" s="1"/>
  <c r="V8" i="3"/>
  <c r="AF8" i="3" s="1"/>
  <c r="W8" i="3"/>
  <c r="X8" i="3"/>
  <c r="Y8" i="3"/>
  <c r="Z8" i="3"/>
  <c r="AB8" i="3"/>
  <c r="U8" i="3"/>
  <c r="AE8" i="3" s="1"/>
  <c r="AA8" i="3"/>
  <c r="T8" i="3"/>
  <c r="AD8" i="3" s="1"/>
  <c r="V61" i="3"/>
  <c r="AF61" i="3" s="1"/>
  <c r="W61" i="3"/>
  <c r="X61" i="3"/>
  <c r="Y61" i="3"/>
  <c r="Z61" i="3"/>
  <c r="AB61" i="3"/>
  <c r="AA61" i="3"/>
  <c r="T61" i="3"/>
  <c r="AD61" i="3" s="1"/>
  <c r="U61" i="3"/>
  <c r="AE61" i="3" s="1"/>
  <c r="V24" i="3"/>
  <c r="AF24" i="3" s="1"/>
  <c r="W24" i="3"/>
  <c r="X24" i="3"/>
  <c r="Y24" i="3"/>
  <c r="Z24" i="3"/>
  <c r="AB24" i="3"/>
  <c r="AA24" i="3"/>
  <c r="T24" i="3"/>
  <c r="AD24" i="3" s="1"/>
  <c r="U24" i="3"/>
  <c r="AE24" i="3" s="1"/>
  <c r="AH75" i="4"/>
  <c r="I75" i="4"/>
  <c r="AI75" i="4"/>
  <c r="AG71" i="4"/>
  <c r="H71" i="4"/>
  <c r="AF71" i="4"/>
  <c r="AF73" i="4"/>
  <c r="H73" i="4"/>
  <c r="AG73" i="4"/>
  <c r="AG75" i="4"/>
  <c r="H75" i="4"/>
  <c r="AF75" i="4"/>
  <c r="AI73" i="4"/>
  <c r="I73" i="4"/>
  <c r="AH73" i="4"/>
  <c r="AI71" i="4"/>
  <c r="I71" i="4"/>
  <c r="AH71" i="4"/>
  <c r="AN73" i="4"/>
  <c r="L73" i="4"/>
  <c r="AO73" i="4"/>
  <c r="AN72" i="4"/>
  <c r="L72" i="4"/>
  <c r="AO72" i="4"/>
  <c r="AL73" i="4"/>
  <c r="K73" i="4"/>
  <c r="AM73" i="4"/>
  <c r="AH74" i="4"/>
  <c r="I74" i="4"/>
  <c r="AI74" i="4"/>
  <c r="AJ72" i="4"/>
  <c r="J72" i="4"/>
  <c r="AK72" i="4"/>
  <c r="AJ75" i="4"/>
  <c r="J75" i="4"/>
  <c r="AK75" i="4"/>
  <c r="AI72" i="4"/>
  <c r="I72" i="4"/>
  <c r="AH72" i="4"/>
  <c r="AF74" i="4"/>
  <c r="H74" i="4"/>
  <c r="AG74" i="4"/>
  <c r="AE75" i="4"/>
  <c r="AD75" i="4"/>
  <c r="AM75" i="4"/>
  <c r="K75" i="4"/>
  <c r="AL75" i="4"/>
  <c r="AN75" i="4"/>
  <c r="G75" i="4"/>
  <c r="L75" i="4"/>
  <c r="AO75" i="4"/>
  <c r="AE71" i="4"/>
  <c r="AD71" i="4"/>
  <c r="AL74" i="4"/>
  <c r="K74" i="4"/>
  <c r="AM74" i="4"/>
  <c r="AD73" i="4"/>
  <c r="AE73" i="4"/>
  <c r="AN71" i="4"/>
  <c r="L71" i="4"/>
  <c r="AO71" i="4"/>
  <c r="AJ73" i="4"/>
  <c r="G73" i="4"/>
  <c r="J73" i="4"/>
  <c r="AK73" i="4"/>
  <c r="AF72" i="4"/>
  <c r="H72" i="4"/>
  <c r="AG72" i="4"/>
  <c r="AN74" i="4"/>
  <c r="L74" i="4"/>
  <c r="AO74" i="4"/>
  <c r="AD72" i="4"/>
  <c r="AE72" i="4"/>
  <c r="AJ71" i="4"/>
  <c r="J71" i="4"/>
  <c r="AK71" i="4"/>
  <c r="AM71" i="4"/>
  <c r="G71" i="4"/>
  <c r="K71" i="4"/>
  <c r="AL71" i="4"/>
  <c r="AK74" i="4"/>
  <c r="J74" i="4"/>
  <c r="AJ74" i="4"/>
  <c r="AM72" i="4"/>
  <c r="G72" i="4"/>
  <c r="K72" i="4"/>
  <c r="AL72" i="4"/>
  <c r="AE74" i="4"/>
  <c r="G74" i="4"/>
  <c r="AD74" i="4"/>
</calcChain>
</file>

<file path=xl/sharedStrings.xml><?xml version="1.0" encoding="utf-8"?>
<sst xmlns="http://schemas.openxmlformats.org/spreadsheetml/2006/main" count="773" uniqueCount="240">
  <si>
    <t>Sample No.</t>
  </si>
  <si>
    <t>Class</t>
  </si>
  <si>
    <t>Sample Name</t>
  </si>
  <si>
    <t>Date/Time</t>
  </si>
  <si>
    <t>Rh 103 (DBN) Int-Std Average</t>
  </si>
  <si>
    <t>CAL1</t>
  </si>
  <si>
    <t>SS1</t>
  </si>
  <si>
    <t>CAL2</t>
  </si>
  <si>
    <t>SS2</t>
  </si>
  <si>
    <t>CAL3</t>
  </si>
  <si>
    <t>SS3</t>
  </si>
  <si>
    <t>CAL4</t>
  </si>
  <si>
    <t>SS4</t>
  </si>
  <si>
    <t>CAL5</t>
  </si>
  <si>
    <t>SS5</t>
  </si>
  <si>
    <t>CAL6</t>
  </si>
  <si>
    <t>SS6</t>
  </si>
  <si>
    <t>CAL7</t>
  </si>
  <si>
    <t>SS7</t>
  </si>
  <si>
    <t>CAL8</t>
  </si>
  <si>
    <t>SS8</t>
  </si>
  <si>
    <t>CAL9</t>
  </si>
  <si>
    <t>SS9</t>
  </si>
  <si>
    <t>CAL10</t>
  </si>
  <si>
    <t>SS10</t>
  </si>
  <si>
    <t>C1</t>
  </si>
  <si>
    <t>C2</t>
  </si>
  <si>
    <t>C3</t>
  </si>
  <si>
    <t>C4</t>
  </si>
  <si>
    <t>C5</t>
  </si>
  <si>
    <t>SS11</t>
  </si>
  <si>
    <t>SS12</t>
  </si>
  <si>
    <t>C6</t>
  </si>
  <si>
    <t>C7</t>
  </si>
  <si>
    <t>C8</t>
  </si>
  <si>
    <t>Al 27</t>
  </si>
  <si>
    <t>Ca 43</t>
  </si>
  <si>
    <t>Cd 111</t>
  </si>
  <si>
    <t>K 39</t>
  </si>
  <si>
    <t>Mg 24</t>
  </si>
  <si>
    <t>Na 23</t>
  </si>
  <si>
    <t>Pb 208</t>
  </si>
  <si>
    <t>Si 28</t>
  </si>
  <si>
    <t>Zn 64</t>
  </si>
  <si>
    <t>Al</t>
  </si>
  <si>
    <t>Ca</t>
  </si>
  <si>
    <t>Cd</t>
  </si>
  <si>
    <t>K</t>
  </si>
  <si>
    <t>Mg</t>
  </si>
  <si>
    <t>Na</t>
  </si>
  <si>
    <t>Pb</t>
  </si>
  <si>
    <t>Si</t>
  </si>
  <si>
    <t>Zn</t>
  </si>
  <si>
    <t>r</t>
  </si>
  <si>
    <t>Element</t>
  </si>
  <si>
    <t>Mass</t>
  </si>
  <si>
    <t>Cal Curve</t>
  </si>
  <si>
    <t>order</t>
  </si>
  <si>
    <t>2nd term</t>
  </si>
  <si>
    <t>1st term</t>
  </si>
  <si>
    <t>Const.</t>
  </si>
  <si>
    <t>LDL (ppb)</t>
  </si>
  <si>
    <t>LOQ (ppb)</t>
  </si>
  <si>
    <t>LDL = Lower Detection Limit</t>
  </si>
  <si>
    <t>LOQ = limit of Quantitation</t>
  </si>
  <si>
    <t>IS - Rh 103</t>
  </si>
  <si>
    <t>Rh 103 RSD</t>
  </si>
  <si>
    <t>Internal Standard Intensity</t>
  </si>
  <si>
    <t>Relative Standard Deviation (RSD)</t>
  </si>
  <si>
    <t>Concentration</t>
  </si>
  <si>
    <t>ppm</t>
  </si>
  <si>
    <t>ppb</t>
  </si>
  <si>
    <t>b.d.l.</t>
  </si>
  <si>
    <t>Sample Preparation</t>
  </si>
  <si>
    <t>0.5 mL of concentrated, trace metal grade Nitric Acid was added to 9.5 mL of sample</t>
  </si>
  <si>
    <t>All standards and samples were then spiked with 0.1 mL of a 100 ppm Rh spike</t>
  </si>
  <si>
    <t>BLNK CHCK =</t>
  </si>
  <si>
    <t>dilution blank of millipore water prepared in the same method as the samples.</t>
  </si>
  <si>
    <t>Standard Used</t>
  </si>
  <si>
    <t>IV-26 (Inorganic Ventures; Lot# N2-MEB667496)</t>
  </si>
  <si>
    <t>Diluted Standard Calibration Curve</t>
  </si>
  <si>
    <t>Stock Solution</t>
  </si>
  <si>
    <t>ug/mL</t>
  </si>
  <si>
    <t>ug/L</t>
  </si>
  <si>
    <t>all others</t>
  </si>
  <si>
    <t>BLNK CHCK 1</t>
  </si>
  <si>
    <t>BLNK CHCK 2</t>
  </si>
  <si>
    <t>30A278</t>
  </si>
  <si>
    <t>45A278</t>
  </si>
  <si>
    <t>60A278</t>
  </si>
  <si>
    <t>75A278</t>
  </si>
  <si>
    <t>90A278</t>
  </si>
  <si>
    <t>135A278</t>
  </si>
  <si>
    <t>180A278</t>
  </si>
  <si>
    <t>225A278</t>
  </si>
  <si>
    <t>270A278</t>
  </si>
  <si>
    <t>315A278</t>
  </si>
  <si>
    <t>15B278</t>
  </si>
  <si>
    <t>30B278</t>
  </si>
  <si>
    <t>45B278</t>
  </si>
  <si>
    <t>60B278</t>
  </si>
  <si>
    <t>75B278</t>
  </si>
  <si>
    <t>90B278</t>
  </si>
  <si>
    <t>135B278</t>
  </si>
  <si>
    <t>180B278</t>
  </si>
  <si>
    <t>BLNK CHCK 3</t>
  </si>
  <si>
    <t>BLNK CHCK 4</t>
  </si>
  <si>
    <t>225B278</t>
  </si>
  <si>
    <t>270B278</t>
  </si>
  <si>
    <t>315B278</t>
  </si>
  <si>
    <t>C2R1A78</t>
  </si>
  <si>
    <t>C2R2A78</t>
  </si>
  <si>
    <t>C2R3A78</t>
  </si>
  <si>
    <t>C2R1B78</t>
  </si>
  <si>
    <t>C2R2B78</t>
  </si>
  <si>
    <t>C2R3B78</t>
  </si>
  <si>
    <t>D278A</t>
  </si>
  <si>
    <t>D278B</t>
  </si>
  <si>
    <t>C2DRA78</t>
  </si>
  <si>
    <t>C2DRB78</t>
  </si>
  <si>
    <t>15A378</t>
  </si>
  <si>
    <t>30A378</t>
  </si>
  <si>
    <t>45A378</t>
  </si>
  <si>
    <t>60A378</t>
  </si>
  <si>
    <t>75A378</t>
  </si>
  <si>
    <t>BLNK CHCK 5</t>
  </si>
  <si>
    <t>90A378</t>
  </si>
  <si>
    <t>135A378</t>
  </si>
  <si>
    <t>180A378</t>
  </si>
  <si>
    <t>225A378</t>
  </si>
  <si>
    <t>270A378</t>
  </si>
  <si>
    <t>315A378</t>
  </si>
  <si>
    <t>15B378</t>
  </si>
  <si>
    <t>30B378</t>
  </si>
  <si>
    <t>45B378</t>
  </si>
  <si>
    <t>BLNK CHCK 6</t>
  </si>
  <si>
    <t>BLNK CHCK 7</t>
  </si>
  <si>
    <t>60B378</t>
  </si>
  <si>
    <t>75B378</t>
  </si>
  <si>
    <t>90B378</t>
  </si>
  <si>
    <t>135B378</t>
  </si>
  <si>
    <t>180B378</t>
  </si>
  <si>
    <t>225B378</t>
  </si>
  <si>
    <t>270B378</t>
  </si>
  <si>
    <t>315B378</t>
  </si>
  <si>
    <t>C3R1A78</t>
  </si>
  <si>
    <t>C3R2A78</t>
  </si>
  <si>
    <t>C3R3A78</t>
  </si>
  <si>
    <t>C3R1B78</t>
  </si>
  <si>
    <t>C3R2B78</t>
  </si>
  <si>
    <t>C3R3B78</t>
  </si>
  <si>
    <t>D378A</t>
  </si>
  <si>
    <t>D378B</t>
  </si>
  <si>
    <t>15ABK7</t>
  </si>
  <si>
    <t>45ABK7</t>
  </si>
  <si>
    <t>75ABK7</t>
  </si>
  <si>
    <t>180ABK7</t>
  </si>
  <si>
    <t>315ABK7</t>
  </si>
  <si>
    <t>15BBK7</t>
  </si>
  <si>
    <t>45BBK7</t>
  </si>
  <si>
    <t>75BBK7</t>
  </si>
  <si>
    <t>180BBK7</t>
  </si>
  <si>
    <t>315BBK7</t>
  </si>
  <si>
    <t>DBK7A</t>
  </si>
  <si>
    <t>DBK7B</t>
  </si>
  <si>
    <t>BLNK CHCK 8</t>
  </si>
  <si>
    <t>BLNK CHCK 9</t>
  </si>
  <si>
    <t>C9</t>
  </si>
  <si>
    <t>ID</t>
  </si>
  <si>
    <t>Sample Data</t>
  </si>
  <si>
    <t xml:space="preserve">Dilution </t>
  </si>
  <si>
    <t>Metals Data</t>
  </si>
  <si>
    <t xml:space="preserve">Multiplied by dilution factor (ppb) </t>
  </si>
  <si>
    <t xml:space="preserve">Multiplied by dilution factor (ppm) </t>
  </si>
  <si>
    <t>Time (min)</t>
  </si>
  <si>
    <t xml:space="preserve">pH </t>
  </si>
  <si>
    <t>date/time filtered</t>
  </si>
  <si>
    <t>Volume sample (ml)</t>
  </si>
  <si>
    <t>Volume DI-water (ml)</t>
  </si>
  <si>
    <t>Volume nitric (ml)</t>
  </si>
  <si>
    <t>wenjie/lab tech dilution</t>
  </si>
  <si>
    <t>Wallace Dilution Factor</t>
  </si>
  <si>
    <t>Total Dilution Factor</t>
  </si>
  <si>
    <t>Cadmium (Cd) (ppb)</t>
  </si>
  <si>
    <t>Lead (Pb)</t>
  </si>
  <si>
    <t>Zinc (Zn)</t>
  </si>
  <si>
    <t>Aluminum (Al)</t>
  </si>
  <si>
    <t>Calcium (Ca)</t>
  </si>
  <si>
    <t>Potassium (K)</t>
  </si>
  <si>
    <t>Magnesium (Mg)</t>
  </si>
  <si>
    <t>Sodium (Na)</t>
  </si>
  <si>
    <t>Silicon (Si)</t>
  </si>
  <si>
    <t>Cadmium (Cd)</t>
  </si>
  <si>
    <t>&lt;1.5</t>
  </si>
  <si>
    <t>multiply final conc by 2</t>
  </si>
  <si>
    <t>Cycle 1A</t>
  </si>
  <si>
    <t>Cycle 1B</t>
  </si>
  <si>
    <t>Cycle 1 Average</t>
  </si>
  <si>
    <t>Cycle 1 ln((C0/Ce)-1)</t>
  </si>
  <si>
    <t>Cycle 1 Ce/C0</t>
  </si>
  <si>
    <t>Ce mg/L</t>
  </si>
  <si>
    <t>Ce(mg/L)</t>
  </si>
  <si>
    <t>Volume (mL)</t>
  </si>
  <si>
    <t>Voume (L)</t>
  </si>
  <si>
    <t xml:space="preserve">Cadmium </t>
  </si>
  <si>
    <t xml:space="preserve">Lead </t>
  </si>
  <si>
    <t>Zinc</t>
  </si>
  <si>
    <t>stdev Cadmium</t>
  </si>
  <si>
    <t xml:space="preserve">stdev Lead </t>
  </si>
  <si>
    <t>Stdev Zinc</t>
  </si>
  <si>
    <t>Stdev Aluminum (Al)</t>
  </si>
  <si>
    <t>stdev Calcium (Ca)</t>
  </si>
  <si>
    <t>stdev Potassium (K)</t>
  </si>
  <si>
    <t>stdev Magnesium (Mg)</t>
  </si>
  <si>
    <t>stdev Sodium (Na)</t>
  </si>
  <si>
    <t>stdev Silicon (Si)</t>
  </si>
  <si>
    <t>C0 mg/L</t>
  </si>
  <si>
    <t>C1R1A78</t>
  </si>
  <si>
    <t>C1R2A78</t>
  </si>
  <si>
    <t>C1R3A78</t>
  </si>
  <si>
    <t>D178A</t>
  </si>
  <si>
    <t>C1DRA78</t>
  </si>
  <si>
    <t>Cycle 2A</t>
  </si>
  <si>
    <t>Cycle 2B</t>
  </si>
  <si>
    <t>Cycle 2 Average</t>
  </si>
  <si>
    <t>Cycle 2 ln((C0/Ce)-1)</t>
  </si>
  <si>
    <t>Cycle 2 Ce/C0</t>
  </si>
  <si>
    <t>Cycle 3A</t>
  </si>
  <si>
    <t>Cycle 3B</t>
  </si>
  <si>
    <t>Cycle 3 Average</t>
  </si>
  <si>
    <t>Cycle 3 ln((C0/Ce)-1)</t>
  </si>
  <si>
    <t>Cycle 3 Ce/C0</t>
  </si>
  <si>
    <t>Stdev</t>
  </si>
  <si>
    <t>DBK7</t>
  </si>
  <si>
    <t>315BK7</t>
  </si>
  <si>
    <t>180BK7</t>
  </si>
  <si>
    <t>75BK7</t>
  </si>
  <si>
    <t>45BK7</t>
  </si>
  <si>
    <t>15BK7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</si>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</sst>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9"/>
      <color rgb="FF3333FF"/>
      <name val="Calibri"/>
      <family val="2"/>
      <scheme val="minor"/>
    </font>
    <font>
      <sz val="11"/>
      <name val="Arial"/>
      <family val="2"/>
    </font>
    <font>
      <i/>
      <sz val="9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83">
    <xf numFmtId="0" fontId="0" fillId="0" borderId="0" xfId="0"/>
    <xf numFmtId="22" fontId="0" fillId="0" borderId="0" xfId="0" applyNumberFormat="1"/>
    <xf numFmtId="2" fontId="1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22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2" fontId="22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22" fontId="22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33" borderId="26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4" fillId="0" borderId="10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1" fillId="0" borderId="0" xfId="0" applyFont="1" applyAlignment="1">
      <alignment horizontal="center"/>
    </xf>
    <xf numFmtId="165" fontId="0" fillId="0" borderId="0" xfId="0" applyNumberFormat="1"/>
    <xf numFmtId="166" fontId="21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1" fillId="0" borderId="0" xfId="42" applyFont="1" applyBorder="1"/>
    <xf numFmtId="0" fontId="16" fillId="0" borderId="0" xfId="42" applyFont="1" applyBorder="1" applyAlignment="1">
      <alignment horizontal="center"/>
    </xf>
    <xf numFmtId="0" fontId="16" fillId="0" borderId="0" xfId="42" applyFont="1" applyBorder="1" applyAlignment="1"/>
    <xf numFmtId="0" fontId="1" fillId="0" borderId="0" xfId="42" applyFont="1" applyBorder="1" applyAlignment="1">
      <alignment horizontal="center"/>
    </xf>
    <xf numFmtId="0" fontId="1" fillId="0" borderId="0" xfId="42" applyFont="1" applyBorder="1" applyAlignment="1"/>
    <xf numFmtId="0" fontId="28" fillId="0" borderId="0" xfId="42" applyFont="1" applyBorder="1" applyAlignment="1">
      <alignment horizontal="center" vertical="center"/>
    </xf>
    <xf numFmtId="164" fontId="1" fillId="0" borderId="0" xfId="42" applyNumberFormat="1" applyFont="1" applyBorder="1"/>
    <xf numFmtId="0" fontId="1" fillId="0" borderId="0" xfId="42" applyFont="1" applyBorder="1" applyAlignment="1">
      <alignment horizontal="center" vertical="center"/>
    </xf>
    <xf numFmtId="2" fontId="1" fillId="0" borderId="0" xfId="42" applyNumberFormat="1" applyFont="1" applyBorder="1" applyAlignment="1">
      <alignment horizontal="center" vertical="center"/>
    </xf>
    <xf numFmtId="2" fontId="1" fillId="0" borderId="0" xfId="42" applyNumberFormat="1" applyFont="1" applyBorder="1"/>
    <xf numFmtId="0" fontId="28" fillId="0" borderId="0" xfId="42" applyFont="1" applyBorder="1" applyAlignment="1">
      <alignment horizontal="center" vertical="center" wrapText="1"/>
    </xf>
    <xf numFmtId="0" fontId="1" fillId="0" borderId="0" xfId="42" applyFont="1" applyBorder="1" applyAlignment="1">
      <alignment horizontal="center" vertical="center" wrapText="1"/>
    </xf>
    <xf numFmtId="0" fontId="27" fillId="0" borderId="0" xfId="42" applyAlignment="1">
      <alignment horizontal="center"/>
    </xf>
    <xf numFmtId="0" fontId="27" fillId="0" borderId="0" xfId="42"/>
    <xf numFmtId="2" fontId="27" fillId="0" borderId="0" xfId="42" applyNumberFormat="1"/>
    <xf numFmtId="2" fontId="28" fillId="0" borderId="0" xfId="42" applyNumberFormat="1" applyFont="1" applyBorder="1"/>
    <xf numFmtId="0" fontId="0" fillId="0" borderId="26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4" xfId="0" applyBorder="1"/>
    <xf numFmtId="165" fontId="26" fillId="0" borderId="34" xfId="0" applyNumberFormat="1" applyFont="1" applyBorder="1" applyAlignment="1">
      <alignment horizontal="center"/>
    </xf>
    <xf numFmtId="165" fontId="0" fillId="0" borderId="34" xfId="0" applyNumberFormat="1" applyBorder="1"/>
    <xf numFmtId="2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7" fontId="1" fillId="0" borderId="0" xfId="42" applyNumberFormat="1" applyFont="1" applyBorder="1"/>
    <xf numFmtId="0" fontId="0" fillId="0" borderId="0" xfId="42" applyFont="1" applyBorder="1"/>
    <xf numFmtId="168" fontId="1" fillId="0" borderId="0" xfId="42" applyNumberFormat="1" applyFont="1" applyBorder="1"/>
    <xf numFmtId="169" fontId="1" fillId="0" borderId="0" xfId="42" applyNumberFormat="1" applyFont="1" applyBorder="1"/>
    <xf numFmtId="0" fontId="0" fillId="0" borderId="34" xfId="0" applyFill="1" applyBorder="1"/>
    <xf numFmtId="0" fontId="16" fillId="33" borderId="15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42" applyFont="1" applyBorder="1" applyAlignment="1">
      <alignment horizontal="center"/>
    </xf>
    <xf numFmtId="0" fontId="1" fillId="0" borderId="0" xfId="42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ECB28D3-41FE-43DB-B3BD-657F5E18732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9"/>
  <sheetViews>
    <sheetView workbookViewId="0">
      <pane ySplit="1" topLeftCell="A2" activePane="bottomLeft" state="frozen"/>
      <selection pane="bottomLeft" activeCell="A14" sqref="A14:A95"/>
    </sheetView>
  </sheetViews>
  <sheetFormatPr defaultColWidth="9.109375" defaultRowHeight="14.4" x14ac:dyDescent="0.3"/>
  <cols>
    <col min="1" max="1" width="13.44140625" style="3" bestFit="1" customWidth="1"/>
    <col min="2" max="2" width="9.109375" style="3"/>
    <col min="3" max="3" width="14.88671875" style="3" bestFit="1" customWidth="1"/>
    <col min="4" max="4" width="9.5546875" style="3" bestFit="1" customWidth="1"/>
    <col min="5" max="6" width="9.33203125" style="3" bestFit="1" customWidth="1"/>
    <col min="7" max="8" width="9.44140625" style="3" bestFit="1" customWidth="1"/>
    <col min="9" max="9" width="9.5546875" style="3" bestFit="1" customWidth="1"/>
    <col min="10" max="11" width="9.6640625" style="3" bestFit="1" customWidth="1"/>
    <col min="12" max="12" width="10.33203125" style="3" bestFit="1" customWidth="1"/>
    <col min="13" max="13" width="9.109375" style="3"/>
    <col min="14" max="14" width="15.5546875" style="3" customWidth="1"/>
    <col min="15" max="15" width="11.33203125" style="3" customWidth="1"/>
    <col min="16" max="16384" width="9.109375" style="3"/>
  </cols>
  <sheetData>
    <row r="1" spans="1:25" ht="15" thickBot="1" x14ac:dyDescent="0.35">
      <c r="B1" s="167" t="s">
        <v>54</v>
      </c>
      <c r="C1" s="168"/>
      <c r="D1" s="36" t="s">
        <v>49</v>
      </c>
      <c r="E1" s="36" t="s">
        <v>48</v>
      </c>
      <c r="F1" s="36" t="s">
        <v>44</v>
      </c>
      <c r="G1" s="36" t="s">
        <v>51</v>
      </c>
      <c r="H1" s="36" t="s">
        <v>47</v>
      </c>
      <c r="I1" s="36" t="s">
        <v>45</v>
      </c>
      <c r="J1" s="36" t="s">
        <v>52</v>
      </c>
      <c r="K1" s="36" t="s">
        <v>46</v>
      </c>
      <c r="L1" s="37" t="s">
        <v>50</v>
      </c>
    </row>
    <row r="2" spans="1:25" ht="15" thickBot="1" x14ac:dyDescent="0.35">
      <c r="B2" s="169" t="s">
        <v>55</v>
      </c>
      <c r="C2" s="170"/>
      <c r="D2" s="40">
        <v>23</v>
      </c>
      <c r="E2" s="41">
        <v>24</v>
      </c>
      <c r="F2" s="41">
        <v>27</v>
      </c>
      <c r="G2" s="41">
        <v>28</v>
      </c>
      <c r="H2" s="41">
        <v>39</v>
      </c>
      <c r="I2" s="41">
        <v>43</v>
      </c>
      <c r="J2" s="41">
        <v>64</v>
      </c>
      <c r="K2" s="41">
        <v>111</v>
      </c>
      <c r="L2" s="42">
        <v>208</v>
      </c>
    </row>
    <row r="3" spans="1:25" x14ac:dyDescent="0.3">
      <c r="B3" s="164" t="s">
        <v>56</v>
      </c>
      <c r="C3" s="43" t="s">
        <v>53</v>
      </c>
      <c r="D3" s="22">
        <v>0.99995999999999996</v>
      </c>
      <c r="E3" s="23">
        <v>0.99997999999999998</v>
      </c>
      <c r="F3" s="23">
        <v>0.99997000000000003</v>
      </c>
      <c r="G3" s="23">
        <v>0.99997000000000003</v>
      </c>
      <c r="H3" s="23">
        <v>0.99995000000000001</v>
      </c>
      <c r="I3" s="23">
        <v>0.99997999999999998</v>
      </c>
      <c r="J3" s="23">
        <v>0.99999000000000005</v>
      </c>
      <c r="K3" s="23">
        <v>0.99999000000000005</v>
      </c>
      <c r="L3" s="24">
        <v>0.99999000000000005</v>
      </c>
    </row>
    <row r="4" spans="1:25" x14ac:dyDescent="0.3">
      <c r="B4" s="165"/>
      <c r="C4" s="38" t="s">
        <v>57</v>
      </c>
      <c r="D4" s="25">
        <v>2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26">
        <v>2</v>
      </c>
    </row>
    <row r="5" spans="1:25" x14ac:dyDescent="0.3">
      <c r="B5" s="165"/>
      <c r="C5" s="38" t="s">
        <v>58</v>
      </c>
      <c r="D5" s="27">
        <v>4.7152999999999999E-8</v>
      </c>
      <c r="E5" s="18">
        <v>-3.1067999999999997E-8</v>
      </c>
      <c r="F5" s="18">
        <v>-1.5187E-6</v>
      </c>
      <c r="G5" s="18">
        <v>2.8586999999999998E-6</v>
      </c>
      <c r="H5" s="18">
        <v>2.5772000000000001E-8</v>
      </c>
      <c r="I5" s="17">
        <v>2.8761599999999998E-2</v>
      </c>
      <c r="J5" s="18">
        <v>-1.8603E-6</v>
      </c>
      <c r="K5" s="18">
        <v>-2.9197000000000002E-6</v>
      </c>
      <c r="L5" s="28">
        <v>-5.3460999999999999E-7</v>
      </c>
    </row>
    <row r="6" spans="1:25" x14ac:dyDescent="0.3">
      <c r="B6" s="165"/>
      <c r="C6" s="38" t="s">
        <v>59</v>
      </c>
      <c r="D6" s="25">
        <v>7.7082000000000001E-3</v>
      </c>
      <c r="E6" s="17">
        <v>1.10705E-2</v>
      </c>
      <c r="F6" s="17">
        <v>9.1768000000000006E-3</v>
      </c>
      <c r="G6" s="17">
        <v>1.5767300000000001E-2</v>
      </c>
      <c r="H6" s="17">
        <v>7.5252000000000001E-3</v>
      </c>
      <c r="I6" s="17">
        <v>2.859327</v>
      </c>
      <c r="J6" s="17">
        <v>1.47773E-2</v>
      </c>
      <c r="K6" s="17">
        <v>2.5640400000000001E-2</v>
      </c>
      <c r="L6" s="26">
        <v>5.1253999999999996E-3</v>
      </c>
    </row>
    <row r="7" spans="1:25" x14ac:dyDescent="0.3">
      <c r="B7" s="165"/>
      <c r="C7" s="38" t="s">
        <v>60</v>
      </c>
      <c r="D7" s="25">
        <v>-0.49753819999999999</v>
      </c>
      <c r="E7" s="17">
        <v>-3.9666699999999999E-2</v>
      </c>
      <c r="F7" s="17">
        <v>-5.633E-3</v>
      </c>
      <c r="G7" s="17">
        <v>-4.4350100000000003E-2</v>
      </c>
      <c r="H7" s="17">
        <v>-0.2000246</v>
      </c>
      <c r="I7" s="17">
        <v>-0.27242280000000002</v>
      </c>
      <c r="J7" s="17">
        <v>-6.0473999999999997E-3</v>
      </c>
      <c r="K7" s="18">
        <v>-2.6393E-4</v>
      </c>
      <c r="L7" s="28">
        <v>-6.1516000000000001E-4</v>
      </c>
    </row>
    <row r="8" spans="1:25" x14ac:dyDescent="0.3">
      <c r="B8" s="165"/>
      <c r="C8" s="38" t="s">
        <v>61</v>
      </c>
      <c r="D8" s="29">
        <v>29.3704</v>
      </c>
      <c r="E8" s="20">
        <v>1.6915</v>
      </c>
      <c r="F8" s="20">
        <v>1.0855999999999999</v>
      </c>
      <c r="G8" s="21">
        <v>0.26873999999999998</v>
      </c>
      <c r="H8" s="20">
        <v>8.7843</v>
      </c>
      <c r="I8" s="19">
        <v>19.058</v>
      </c>
      <c r="J8" s="21">
        <v>0.12599000000000002</v>
      </c>
      <c r="K8" s="21">
        <v>9.4786999999999996E-4</v>
      </c>
      <c r="L8" s="30">
        <v>5.2478000000000004E-3</v>
      </c>
      <c r="N8" s="2" t="s">
        <v>63</v>
      </c>
    </row>
    <row r="9" spans="1:25" ht="15" thickBot="1" x14ac:dyDescent="0.35">
      <c r="B9" s="166"/>
      <c r="C9" s="39" t="s">
        <v>62</v>
      </c>
      <c r="D9" s="31">
        <v>97.901399999999995</v>
      </c>
      <c r="E9" s="32">
        <v>5.6383999999999999</v>
      </c>
      <c r="F9" s="32">
        <v>3.6185999999999998</v>
      </c>
      <c r="G9" s="33">
        <v>0.89579999999999993</v>
      </c>
      <c r="H9" s="34">
        <v>29.281000000000002</v>
      </c>
      <c r="I9" s="34">
        <v>63.526799999999994</v>
      </c>
      <c r="J9" s="33">
        <v>0.41996</v>
      </c>
      <c r="K9" s="33">
        <v>3.1596000000000003E-3</v>
      </c>
      <c r="L9" s="35">
        <v>1.7493000000000002E-2</v>
      </c>
      <c r="N9" s="2" t="s">
        <v>64</v>
      </c>
    </row>
    <row r="10" spans="1:25" ht="15" thickBot="1" x14ac:dyDescent="0.35">
      <c r="B10" s="10"/>
      <c r="C10" s="5"/>
      <c r="D10" s="9"/>
      <c r="E10" s="7"/>
      <c r="F10" s="7"/>
      <c r="G10" s="8"/>
      <c r="H10" s="9"/>
      <c r="I10" s="9"/>
      <c r="J10" s="8"/>
      <c r="K10" s="8"/>
      <c r="L10" s="8"/>
      <c r="N10" s="4"/>
    </row>
    <row r="11" spans="1:25" s="85" customFormat="1" ht="20.25" customHeight="1" thickBot="1" x14ac:dyDescent="0.35">
      <c r="D11" s="171" t="s">
        <v>69</v>
      </c>
      <c r="E11" s="173"/>
      <c r="F11" s="173"/>
      <c r="G11" s="173"/>
      <c r="H11" s="173"/>
      <c r="I11" s="173"/>
      <c r="J11" s="173"/>
      <c r="K11" s="173"/>
      <c r="L11" s="172"/>
      <c r="N11" s="171" t="s">
        <v>67</v>
      </c>
      <c r="O11" s="172"/>
      <c r="Q11" s="171" t="s">
        <v>68</v>
      </c>
      <c r="R11" s="173"/>
      <c r="S11" s="173"/>
      <c r="T11" s="173"/>
      <c r="U11" s="173"/>
      <c r="V11" s="173"/>
      <c r="W11" s="173"/>
      <c r="X11" s="173"/>
      <c r="Y11" s="172"/>
    </row>
    <row r="12" spans="1:25" x14ac:dyDescent="0.3">
      <c r="A12" s="149" t="s">
        <v>2</v>
      </c>
      <c r="B12" s="151" t="s">
        <v>168</v>
      </c>
      <c r="C12" s="163" t="s">
        <v>3</v>
      </c>
      <c r="D12" s="86" t="s">
        <v>49</v>
      </c>
      <c r="E12" s="87" t="s">
        <v>48</v>
      </c>
      <c r="F12" s="87" t="s">
        <v>44</v>
      </c>
      <c r="G12" s="87" t="s">
        <v>51</v>
      </c>
      <c r="H12" s="87" t="s">
        <v>47</v>
      </c>
      <c r="I12" s="88" t="s">
        <v>45</v>
      </c>
      <c r="J12" s="89" t="s">
        <v>52</v>
      </c>
      <c r="K12" s="90" t="s">
        <v>46</v>
      </c>
      <c r="L12" s="43" t="s">
        <v>50</v>
      </c>
      <c r="N12" s="157" t="s">
        <v>65</v>
      </c>
      <c r="O12" s="155" t="s">
        <v>66</v>
      </c>
      <c r="Q12" s="157" t="s">
        <v>49</v>
      </c>
      <c r="R12" s="158" t="s">
        <v>48</v>
      </c>
      <c r="S12" s="158" t="s">
        <v>44</v>
      </c>
      <c r="T12" s="158" t="s">
        <v>51</v>
      </c>
      <c r="U12" s="158" t="s">
        <v>47</v>
      </c>
      <c r="V12" s="158" t="s">
        <v>45</v>
      </c>
      <c r="W12" s="158" t="s">
        <v>52</v>
      </c>
      <c r="X12" s="158" t="s">
        <v>46</v>
      </c>
      <c r="Y12" s="155" t="s">
        <v>50</v>
      </c>
    </row>
    <row r="13" spans="1:25" ht="15" thickBot="1" x14ac:dyDescent="0.35">
      <c r="A13" s="150"/>
      <c r="B13" s="152"/>
      <c r="C13" s="156"/>
      <c r="D13" s="159" t="s">
        <v>70</v>
      </c>
      <c r="E13" s="160"/>
      <c r="F13" s="160"/>
      <c r="G13" s="160"/>
      <c r="H13" s="160"/>
      <c r="I13" s="161"/>
      <c r="J13" s="159" t="s">
        <v>71</v>
      </c>
      <c r="K13" s="160"/>
      <c r="L13" s="162"/>
      <c r="N13" s="150"/>
      <c r="O13" s="156"/>
      <c r="Q13" s="150"/>
      <c r="R13" s="152"/>
      <c r="S13" s="152"/>
      <c r="T13" s="152"/>
      <c r="U13" s="152"/>
      <c r="V13" s="152"/>
      <c r="W13" s="152"/>
      <c r="X13" s="152"/>
      <c r="Y13" s="156"/>
    </row>
    <row r="14" spans="1:25" s="16" customFormat="1" x14ac:dyDescent="0.3">
      <c r="A14" s="54" t="s">
        <v>85</v>
      </c>
      <c r="B14" s="55" t="s">
        <v>25</v>
      </c>
      <c r="C14" s="56">
        <v>43699.394837962966</v>
      </c>
      <c r="D14" s="57" t="s">
        <v>72</v>
      </c>
      <c r="E14" s="57" t="s">
        <v>72</v>
      </c>
      <c r="F14" s="58">
        <v>5.478873698443831E-3</v>
      </c>
      <c r="G14" s="57" t="s">
        <v>72</v>
      </c>
      <c r="H14" s="57" t="s">
        <v>72</v>
      </c>
      <c r="I14" s="57" t="s">
        <v>72</v>
      </c>
      <c r="J14" s="57" t="s">
        <v>72</v>
      </c>
      <c r="K14" s="58">
        <v>0.37262822753388297</v>
      </c>
      <c r="L14" s="59">
        <v>0.15653042378972862</v>
      </c>
      <c r="N14" s="54">
        <v>19368.05</v>
      </c>
      <c r="O14" s="73">
        <v>2.5299999999999998</v>
      </c>
      <c r="Q14" s="76">
        <v>0.76</v>
      </c>
      <c r="R14" s="77">
        <v>1.67</v>
      </c>
      <c r="S14" s="77">
        <v>4.05</v>
      </c>
      <c r="T14" s="77">
        <v>1.85</v>
      </c>
      <c r="U14" s="77">
        <v>4.2300000000000004</v>
      </c>
      <c r="V14" s="77">
        <v>1.45</v>
      </c>
      <c r="W14" s="77">
        <v>45.84</v>
      </c>
      <c r="X14" s="77">
        <v>61.75</v>
      </c>
      <c r="Y14" s="78">
        <v>172.14</v>
      </c>
    </row>
    <row r="15" spans="1:25" x14ac:dyDescent="0.3">
      <c r="A15" s="25" t="s">
        <v>87</v>
      </c>
      <c r="B15" s="17">
        <v>1</v>
      </c>
      <c r="C15" s="48">
        <v>43699.396238425928</v>
      </c>
      <c r="D15" s="20">
        <v>1.548757855058585</v>
      </c>
      <c r="E15" s="20">
        <v>5.7921596615579194</v>
      </c>
      <c r="F15" s="21">
        <v>7.5740849636811255E-2</v>
      </c>
      <c r="G15" s="20">
        <v>4.483713317391441</v>
      </c>
      <c r="H15" s="20">
        <v>11.811954488938582</v>
      </c>
      <c r="I15" s="20">
        <v>6.740250850486202</v>
      </c>
      <c r="J15" s="20">
        <v>1.8029906709814083</v>
      </c>
      <c r="K15" s="21">
        <v>0.55807733030900042</v>
      </c>
      <c r="L15" s="30">
        <v>0.4159628694952211</v>
      </c>
      <c r="N15" s="25">
        <v>19634.55</v>
      </c>
      <c r="O15" s="26">
        <v>0.62</v>
      </c>
      <c r="Q15" s="79">
        <v>1.98</v>
      </c>
      <c r="R15" s="20">
        <v>2.4</v>
      </c>
      <c r="S15" s="20">
        <v>3.57</v>
      </c>
      <c r="T15" s="20">
        <v>2.39</v>
      </c>
      <c r="U15" s="20">
        <v>2.69</v>
      </c>
      <c r="V15" s="20">
        <v>1.96</v>
      </c>
      <c r="W15" s="20">
        <v>4.74</v>
      </c>
      <c r="X15" s="20">
        <v>2.81</v>
      </c>
      <c r="Y15" s="64">
        <v>8.43</v>
      </c>
    </row>
    <row r="16" spans="1:25" x14ac:dyDescent="0.3">
      <c r="A16" s="25" t="s">
        <v>88</v>
      </c>
      <c r="B16" s="17">
        <v>2</v>
      </c>
      <c r="C16" s="48">
        <v>43699.397638888891</v>
      </c>
      <c r="D16" s="20">
        <v>1.1363616551995386</v>
      </c>
      <c r="E16" s="20">
        <v>7.7446518201213417</v>
      </c>
      <c r="F16" s="21">
        <v>3.5577213503095159E-2</v>
      </c>
      <c r="G16" s="20">
        <v>2.1253467412837304</v>
      </c>
      <c r="H16" s="20">
        <v>9.7353802110943342</v>
      </c>
      <c r="I16" s="20">
        <v>9.4688455827529108</v>
      </c>
      <c r="J16" s="21">
        <v>0.45896080500755959</v>
      </c>
      <c r="K16" s="21">
        <v>0.24392755097954044</v>
      </c>
      <c r="L16" s="60" t="s">
        <v>72</v>
      </c>
      <c r="N16" s="25">
        <v>19305.150000000001</v>
      </c>
      <c r="O16" s="26">
        <v>1.57</v>
      </c>
      <c r="Q16" s="79">
        <v>2.64</v>
      </c>
      <c r="R16" s="20">
        <v>0.94</v>
      </c>
      <c r="S16" s="20">
        <v>0.97</v>
      </c>
      <c r="T16" s="20">
        <v>0.91</v>
      </c>
      <c r="U16" s="20">
        <v>1.2</v>
      </c>
      <c r="V16" s="20">
        <v>1.6</v>
      </c>
      <c r="W16" s="20">
        <v>22.79</v>
      </c>
      <c r="X16" s="20">
        <v>10.31</v>
      </c>
      <c r="Y16" s="64">
        <v>0.83</v>
      </c>
    </row>
    <row r="17" spans="1:25" x14ac:dyDescent="0.3">
      <c r="A17" s="25" t="s">
        <v>89</v>
      </c>
      <c r="B17" s="17">
        <v>3</v>
      </c>
      <c r="C17" s="48">
        <v>43699.399039351854</v>
      </c>
      <c r="D17" s="20">
        <v>2.3943155165888728</v>
      </c>
      <c r="E17" s="20">
        <v>10.234088036142165</v>
      </c>
      <c r="F17" s="21">
        <v>2.5479818855192852E-2</v>
      </c>
      <c r="G17" s="20">
        <v>2.2616830567595256</v>
      </c>
      <c r="H17" s="20">
        <v>11.007396254207261</v>
      </c>
      <c r="I17" s="20">
        <v>12.608767207741133</v>
      </c>
      <c r="J17" s="49" t="s">
        <v>72</v>
      </c>
      <c r="K17" s="21">
        <v>5.7409159804287006E-2</v>
      </c>
      <c r="L17" s="60" t="s">
        <v>72</v>
      </c>
      <c r="N17" s="25">
        <v>20281.150000000001</v>
      </c>
      <c r="O17" s="26">
        <v>5.57</v>
      </c>
      <c r="Q17" s="79">
        <v>1.57</v>
      </c>
      <c r="R17" s="20">
        <v>0.32</v>
      </c>
      <c r="S17" s="20">
        <v>2.87</v>
      </c>
      <c r="T17" s="20">
        <v>1.93</v>
      </c>
      <c r="U17" s="20">
        <v>1.08</v>
      </c>
      <c r="V17" s="20">
        <v>1.21</v>
      </c>
      <c r="W17" s="20">
        <v>29.46</v>
      </c>
      <c r="X17" s="20">
        <v>14.97</v>
      </c>
      <c r="Y17" s="64">
        <v>0.5</v>
      </c>
    </row>
    <row r="18" spans="1:25" x14ac:dyDescent="0.3">
      <c r="A18" s="25" t="s">
        <v>90</v>
      </c>
      <c r="B18" s="17">
        <v>4</v>
      </c>
      <c r="C18" s="48">
        <v>43699.400439814817</v>
      </c>
      <c r="D18" s="20">
        <v>4.6213440089204285</v>
      </c>
      <c r="E18" s="20">
        <v>9.6651060526854131</v>
      </c>
      <c r="F18" s="21">
        <v>2.3054353882611327E-2</v>
      </c>
      <c r="G18" s="20">
        <v>2.0905173563809671</v>
      </c>
      <c r="H18" s="20">
        <v>9.9818776802497862</v>
      </c>
      <c r="I18" s="20">
        <v>11.833810354776942</v>
      </c>
      <c r="J18" s="49" t="s">
        <v>72</v>
      </c>
      <c r="K18" s="49" t="s">
        <v>72</v>
      </c>
      <c r="L18" s="60" t="s">
        <v>72</v>
      </c>
      <c r="N18" s="25">
        <v>21490.54</v>
      </c>
      <c r="O18" s="26">
        <v>1.1100000000000001</v>
      </c>
      <c r="Q18" s="79">
        <v>1.8</v>
      </c>
      <c r="R18" s="20">
        <v>1.57</v>
      </c>
      <c r="S18" s="20">
        <v>1.48</v>
      </c>
      <c r="T18" s="20">
        <v>0.3</v>
      </c>
      <c r="U18" s="20">
        <v>1.05</v>
      </c>
      <c r="V18" s="20">
        <v>1.44</v>
      </c>
      <c r="W18" s="20">
        <v>4.59</v>
      </c>
      <c r="X18" s="20">
        <v>5.26</v>
      </c>
      <c r="Y18" s="64">
        <v>0.23</v>
      </c>
    </row>
    <row r="19" spans="1:25" x14ac:dyDescent="0.3">
      <c r="A19" s="25" t="s">
        <v>91</v>
      </c>
      <c r="B19" s="17">
        <v>5</v>
      </c>
      <c r="C19" s="48">
        <v>43699.40185185185</v>
      </c>
      <c r="D19" s="20">
        <v>8.8618462779429077</v>
      </c>
      <c r="E19" s="20">
        <v>10.34483908939559</v>
      </c>
      <c r="F19" s="21">
        <v>3.6857977066244323E-2</v>
      </c>
      <c r="G19" s="20">
        <v>2.4804782519688469</v>
      </c>
      <c r="H19" s="20">
        <v>13.254472994589705</v>
      </c>
      <c r="I19" s="20">
        <v>13.10710957868929</v>
      </c>
      <c r="J19" s="49" t="s">
        <v>72</v>
      </c>
      <c r="K19" s="21">
        <v>9.1405530173008454E-2</v>
      </c>
      <c r="L19" s="60" t="s">
        <v>72</v>
      </c>
      <c r="N19" s="25">
        <v>19878.830000000002</v>
      </c>
      <c r="O19" s="26">
        <v>3.62</v>
      </c>
      <c r="Q19" s="79">
        <v>0.33</v>
      </c>
      <c r="R19" s="20">
        <v>1.24</v>
      </c>
      <c r="S19" s="20">
        <v>0.3</v>
      </c>
      <c r="T19" s="20">
        <v>0.98</v>
      </c>
      <c r="U19" s="20">
        <v>0.32</v>
      </c>
      <c r="V19" s="20">
        <v>2.2000000000000002</v>
      </c>
      <c r="W19" s="20">
        <v>24.98</v>
      </c>
      <c r="X19" s="20">
        <v>5.24</v>
      </c>
      <c r="Y19" s="64">
        <v>0.55000000000000004</v>
      </c>
    </row>
    <row r="20" spans="1:25" x14ac:dyDescent="0.3">
      <c r="A20" s="25" t="s">
        <v>92</v>
      </c>
      <c r="B20" s="17">
        <v>6</v>
      </c>
      <c r="C20" s="48">
        <v>43699.403252314813</v>
      </c>
      <c r="D20" s="20">
        <v>12.441558971073936</v>
      </c>
      <c r="E20" s="20">
        <v>7.4008138950989037</v>
      </c>
      <c r="F20" s="21">
        <v>3.3165892612979107E-2</v>
      </c>
      <c r="G20" s="20">
        <v>2.0452625380543052</v>
      </c>
      <c r="H20" s="20">
        <v>9.2035064983334003</v>
      </c>
      <c r="I20" s="20">
        <v>9.9220974552001291</v>
      </c>
      <c r="J20" s="49" t="s">
        <v>72</v>
      </c>
      <c r="K20" s="49" t="s">
        <v>72</v>
      </c>
      <c r="L20" s="60" t="s">
        <v>72</v>
      </c>
      <c r="N20" s="25">
        <v>20179.22</v>
      </c>
      <c r="O20" s="26">
        <v>0.85</v>
      </c>
      <c r="Q20" s="79">
        <v>3</v>
      </c>
      <c r="R20" s="20">
        <v>3.22</v>
      </c>
      <c r="S20" s="20">
        <v>2.4500000000000002</v>
      </c>
      <c r="T20" s="20">
        <v>3.36</v>
      </c>
      <c r="U20" s="20">
        <v>1.45</v>
      </c>
      <c r="V20" s="20">
        <v>1.21</v>
      </c>
      <c r="W20" s="20">
        <v>5.31</v>
      </c>
      <c r="X20" s="20">
        <v>5.04</v>
      </c>
      <c r="Y20" s="64">
        <v>0.66</v>
      </c>
    </row>
    <row r="21" spans="1:25" x14ac:dyDescent="0.3">
      <c r="A21" s="25" t="s">
        <v>93</v>
      </c>
      <c r="B21" s="17">
        <v>7</v>
      </c>
      <c r="C21" s="48">
        <v>43699.404652777775</v>
      </c>
      <c r="D21" s="20">
        <v>16.921497088683772</v>
      </c>
      <c r="E21" s="20">
        <v>5.5686948754106114</v>
      </c>
      <c r="F21" s="21">
        <v>3.9719652320747638E-2</v>
      </c>
      <c r="G21" s="20">
        <v>1.9004225799285541</v>
      </c>
      <c r="H21" s="20">
        <v>7.6844038047002261</v>
      </c>
      <c r="I21" s="20">
        <v>7.7017039137005305</v>
      </c>
      <c r="J21" s="49" t="s">
        <v>72</v>
      </c>
      <c r="K21" s="49" t="s">
        <v>72</v>
      </c>
      <c r="L21" s="60" t="s">
        <v>72</v>
      </c>
      <c r="N21" s="25">
        <v>19082.04</v>
      </c>
      <c r="O21" s="26">
        <v>0.73</v>
      </c>
      <c r="Q21" s="79">
        <v>0.38</v>
      </c>
      <c r="R21" s="20">
        <v>0.69</v>
      </c>
      <c r="S21" s="20">
        <v>1.75</v>
      </c>
      <c r="T21" s="20">
        <v>1.55</v>
      </c>
      <c r="U21" s="20">
        <v>0.93</v>
      </c>
      <c r="V21" s="20">
        <v>1.18</v>
      </c>
      <c r="W21" s="20">
        <v>5.82</v>
      </c>
      <c r="X21" s="20">
        <v>1.89</v>
      </c>
      <c r="Y21" s="64">
        <v>0.49</v>
      </c>
    </row>
    <row r="22" spans="1:25" x14ac:dyDescent="0.3">
      <c r="A22" s="25" t="s">
        <v>94</v>
      </c>
      <c r="B22" s="17">
        <v>8</v>
      </c>
      <c r="C22" s="48">
        <v>43699.406053240738</v>
      </c>
      <c r="D22" s="20">
        <v>18.983563403996985</v>
      </c>
      <c r="E22" s="20">
        <v>4.7118697638173188</v>
      </c>
      <c r="F22" s="21">
        <v>4.2244584440161527E-2</v>
      </c>
      <c r="G22" s="20">
        <v>1.7933701810855442</v>
      </c>
      <c r="H22" s="20">
        <v>6.6709502540003456</v>
      </c>
      <c r="I22" s="20">
        <v>6.6013188036139514</v>
      </c>
      <c r="J22" s="49" t="s">
        <v>72</v>
      </c>
      <c r="K22" s="49" t="s">
        <v>72</v>
      </c>
      <c r="L22" s="60" t="s">
        <v>72</v>
      </c>
      <c r="N22" s="25">
        <v>19456.39</v>
      </c>
      <c r="O22" s="26">
        <v>1.51</v>
      </c>
      <c r="Q22" s="79">
        <v>1.22</v>
      </c>
      <c r="R22" s="20">
        <v>0.57999999999999996</v>
      </c>
      <c r="S22" s="20">
        <v>0.91</v>
      </c>
      <c r="T22" s="20">
        <v>0.75</v>
      </c>
      <c r="U22" s="20">
        <v>0.42</v>
      </c>
      <c r="V22" s="20">
        <v>1.47</v>
      </c>
      <c r="W22" s="20">
        <v>14.42</v>
      </c>
      <c r="X22" s="20">
        <v>0.72</v>
      </c>
      <c r="Y22" s="64">
        <v>0.57999999999999996</v>
      </c>
    </row>
    <row r="23" spans="1:25" x14ac:dyDescent="0.3">
      <c r="A23" s="25" t="s">
        <v>95</v>
      </c>
      <c r="B23" s="17">
        <v>9</v>
      </c>
      <c r="C23" s="48">
        <v>43699.407453703701</v>
      </c>
      <c r="D23" s="20">
        <v>25.134526836201466</v>
      </c>
      <c r="E23" s="20">
        <v>5.11576675189038</v>
      </c>
      <c r="F23" s="21">
        <v>2.7784049744925821E-2</v>
      </c>
      <c r="G23" s="20">
        <v>2.1496072381258613</v>
      </c>
      <c r="H23" s="20">
        <v>7.1789907637302548</v>
      </c>
      <c r="I23" s="20">
        <v>7.6315565335838746</v>
      </c>
      <c r="J23" s="49" t="s">
        <v>72</v>
      </c>
      <c r="K23" s="49" t="s">
        <v>72</v>
      </c>
      <c r="L23" s="60" t="s">
        <v>72</v>
      </c>
      <c r="N23" s="25">
        <v>19229.36</v>
      </c>
      <c r="O23" s="26">
        <v>0.46</v>
      </c>
      <c r="Q23" s="79">
        <v>1.63</v>
      </c>
      <c r="R23" s="20">
        <v>0.69</v>
      </c>
      <c r="S23" s="20">
        <v>0.11</v>
      </c>
      <c r="T23" s="20">
        <v>0.64</v>
      </c>
      <c r="U23" s="20">
        <v>1.36</v>
      </c>
      <c r="V23" s="20">
        <v>1</v>
      </c>
      <c r="W23" s="20">
        <v>28.42</v>
      </c>
      <c r="X23" s="20">
        <v>0.94</v>
      </c>
      <c r="Y23" s="64">
        <v>0.45</v>
      </c>
    </row>
    <row r="24" spans="1:25" x14ac:dyDescent="0.3">
      <c r="A24" s="61" t="s">
        <v>86</v>
      </c>
      <c r="B24" s="17" t="s">
        <v>26</v>
      </c>
      <c r="C24" s="48">
        <v>43699.408854166664</v>
      </c>
      <c r="D24" s="49" t="s">
        <v>72</v>
      </c>
      <c r="E24" s="49" t="s">
        <v>72</v>
      </c>
      <c r="F24" s="21">
        <v>5.7120171936582906E-3</v>
      </c>
      <c r="G24" s="49" t="s">
        <v>72</v>
      </c>
      <c r="H24" s="49" t="s">
        <v>72</v>
      </c>
      <c r="I24" s="49" t="s">
        <v>72</v>
      </c>
      <c r="J24" s="49" t="s">
        <v>72</v>
      </c>
      <c r="K24" s="49" t="s">
        <v>72</v>
      </c>
      <c r="L24" s="60" t="s">
        <v>72</v>
      </c>
      <c r="N24" s="25">
        <v>20483.09</v>
      </c>
      <c r="O24" s="26">
        <v>4.42</v>
      </c>
      <c r="Q24" s="79">
        <v>0.68</v>
      </c>
      <c r="R24" s="20">
        <v>1.41</v>
      </c>
      <c r="S24" s="20">
        <v>2.29</v>
      </c>
      <c r="T24" s="20">
        <v>10.94</v>
      </c>
      <c r="U24" s="20">
        <v>3.48</v>
      </c>
      <c r="V24" s="20">
        <v>0.93</v>
      </c>
      <c r="W24" s="20">
        <v>7.54</v>
      </c>
      <c r="X24" s="20">
        <v>0.22</v>
      </c>
      <c r="Y24" s="64">
        <v>0.83</v>
      </c>
    </row>
    <row r="25" spans="1:25" x14ac:dyDescent="0.3">
      <c r="A25" s="25" t="s">
        <v>96</v>
      </c>
      <c r="B25" s="17">
        <v>10</v>
      </c>
      <c r="C25" s="48">
        <v>43699.410266203704</v>
      </c>
      <c r="D25" s="20">
        <v>26.39799304492027</v>
      </c>
      <c r="E25" s="20">
        <v>4.865214576546558</v>
      </c>
      <c r="F25" s="21">
        <v>3.1735404623881552E-2</v>
      </c>
      <c r="G25" s="20">
        <v>2.1374546770388934</v>
      </c>
      <c r="H25" s="20">
        <v>6.7313982290356185</v>
      </c>
      <c r="I25" s="20">
        <v>7.0018769160389454</v>
      </c>
      <c r="J25" s="49" t="s">
        <v>72</v>
      </c>
      <c r="K25" s="49" t="s">
        <v>72</v>
      </c>
      <c r="L25" s="60" t="s">
        <v>72</v>
      </c>
      <c r="N25" s="25">
        <v>21056.43</v>
      </c>
      <c r="O25" s="26">
        <v>2.23</v>
      </c>
      <c r="Q25" s="79">
        <v>0.88</v>
      </c>
      <c r="R25" s="20">
        <v>0.92</v>
      </c>
      <c r="S25" s="20">
        <v>2.2999999999999998</v>
      </c>
      <c r="T25" s="20">
        <v>1.39</v>
      </c>
      <c r="U25" s="20">
        <v>2.5</v>
      </c>
      <c r="V25" s="20">
        <v>1.67</v>
      </c>
      <c r="W25" s="20">
        <v>4.34</v>
      </c>
      <c r="X25" s="20">
        <v>0.84</v>
      </c>
      <c r="Y25" s="64">
        <v>0.37</v>
      </c>
    </row>
    <row r="26" spans="1:25" x14ac:dyDescent="0.3">
      <c r="A26" s="25" t="s">
        <v>97</v>
      </c>
      <c r="B26" s="17">
        <v>11</v>
      </c>
      <c r="C26" s="48">
        <v>43699.411666666667</v>
      </c>
      <c r="D26" s="20">
        <v>0.38988267777699287</v>
      </c>
      <c r="E26" s="20">
        <v>1.4918181781866835</v>
      </c>
      <c r="F26" s="21">
        <v>2.8127992223547688E-2</v>
      </c>
      <c r="G26" s="20">
        <v>2.3302279485920336</v>
      </c>
      <c r="H26" s="20">
        <v>4.128240124614039</v>
      </c>
      <c r="I26" s="20">
        <v>1.6874884845360596</v>
      </c>
      <c r="J26" s="49" t="s">
        <v>72</v>
      </c>
      <c r="K26" s="21">
        <v>3.3644622328569233E-2</v>
      </c>
      <c r="L26" s="60" t="s">
        <v>72</v>
      </c>
      <c r="N26" s="25">
        <v>21229.1</v>
      </c>
      <c r="O26" s="26">
        <v>2.11</v>
      </c>
      <c r="Q26" s="79">
        <v>3.15</v>
      </c>
      <c r="R26" s="20">
        <v>1.7</v>
      </c>
      <c r="S26" s="20">
        <v>4.3499999999999996</v>
      </c>
      <c r="T26" s="20">
        <v>1.76</v>
      </c>
      <c r="U26" s="20">
        <v>2.58</v>
      </c>
      <c r="V26" s="20">
        <v>2.38</v>
      </c>
      <c r="W26" s="20">
        <v>5.32</v>
      </c>
      <c r="X26" s="20">
        <v>31.72</v>
      </c>
      <c r="Y26" s="64">
        <v>1.48</v>
      </c>
    </row>
    <row r="27" spans="1:25" x14ac:dyDescent="0.3">
      <c r="A27" s="25" t="s">
        <v>98</v>
      </c>
      <c r="B27" s="17">
        <v>12</v>
      </c>
      <c r="C27" s="48">
        <v>43699.41306712963</v>
      </c>
      <c r="D27" s="20">
        <v>0.94619214869428103</v>
      </c>
      <c r="E27" s="20">
        <v>5.034756295345006</v>
      </c>
      <c r="F27" s="21">
        <v>2.5605569405646129E-2</v>
      </c>
      <c r="G27" s="20">
        <v>2.2231360459234657</v>
      </c>
      <c r="H27" s="20">
        <v>7.5725057377637643</v>
      </c>
      <c r="I27" s="20">
        <v>6.285769116609103</v>
      </c>
      <c r="J27" s="49" t="s">
        <v>72</v>
      </c>
      <c r="K27" s="21">
        <v>0.37778596799723341</v>
      </c>
      <c r="L27" s="60" t="s">
        <v>72</v>
      </c>
      <c r="N27" s="25">
        <v>23687.09</v>
      </c>
      <c r="O27" s="26">
        <v>7.39</v>
      </c>
      <c r="Q27" s="79">
        <v>2.15</v>
      </c>
      <c r="R27" s="20">
        <v>2.09</v>
      </c>
      <c r="S27" s="20">
        <v>2.63</v>
      </c>
      <c r="T27" s="20">
        <v>2.76</v>
      </c>
      <c r="U27" s="20">
        <v>1.91</v>
      </c>
      <c r="V27" s="20">
        <v>1.45</v>
      </c>
      <c r="W27" s="20">
        <v>2.29</v>
      </c>
      <c r="X27" s="20">
        <v>0.3</v>
      </c>
      <c r="Y27" s="64">
        <v>0.16</v>
      </c>
    </row>
    <row r="28" spans="1:25" x14ac:dyDescent="0.3">
      <c r="A28" s="25" t="s">
        <v>99</v>
      </c>
      <c r="B28" s="17">
        <v>13</v>
      </c>
      <c r="C28" s="48">
        <v>43699.414467592593</v>
      </c>
      <c r="D28" s="20">
        <v>1.6132227058536295</v>
      </c>
      <c r="E28" s="20">
        <v>8.5943081820082128</v>
      </c>
      <c r="F28" s="21">
        <v>3.6391463060850442E-2</v>
      </c>
      <c r="G28" s="20">
        <v>2.2505775726512769</v>
      </c>
      <c r="H28" s="20">
        <v>9.6085281712071975</v>
      </c>
      <c r="I28" s="20">
        <v>10.972913774792048</v>
      </c>
      <c r="J28" s="49" t="s">
        <v>72</v>
      </c>
      <c r="K28" s="21">
        <v>0.60821879247428379</v>
      </c>
      <c r="L28" s="60" t="s">
        <v>72</v>
      </c>
      <c r="N28" s="25">
        <v>20134.62</v>
      </c>
      <c r="O28" s="26">
        <v>1.76</v>
      </c>
      <c r="Q28" s="79">
        <v>1.85</v>
      </c>
      <c r="R28" s="20">
        <v>2.02</v>
      </c>
      <c r="S28" s="20">
        <v>1.0900000000000001</v>
      </c>
      <c r="T28" s="20">
        <v>1.21</v>
      </c>
      <c r="U28" s="20">
        <v>0.98</v>
      </c>
      <c r="V28" s="20">
        <v>1.53</v>
      </c>
      <c r="W28" s="20">
        <v>30.99</v>
      </c>
      <c r="X28" s="20">
        <v>1.34</v>
      </c>
      <c r="Y28" s="64">
        <v>1.1000000000000001</v>
      </c>
    </row>
    <row r="29" spans="1:25" x14ac:dyDescent="0.3">
      <c r="A29" s="25" t="s">
        <v>100</v>
      </c>
      <c r="B29" s="17">
        <v>14</v>
      </c>
      <c r="C29" s="48">
        <v>43699.415868055556</v>
      </c>
      <c r="D29" s="20">
        <v>3.8099248386440676</v>
      </c>
      <c r="E29" s="20">
        <v>10.301749202330571</v>
      </c>
      <c r="F29" s="21">
        <v>4.2339923200282722E-2</v>
      </c>
      <c r="G29" s="20">
        <v>2.3463430131077638</v>
      </c>
      <c r="H29" s="20">
        <v>10.228402812874652</v>
      </c>
      <c r="I29" s="20">
        <v>13.007556145909579</v>
      </c>
      <c r="J29" s="49" t="s">
        <v>72</v>
      </c>
      <c r="K29" s="21">
        <v>0.71196442778427249</v>
      </c>
      <c r="L29" s="60" t="s">
        <v>72</v>
      </c>
      <c r="N29" s="25">
        <v>19996.53</v>
      </c>
      <c r="O29" s="26">
        <v>0.97</v>
      </c>
      <c r="Q29" s="79">
        <v>0.66</v>
      </c>
      <c r="R29" s="20">
        <v>1.75</v>
      </c>
      <c r="S29" s="20">
        <v>1.97</v>
      </c>
      <c r="T29" s="20">
        <v>0.95</v>
      </c>
      <c r="U29" s="20">
        <v>1.48</v>
      </c>
      <c r="V29" s="20">
        <v>0.49</v>
      </c>
      <c r="W29" s="20">
        <v>7.35</v>
      </c>
      <c r="X29" s="20">
        <v>2.64</v>
      </c>
      <c r="Y29" s="64">
        <v>0.52</v>
      </c>
    </row>
    <row r="30" spans="1:25" x14ac:dyDescent="0.3">
      <c r="A30" s="25" t="s">
        <v>101</v>
      </c>
      <c r="B30" s="17">
        <v>15</v>
      </c>
      <c r="C30" s="48">
        <v>43699.417280092595</v>
      </c>
      <c r="D30" s="20">
        <v>7.8710860366346216</v>
      </c>
      <c r="E30" s="20">
        <v>10.563612740466821</v>
      </c>
      <c r="F30" s="21">
        <v>4.1361003195992799E-2</v>
      </c>
      <c r="G30" s="20">
        <v>2.4677579493082278</v>
      </c>
      <c r="H30" s="20">
        <v>11.086552461214257</v>
      </c>
      <c r="I30" s="20">
        <v>14.16567106166732</v>
      </c>
      <c r="J30" s="20">
        <v>1.6777624877283839</v>
      </c>
      <c r="K30" s="21">
        <v>0.61297977421458227</v>
      </c>
      <c r="L30" s="60" t="s">
        <v>72</v>
      </c>
      <c r="N30" s="25">
        <v>21248.09</v>
      </c>
      <c r="O30" s="26">
        <v>1.35</v>
      </c>
      <c r="Q30" s="79">
        <v>1.97</v>
      </c>
      <c r="R30" s="20">
        <v>0.45</v>
      </c>
      <c r="S30" s="20">
        <v>2.44</v>
      </c>
      <c r="T30" s="20">
        <v>0.63</v>
      </c>
      <c r="U30" s="20">
        <v>0.79</v>
      </c>
      <c r="V30" s="20">
        <v>1.1499999999999999</v>
      </c>
      <c r="W30" s="20">
        <v>1.76</v>
      </c>
      <c r="X30" s="20">
        <v>1.92</v>
      </c>
      <c r="Y30" s="64">
        <v>0.55000000000000004</v>
      </c>
    </row>
    <row r="31" spans="1:25" x14ac:dyDescent="0.3">
      <c r="A31" s="25" t="s">
        <v>102</v>
      </c>
      <c r="B31" s="17">
        <v>16</v>
      </c>
      <c r="C31" s="48">
        <v>43699.418680555558</v>
      </c>
      <c r="D31" s="20">
        <v>11.572338014599802</v>
      </c>
      <c r="E31" s="20">
        <v>9.3950404980656472</v>
      </c>
      <c r="F31" s="21">
        <v>4.2323731256071674E-2</v>
      </c>
      <c r="G31" s="20">
        <v>2.3558278392482306</v>
      </c>
      <c r="H31" s="20">
        <v>10.69068065058889</v>
      </c>
      <c r="I31" s="20">
        <v>12.802477733336262</v>
      </c>
      <c r="J31" s="49" t="s">
        <v>72</v>
      </c>
      <c r="K31" s="21">
        <v>0.43347929459949508</v>
      </c>
      <c r="L31" s="60" t="s">
        <v>72</v>
      </c>
      <c r="N31" s="25">
        <v>19729.34</v>
      </c>
      <c r="O31" s="26">
        <v>2.35</v>
      </c>
      <c r="Q31" s="79">
        <v>1.57</v>
      </c>
      <c r="R31" s="20">
        <v>1.97</v>
      </c>
      <c r="S31" s="20">
        <v>0.9</v>
      </c>
      <c r="T31" s="20">
        <v>1.65</v>
      </c>
      <c r="U31" s="20">
        <v>0.69</v>
      </c>
      <c r="V31" s="20">
        <v>1.04</v>
      </c>
      <c r="W31" s="20">
        <v>7.55</v>
      </c>
      <c r="X31" s="20">
        <v>3.71</v>
      </c>
      <c r="Y31" s="64">
        <v>0.21</v>
      </c>
    </row>
    <row r="32" spans="1:25" x14ac:dyDescent="0.3">
      <c r="A32" s="25" t="s">
        <v>103</v>
      </c>
      <c r="B32" s="17">
        <v>17</v>
      </c>
      <c r="C32" s="48">
        <v>43699.420081018521</v>
      </c>
      <c r="D32" s="20">
        <v>17.175959651578534</v>
      </c>
      <c r="E32" s="20">
        <v>7.6884593694457193</v>
      </c>
      <c r="F32" s="21">
        <v>4.022548184587782E-2</v>
      </c>
      <c r="G32" s="20">
        <v>2.2235780273097525</v>
      </c>
      <c r="H32" s="20">
        <v>9.8737275586940072</v>
      </c>
      <c r="I32" s="20">
        <v>10.966537802765984</v>
      </c>
      <c r="J32" s="49" t="s">
        <v>72</v>
      </c>
      <c r="K32" s="21">
        <v>0.32533138615101526</v>
      </c>
      <c r="L32" s="60" t="s">
        <v>72</v>
      </c>
      <c r="N32" s="25">
        <v>21364.66</v>
      </c>
      <c r="O32" s="26">
        <v>7.78</v>
      </c>
      <c r="Q32" s="79">
        <v>0.78</v>
      </c>
      <c r="R32" s="20">
        <v>1.53</v>
      </c>
      <c r="S32" s="20">
        <v>2.3199999999999998</v>
      </c>
      <c r="T32" s="20">
        <v>2.5099999999999998</v>
      </c>
      <c r="U32" s="20">
        <v>0.23</v>
      </c>
      <c r="V32" s="20">
        <v>0.32</v>
      </c>
      <c r="W32" s="20">
        <v>18.760000000000002</v>
      </c>
      <c r="X32" s="20">
        <v>2.9</v>
      </c>
      <c r="Y32" s="64">
        <v>0.88</v>
      </c>
    </row>
    <row r="33" spans="1:25" x14ac:dyDescent="0.3">
      <c r="A33" s="25" t="s">
        <v>104</v>
      </c>
      <c r="B33" s="17">
        <v>18</v>
      </c>
      <c r="C33" s="48">
        <v>43699.421481481484</v>
      </c>
      <c r="D33" s="20">
        <v>17.524791045226305</v>
      </c>
      <c r="E33" s="20">
        <v>4.9190194023237472</v>
      </c>
      <c r="F33" s="21">
        <v>5.5300210959278846E-2</v>
      </c>
      <c r="G33" s="20">
        <v>1.6952601740696844</v>
      </c>
      <c r="H33" s="20">
        <v>6.5242972678412894</v>
      </c>
      <c r="I33" s="20">
        <v>6.9238545414341068</v>
      </c>
      <c r="J33" s="20">
        <v>1.8919319687390714</v>
      </c>
      <c r="K33" s="21">
        <v>6.9284679301183233E-2</v>
      </c>
      <c r="L33" s="60" t="s">
        <v>72</v>
      </c>
      <c r="N33" s="25">
        <v>20892.21</v>
      </c>
      <c r="O33" s="26">
        <v>4.17</v>
      </c>
      <c r="Q33" s="79">
        <v>1.01</v>
      </c>
      <c r="R33" s="20">
        <v>1.05</v>
      </c>
      <c r="S33" s="20">
        <v>0.71</v>
      </c>
      <c r="T33" s="20">
        <v>1.37</v>
      </c>
      <c r="U33" s="20">
        <v>1.62</v>
      </c>
      <c r="V33" s="20">
        <v>1.32</v>
      </c>
      <c r="W33" s="20">
        <v>3.57</v>
      </c>
      <c r="X33" s="20">
        <v>14.4</v>
      </c>
      <c r="Y33" s="64">
        <v>0.23</v>
      </c>
    </row>
    <row r="34" spans="1:25" s="16" customFormat="1" x14ac:dyDescent="0.3">
      <c r="A34" s="62" t="s">
        <v>105</v>
      </c>
      <c r="B34" s="44" t="s">
        <v>27</v>
      </c>
      <c r="C34" s="45">
        <v>43699.422881944447</v>
      </c>
      <c r="D34" s="46" t="s">
        <v>72</v>
      </c>
      <c r="E34" s="46" t="s">
        <v>72</v>
      </c>
      <c r="F34" s="47">
        <v>5.8230698966714525E-3</v>
      </c>
      <c r="G34" s="46" t="s">
        <v>72</v>
      </c>
      <c r="H34" s="46" t="s">
        <v>72</v>
      </c>
      <c r="I34" s="46" t="s">
        <v>72</v>
      </c>
      <c r="J34" s="46" t="s">
        <v>72</v>
      </c>
      <c r="K34" s="46" t="s">
        <v>72</v>
      </c>
      <c r="L34" s="63" t="s">
        <v>72</v>
      </c>
      <c r="N34" s="62">
        <v>22146.12</v>
      </c>
      <c r="O34" s="74">
        <v>2.81</v>
      </c>
      <c r="Q34" s="80">
        <v>1.29</v>
      </c>
      <c r="R34" s="53">
        <v>3.57</v>
      </c>
      <c r="S34" s="53">
        <v>2.59</v>
      </c>
      <c r="T34" s="53">
        <v>1.78</v>
      </c>
      <c r="U34" s="53">
        <v>1.57</v>
      </c>
      <c r="V34" s="53">
        <v>1.32</v>
      </c>
      <c r="W34" s="53">
        <v>4.8099999999999996</v>
      </c>
      <c r="X34" s="53">
        <v>0.15</v>
      </c>
      <c r="Y34" s="81">
        <v>0.24</v>
      </c>
    </row>
    <row r="35" spans="1:25" x14ac:dyDescent="0.3">
      <c r="A35" s="25" t="s">
        <v>107</v>
      </c>
      <c r="B35" s="17">
        <v>19</v>
      </c>
      <c r="C35" s="48">
        <v>43699.424293981479</v>
      </c>
      <c r="D35" s="20">
        <v>24.034590604669617</v>
      </c>
      <c r="E35" s="20">
        <v>5.4133195236500047</v>
      </c>
      <c r="F35" s="21">
        <v>3.8637770464479158E-2</v>
      </c>
      <c r="G35" s="20">
        <v>2.093945054019049</v>
      </c>
      <c r="H35" s="20">
        <v>7.40869519976627</v>
      </c>
      <c r="I35" s="20">
        <v>8.0479969811469374</v>
      </c>
      <c r="J35" s="49" t="s">
        <v>72</v>
      </c>
      <c r="K35" s="21">
        <v>8.7027782805005074E-2</v>
      </c>
      <c r="L35" s="60" t="s">
        <v>72</v>
      </c>
      <c r="N35" s="25">
        <v>21594.91</v>
      </c>
      <c r="O35" s="26">
        <v>2.65</v>
      </c>
      <c r="Q35" s="79">
        <v>1.21</v>
      </c>
      <c r="R35" s="20">
        <v>1.24</v>
      </c>
      <c r="S35" s="20">
        <v>1.56</v>
      </c>
      <c r="T35" s="20">
        <v>0.26</v>
      </c>
      <c r="U35" s="20">
        <v>0.96</v>
      </c>
      <c r="V35" s="20">
        <v>0.76</v>
      </c>
      <c r="W35" s="20">
        <v>19.93</v>
      </c>
      <c r="X35" s="20">
        <v>11.29</v>
      </c>
      <c r="Y35" s="64">
        <v>0.42</v>
      </c>
    </row>
    <row r="36" spans="1:25" x14ac:dyDescent="0.3">
      <c r="A36" s="25" t="s">
        <v>108</v>
      </c>
      <c r="B36" s="17">
        <v>20</v>
      </c>
      <c r="C36" s="48">
        <v>43699.425694444442</v>
      </c>
      <c r="D36" s="20">
        <v>29.579533751104801</v>
      </c>
      <c r="E36" s="20">
        <v>5.7112001363565694</v>
      </c>
      <c r="F36" s="21">
        <v>3.8445129702036035E-2</v>
      </c>
      <c r="G36" s="20">
        <v>2.3722774219677882</v>
      </c>
      <c r="H36" s="20">
        <v>7.4781277864912417</v>
      </c>
      <c r="I36" s="20">
        <v>8.9027604851005062</v>
      </c>
      <c r="J36" s="49" t="s">
        <v>72</v>
      </c>
      <c r="K36" s="21">
        <v>0.12299709932605764</v>
      </c>
      <c r="L36" s="60" t="s">
        <v>72</v>
      </c>
      <c r="N36" s="25">
        <v>20590.509999999998</v>
      </c>
      <c r="O36" s="26">
        <v>3.37</v>
      </c>
      <c r="Q36" s="79">
        <v>0.93</v>
      </c>
      <c r="R36" s="20">
        <v>1.02</v>
      </c>
      <c r="S36" s="20">
        <v>1.77</v>
      </c>
      <c r="T36" s="20">
        <v>1.05</v>
      </c>
      <c r="U36" s="20">
        <v>0.89</v>
      </c>
      <c r="V36" s="20">
        <v>1.19</v>
      </c>
      <c r="W36" s="20">
        <v>8.6199999999999992</v>
      </c>
      <c r="X36" s="20">
        <v>7.45</v>
      </c>
      <c r="Y36" s="64">
        <v>0.51</v>
      </c>
    </row>
    <row r="37" spans="1:25" x14ac:dyDescent="0.3">
      <c r="A37" s="25" t="s">
        <v>109</v>
      </c>
      <c r="B37" s="17">
        <v>21</v>
      </c>
      <c r="C37" s="48">
        <v>43699.427094907405</v>
      </c>
      <c r="D37" s="20">
        <v>24.524624610833694</v>
      </c>
      <c r="E37" s="20">
        <v>4.4319034148282048</v>
      </c>
      <c r="F37" s="21">
        <v>3.7828300311824277E-2</v>
      </c>
      <c r="G37" s="20">
        <v>1.9602691628439468</v>
      </c>
      <c r="H37" s="20">
        <v>5.8543183503486951</v>
      </c>
      <c r="I37" s="20">
        <v>7.3483162888263953</v>
      </c>
      <c r="J37" s="49" t="s">
        <v>72</v>
      </c>
      <c r="K37" s="21">
        <v>8.1276253803834977E-2</v>
      </c>
      <c r="L37" s="60" t="s">
        <v>72</v>
      </c>
      <c r="N37" s="25">
        <v>20067.62</v>
      </c>
      <c r="O37" s="26">
        <v>0.17</v>
      </c>
      <c r="Q37" s="79">
        <v>0.68</v>
      </c>
      <c r="R37" s="20">
        <v>0.69</v>
      </c>
      <c r="S37" s="20">
        <v>2.25</v>
      </c>
      <c r="T37" s="20">
        <v>1.68</v>
      </c>
      <c r="U37" s="20">
        <v>1.56</v>
      </c>
      <c r="V37" s="20">
        <v>0.71</v>
      </c>
      <c r="W37" s="20">
        <v>6.1</v>
      </c>
      <c r="X37" s="20">
        <v>16.18</v>
      </c>
      <c r="Y37" s="64">
        <v>1.08</v>
      </c>
    </row>
    <row r="38" spans="1:25" x14ac:dyDescent="0.3">
      <c r="A38" s="25" t="s">
        <v>110</v>
      </c>
      <c r="B38" s="17">
        <v>22</v>
      </c>
      <c r="C38" s="48">
        <v>43699.428506944445</v>
      </c>
      <c r="D38" s="20">
        <v>38.749585678894427</v>
      </c>
      <c r="E38" s="20">
        <v>6.9110743001968107</v>
      </c>
      <c r="F38" s="21">
        <v>3.824201302420515E-2</v>
      </c>
      <c r="G38" s="20">
        <v>3.1254057744184918</v>
      </c>
      <c r="H38" s="20">
        <v>10.68357259899517</v>
      </c>
      <c r="I38" s="20">
        <v>10.228441015022257</v>
      </c>
      <c r="J38" s="20">
        <v>6.6159638579939797</v>
      </c>
      <c r="K38" s="20">
        <v>29.741556999990362</v>
      </c>
      <c r="L38" s="64">
        <v>11.518610818531215</v>
      </c>
      <c r="N38" s="25">
        <v>20957.37</v>
      </c>
      <c r="O38" s="26">
        <v>3.19</v>
      </c>
      <c r="Q38" s="79">
        <v>0.87</v>
      </c>
      <c r="R38" s="20">
        <v>0.71</v>
      </c>
      <c r="S38" s="20">
        <v>1.21</v>
      </c>
      <c r="T38" s="20">
        <v>1.08</v>
      </c>
      <c r="U38" s="20">
        <v>0.62</v>
      </c>
      <c r="V38" s="20">
        <v>0.85</v>
      </c>
      <c r="W38" s="20">
        <v>3.35</v>
      </c>
      <c r="X38" s="20">
        <v>0.41</v>
      </c>
      <c r="Y38" s="64">
        <v>0.86</v>
      </c>
    </row>
    <row r="39" spans="1:25" x14ac:dyDescent="0.3">
      <c r="A39" s="25" t="s">
        <v>111</v>
      </c>
      <c r="B39" s="17">
        <v>23</v>
      </c>
      <c r="C39" s="48">
        <v>43699.429907407408</v>
      </c>
      <c r="D39" s="20">
        <v>35.968125103448379</v>
      </c>
      <c r="E39" s="20">
        <v>5.7961663603606608</v>
      </c>
      <c r="F39" s="21">
        <v>4.8677716400305805E-2</v>
      </c>
      <c r="G39" s="20">
        <v>3.2731608543703383</v>
      </c>
      <c r="H39" s="20">
        <v>9.3984163944699901</v>
      </c>
      <c r="I39" s="20">
        <v>8.6607177451905386</v>
      </c>
      <c r="J39" s="20">
        <v>1.272373055143722</v>
      </c>
      <c r="K39" s="20">
        <v>2.7593884538066824</v>
      </c>
      <c r="L39" s="64">
        <v>3.3159786644831351</v>
      </c>
      <c r="N39" s="25">
        <v>21226.48</v>
      </c>
      <c r="O39" s="26">
        <v>1.48</v>
      </c>
      <c r="Q39" s="79">
        <v>0.88</v>
      </c>
      <c r="R39" s="20">
        <v>0.61</v>
      </c>
      <c r="S39" s="20">
        <v>1.59</v>
      </c>
      <c r="T39" s="20">
        <v>1.47</v>
      </c>
      <c r="U39" s="20">
        <v>0.27</v>
      </c>
      <c r="V39" s="20">
        <v>0.57999999999999996</v>
      </c>
      <c r="W39" s="20">
        <v>4.3899999999999997</v>
      </c>
      <c r="X39" s="20">
        <v>1.07</v>
      </c>
      <c r="Y39" s="64">
        <v>0.81</v>
      </c>
    </row>
    <row r="40" spans="1:25" x14ac:dyDescent="0.3">
      <c r="A40" s="25" t="s">
        <v>112</v>
      </c>
      <c r="B40" s="17">
        <v>24</v>
      </c>
      <c r="C40" s="48">
        <v>43699.431307870371</v>
      </c>
      <c r="D40" s="20">
        <v>33.462606386609565</v>
      </c>
      <c r="E40" s="20">
        <v>4.8820960176188208</v>
      </c>
      <c r="F40" s="21">
        <v>4.6473309215876633E-2</v>
      </c>
      <c r="G40" s="20">
        <v>3.3488224202764623</v>
      </c>
      <c r="H40" s="20">
        <v>10.868227943988348</v>
      </c>
      <c r="I40" s="20">
        <v>7.0545001441706914</v>
      </c>
      <c r="J40" s="20">
        <v>2.793764547672148</v>
      </c>
      <c r="K40" s="21">
        <v>0.71824492366862058</v>
      </c>
      <c r="L40" s="64">
        <v>2.0220151226882157</v>
      </c>
      <c r="N40" s="25">
        <v>20928.45</v>
      </c>
      <c r="O40" s="26">
        <v>0.46</v>
      </c>
      <c r="Q40" s="79">
        <v>1.46</v>
      </c>
      <c r="R40" s="20">
        <v>0.77</v>
      </c>
      <c r="S40" s="20">
        <v>0.28999999999999998</v>
      </c>
      <c r="T40" s="20">
        <v>1.44</v>
      </c>
      <c r="U40" s="20">
        <v>0.46</v>
      </c>
      <c r="V40" s="20">
        <v>0.73</v>
      </c>
      <c r="W40" s="20">
        <v>4.0999999999999996</v>
      </c>
      <c r="X40" s="20">
        <v>4.93</v>
      </c>
      <c r="Y40" s="64">
        <v>1.9</v>
      </c>
    </row>
    <row r="41" spans="1:25" x14ac:dyDescent="0.3">
      <c r="A41" s="25" t="s">
        <v>113</v>
      </c>
      <c r="B41" s="17">
        <v>25</v>
      </c>
      <c r="C41" s="48">
        <v>43699.432719907411</v>
      </c>
      <c r="D41" s="20">
        <v>40.922028527918556</v>
      </c>
      <c r="E41" s="20">
        <v>7.3106698455219661</v>
      </c>
      <c r="F41" s="21">
        <v>4.6090222621221436E-2</v>
      </c>
      <c r="G41" s="20">
        <v>3.1580344073189059</v>
      </c>
      <c r="H41" s="20">
        <v>12.51549215919937</v>
      </c>
      <c r="I41" s="20">
        <v>11.327184499814722</v>
      </c>
      <c r="J41" s="20">
        <v>13.113231948743747</v>
      </c>
      <c r="K41" s="20">
        <v>38.180801107972322</v>
      </c>
      <c r="L41" s="64">
        <v>2.933879733115631</v>
      </c>
      <c r="N41" s="25">
        <v>20401.990000000002</v>
      </c>
      <c r="O41" s="26">
        <v>1.52</v>
      </c>
      <c r="Q41" s="79">
        <v>0.7</v>
      </c>
      <c r="R41" s="20">
        <v>0.87</v>
      </c>
      <c r="S41" s="20">
        <v>0.7</v>
      </c>
      <c r="T41" s="20">
        <v>1.04</v>
      </c>
      <c r="U41" s="20">
        <v>1.28</v>
      </c>
      <c r="V41" s="20">
        <v>1.65</v>
      </c>
      <c r="W41" s="20">
        <v>1.42</v>
      </c>
      <c r="X41" s="20">
        <v>0.18</v>
      </c>
      <c r="Y41" s="64">
        <v>2.38</v>
      </c>
    </row>
    <row r="42" spans="1:25" x14ac:dyDescent="0.3">
      <c r="A42" s="25" t="s">
        <v>114</v>
      </c>
      <c r="B42" s="17">
        <v>26</v>
      </c>
      <c r="C42" s="48">
        <v>43699.434120370373</v>
      </c>
      <c r="D42" s="20">
        <v>42.450836315575245</v>
      </c>
      <c r="E42" s="20">
        <v>6.7370719647330226</v>
      </c>
      <c r="F42" s="21">
        <v>3.722439245764838E-2</v>
      </c>
      <c r="G42" s="20">
        <v>3.8778677002585029</v>
      </c>
      <c r="H42" s="20">
        <v>10.57946734404605</v>
      </c>
      <c r="I42" s="20">
        <v>10.594745318152029</v>
      </c>
      <c r="J42" s="20">
        <v>1.2555227924344416</v>
      </c>
      <c r="K42" s="20">
        <v>10.442172015485815</v>
      </c>
      <c r="L42" s="64">
        <v>1.8902608292528007</v>
      </c>
      <c r="N42" s="25">
        <v>20817.2</v>
      </c>
      <c r="O42" s="26">
        <v>0.95</v>
      </c>
      <c r="Q42" s="79">
        <v>2.72</v>
      </c>
      <c r="R42" s="20">
        <v>2.1</v>
      </c>
      <c r="S42" s="20">
        <v>2.52</v>
      </c>
      <c r="T42" s="20">
        <v>3.09</v>
      </c>
      <c r="U42" s="20">
        <v>0.94</v>
      </c>
      <c r="V42" s="20">
        <v>0.42</v>
      </c>
      <c r="W42" s="20">
        <v>13.98</v>
      </c>
      <c r="X42" s="20">
        <v>1.58</v>
      </c>
      <c r="Y42" s="64">
        <v>1.51</v>
      </c>
    </row>
    <row r="43" spans="1:25" x14ac:dyDescent="0.3">
      <c r="A43" s="25" t="s">
        <v>115</v>
      </c>
      <c r="B43" s="17">
        <v>27</v>
      </c>
      <c r="C43" s="48">
        <v>43699.435520833336</v>
      </c>
      <c r="D43" s="20">
        <v>36.921100940450984</v>
      </c>
      <c r="E43" s="20">
        <v>5.3182522627108053</v>
      </c>
      <c r="F43" s="21">
        <v>3.9567999159905942E-2</v>
      </c>
      <c r="G43" s="20">
        <v>3.6121918247124047</v>
      </c>
      <c r="H43" s="20">
        <v>8.484577730834344</v>
      </c>
      <c r="I43" s="20">
        <v>8.0081480336403565</v>
      </c>
      <c r="J43" s="50" t="s">
        <v>72</v>
      </c>
      <c r="K43" s="20">
        <v>3.8556821108717214</v>
      </c>
      <c r="L43" s="64">
        <v>1.2666569177972065</v>
      </c>
      <c r="N43" s="25">
        <v>22006.81</v>
      </c>
      <c r="O43" s="26">
        <v>2.84</v>
      </c>
      <c r="Q43" s="79">
        <v>1.38</v>
      </c>
      <c r="R43" s="20">
        <v>1.62</v>
      </c>
      <c r="S43" s="20">
        <v>0.55000000000000004</v>
      </c>
      <c r="T43" s="20">
        <v>1.7</v>
      </c>
      <c r="U43" s="20">
        <v>1.5</v>
      </c>
      <c r="V43" s="20">
        <v>1.51</v>
      </c>
      <c r="W43" s="20">
        <v>12.81</v>
      </c>
      <c r="X43" s="20">
        <v>1.33</v>
      </c>
      <c r="Y43" s="64">
        <v>1.47</v>
      </c>
    </row>
    <row r="44" spans="1:25" s="16" customFormat="1" x14ac:dyDescent="0.3">
      <c r="A44" s="62" t="s">
        <v>106</v>
      </c>
      <c r="B44" s="44" t="s">
        <v>28</v>
      </c>
      <c r="C44" s="45">
        <v>43699.436932870369</v>
      </c>
      <c r="D44" s="46" t="s">
        <v>72</v>
      </c>
      <c r="E44" s="46" t="s">
        <v>72</v>
      </c>
      <c r="F44" s="47">
        <v>4.4775569569582103E-3</v>
      </c>
      <c r="G44" s="46" t="s">
        <v>72</v>
      </c>
      <c r="H44" s="46" t="s">
        <v>72</v>
      </c>
      <c r="I44" s="46" t="s">
        <v>72</v>
      </c>
      <c r="J44" s="46" t="s">
        <v>72</v>
      </c>
      <c r="K44" s="46" t="s">
        <v>72</v>
      </c>
      <c r="L44" s="63" t="s">
        <v>72</v>
      </c>
      <c r="N44" s="62">
        <v>20469.849999999999</v>
      </c>
      <c r="O44" s="74">
        <v>0.37</v>
      </c>
      <c r="Q44" s="80">
        <v>1.48</v>
      </c>
      <c r="R44" s="53">
        <v>2.88</v>
      </c>
      <c r="S44" s="53">
        <v>2.6</v>
      </c>
      <c r="T44" s="53">
        <v>3.22</v>
      </c>
      <c r="U44" s="53">
        <v>1.18</v>
      </c>
      <c r="V44" s="53">
        <v>0.79</v>
      </c>
      <c r="W44" s="53">
        <v>1.51</v>
      </c>
      <c r="X44" s="53">
        <v>0.59</v>
      </c>
      <c r="Y44" s="81">
        <v>0.36</v>
      </c>
    </row>
    <row r="45" spans="1:25" x14ac:dyDescent="0.3">
      <c r="A45" s="25" t="s">
        <v>116</v>
      </c>
      <c r="B45" s="17">
        <v>28</v>
      </c>
      <c r="C45" s="48">
        <v>43699.438333333332</v>
      </c>
      <c r="D45" s="21">
        <v>0.14337134848326019</v>
      </c>
      <c r="E45" s="20">
        <v>5.3757587502295436</v>
      </c>
      <c r="F45" s="21">
        <v>0.6293707426819205</v>
      </c>
      <c r="G45" s="20">
        <v>0.15414911490391714</v>
      </c>
      <c r="H45" s="20">
        <v>1.1496519654849051</v>
      </c>
      <c r="I45" s="20">
        <v>8.0514588334568948</v>
      </c>
      <c r="J45" s="19">
        <v>350.06012683146423</v>
      </c>
      <c r="K45" s="19">
        <v>669.31058829333449</v>
      </c>
      <c r="L45" s="65">
        <v>593.62441126900887</v>
      </c>
      <c r="N45" s="25">
        <v>21467.46</v>
      </c>
      <c r="O45" s="26">
        <v>1.49</v>
      </c>
      <c r="Q45" s="79">
        <v>8.4499999999999993</v>
      </c>
      <c r="R45" s="20">
        <v>1.38</v>
      </c>
      <c r="S45" s="20">
        <v>1.35</v>
      </c>
      <c r="T45" s="20">
        <v>1.93</v>
      </c>
      <c r="U45" s="20">
        <v>1.44</v>
      </c>
      <c r="V45" s="20">
        <v>1.43</v>
      </c>
      <c r="W45" s="20">
        <v>1.7</v>
      </c>
      <c r="X45" s="20">
        <v>1.55</v>
      </c>
      <c r="Y45" s="64">
        <v>0.56000000000000005</v>
      </c>
    </row>
    <row r="46" spans="1:25" x14ac:dyDescent="0.3">
      <c r="A46" s="25" t="s">
        <v>117</v>
      </c>
      <c r="B46" s="17">
        <v>29</v>
      </c>
      <c r="C46" s="48">
        <v>43699.439745370371</v>
      </c>
      <c r="D46" s="49" t="s">
        <v>72</v>
      </c>
      <c r="E46" s="20">
        <v>4.9967120192409258</v>
      </c>
      <c r="F46" s="21">
        <v>0.63826705056389821</v>
      </c>
      <c r="G46" s="20">
        <v>0.14006709596721445</v>
      </c>
      <c r="H46" s="20">
        <v>1.0312545363093237</v>
      </c>
      <c r="I46" s="20">
        <v>7.5466900508724164</v>
      </c>
      <c r="J46" s="19">
        <v>362.48518653738734</v>
      </c>
      <c r="K46" s="19">
        <v>613.6439406118584</v>
      </c>
      <c r="L46" s="65">
        <v>842.74449500557466</v>
      </c>
      <c r="N46" s="25">
        <v>22387.09</v>
      </c>
      <c r="O46" s="26">
        <v>0.82</v>
      </c>
      <c r="Q46" s="79">
        <v>11.43</v>
      </c>
      <c r="R46" s="20">
        <v>1.35</v>
      </c>
      <c r="S46" s="20">
        <v>0.42</v>
      </c>
      <c r="T46" s="20">
        <v>2.6</v>
      </c>
      <c r="U46" s="20">
        <v>0.53</v>
      </c>
      <c r="V46" s="20">
        <v>0.49</v>
      </c>
      <c r="W46" s="20">
        <v>1.1499999999999999</v>
      </c>
      <c r="X46" s="20">
        <v>0.36</v>
      </c>
      <c r="Y46" s="64">
        <v>0.83</v>
      </c>
    </row>
    <row r="47" spans="1:25" x14ac:dyDescent="0.3">
      <c r="A47" s="25" t="s">
        <v>118</v>
      </c>
      <c r="B47" s="17">
        <v>30</v>
      </c>
      <c r="C47" s="48">
        <v>43699.441145833334</v>
      </c>
      <c r="D47" s="20">
        <v>3.4308491597385471</v>
      </c>
      <c r="E47" s="20">
        <v>15.159570742656854</v>
      </c>
      <c r="F47" s="21">
        <v>4.1097264134680671E-2</v>
      </c>
      <c r="G47" s="20">
        <v>4.5608795546108114</v>
      </c>
      <c r="H47" s="20">
        <v>5.3754213213234285</v>
      </c>
      <c r="I47" s="20">
        <v>25.153972407919696</v>
      </c>
      <c r="J47" s="20">
        <v>3.3633392626077536</v>
      </c>
      <c r="K47" s="20">
        <v>7.4390079449594033</v>
      </c>
      <c r="L47" s="30">
        <v>0.68433850418840247</v>
      </c>
      <c r="N47" s="25">
        <v>23490.2</v>
      </c>
      <c r="O47" s="26">
        <v>1.04</v>
      </c>
      <c r="Q47" s="79">
        <v>2.27</v>
      </c>
      <c r="R47" s="20">
        <v>1.78</v>
      </c>
      <c r="S47" s="20">
        <v>2.0099999999999998</v>
      </c>
      <c r="T47" s="20">
        <v>1.78</v>
      </c>
      <c r="U47" s="20">
        <v>0.93</v>
      </c>
      <c r="V47" s="20">
        <v>0.64</v>
      </c>
      <c r="W47" s="20">
        <v>6.12</v>
      </c>
      <c r="X47" s="20">
        <v>0.79</v>
      </c>
      <c r="Y47" s="64">
        <v>8.9700000000000006</v>
      </c>
    </row>
    <row r="48" spans="1:25" x14ac:dyDescent="0.3">
      <c r="A48" s="25" t="s">
        <v>119</v>
      </c>
      <c r="B48" s="17">
        <v>31</v>
      </c>
      <c r="C48" s="48">
        <v>43699.442546296297</v>
      </c>
      <c r="D48" s="20">
        <v>4.9020626409411268</v>
      </c>
      <c r="E48" s="20">
        <v>21.69932096024645</v>
      </c>
      <c r="F48" s="21">
        <v>2.8917943640952681E-2</v>
      </c>
      <c r="G48" s="20">
        <v>4.7479125804072941</v>
      </c>
      <c r="H48" s="20">
        <v>6.8092148815260192</v>
      </c>
      <c r="I48" s="20">
        <v>35.344359547762949</v>
      </c>
      <c r="J48" s="20">
        <v>1.6416716772501176</v>
      </c>
      <c r="K48" s="20">
        <v>9.4230836166206107</v>
      </c>
      <c r="L48" s="30">
        <v>0.78468469674647234</v>
      </c>
      <c r="N48" s="25">
        <v>23316.83</v>
      </c>
      <c r="O48" s="26">
        <v>2.81</v>
      </c>
      <c r="Q48" s="79">
        <v>1.2</v>
      </c>
      <c r="R48" s="20">
        <v>1.31</v>
      </c>
      <c r="S48" s="20">
        <v>1.19</v>
      </c>
      <c r="T48" s="20">
        <v>2.04</v>
      </c>
      <c r="U48" s="20">
        <v>1.29</v>
      </c>
      <c r="V48" s="20">
        <v>1.35</v>
      </c>
      <c r="W48" s="20">
        <v>5.94</v>
      </c>
      <c r="X48" s="20">
        <v>1.19</v>
      </c>
      <c r="Y48" s="64">
        <v>3.32</v>
      </c>
    </row>
    <row r="49" spans="1:25" x14ac:dyDescent="0.3">
      <c r="A49" s="25" t="s">
        <v>120</v>
      </c>
      <c r="B49" s="17">
        <v>32</v>
      </c>
      <c r="C49" s="48">
        <v>43699.443958333337</v>
      </c>
      <c r="D49" s="50" t="s">
        <v>72</v>
      </c>
      <c r="E49" s="20">
        <v>2.037599602090169</v>
      </c>
      <c r="F49" s="21">
        <v>3.8847655140493056E-2</v>
      </c>
      <c r="G49" s="20">
        <v>3.0605440576914988</v>
      </c>
      <c r="H49" s="20">
        <v>6.1657291245311843</v>
      </c>
      <c r="I49" s="20">
        <v>3.5973586851821793</v>
      </c>
      <c r="J49" s="21">
        <v>0.92339561735291276</v>
      </c>
      <c r="K49" s="21">
        <v>4.4049198947847104E-2</v>
      </c>
      <c r="L49" s="60" t="s">
        <v>72</v>
      </c>
      <c r="N49" s="25">
        <v>21778.560000000001</v>
      </c>
      <c r="O49" s="26">
        <v>3.19</v>
      </c>
      <c r="Q49" s="79">
        <v>39.47</v>
      </c>
      <c r="R49" s="20">
        <v>0.39</v>
      </c>
      <c r="S49" s="20">
        <v>0.7</v>
      </c>
      <c r="T49" s="20">
        <v>0.61</v>
      </c>
      <c r="U49" s="20">
        <v>2.16</v>
      </c>
      <c r="V49" s="20">
        <v>0.99</v>
      </c>
      <c r="W49" s="20">
        <v>3.18</v>
      </c>
      <c r="X49" s="20">
        <v>22.24</v>
      </c>
      <c r="Y49" s="64">
        <v>0.95</v>
      </c>
    </row>
    <row r="50" spans="1:25" x14ac:dyDescent="0.3">
      <c r="A50" s="25" t="s">
        <v>121</v>
      </c>
      <c r="B50" s="17">
        <v>33</v>
      </c>
      <c r="C50" s="48">
        <v>43699.4453587963</v>
      </c>
      <c r="D50" s="21">
        <v>0.57628640087424354</v>
      </c>
      <c r="E50" s="20">
        <v>4.8232318423661331</v>
      </c>
      <c r="F50" s="21">
        <v>4.7866057269490593E-2</v>
      </c>
      <c r="G50" s="20">
        <v>3.2387812482386384</v>
      </c>
      <c r="H50" s="20">
        <v>2.074126534195492</v>
      </c>
      <c r="I50" s="20">
        <v>8.6267973504204853</v>
      </c>
      <c r="J50" s="51" t="s">
        <v>72</v>
      </c>
      <c r="K50" s="21">
        <v>4.071595595395662E-2</v>
      </c>
      <c r="L50" s="60" t="s">
        <v>72</v>
      </c>
      <c r="N50" s="25">
        <v>21207.75</v>
      </c>
      <c r="O50" s="26">
        <v>0.53</v>
      </c>
      <c r="Q50" s="79">
        <v>1.96</v>
      </c>
      <c r="R50" s="20">
        <v>1.07</v>
      </c>
      <c r="S50" s="20">
        <v>0.93</v>
      </c>
      <c r="T50" s="20">
        <v>1.26</v>
      </c>
      <c r="U50" s="20">
        <v>1.27</v>
      </c>
      <c r="V50" s="20">
        <v>1.39</v>
      </c>
      <c r="W50" s="20">
        <v>33.36</v>
      </c>
      <c r="X50" s="20">
        <v>36</v>
      </c>
      <c r="Y50" s="64">
        <v>0.72</v>
      </c>
    </row>
    <row r="51" spans="1:25" x14ac:dyDescent="0.3">
      <c r="A51" s="25" t="s">
        <v>122</v>
      </c>
      <c r="B51" s="17">
        <v>34</v>
      </c>
      <c r="C51" s="48">
        <v>43699.446770833332</v>
      </c>
      <c r="D51" s="20">
        <v>2.8938423450247117</v>
      </c>
      <c r="E51" s="20">
        <v>6.8363910077225274</v>
      </c>
      <c r="F51" s="21">
        <v>4.3650341404870709E-2</v>
      </c>
      <c r="G51" s="20">
        <v>3.0546507419867446</v>
      </c>
      <c r="H51" s="20">
        <v>2.6848495188550676</v>
      </c>
      <c r="I51" s="20">
        <v>12.388383334588431</v>
      </c>
      <c r="J51" s="21">
        <v>0.29713281624134302</v>
      </c>
      <c r="K51" s="21">
        <v>0.44633720258087145</v>
      </c>
      <c r="L51" s="60" t="s">
        <v>72</v>
      </c>
      <c r="N51" s="25">
        <v>21321.18</v>
      </c>
      <c r="O51" s="26">
        <v>2.88</v>
      </c>
      <c r="Q51" s="79">
        <v>0.77</v>
      </c>
      <c r="R51" s="20">
        <v>1.78</v>
      </c>
      <c r="S51" s="20">
        <v>1.61</v>
      </c>
      <c r="T51" s="20">
        <v>1.38</v>
      </c>
      <c r="U51" s="20">
        <v>2.19</v>
      </c>
      <c r="V51" s="20">
        <v>1.9</v>
      </c>
      <c r="W51" s="20">
        <v>27.16</v>
      </c>
      <c r="X51" s="20">
        <v>4.8499999999999996</v>
      </c>
      <c r="Y51" s="64">
        <v>0.78</v>
      </c>
    </row>
    <row r="52" spans="1:25" x14ac:dyDescent="0.3">
      <c r="A52" s="25" t="s">
        <v>123</v>
      </c>
      <c r="B52" s="17">
        <v>35</v>
      </c>
      <c r="C52" s="48">
        <v>43699.448171296295</v>
      </c>
      <c r="D52" s="20">
        <v>6.5937508501891466</v>
      </c>
      <c r="E52" s="20">
        <v>6.8111618617283822</v>
      </c>
      <c r="F52" s="21">
        <v>3.6248068666509127E-2</v>
      </c>
      <c r="G52" s="20">
        <v>2.8114436692215246</v>
      </c>
      <c r="H52" s="20">
        <v>2.9019246548608355</v>
      </c>
      <c r="I52" s="20">
        <v>12.804546192230614</v>
      </c>
      <c r="J52" s="49" t="s">
        <v>72</v>
      </c>
      <c r="K52" s="49" t="s">
        <v>72</v>
      </c>
      <c r="L52" s="60" t="s">
        <v>72</v>
      </c>
      <c r="N52" s="25">
        <v>23371.98</v>
      </c>
      <c r="O52" s="26">
        <v>2.98</v>
      </c>
      <c r="Q52" s="79">
        <v>3.55</v>
      </c>
      <c r="R52" s="20">
        <v>2.74</v>
      </c>
      <c r="S52" s="20">
        <v>2.2400000000000002</v>
      </c>
      <c r="T52" s="20">
        <v>0.72</v>
      </c>
      <c r="U52" s="20">
        <v>1.69</v>
      </c>
      <c r="V52" s="20">
        <v>1.36</v>
      </c>
      <c r="W52" s="20">
        <v>10.69</v>
      </c>
      <c r="X52" s="20">
        <v>66.84</v>
      </c>
      <c r="Y52" s="64">
        <v>0.67</v>
      </c>
    </row>
    <row r="53" spans="1:25" x14ac:dyDescent="0.3">
      <c r="A53" s="25" t="s">
        <v>124</v>
      </c>
      <c r="B53" s="17">
        <v>36</v>
      </c>
      <c r="C53" s="48">
        <v>43699.449571759258</v>
      </c>
      <c r="D53" s="20">
        <v>10.518719483540158</v>
      </c>
      <c r="E53" s="20">
        <v>6.6565548826852829</v>
      </c>
      <c r="F53" s="21">
        <v>4.6979416637756358E-2</v>
      </c>
      <c r="G53" s="20">
        <v>2.7678136117639589</v>
      </c>
      <c r="H53" s="20">
        <v>3.1775146714093823</v>
      </c>
      <c r="I53" s="20">
        <v>12.652540193996321</v>
      </c>
      <c r="J53" s="20">
        <v>1.3703950202033894</v>
      </c>
      <c r="K53" s="49" t="s">
        <v>72</v>
      </c>
      <c r="L53" s="60" t="s">
        <v>72</v>
      </c>
      <c r="N53" s="25">
        <v>23283.03</v>
      </c>
      <c r="O53" s="26">
        <v>3.83</v>
      </c>
      <c r="Q53" s="79">
        <v>2.52</v>
      </c>
      <c r="R53" s="20">
        <v>1.58</v>
      </c>
      <c r="S53" s="20">
        <v>1.01</v>
      </c>
      <c r="T53" s="20">
        <v>2.13</v>
      </c>
      <c r="U53" s="20">
        <v>2.61</v>
      </c>
      <c r="V53" s="20">
        <v>2.69</v>
      </c>
      <c r="W53" s="20">
        <v>16.079999999999998</v>
      </c>
      <c r="X53" s="20">
        <v>41.84</v>
      </c>
      <c r="Y53" s="64">
        <v>7.0000000000000007E-2</v>
      </c>
    </row>
    <row r="54" spans="1:25" s="16" customFormat="1" x14ac:dyDescent="0.3">
      <c r="A54" s="62" t="s">
        <v>125</v>
      </c>
      <c r="B54" s="44" t="s">
        <v>29</v>
      </c>
      <c r="C54" s="45">
        <v>43699.450983796298</v>
      </c>
      <c r="D54" s="46" t="s">
        <v>72</v>
      </c>
      <c r="E54" s="46" t="s">
        <v>72</v>
      </c>
      <c r="F54" s="47">
        <v>1.4684245007607488E-2</v>
      </c>
      <c r="G54" s="46" t="s">
        <v>72</v>
      </c>
      <c r="H54" s="46" t="s">
        <v>72</v>
      </c>
      <c r="I54" s="46" t="s">
        <v>72</v>
      </c>
      <c r="J54" s="46" t="s">
        <v>72</v>
      </c>
      <c r="K54" s="46" t="s">
        <v>72</v>
      </c>
      <c r="L54" s="63" t="s">
        <v>72</v>
      </c>
      <c r="N54" s="62">
        <v>22009.86</v>
      </c>
      <c r="O54" s="74">
        <v>4.5</v>
      </c>
      <c r="Q54" s="80">
        <v>0.99</v>
      </c>
      <c r="R54" s="53">
        <v>3.73</v>
      </c>
      <c r="S54" s="53">
        <v>0.52</v>
      </c>
      <c r="T54" s="53">
        <v>0.93</v>
      </c>
      <c r="U54" s="53">
        <v>1.0900000000000001</v>
      </c>
      <c r="V54" s="53">
        <v>0.87</v>
      </c>
      <c r="W54" s="53">
        <v>2.42</v>
      </c>
      <c r="X54" s="53">
        <v>0.03</v>
      </c>
      <c r="Y54" s="81">
        <v>0.56999999999999995</v>
      </c>
    </row>
    <row r="55" spans="1:25" x14ac:dyDescent="0.3">
      <c r="A55" s="25" t="s">
        <v>126</v>
      </c>
      <c r="B55" s="17">
        <v>37</v>
      </c>
      <c r="C55" s="48">
        <v>43699.452384259261</v>
      </c>
      <c r="D55" s="20">
        <v>14.626794381216909</v>
      </c>
      <c r="E55" s="20">
        <v>6.7452501035975301</v>
      </c>
      <c r="F55" s="21">
        <v>4.4854010990954318E-2</v>
      </c>
      <c r="G55" s="20">
        <v>2.8883947943179362</v>
      </c>
      <c r="H55" s="20">
        <v>4.3343137547866126</v>
      </c>
      <c r="I55" s="20">
        <v>12.761691000198912</v>
      </c>
      <c r="J55" s="21">
        <v>1.5262191670944272E-3</v>
      </c>
      <c r="K55" s="50" t="s">
        <v>72</v>
      </c>
      <c r="L55" s="66" t="s">
        <v>72</v>
      </c>
      <c r="N55" s="25">
        <v>21006.68</v>
      </c>
      <c r="O55" s="26">
        <v>2.4</v>
      </c>
      <c r="Q55" s="79">
        <v>7.0000000000000007E-2</v>
      </c>
      <c r="R55" s="20">
        <v>0.57999999999999996</v>
      </c>
      <c r="S55" s="20">
        <v>0.85</v>
      </c>
      <c r="T55" s="20">
        <v>0.15</v>
      </c>
      <c r="U55" s="20">
        <v>0.7</v>
      </c>
      <c r="V55" s="20">
        <v>0.44</v>
      </c>
      <c r="W55" s="20">
        <v>2321.7399999999998</v>
      </c>
      <c r="X55" s="20">
        <v>44.43</v>
      </c>
      <c r="Y55" s="64">
        <v>0.44</v>
      </c>
    </row>
    <row r="56" spans="1:25" x14ac:dyDescent="0.3">
      <c r="A56" s="25" t="s">
        <v>127</v>
      </c>
      <c r="B56" s="17">
        <v>38</v>
      </c>
      <c r="C56" s="48">
        <v>43699.453784722224</v>
      </c>
      <c r="D56" s="20">
        <v>17.654412284874137</v>
      </c>
      <c r="E56" s="20">
        <v>5.5760443780807432</v>
      </c>
      <c r="F56" s="21">
        <v>3.8645341809706531E-2</v>
      </c>
      <c r="G56" s="20">
        <v>2.5898721501857707</v>
      </c>
      <c r="H56" s="20">
        <v>3.2719826164114139</v>
      </c>
      <c r="I56" s="20">
        <v>10.650721313715049</v>
      </c>
      <c r="J56" s="21">
        <v>6.4292132431870444E-2</v>
      </c>
      <c r="K56" s="50" t="s">
        <v>72</v>
      </c>
      <c r="L56" s="66" t="s">
        <v>72</v>
      </c>
      <c r="N56" s="25">
        <v>21536.799999999999</v>
      </c>
      <c r="O56" s="26">
        <v>0.7</v>
      </c>
      <c r="Q56" s="79">
        <v>1.28</v>
      </c>
      <c r="R56" s="20">
        <v>1.93</v>
      </c>
      <c r="S56" s="20">
        <v>1.76</v>
      </c>
      <c r="T56" s="20">
        <v>1.3</v>
      </c>
      <c r="U56" s="20">
        <v>0.65</v>
      </c>
      <c r="V56" s="20">
        <v>1.05</v>
      </c>
      <c r="W56" s="20">
        <v>94.29</v>
      </c>
      <c r="X56" s="20">
        <v>10.7</v>
      </c>
      <c r="Y56" s="64">
        <v>0.46</v>
      </c>
    </row>
    <row r="57" spans="1:25" x14ac:dyDescent="0.3">
      <c r="A57" s="25" t="s">
        <v>128</v>
      </c>
      <c r="B57" s="17">
        <v>39</v>
      </c>
      <c r="C57" s="48">
        <v>43699.455196759256</v>
      </c>
      <c r="D57" s="20">
        <v>24.134731865368426</v>
      </c>
      <c r="E57" s="20">
        <v>5.5727484942865555</v>
      </c>
      <c r="F57" s="21">
        <v>3.9056062634589668E-2</v>
      </c>
      <c r="G57" s="20">
        <v>2.8411239446938974</v>
      </c>
      <c r="H57" s="20">
        <v>3.5803196213311081</v>
      </c>
      <c r="I57" s="20">
        <v>10.859827808827941</v>
      </c>
      <c r="J57" s="50" t="s">
        <v>72</v>
      </c>
      <c r="K57" s="50" t="s">
        <v>72</v>
      </c>
      <c r="L57" s="66" t="s">
        <v>72</v>
      </c>
      <c r="N57" s="25">
        <v>20682.16</v>
      </c>
      <c r="O57" s="26">
        <v>1.35</v>
      </c>
      <c r="Q57" s="79">
        <v>2.2400000000000002</v>
      </c>
      <c r="R57" s="20">
        <v>1.2</v>
      </c>
      <c r="S57" s="20">
        <v>2.04</v>
      </c>
      <c r="T57" s="20">
        <v>2.2999999999999998</v>
      </c>
      <c r="U57" s="20">
        <v>1.1499999999999999</v>
      </c>
      <c r="V57" s="20">
        <v>0.41</v>
      </c>
      <c r="W57" s="20">
        <v>1.39</v>
      </c>
      <c r="X57" s="20">
        <v>11.35</v>
      </c>
      <c r="Y57" s="64">
        <v>0.4</v>
      </c>
    </row>
    <row r="58" spans="1:25" x14ac:dyDescent="0.3">
      <c r="A58" s="25" t="s">
        <v>129</v>
      </c>
      <c r="B58" s="17">
        <v>40</v>
      </c>
      <c r="C58" s="48">
        <v>43699.456597222219</v>
      </c>
      <c r="D58" s="20">
        <v>23.640419122648566</v>
      </c>
      <c r="E58" s="20">
        <v>4.6188770285256213</v>
      </c>
      <c r="F58" s="21">
        <v>4.6032000808200309E-2</v>
      </c>
      <c r="G58" s="20">
        <v>2.5058129217069105</v>
      </c>
      <c r="H58" s="20">
        <v>3.0304573652775768</v>
      </c>
      <c r="I58" s="20">
        <v>9.2055286600726216</v>
      </c>
      <c r="J58" s="50" t="s">
        <v>72</v>
      </c>
      <c r="K58" s="21">
        <v>2.4646214731065628E-2</v>
      </c>
      <c r="L58" s="66" t="s">
        <v>72</v>
      </c>
      <c r="N58" s="25">
        <v>22188.02</v>
      </c>
      <c r="O58" s="26">
        <v>6.42</v>
      </c>
      <c r="Q58" s="79">
        <v>1.31</v>
      </c>
      <c r="R58" s="20">
        <v>1.45</v>
      </c>
      <c r="S58" s="20">
        <v>1.37</v>
      </c>
      <c r="T58" s="20">
        <v>1.01</v>
      </c>
      <c r="U58" s="20">
        <v>1.81</v>
      </c>
      <c r="V58" s="20">
        <v>0.43</v>
      </c>
      <c r="W58" s="20">
        <v>26.33</v>
      </c>
      <c r="X58" s="20">
        <v>47.3</v>
      </c>
      <c r="Y58" s="64">
        <v>0.48</v>
      </c>
    </row>
    <row r="59" spans="1:25" x14ac:dyDescent="0.3">
      <c r="A59" s="25" t="s">
        <v>130</v>
      </c>
      <c r="B59" s="17">
        <v>41</v>
      </c>
      <c r="C59" s="48">
        <v>43699.458009259259</v>
      </c>
      <c r="D59" s="20">
        <v>24.514156713284937</v>
      </c>
      <c r="E59" s="20">
        <v>4.3649528356266254</v>
      </c>
      <c r="F59" s="21">
        <v>3.052744891787431E-2</v>
      </c>
      <c r="G59" s="20">
        <v>2.373020894220113</v>
      </c>
      <c r="H59" s="20">
        <v>2.7864496328891066</v>
      </c>
      <c r="I59" s="20">
        <v>8.3880016902624952</v>
      </c>
      <c r="J59" s="21">
        <v>0.49591707144123193</v>
      </c>
      <c r="K59" s="21">
        <v>6.9246893559216594E-2</v>
      </c>
      <c r="L59" s="66" t="s">
        <v>72</v>
      </c>
      <c r="N59" s="25">
        <v>23478.35</v>
      </c>
      <c r="O59" s="26">
        <v>4.01</v>
      </c>
      <c r="Q59" s="79">
        <v>1.73</v>
      </c>
      <c r="R59" s="20">
        <v>1.98</v>
      </c>
      <c r="S59" s="20">
        <v>0.88</v>
      </c>
      <c r="T59" s="20">
        <v>2</v>
      </c>
      <c r="U59" s="20">
        <v>0.85</v>
      </c>
      <c r="V59" s="20">
        <v>1.36</v>
      </c>
      <c r="W59" s="20">
        <v>24.22</v>
      </c>
      <c r="X59" s="20">
        <v>7.95</v>
      </c>
      <c r="Y59" s="64">
        <v>1.25</v>
      </c>
    </row>
    <row r="60" spans="1:25" x14ac:dyDescent="0.3">
      <c r="A60" s="25" t="s">
        <v>131</v>
      </c>
      <c r="B60" s="17">
        <v>42</v>
      </c>
      <c r="C60" s="48">
        <v>43699.461134259262</v>
      </c>
      <c r="D60" s="20">
        <v>26.221372648803147</v>
      </c>
      <c r="E60" s="20">
        <v>4.3722717362617072</v>
      </c>
      <c r="F60" s="21">
        <v>5.1568337031135759E-2</v>
      </c>
      <c r="G60" s="20">
        <v>2.4421416474294464</v>
      </c>
      <c r="H60" s="20">
        <v>3.8577857801301487</v>
      </c>
      <c r="I60" s="20">
        <v>9.0465558107012516</v>
      </c>
      <c r="J60" s="21">
        <v>0.43731833661993313</v>
      </c>
      <c r="K60" s="50" t="s">
        <v>72</v>
      </c>
      <c r="L60" s="66" t="s">
        <v>72</v>
      </c>
      <c r="N60" s="25">
        <v>21331.119999999999</v>
      </c>
      <c r="O60" s="26">
        <v>2.41</v>
      </c>
      <c r="Q60" s="79">
        <v>0.33</v>
      </c>
      <c r="R60" s="20">
        <v>0.64</v>
      </c>
      <c r="S60" s="20">
        <v>0.78</v>
      </c>
      <c r="T60" s="20">
        <v>1.53</v>
      </c>
      <c r="U60" s="20">
        <v>2.08</v>
      </c>
      <c r="V60" s="20">
        <v>0.3</v>
      </c>
      <c r="W60" s="20">
        <v>12.08</v>
      </c>
      <c r="X60" s="20">
        <v>6.77</v>
      </c>
      <c r="Y60" s="64">
        <v>0.57999999999999996</v>
      </c>
    </row>
    <row r="61" spans="1:25" x14ac:dyDescent="0.3">
      <c r="A61" s="25" t="s">
        <v>132</v>
      </c>
      <c r="B61" s="17">
        <v>43</v>
      </c>
      <c r="C61" s="48">
        <v>43699.465370370373</v>
      </c>
      <c r="D61" s="50" t="s">
        <v>72</v>
      </c>
      <c r="E61" s="20">
        <v>2.1202582901309053</v>
      </c>
      <c r="F61" s="21">
        <v>4.4444095253743141E-2</v>
      </c>
      <c r="G61" s="20">
        <v>3.0396975957569969</v>
      </c>
      <c r="H61" s="20">
        <v>1.5607593745259778</v>
      </c>
      <c r="I61" s="20">
        <v>3.6861803932525956</v>
      </c>
      <c r="J61" s="20">
        <v>5.7770980530913363</v>
      </c>
      <c r="K61" s="20">
        <v>7.6266913990791343</v>
      </c>
      <c r="L61" s="64">
        <v>8.1901041801574728</v>
      </c>
      <c r="N61" s="25">
        <v>22321.4</v>
      </c>
      <c r="O61" s="26">
        <v>1.85</v>
      </c>
      <c r="Q61" s="79">
        <v>14.32</v>
      </c>
      <c r="R61" s="20">
        <v>1.1299999999999999</v>
      </c>
      <c r="S61" s="20">
        <v>6.16</v>
      </c>
      <c r="T61" s="20">
        <v>0.56000000000000005</v>
      </c>
      <c r="U61" s="20">
        <v>2.04</v>
      </c>
      <c r="V61" s="20">
        <v>1.83</v>
      </c>
      <c r="W61" s="20">
        <v>37.049999999999997</v>
      </c>
      <c r="X61" s="20">
        <v>30.13</v>
      </c>
      <c r="Y61" s="64">
        <v>32.21</v>
      </c>
    </row>
    <row r="62" spans="1:25" x14ac:dyDescent="0.3">
      <c r="A62" s="25" t="s">
        <v>133</v>
      </c>
      <c r="B62" s="17">
        <v>44</v>
      </c>
      <c r="C62" s="48">
        <v>43699.466770833336</v>
      </c>
      <c r="D62" s="21">
        <v>1.0310469910436337</v>
      </c>
      <c r="E62" s="20">
        <v>4.5750510278036156</v>
      </c>
      <c r="F62" s="21">
        <v>4.3663398518481299E-2</v>
      </c>
      <c r="G62" s="20">
        <v>3.1673512550722847</v>
      </c>
      <c r="H62" s="20">
        <v>2.1575566336276681</v>
      </c>
      <c r="I62" s="20">
        <v>8.4680310263132057</v>
      </c>
      <c r="J62" s="21">
        <v>0.34852736717625649</v>
      </c>
      <c r="K62" s="21">
        <v>1.0214761534323813</v>
      </c>
      <c r="L62" s="66" t="s">
        <v>72</v>
      </c>
      <c r="N62" s="25">
        <v>22136.19</v>
      </c>
      <c r="O62" s="26">
        <v>1.46</v>
      </c>
      <c r="Q62" s="79">
        <v>4.24</v>
      </c>
      <c r="R62" s="20">
        <v>2.81</v>
      </c>
      <c r="S62" s="20">
        <v>2.0299999999999998</v>
      </c>
      <c r="T62" s="20">
        <v>2.4500000000000002</v>
      </c>
      <c r="U62" s="20">
        <v>0.71</v>
      </c>
      <c r="V62" s="20">
        <v>0.92</v>
      </c>
      <c r="W62" s="20">
        <v>12.2</v>
      </c>
      <c r="X62" s="20">
        <v>5.84</v>
      </c>
      <c r="Y62" s="64">
        <v>6.53</v>
      </c>
    </row>
    <row r="63" spans="1:25" x14ac:dyDescent="0.3">
      <c r="A63" s="25" t="s">
        <v>134</v>
      </c>
      <c r="B63" s="17">
        <v>45</v>
      </c>
      <c r="C63" s="48">
        <v>43699.468171296299</v>
      </c>
      <c r="D63" s="20">
        <v>4.1234130241329945</v>
      </c>
      <c r="E63" s="20">
        <v>6.8085253389270006</v>
      </c>
      <c r="F63" s="21">
        <v>4.8735518323989591E-2</v>
      </c>
      <c r="G63" s="20">
        <v>3.2474308389222761</v>
      </c>
      <c r="H63" s="20">
        <v>2.9285412505956656</v>
      </c>
      <c r="I63" s="20">
        <v>12.488722999556211</v>
      </c>
      <c r="J63" s="20">
        <v>1.164919501156374</v>
      </c>
      <c r="K63" s="20">
        <v>1.0487032576048632</v>
      </c>
      <c r="L63" s="66" t="s">
        <v>72</v>
      </c>
      <c r="N63" s="25">
        <v>21538.02</v>
      </c>
      <c r="O63" s="26">
        <v>1.86</v>
      </c>
      <c r="Q63" s="79">
        <v>1.57</v>
      </c>
      <c r="R63" s="20">
        <v>1.5</v>
      </c>
      <c r="S63" s="20">
        <v>0.54</v>
      </c>
      <c r="T63" s="20">
        <v>0.79</v>
      </c>
      <c r="U63" s="20">
        <v>0.31</v>
      </c>
      <c r="V63" s="20">
        <v>1.17</v>
      </c>
      <c r="W63" s="20">
        <v>10.01</v>
      </c>
      <c r="X63" s="20">
        <v>2.6</v>
      </c>
      <c r="Y63" s="64">
        <v>0.79</v>
      </c>
    </row>
    <row r="64" spans="1:25" s="16" customFormat="1" x14ac:dyDescent="0.3">
      <c r="A64" s="62" t="s">
        <v>135</v>
      </c>
      <c r="B64" s="44" t="s">
        <v>32</v>
      </c>
      <c r="C64" s="45">
        <v>43699.469583333332</v>
      </c>
      <c r="D64" s="46" t="s">
        <v>72</v>
      </c>
      <c r="E64" s="46" t="s">
        <v>72</v>
      </c>
      <c r="F64" s="47">
        <v>2.4608138011464869E-2</v>
      </c>
      <c r="G64" s="46" t="s">
        <v>72</v>
      </c>
      <c r="H64" s="46" t="s">
        <v>72</v>
      </c>
      <c r="I64" s="46" t="s">
        <v>72</v>
      </c>
      <c r="J64" s="46" t="s">
        <v>72</v>
      </c>
      <c r="K64" s="46" t="s">
        <v>72</v>
      </c>
      <c r="L64" s="63" t="s">
        <v>72</v>
      </c>
      <c r="N64" s="62">
        <v>23429.3</v>
      </c>
      <c r="O64" s="74">
        <v>4.13</v>
      </c>
      <c r="Q64" s="80">
        <v>0.68</v>
      </c>
      <c r="R64" s="53">
        <v>4.8499999999999996</v>
      </c>
      <c r="S64" s="53">
        <v>4.08</v>
      </c>
      <c r="T64" s="53">
        <v>7.6</v>
      </c>
      <c r="U64" s="53">
        <v>2.48</v>
      </c>
      <c r="V64" s="53">
        <v>1.1100000000000001</v>
      </c>
      <c r="W64" s="53">
        <v>4.66</v>
      </c>
      <c r="X64" s="53">
        <v>0.55000000000000004</v>
      </c>
      <c r="Y64" s="81">
        <v>0.53</v>
      </c>
    </row>
    <row r="65" spans="1:25" x14ac:dyDescent="0.3">
      <c r="A65" s="25" t="s">
        <v>137</v>
      </c>
      <c r="B65" s="17">
        <v>46</v>
      </c>
      <c r="C65" s="48">
        <v>43699.470983796295</v>
      </c>
      <c r="D65" s="20">
        <v>7.2936763483268958</v>
      </c>
      <c r="E65" s="20">
        <v>6.3903882518878135</v>
      </c>
      <c r="F65" s="21">
        <v>2.5274247571710474E-2</v>
      </c>
      <c r="G65" s="20">
        <v>2.7238550357718543</v>
      </c>
      <c r="H65" s="20">
        <v>2.9823982147735086</v>
      </c>
      <c r="I65" s="20">
        <v>11.808368796206356</v>
      </c>
      <c r="J65" s="50" t="s">
        <v>72</v>
      </c>
      <c r="K65" s="21">
        <v>0.66044113785213499</v>
      </c>
      <c r="L65" s="66" t="s">
        <v>72</v>
      </c>
      <c r="N65" s="25">
        <v>24268.959999999999</v>
      </c>
      <c r="O65" s="26">
        <v>2.44</v>
      </c>
      <c r="Q65" s="79">
        <v>1.81</v>
      </c>
      <c r="R65" s="20">
        <v>1.63</v>
      </c>
      <c r="S65" s="20">
        <v>2.0299999999999998</v>
      </c>
      <c r="T65" s="20">
        <v>2.14</v>
      </c>
      <c r="U65" s="20">
        <v>2.0299999999999998</v>
      </c>
      <c r="V65" s="20">
        <v>1.35</v>
      </c>
      <c r="W65" s="20">
        <v>0.85</v>
      </c>
      <c r="X65" s="20">
        <v>0.28000000000000003</v>
      </c>
      <c r="Y65" s="64">
        <v>0.84</v>
      </c>
    </row>
    <row r="66" spans="1:25" x14ac:dyDescent="0.3">
      <c r="A66" s="25" t="s">
        <v>138</v>
      </c>
      <c r="B66" s="17">
        <v>47</v>
      </c>
      <c r="C66" s="48">
        <v>43699.472384259258</v>
      </c>
      <c r="D66" s="20">
        <v>13.306022739681582</v>
      </c>
      <c r="E66" s="20">
        <v>7.8004294560577945</v>
      </c>
      <c r="F66" s="21">
        <v>3.7614405455918383E-2</v>
      </c>
      <c r="G66" s="20">
        <v>3.3212260443620965</v>
      </c>
      <c r="H66" s="20">
        <v>3.8101240689375913</v>
      </c>
      <c r="I66" s="20">
        <v>14.340368170464231</v>
      </c>
      <c r="J66" s="50" t="s">
        <v>72</v>
      </c>
      <c r="K66" s="21">
        <v>0.87575652079722821</v>
      </c>
      <c r="L66" s="66" t="s">
        <v>72</v>
      </c>
      <c r="N66" s="25">
        <v>22037.48</v>
      </c>
      <c r="O66" s="26">
        <v>2.37</v>
      </c>
      <c r="Q66" s="79">
        <v>1.21</v>
      </c>
      <c r="R66" s="20">
        <v>0.67</v>
      </c>
      <c r="S66" s="20">
        <v>1.01</v>
      </c>
      <c r="T66" s="20">
        <v>0.56999999999999995</v>
      </c>
      <c r="U66" s="20">
        <v>1.19</v>
      </c>
      <c r="V66" s="20">
        <v>1.23</v>
      </c>
      <c r="W66" s="20">
        <v>2.74</v>
      </c>
      <c r="X66" s="20">
        <v>2.77</v>
      </c>
      <c r="Y66" s="64">
        <v>0.97</v>
      </c>
    </row>
    <row r="67" spans="1:25" x14ac:dyDescent="0.3">
      <c r="A67" s="25" t="s">
        <v>139</v>
      </c>
      <c r="B67" s="17">
        <v>48</v>
      </c>
      <c r="C67" s="48">
        <v>43699.47378472222</v>
      </c>
      <c r="D67" s="20">
        <v>16.880799341331045</v>
      </c>
      <c r="E67" s="20">
        <v>7.6186015255654995</v>
      </c>
      <c r="F67" s="21">
        <v>3.5791933595273384E-2</v>
      </c>
      <c r="G67" s="20">
        <v>3.3702569478542181</v>
      </c>
      <c r="H67" s="20">
        <v>4.1418545751851239</v>
      </c>
      <c r="I67" s="20">
        <v>14.277400293428286</v>
      </c>
      <c r="J67" s="50" t="s">
        <v>72</v>
      </c>
      <c r="K67" s="21">
        <v>0.90255182443475068</v>
      </c>
      <c r="L67" s="66" t="s">
        <v>72</v>
      </c>
      <c r="N67" s="25">
        <v>20937.419999999998</v>
      </c>
      <c r="O67" s="26">
        <v>1.81</v>
      </c>
      <c r="Q67" s="79">
        <v>1.08</v>
      </c>
      <c r="R67" s="20">
        <v>0.96</v>
      </c>
      <c r="S67" s="20">
        <v>0.76</v>
      </c>
      <c r="T67" s="20">
        <v>0.71</v>
      </c>
      <c r="U67" s="20">
        <v>1.47</v>
      </c>
      <c r="V67" s="20">
        <v>1.3</v>
      </c>
      <c r="W67" s="20">
        <v>20.100000000000001</v>
      </c>
      <c r="X67" s="20">
        <v>2.56</v>
      </c>
      <c r="Y67" s="64">
        <v>1.49</v>
      </c>
    </row>
    <row r="68" spans="1:25" x14ac:dyDescent="0.3">
      <c r="A68" s="25" t="s">
        <v>140</v>
      </c>
      <c r="B68" s="17">
        <v>49</v>
      </c>
      <c r="C68" s="48">
        <v>43699.475185185183</v>
      </c>
      <c r="D68" s="20">
        <v>19.767208545816633</v>
      </c>
      <c r="E68" s="20">
        <v>6.2737026453808324</v>
      </c>
      <c r="F68" s="21">
        <v>4.0845867382519441E-2</v>
      </c>
      <c r="G68" s="20">
        <v>2.899892175540987</v>
      </c>
      <c r="H68" s="20">
        <v>3.7060000319989981</v>
      </c>
      <c r="I68" s="20">
        <v>11.756209351326589</v>
      </c>
      <c r="J68" s="50" t="s">
        <v>72</v>
      </c>
      <c r="K68" s="21">
        <v>0.64349701487502975</v>
      </c>
      <c r="L68" s="66" t="s">
        <v>72</v>
      </c>
      <c r="N68" s="25">
        <v>22264.34</v>
      </c>
      <c r="O68" s="26">
        <v>1.72</v>
      </c>
      <c r="Q68" s="79">
        <v>0.54</v>
      </c>
      <c r="R68" s="20">
        <v>0.28999999999999998</v>
      </c>
      <c r="S68" s="20">
        <v>1</v>
      </c>
      <c r="T68" s="20">
        <v>0.67</v>
      </c>
      <c r="U68" s="20">
        <v>1.1499999999999999</v>
      </c>
      <c r="V68" s="20">
        <v>1</v>
      </c>
      <c r="W68" s="20">
        <v>9.8800000000000008</v>
      </c>
      <c r="X68" s="20">
        <v>2.04</v>
      </c>
      <c r="Y68" s="64">
        <v>0.54</v>
      </c>
    </row>
    <row r="69" spans="1:25" x14ac:dyDescent="0.3">
      <c r="A69" s="25" t="s">
        <v>141</v>
      </c>
      <c r="B69" s="17">
        <v>50</v>
      </c>
      <c r="C69" s="48">
        <v>43699.476597222223</v>
      </c>
      <c r="D69" s="20">
        <v>24.455652072977017</v>
      </c>
      <c r="E69" s="20">
        <v>5.7700192567708335</v>
      </c>
      <c r="F69" s="21">
        <v>4.532484428834864E-2</v>
      </c>
      <c r="G69" s="20">
        <v>2.8878095030879494</v>
      </c>
      <c r="H69" s="20">
        <v>3.594941741402371</v>
      </c>
      <c r="I69" s="20">
        <v>10.81157268557496</v>
      </c>
      <c r="J69" s="50" t="s">
        <v>72</v>
      </c>
      <c r="K69" s="21">
        <v>0.51569538996326303</v>
      </c>
      <c r="L69" s="66" t="s">
        <v>72</v>
      </c>
      <c r="N69" s="25">
        <v>21983.99</v>
      </c>
      <c r="O69" s="26">
        <v>2.69</v>
      </c>
      <c r="Q69" s="79">
        <v>0.28999999999999998</v>
      </c>
      <c r="R69" s="20">
        <v>1.08</v>
      </c>
      <c r="S69" s="20">
        <v>0.92</v>
      </c>
      <c r="T69" s="20">
        <v>1.49</v>
      </c>
      <c r="U69" s="20">
        <v>0.74</v>
      </c>
      <c r="V69" s="20">
        <v>0.24</v>
      </c>
      <c r="W69" s="20">
        <v>16.64</v>
      </c>
      <c r="X69" s="20">
        <v>1.35</v>
      </c>
      <c r="Y69" s="64">
        <v>0.47</v>
      </c>
    </row>
    <row r="70" spans="1:25" x14ac:dyDescent="0.3">
      <c r="A70" s="25" t="s">
        <v>142</v>
      </c>
      <c r="B70" s="17">
        <v>51</v>
      </c>
      <c r="C70" s="48">
        <v>43699.477997685186</v>
      </c>
      <c r="D70" s="20">
        <v>24.870555517195921</v>
      </c>
      <c r="E70" s="20">
        <v>4.9652863399501381</v>
      </c>
      <c r="F70" s="21">
        <v>1.5028303579395694E-2</v>
      </c>
      <c r="G70" s="20">
        <v>2.6249437441157628</v>
      </c>
      <c r="H70" s="20">
        <v>3.2407453606524563</v>
      </c>
      <c r="I70" s="20">
        <v>9.8745586118171857</v>
      </c>
      <c r="J70" s="50" t="s">
        <v>72</v>
      </c>
      <c r="K70" s="21">
        <v>0.65012028336761363</v>
      </c>
      <c r="L70" s="66" t="s">
        <v>72</v>
      </c>
      <c r="N70" s="25">
        <v>21133.09</v>
      </c>
      <c r="O70" s="26">
        <v>1.4</v>
      </c>
      <c r="Q70" s="79">
        <v>1.4</v>
      </c>
      <c r="R70" s="20">
        <v>0.77</v>
      </c>
      <c r="S70" s="20">
        <v>2.12</v>
      </c>
      <c r="T70" s="20">
        <v>0.37</v>
      </c>
      <c r="U70" s="20">
        <v>1.46</v>
      </c>
      <c r="V70" s="20">
        <v>0.59</v>
      </c>
      <c r="W70" s="20">
        <v>3.55</v>
      </c>
      <c r="X70" s="20">
        <v>2.11</v>
      </c>
      <c r="Y70" s="64">
        <v>0.9</v>
      </c>
    </row>
    <row r="71" spans="1:25" x14ac:dyDescent="0.3">
      <c r="A71" s="25" t="s">
        <v>143</v>
      </c>
      <c r="B71" s="17">
        <v>52</v>
      </c>
      <c r="C71" s="48">
        <v>43699.479398148149</v>
      </c>
      <c r="D71" s="20">
        <v>28.996058319057539</v>
      </c>
      <c r="E71" s="20">
        <v>5.2740284673965689</v>
      </c>
      <c r="F71" s="21">
        <v>1.2146090269281281E-2</v>
      </c>
      <c r="G71" s="20">
        <v>2.8907466036670812</v>
      </c>
      <c r="H71" s="20">
        <v>3.4776766982928038</v>
      </c>
      <c r="I71" s="20">
        <v>10.886811292224923</v>
      </c>
      <c r="J71" s="50" t="s">
        <v>72</v>
      </c>
      <c r="K71" s="21">
        <v>0.98585797450320423</v>
      </c>
      <c r="L71" s="66" t="s">
        <v>72</v>
      </c>
      <c r="N71" s="25">
        <v>21913.42</v>
      </c>
      <c r="O71" s="26">
        <v>0.48</v>
      </c>
      <c r="Q71" s="79">
        <v>1.27</v>
      </c>
      <c r="R71" s="20">
        <v>1.67</v>
      </c>
      <c r="S71" s="20">
        <v>1.64</v>
      </c>
      <c r="T71" s="20">
        <v>0.56999999999999995</v>
      </c>
      <c r="U71" s="20">
        <v>1.56</v>
      </c>
      <c r="V71" s="20">
        <v>2.11</v>
      </c>
      <c r="W71" s="20">
        <v>2.17</v>
      </c>
      <c r="X71" s="20">
        <v>2.56</v>
      </c>
      <c r="Y71" s="64">
        <v>1.61</v>
      </c>
    </row>
    <row r="72" spans="1:25" x14ac:dyDescent="0.3">
      <c r="A72" s="25" t="s">
        <v>144</v>
      </c>
      <c r="B72" s="17">
        <v>53</v>
      </c>
      <c r="C72" s="48">
        <v>43699.480798611112</v>
      </c>
      <c r="D72" s="20">
        <v>28.733821130679274</v>
      </c>
      <c r="E72" s="20">
        <v>4.9490775101028204</v>
      </c>
      <c r="F72" s="21">
        <v>3.2237234321531125E-2</v>
      </c>
      <c r="G72" s="20">
        <v>2.8529050049067775</v>
      </c>
      <c r="H72" s="20">
        <v>3.287091080611968</v>
      </c>
      <c r="I72" s="20">
        <v>9.9126835930846173</v>
      </c>
      <c r="J72" s="50" t="s">
        <v>72</v>
      </c>
      <c r="K72" s="21">
        <v>0.66171505079104376</v>
      </c>
      <c r="L72" s="66" t="s">
        <v>72</v>
      </c>
      <c r="N72" s="25">
        <v>22259.02</v>
      </c>
      <c r="O72" s="26">
        <v>1.42</v>
      </c>
      <c r="Q72" s="79">
        <v>0.91</v>
      </c>
      <c r="R72" s="20">
        <v>0.57999999999999996</v>
      </c>
      <c r="S72" s="20">
        <v>0.95</v>
      </c>
      <c r="T72" s="20">
        <v>0.19</v>
      </c>
      <c r="U72" s="20">
        <v>0.36</v>
      </c>
      <c r="V72" s="20">
        <v>0.2</v>
      </c>
      <c r="W72" s="20">
        <v>3.31</v>
      </c>
      <c r="X72" s="20">
        <v>1.73</v>
      </c>
      <c r="Y72" s="64">
        <v>0.55000000000000004</v>
      </c>
    </row>
    <row r="73" spans="1:25" x14ac:dyDescent="0.3">
      <c r="A73" s="25" t="s">
        <v>145</v>
      </c>
      <c r="B73" s="17">
        <v>54</v>
      </c>
      <c r="C73" s="48">
        <v>43699.482199074075</v>
      </c>
      <c r="D73" s="20">
        <v>41.552893823216742</v>
      </c>
      <c r="E73" s="20">
        <v>8.2560903201671874</v>
      </c>
      <c r="F73" s="21">
        <v>3.1774476222761638E-2</v>
      </c>
      <c r="G73" s="20">
        <v>4.5396434372137833</v>
      </c>
      <c r="H73" s="20">
        <v>4.9977635695792602</v>
      </c>
      <c r="I73" s="20">
        <v>15.795127899149239</v>
      </c>
      <c r="J73" s="20">
        <v>13.273071707938039</v>
      </c>
      <c r="K73" s="20">
        <v>49.939971797338899</v>
      </c>
      <c r="L73" s="64">
        <v>4.8103895620962245</v>
      </c>
      <c r="N73" s="25">
        <v>21519.119999999999</v>
      </c>
      <c r="O73" s="26">
        <v>1.68</v>
      </c>
      <c r="Q73" s="79">
        <v>1.79</v>
      </c>
      <c r="R73" s="20">
        <v>1.54</v>
      </c>
      <c r="S73" s="20">
        <v>1.46</v>
      </c>
      <c r="T73" s="20">
        <v>1.33</v>
      </c>
      <c r="U73" s="20">
        <v>1.33</v>
      </c>
      <c r="V73" s="20">
        <v>0.38</v>
      </c>
      <c r="W73" s="20">
        <v>1.1599999999999999</v>
      </c>
      <c r="X73" s="20">
        <v>0.87</v>
      </c>
      <c r="Y73" s="64">
        <v>2.17</v>
      </c>
    </row>
    <row r="74" spans="1:25" s="16" customFormat="1" x14ac:dyDescent="0.3">
      <c r="A74" s="62" t="s">
        <v>136</v>
      </c>
      <c r="B74" s="44" t="s">
        <v>33</v>
      </c>
      <c r="C74" s="45">
        <v>43699.483599537038</v>
      </c>
      <c r="D74" s="46" t="s">
        <v>72</v>
      </c>
      <c r="E74" s="46" t="s">
        <v>72</v>
      </c>
      <c r="F74" s="47">
        <v>2.1985150948513991E-2</v>
      </c>
      <c r="G74" s="46" t="s">
        <v>72</v>
      </c>
      <c r="H74" s="46" t="s">
        <v>72</v>
      </c>
      <c r="I74" s="46" t="s">
        <v>72</v>
      </c>
      <c r="J74" s="46" t="s">
        <v>72</v>
      </c>
      <c r="K74" s="46" t="s">
        <v>72</v>
      </c>
      <c r="L74" s="63" t="s">
        <v>72</v>
      </c>
      <c r="N74" s="62">
        <v>21984.25</v>
      </c>
      <c r="O74" s="74">
        <v>0.99</v>
      </c>
      <c r="Q74" s="80">
        <v>1.05</v>
      </c>
      <c r="R74" s="53">
        <v>2.5299999999999998</v>
      </c>
      <c r="S74" s="53">
        <v>0.76</v>
      </c>
      <c r="T74" s="53">
        <v>19.88</v>
      </c>
      <c r="U74" s="53">
        <v>0.63</v>
      </c>
      <c r="V74" s="53">
        <v>0.82</v>
      </c>
      <c r="W74" s="53">
        <v>4.4000000000000004</v>
      </c>
      <c r="X74" s="53">
        <v>1.76</v>
      </c>
      <c r="Y74" s="81">
        <v>0.36</v>
      </c>
    </row>
    <row r="75" spans="1:25" x14ac:dyDescent="0.3">
      <c r="A75" s="25" t="s">
        <v>146</v>
      </c>
      <c r="B75" s="17">
        <v>55</v>
      </c>
      <c r="C75" s="48">
        <v>43699.485011574077</v>
      </c>
      <c r="D75" s="20">
        <v>37.666672981208222</v>
      </c>
      <c r="E75" s="20">
        <v>6.6421643881960417</v>
      </c>
      <c r="F75" s="21">
        <v>3.9619415109610735E-2</v>
      </c>
      <c r="G75" s="20">
        <v>4.6598019795782237</v>
      </c>
      <c r="H75" s="20">
        <v>4.6772067210668817</v>
      </c>
      <c r="I75" s="20">
        <v>12.830632395815327</v>
      </c>
      <c r="J75" s="21">
        <v>0.57726246261866532</v>
      </c>
      <c r="K75" s="20">
        <v>2.8180278807159511</v>
      </c>
      <c r="L75" s="64">
        <v>2.1720266722557793</v>
      </c>
      <c r="N75" s="25">
        <v>20895.259999999998</v>
      </c>
      <c r="O75" s="26">
        <v>0.59</v>
      </c>
      <c r="Q75" s="79">
        <v>1.6</v>
      </c>
      <c r="R75" s="20">
        <v>1.83</v>
      </c>
      <c r="S75" s="20">
        <v>2.71</v>
      </c>
      <c r="T75" s="20">
        <v>1.8</v>
      </c>
      <c r="U75" s="20">
        <v>1.36</v>
      </c>
      <c r="V75" s="20">
        <v>0.92</v>
      </c>
      <c r="W75" s="20">
        <v>27.61</v>
      </c>
      <c r="X75" s="20">
        <v>3.6</v>
      </c>
      <c r="Y75" s="64">
        <v>4.32</v>
      </c>
    </row>
    <row r="76" spans="1:25" x14ac:dyDescent="0.3">
      <c r="A76" s="25" t="s">
        <v>147</v>
      </c>
      <c r="B76" s="17">
        <v>56</v>
      </c>
      <c r="C76" s="48">
        <v>43699.48641203704</v>
      </c>
      <c r="D76" s="20">
        <v>30.711731685422809</v>
      </c>
      <c r="E76" s="20">
        <v>4.7842756780148239</v>
      </c>
      <c r="F76" s="21">
        <v>3.9077281381244659E-2</v>
      </c>
      <c r="G76" s="20">
        <v>3.9876732616331418</v>
      </c>
      <c r="H76" s="20">
        <v>11.051136659802017</v>
      </c>
      <c r="I76" s="20">
        <v>9.8911305713057356</v>
      </c>
      <c r="J76" s="21">
        <v>0.34931747796326795</v>
      </c>
      <c r="K76" s="20">
        <v>1.3503196682941441</v>
      </c>
      <c r="L76" s="30">
        <v>0.71428061057700976</v>
      </c>
      <c r="N76" s="25">
        <v>24429.08</v>
      </c>
      <c r="O76" s="26">
        <v>9.57</v>
      </c>
      <c r="Q76" s="79">
        <v>8.6300000000000008</v>
      </c>
      <c r="R76" s="20">
        <v>8.0299999999999994</v>
      </c>
      <c r="S76" s="20">
        <v>9.27</v>
      </c>
      <c r="T76" s="20">
        <v>8.34</v>
      </c>
      <c r="U76" s="20">
        <v>2.94</v>
      </c>
      <c r="V76" s="20">
        <v>3.99</v>
      </c>
      <c r="W76" s="20">
        <v>20.309999999999999</v>
      </c>
      <c r="X76" s="20">
        <v>3.36</v>
      </c>
      <c r="Y76" s="64">
        <v>15.24</v>
      </c>
    </row>
    <row r="77" spans="1:25" x14ac:dyDescent="0.3">
      <c r="A77" s="25" t="s">
        <v>148</v>
      </c>
      <c r="B77" s="17">
        <v>57</v>
      </c>
      <c r="C77" s="48">
        <v>43699.487812500003</v>
      </c>
      <c r="D77" s="20">
        <v>35.653565830995682</v>
      </c>
      <c r="E77" s="20">
        <v>7.0485117601244518</v>
      </c>
      <c r="F77" s="21">
        <v>2.438891583265904E-2</v>
      </c>
      <c r="G77" s="20">
        <v>4.1814654604559509</v>
      </c>
      <c r="H77" s="20">
        <v>7.6744468641292585</v>
      </c>
      <c r="I77" s="20">
        <v>14.327109412900445</v>
      </c>
      <c r="J77" s="20">
        <v>40.927888267740627</v>
      </c>
      <c r="K77" s="20">
        <v>149.91905691961529</v>
      </c>
      <c r="L77" s="64">
        <v>2.0502563827793128</v>
      </c>
      <c r="N77" s="25">
        <v>27161.15</v>
      </c>
      <c r="O77" s="26">
        <v>2.19</v>
      </c>
      <c r="Q77" s="79">
        <v>1.55</v>
      </c>
      <c r="R77" s="20">
        <v>2.35</v>
      </c>
      <c r="S77" s="20">
        <v>2.42</v>
      </c>
      <c r="T77" s="20">
        <v>2.13</v>
      </c>
      <c r="U77" s="20">
        <v>1.73</v>
      </c>
      <c r="V77" s="20">
        <v>1.46</v>
      </c>
      <c r="W77" s="20">
        <v>2.35</v>
      </c>
      <c r="X77" s="20">
        <v>0.62</v>
      </c>
      <c r="Y77" s="64">
        <v>2.79</v>
      </c>
    </row>
    <row r="78" spans="1:25" x14ac:dyDescent="0.3">
      <c r="A78" s="25" t="s">
        <v>149</v>
      </c>
      <c r="B78" s="17">
        <v>58</v>
      </c>
      <c r="C78" s="48">
        <v>43699.489212962966</v>
      </c>
      <c r="D78" s="20">
        <v>37.427173434535632</v>
      </c>
      <c r="E78" s="20">
        <v>6.4214507137253589</v>
      </c>
      <c r="F78" s="21">
        <v>3.0464034417020166E-2</v>
      </c>
      <c r="G78" s="20">
        <v>4.6410070767421807</v>
      </c>
      <c r="H78" s="20">
        <v>4.3291614500301208</v>
      </c>
      <c r="I78" s="20">
        <v>12.8075021079078</v>
      </c>
      <c r="J78" s="20">
        <v>3.175468199809834</v>
      </c>
      <c r="K78" s="20">
        <v>16.139159296233583</v>
      </c>
      <c r="L78" s="64">
        <v>2.4534539062312501</v>
      </c>
      <c r="N78" s="25">
        <v>21814.98</v>
      </c>
      <c r="O78" s="26">
        <v>2.4500000000000002</v>
      </c>
      <c r="Q78" s="79">
        <v>1.33</v>
      </c>
      <c r="R78" s="20">
        <v>1</v>
      </c>
      <c r="S78" s="20">
        <v>1.04</v>
      </c>
      <c r="T78" s="20">
        <v>0.6</v>
      </c>
      <c r="U78" s="20">
        <v>0.8</v>
      </c>
      <c r="V78" s="20">
        <v>0.44</v>
      </c>
      <c r="W78" s="20">
        <v>3.22</v>
      </c>
      <c r="X78" s="20">
        <v>1.1000000000000001</v>
      </c>
      <c r="Y78" s="64">
        <v>2.11</v>
      </c>
    </row>
    <row r="79" spans="1:25" x14ac:dyDescent="0.3">
      <c r="A79" s="25" t="s">
        <v>150</v>
      </c>
      <c r="B79" s="17">
        <v>59</v>
      </c>
      <c r="C79" s="48">
        <v>43699.490613425929</v>
      </c>
      <c r="D79" s="20">
        <v>37.9730654783394</v>
      </c>
      <c r="E79" s="20">
        <v>5.6146846205044678</v>
      </c>
      <c r="F79" s="21">
        <v>3.4295805136920987E-2</v>
      </c>
      <c r="G79" s="20">
        <v>4.8554108136662695</v>
      </c>
      <c r="H79" s="20">
        <v>4.5007130764297294</v>
      </c>
      <c r="I79" s="20">
        <v>11.202101766141286</v>
      </c>
      <c r="J79" s="20">
        <v>1.0629762529122193</v>
      </c>
      <c r="K79" s="20">
        <v>8.7693132319658851</v>
      </c>
      <c r="L79" s="64">
        <v>1.1955517443616177</v>
      </c>
      <c r="N79" s="25">
        <v>22412.959999999999</v>
      </c>
      <c r="O79" s="26">
        <v>1.98</v>
      </c>
      <c r="Q79" s="79">
        <v>1.7</v>
      </c>
      <c r="R79" s="20">
        <v>1.52</v>
      </c>
      <c r="S79" s="20">
        <v>1.84</v>
      </c>
      <c r="T79" s="20">
        <v>1.4</v>
      </c>
      <c r="U79" s="20">
        <v>0.83</v>
      </c>
      <c r="V79" s="20">
        <v>1.89</v>
      </c>
      <c r="W79" s="20">
        <v>7.2</v>
      </c>
      <c r="X79" s="20">
        <v>0.77</v>
      </c>
      <c r="Y79" s="64">
        <v>1.31</v>
      </c>
    </row>
    <row r="80" spans="1:25" x14ac:dyDescent="0.3">
      <c r="A80" s="25" t="s">
        <v>151</v>
      </c>
      <c r="B80" s="17">
        <v>60</v>
      </c>
      <c r="C80" s="48">
        <v>43699.492013888892</v>
      </c>
      <c r="D80" s="20">
        <v>11.274832323347628</v>
      </c>
      <c r="E80" s="20">
        <v>87.733536543730011</v>
      </c>
      <c r="F80" s="21">
        <v>7.0395835625011741E-2</v>
      </c>
      <c r="G80" s="20">
        <v>3.4971284131289977</v>
      </c>
      <c r="H80" s="20">
        <v>23.032619638982787</v>
      </c>
      <c r="I80" s="19">
        <v>520.72298013150021</v>
      </c>
      <c r="J80" s="52">
        <v>2332.9264997996747</v>
      </c>
      <c r="K80" s="52">
        <v>6163.8556785503097</v>
      </c>
      <c r="L80" s="65">
        <v>109.34178484769772</v>
      </c>
      <c r="N80" s="25">
        <v>18837.32</v>
      </c>
      <c r="O80" s="26">
        <v>2.68</v>
      </c>
      <c r="Q80" s="79">
        <v>2.0099999999999998</v>
      </c>
      <c r="R80" s="20">
        <v>1.4</v>
      </c>
      <c r="S80" s="20">
        <v>1.72</v>
      </c>
      <c r="T80" s="20">
        <v>2.21</v>
      </c>
      <c r="U80" s="20">
        <v>1.22</v>
      </c>
      <c r="V80" s="20">
        <v>2.96</v>
      </c>
      <c r="W80" s="20">
        <v>1.51</v>
      </c>
      <c r="X80" s="20">
        <v>1.2</v>
      </c>
      <c r="Y80" s="64">
        <v>0.71</v>
      </c>
    </row>
    <row r="81" spans="1:25" x14ac:dyDescent="0.3">
      <c r="A81" s="25" t="s">
        <v>152</v>
      </c>
      <c r="B81" s="17">
        <v>61</v>
      </c>
      <c r="C81" s="48">
        <v>43699.493425925924</v>
      </c>
      <c r="D81" s="20">
        <v>11.056197465753669</v>
      </c>
      <c r="E81" s="20">
        <v>87.140833502351327</v>
      </c>
      <c r="F81" s="21">
        <v>5.7125749976288512E-2</v>
      </c>
      <c r="G81" s="20">
        <v>2.1326882721052671</v>
      </c>
      <c r="H81" s="20">
        <v>22.777103121031391</v>
      </c>
      <c r="I81" s="19">
        <v>489.80163285878973</v>
      </c>
      <c r="J81" s="52">
        <v>2436.9342001311857</v>
      </c>
      <c r="K81" s="52">
        <v>6686.603492502134</v>
      </c>
      <c r="L81" s="64">
        <v>70.818758816356478</v>
      </c>
      <c r="N81" s="25">
        <v>17871.95</v>
      </c>
      <c r="O81" s="26">
        <v>0.94</v>
      </c>
      <c r="Q81" s="79">
        <v>1.74</v>
      </c>
      <c r="R81" s="20">
        <v>1.3</v>
      </c>
      <c r="S81" s="20">
        <v>1.1000000000000001</v>
      </c>
      <c r="T81" s="20">
        <v>1.97</v>
      </c>
      <c r="U81" s="20">
        <v>1.51</v>
      </c>
      <c r="V81" s="20">
        <v>0.46</v>
      </c>
      <c r="W81" s="20">
        <v>0.3</v>
      </c>
      <c r="X81" s="20">
        <v>0.64</v>
      </c>
      <c r="Y81" s="64">
        <v>2.94</v>
      </c>
    </row>
    <row r="82" spans="1:25" x14ac:dyDescent="0.3">
      <c r="A82" s="25" t="s">
        <v>153</v>
      </c>
      <c r="B82" s="17">
        <v>62</v>
      </c>
      <c r="C82" s="48">
        <v>43699.494826388887</v>
      </c>
      <c r="D82" s="20">
        <v>2.1316299600013</v>
      </c>
      <c r="E82" s="21">
        <v>8.354540783204023E-2</v>
      </c>
      <c r="F82" s="21">
        <v>2.1034199607109377E-2</v>
      </c>
      <c r="G82" s="21">
        <v>0.64652080607810591</v>
      </c>
      <c r="H82" s="20">
        <v>434.09829255071747</v>
      </c>
      <c r="I82" s="50" t="s">
        <v>72</v>
      </c>
      <c r="J82" s="50" t="s">
        <v>72</v>
      </c>
      <c r="K82" s="20">
        <v>5.3064509229495735</v>
      </c>
      <c r="L82" s="64">
        <v>6.6403374957233954</v>
      </c>
      <c r="N82" s="25">
        <v>22970.01</v>
      </c>
      <c r="O82" s="26">
        <v>3.23</v>
      </c>
      <c r="Q82" s="79">
        <v>2.04</v>
      </c>
      <c r="R82" s="20">
        <v>12.33</v>
      </c>
      <c r="S82" s="20">
        <v>4.34</v>
      </c>
      <c r="T82" s="20">
        <v>3.47</v>
      </c>
      <c r="U82" s="20">
        <v>3.87</v>
      </c>
      <c r="V82" s="20">
        <v>93.55</v>
      </c>
      <c r="W82" s="20">
        <v>631.17999999999995</v>
      </c>
      <c r="X82" s="20">
        <v>12.84</v>
      </c>
      <c r="Y82" s="64">
        <v>1.75</v>
      </c>
    </row>
    <row r="83" spans="1:25" x14ac:dyDescent="0.3">
      <c r="A83" s="25" t="s">
        <v>154</v>
      </c>
      <c r="B83" s="17">
        <v>63</v>
      </c>
      <c r="C83" s="48">
        <v>43699.49622685185</v>
      </c>
      <c r="D83" s="20">
        <v>15.027846785501307</v>
      </c>
      <c r="E83" s="21">
        <v>4.559166458567749E-2</v>
      </c>
      <c r="F83" s="21">
        <v>4.0190858067790179E-2</v>
      </c>
      <c r="G83" s="20">
        <v>1.109330691246917</v>
      </c>
      <c r="H83" s="20">
        <v>90.258256030227429</v>
      </c>
      <c r="I83" s="50" t="s">
        <v>72</v>
      </c>
      <c r="J83" s="21">
        <v>0.23864587723891387</v>
      </c>
      <c r="K83" s="50" t="s">
        <v>72</v>
      </c>
      <c r="L83" s="66" t="s">
        <v>72</v>
      </c>
      <c r="N83" s="25">
        <v>22721.02</v>
      </c>
      <c r="O83" s="26">
        <v>2.2999999999999998</v>
      </c>
      <c r="Q83" s="79">
        <v>2.65</v>
      </c>
      <c r="R83" s="20">
        <v>3.87</v>
      </c>
      <c r="S83" s="20">
        <v>2.11</v>
      </c>
      <c r="T83" s="20">
        <v>1.42</v>
      </c>
      <c r="U83" s="20">
        <v>12.46</v>
      </c>
      <c r="V83" s="20">
        <v>2.0499999999999998</v>
      </c>
      <c r="W83" s="20">
        <v>23.02</v>
      </c>
      <c r="X83" s="20">
        <v>15.76</v>
      </c>
      <c r="Y83" s="64">
        <v>104.57</v>
      </c>
    </row>
    <row r="84" spans="1:25" s="16" customFormat="1" x14ac:dyDescent="0.3">
      <c r="A84" s="62" t="s">
        <v>165</v>
      </c>
      <c r="B84" s="44" t="s">
        <v>34</v>
      </c>
      <c r="C84" s="45">
        <v>43699.497627314813</v>
      </c>
      <c r="D84" s="53">
        <v>21.920532236091535</v>
      </c>
      <c r="E84" s="46" t="s">
        <v>72</v>
      </c>
      <c r="F84" s="47">
        <v>2.3599333695455423E-2</v>
      </c>
      <c r="G84" s="46" t="s">
        <v>72</v>
      </c>
      <c r="H84" s="46" t="s">
        <v>72</v>
      </c>
      <c r="I84" s="46" t="s">
        <v>72</v>
      </c>
      <c r="J84" s="46" t="s">
        <v>72</v>
      </c>
      <c r="K84" s="46" t="s">
        <v>72</v>
      </c>
      <c r="L84" s="63" t="s">
        <v>72</v>
      </c>
      <c r="N84" s="62">
        <v>22073.11</v>
      </c>
      <c r="O84" s="74">
        <v>0.33</v>
      </c>
      <c r="Q84" s="80">
        <v>1.41</v>
      </c>
      <c r="R84" s="53">
        <v>1.06</v>
      </c>
      <c r="S84" s="53">
        <v>1.71</v>
      </c>
      <c r="T84" s="53">
        <v>4.21</v>
      </c>
      <c r="U84" s="53">
        <v>50.86</v>
      </c>
      <c r="V84" s="53">
        <v>1.04</v>
      </c>
      <c r="W84" s="53">
        <v>3.68</v>
      </c>
      <c r="X84" s="53">
        <v>0.68</v>
      </c>
      <c r="Y84" s="81">
        <v>0.8</v>
      </c>
    </row>
    <row r="85" spans="1:25" x14ac:dyDescent="0.3">
      <c r="A85" s="25" t="s">
        <v>155</v>
      </c>
      <c r="B85" s="17">
        <v>64</v>
      </c>
      <c r="C85" s="48">
        <v>43699.499027777776</v>
      </c>
      <c r="D85" s="20">
        <v>7.8202968741122216</v>
      </c>
      <c r="E85" s="50" t="s">
        <v>72</v>
      </c>
      <c r="F85" s="21">
        <v>2.4283164038435306E-2</v>
      </c>
      <c r="G85" s="20">
        <v>1.2981581793972492</v>
      </c>
      <c r="H85" s="20">
        <v>39.546838695404141</v>
      </c>
      <c r="I85" s="50" t="s">
        <v>72</v>
      </c>
      <c r="J85" s="50" t="s">
        <v>72</v>
      </c>
      <c r="K85" s="50" t="s">
        <v>72</v>
      </c>
      <c r="L85" s="66" t="s">
        <v>72</v>
      </c>
      <c r="N85" s="25">
        <v>23958.81</v>
      </c>
      <c r="O85" s="26">
        <v>1.83</v>
      </c>
      <c r="Q85" s="79">
        <v>2.27</v>
      </c>
      <c r="R85" s="20">
        <v>0.69</v>
      </c>
      <c r="S85" s="20">
        <v>2.39</v>
      </c>
      <c r="T85" s="20">
        <v>1.7</v>
      </c>
      <c r="U85" s="20">
        <v>0.73</v>
      </c>
      <c r="V85" s="20">
        <v>1.27</v>
      </c>
      <c r="W85" s="20">
        <v>3.09</v>
      </c>
      <c r="X85" s="20">
        <v>1.79</v>
      </c>
      <c r="Y85" s="64">
        <v>1.25</v>
      </c>
    </row>
    <row r="86" spans="1:25" x14ac:dyDescent="0.3">
      <c r="A86" s="25" t="s">
        <v>156</v>
      </c>
      <c r="B86" s="17">
        <v>65</v>
      </c>
      <c r="C86" s="48">
        <v>43699.500428240739</v>
      </c>
      <c r="D86" s="20">
        <v>13.389893228657261</v>
      </c>
      <c r="E86" s="50" t="s">
        <v>72</v>
      </c>
      <c r="F86" s="21">
        <v>2.4658779470404187E-2</v>
      </c>
      <c r="G86" s="20">
        <v>3.0480542754595588</v>
      </c>
      <c r="H86" s="20">
        <v>23.317865618784836</v>
      </c>
      <c r="I86" s="50" t="s">
        <v>72</v>
      </c>
      <c r="J86" s="50" t="s">
        <v>72</v>
      </c>
      <c r="K86" s="50" t="s">
        <v>72</v>
      </c>
      <c r="L86" s="66" t="s">
        <v>72</v>
      </c>
      <c r="N86" s="25">
        <v>23579.06</v>
      </c>
      <c r="O86" s="26">
        <v>5.83</v>
      </c>
      <c r="Q86" s="79">
        <v>4.1399999999999997</v>
      </c>
      <c r="R86" s="20">
        <v>3.6</v>
      </c>
      <c r="S86" s="20">
        <v>5.45</v>
      </c>
      <c r="T86" s="20">
        <v>3.85</v>
      </c>
      <c r="U86" s="20">
        <v>2.84</v>
      </c>
      <c r="V86" s="20">
        <v>1.4</v>
      </c>
      <c r="W86" s="20">
        <v>4.58</v>
      </c>
      <c r="X86" s="20">
        <v>0.82</v>
      </c>
      <c r="Y86" s="64">
        <v>1.1000000000000001</v>
      </c>
    </row>
    <row r="87" spans="1:25" x14ac:dyDescent="0.3">
      <c r="A87" s="25" t="s">
        <v>157</v>
      </c>
      <c r="B87" s="17">
        <v>66</v>
      </c>
      <c r="C87" s="48">
        <v>43699.501828703702</v>
      </c>
      <c r="D87" s="20">
        <v>11.704139598996404</v>
      </c>
      <c r="E87" s="50" t="s">
        <v>72</v>
      </c>
      <c r="F87" s="21">
        <v>3.5633498100955611E-2</v>
      </c>
      <c r="G87" s="20">
        <v>2.2716344517011642</v>
      </c>
      <c r="H87" s="20">
        <v>49.703639435280699</v>
      </c>
      <c r="I87" s="50" t="s">
        <v>72</v>
      </c>
      <c r="J87" s="50" t="s">
        <v>72</v>
      </c>
      <c r="K87" s="50" t="s">
        <v>72</v>
      </c>
      <c r="L87" s="66" t="s">
        <v>72</v>
      </c>
      <c r="N87" s="25">
        <v>21658.95</v>
      </c>
      <c r="O87" s="26">
        <v>0.76</v>
      </c>
      <c r="Q87" s="79">
        <v>1.2</v>
      </c>
      <c r="R87" s="20">
        <v>0.83</v>
      </c>
      <c r="S87" s="20">
        <v>1.1200000000000001</v>
      </c>
      <c r="T87" s="20">
        <v>0.72</v>
      </c>
      <c r="U87" s="20">
        <v>1.18</v>
      </c>
      <c r="V87" s="20">
        <v>0.96</v>
      </c>
      <c r="W87" s="20">
        <v>3.96</v>
      </c>
      <c r="X87" s="20">
        <v>0.96</v>
      </c>
      <c r="Y87" s="64">
        <v>6.7</v>
      </c>
    </row>
    <row r="88" spans="1:25" x14ac:dyDescent="0.3">
      <c r="A88" s="25" t="s">
        <v>158</v>
      </c>
      <c r="B88" s="17">
        <v>67</v>
      </c>
      <c r="C88" s="48">
        <v>43699.503240740742</v>
      </c>
      <c r="D88" s="20">
        <v>47.386424153394849</v>
      </c>
      <c r="E88" s="21">
        <v>0.12472011305121147</v>
      </c>
      <c r="F88" s="21">
        <v>3.2873495401391999E-2</v>
      </c>
      <c r="G88" s="20">
        <v>1.3818728986227626</v>
      </c>
      <c r="H88" s="20">
        <v>556.57403007348933</v>
      </c>
      <c r="I88" s="50" t="s">
        <v>72</v>
      </c>
      <c r="J88" s="50" t="s">
        <v>72</v>
      </c>
      <c r="K88" s="20">
        <v>1.742649534642682</v>
      </c>
      <c r="L88" s="64">
        <v>41.568587073877978</v>
      </c>
      <c r="N88" s="25">
        <v>18950.23</v>
      </c>
      <c r="O88" s="26">
        <v>2.75</v>
      </c>
      <c r="Q88" s="79">
        <v>1.48</v>
      </c>
      <c r="R88" s="20">
        <v>2.39</v>
      </c>
      <c r="S88" s="20">
        <v>2.4500000000000002</v>
      </c>
      <c r="T88" s="20">
        <v>2.84</v>
      </c>
      <c r="U88" s="20">
        <v>10.49</v>
      </c>
      <c r="V88" s="20">
        <v>6.96</v>
      </c>
      <c r="W88" s="20">
        <v>39.58</v>
      </c>
      <c r="X88" s="20">
        <v>0.67</v>
      </c>
      <c r="Y88" s="64">
        <v>1.85</v>
      </c>
    </row>
    <row r="89" spans="1:25" x14ac:dyDescent="0.3">
      <c r="A89" s="25" t="s">
        <v>159</v>
      </c>
      <c r="B89" s="17">
        <v>68</v>
      </c>
      <c r="C89" s="48">
        <v>43699.504641203705</v>
      </c>
      <c r="D89" s="20">
        <v>15.394401216870188</v>
      </c>
      <c r="E89" s="50" t="s">
        <v>72</v>
      </c>
      <c r="F89" s="21">
        <v>3.394407355924535E-2</v>
      </c>
      <c r="G89" s="20">
        <v>1.5352926541634653</v>
      </c>
      <c r="H89" s="20">
        <v>88.571291727427038</v>
      </c>
      <c r="I89" s="50" t="s">
        <v>72</v>
      </c>
      <c r="J89" s="50" t="s">
        <v>72</v>
      </c>
      <c r="K89" s="50" t="s">
        <v>72</v>
      </c>
      <c r="L89" s="64">
        <v>1.7146354061951401</v>
      </c>
      <c r="N89" s="25">
        <v>22588.34</v>
      </c>
      <c r="O89" s="26">
        <v>5.26</v>
      </c>
      <c r="Q89" s="79">
        <v>2.0299999999999998</v>
      </c>
      <c r="R89" s="20">
        <v>152.22999999999999</v>
      </c>
      <c r="S89" s="20">
        <v>1.85</v>
      </c>
      <c r="T89" s="20">
        <v>2.97</v>
      </c>
      <c r="U89" s="20">
        <v>7.65</v>
      </c>
      <c r="V89" s="20">
        <v>2.0699999999999998</v>
      </c>
      <c r="W89" s="20">
        <v>3.64</v>
      </c>
      <c r="X89" s="20">
        <v>3.59</v>
      </c>
      <c r="Y89" s="64">
        <v>1.86</v>
      </c>
    </row>
    <row r="90" spans="1:25" x14ac:dyDescent="0.3">
      <c r="A90" s="25" t="s">
        <v>160</v>
      </c>
      <c r="B90" s="17">
        <v>69</v>
      </c>
      <c r="C90" s="48">
        <v>43699.506041666667</v>
      </c>
      <c r="D90" s="20">
        <v>7.478979123538962</v>
      </c>
      <c r="E90" s="50" t="s">
        <v>72</v>
      </c>
      <c r="F90" s="21">
        <v>2.4153866291500251E-2</v>
      </c>
      <c r="G90" s="20">
        <v>1.42569970717348</v>
      </c>
      <c r="H90" s="20">
        <v>37.898924987513062</v>
      </c>
      <c r="I90" s="50" t="s">
        <v>72</v>
      </c>
      <c r="J90" s="50" t="s">
        <v>72</v>
      </c>
      <c r="K90" s="50" t="s">
        <v>72</v>
      </c>
      <c r="L90" s="66" t="s">
        <v>72</v>
      </c>
      <c r="N90" s="25">
        <v>23008.78</v>
      </c>
      <c r="O90" s="26">
        <v>7.8</v>
      </c>
      <c r="Q90" s="79">
        <v>3.69</v>
      </c>
      <c r="R90" s="20">
        <v>2.69</v>
      </c>
      <c r="S90" s="20">
        <v>4.72</v>
      </c>
      <c r="T90" s="20">
        <v>3.29</v>
      </c>
      <c r="U90" s="20">
        <v>3.28</v>
      </c>
      <c r="V90" s="20">
        <v>1.54</v>
      </c>
      <c r="W90" s="20">
        <v>4.87</v>
      </c>
      <c r="X90" s="20">
        <v>0.28999999999999998</v>
      </c>
      <c r="Y90" s="64">
        <v>5.48</v>
      </c>
    </row>
    <row r="91" spans="1:25" x14ac:dyDescent="0.3">
      <c r="A91" s="25" t="s">
        <v>161</v>
      </c>
      <c r="B91" s="17">
        <v>70</v>
      </c>
      <c r="C91" s="48">
        <v>43699.50744212963</v>
      </c>
      <c r="D91" s="20">
        <v>13.070871964240197</v>
      </c>
      <c r="E91" s="50" t="s">
        <v>72</v>
      </c>
      <c r="F91" s="21">
        <v>1.7445759645721332E-2</v>
      </c>
      <c r="G91" s="20">
        <v>2.9107413072690425</v>
      </c>
      <c r="H91" s="20">
        <v>25.141447681593007</v>
      </c>
      <c r="I91" s="50" t="s">
        <v>72</v>
      </c>
      <c r="J91" s="50" t="s">
        <v>72</v>
      </c>
      <c r="K91" s="50" t="s">
        <v>72</v>
      </c>
      <c r="L91" s="66" t="s">
        <v>72</v>
      </c>
      <c r="N91" s="25">
        <v>25686.57</v>
      </c>
      <c r="O91" s="26">
        <v>6.34</v>
      </c>
      <c r="Q91" s="79">
        <v>6.9</v>
      </c>
      <c r="R91" s="20">
        <v>7.7</v>
      </c>
      <c r="S91" s="20">
        <v>5.83</v>
      </c>
      <c r="T91" s="20">
        <v>5.58</v>
      </c>
      <c r="U91" s="20">
        <v>4.38</v>
      </c>
      <c r="V91" s="20">
        <v>2.06</v>
      </c>
      <c r="W91" s="20">
        <v>2.5299999999999998</v>
      </c>
      <c r="X91" s="20">
        <v>0.92</v>
      </c>
      <c r="Y91" s="64">
        <v>1.21</v>
      </c>
    </row>
    <row r="92" spans="1:25" x14ac:dyDescent="0.3">
      <c r="A92" s="25" t="s">
        <v>162</v>
      </c>
      <c r="B92" s="17">
        <v>71</v>
      </c>
      <c r="C92" s="48">
        <v>43699.508842592593</v>
      </c>
      <c r="D92" s="20">
        <v>10.063381289889497</v>
      </c>
      <c r="E92" s="50" t="s">
        <v>72</v>
      </c>
      <c r="F92" s="21">
        <v>3.0546445262838402E-2</v>
      </c>
      <c r="G92" s="20">
        <v>2.1299109732437231</v>
      </c>
      <c r="H92" s="20">
        <v>46.813497761936425</v>
      </c>
      <c r="I92" s="50" t="s">
        <v>72</v>
      </c>
      <c r="J92" s="50" t="s">
        <v>72</v>
      </c>
      <c r="K92" s="50" t="s">
        <v>72</v>
      </c>
      <c r="L92" s="66" t="s">
        <v>72</v>
      </c>
      <c r="N92" s="25">
        <v>25063.66</v>
      </c>
      <c r="O92" s="26">
        <v>7.14</v>
      </c>
      <c r="Q92" s="79">
        <v>3.61</v>
      </c>
      <c r="R92" s="20">
        <v>1.96</v>
      </c>
      <c r="S92" s="20">
        <v>5.24</v>
      </c>
      <c r="T92" s="20">
        <v>3.95</v>
      </c>
      <c r="U92" s="20">
        <v>3.84</v>
      </c>
      <c r="V92" s="20">
        <v>1.96</v>
      </c>
      <c r="W92" s="20">
        <v>12.08</v>
      </c>
      <c r="X92" s="20">
        <v>1</v>
      </c>
      <c r="Y92" s="64">
        <v>2.21</v>
      </c>
    </row>
    <row r="93" spans="1:25" x14ac:dyDescent="0.3">
      <c r="A93" s="25" t="s">
        <v>163</v>
      </c>
      <c r="B93" s="17">
        <v>72</v>
      </c>
      <c r="C93" s="48">
        <v>43699.510243055556</v>
      </c>
      <c r="D93" s="20">
        <v>61.090554682310895</v>
      </c>
      <c r="E93" s="20">
        <v>20.762055359094262</v>
      </c>
      <c r="F93" s="20">
        <v>6.1069764548118739</v>
      </c>
      <c r="G93" s="20">
        <v>3.3436309899014196</v>
      </c>
      <c r="H93" s="20">
        <v>138.16233839957468</v>
      </c>
      <c r="I93" s="20">
        <v>595.17427866100115</v>
      </c>
      <c r="J93" s="20">
        <v>99.508115966887573</v>
      </c>
      <c r="K93" s="20">
        <v>5.2446955398631694</v>
      </c>
      <c r="L93" s="64">
        <v>14.418356070886167</v>
      </c>
      <c r="N93" s="25">
        <v>17262.2</v>
      </c>
      <c r="O93" s="26">
        <v>0.24</v>
      </c>
      <c r="Q93" s="79">
        <v>1.1599999999999999</v>
      </c>
      <c r="R93" s="20">
        <v>1.89</v>
      </c>
      <c r="S93" s="20">
        <v>1.46</v>
      </c>
      <c r="T93" s="20">
        <v>1.04</v>
      </c>
      <c r="U93" s="20">
        <v>4.29</v>
      </c>
      <c r="V93" s="20">
        <v>0.31</v>
      </c>
      <c r="W93" s="20">
        <v>0.78</v>
      </c>
      <c r="X93" s="20">
        <v>1.75</v>
      </c>
      <c r="Y93" s="64">
        <v>3.27</v>
      </c>
    </row>
    <row r="94" spans="1:25" x14ac:dyDescent="0.3">
      <c r="A94" s="25" t="s">
        <v>164</v>
      </c>
      <c r="B94" s="17">
        <v>73</v>
      </c>
      <c r="C94" s="48">
        <v>43699.511655092596</v>
      </c>
      <c r="D94" s="20">
        <v>23.529011604656834</v>
      </c>
      <c r="E94" s="20">
        <v>66.660854278717096</v>
      </c>
      <c r="F94" s="21">
        <v>3.7089943584758853E-2</v>
      </c>
      <c r="G94" s="21">
        <v>0.85724629507605821</v>
      </c>
      <c r="H94" s="20">
        <v>61.420679777653568</v>
      </c>
      <c r="I94" s="20">
        <v>264.94660725847331</v>
      </c>
      <c r="J94" s="20">
        <v>1.6257033726890748</v>
      </c>
      <c r="K94" s="50" t="s">
        <v>72</v>
      </c>
      <c r="L94" s="66" t="s">
        <v>72</v>
      </c>
      <c r="N94" s="25">
        <v>17328.32</v>
      </c>
      <c r="O94" s="26">
        <v>2.41</v>
      </c>
      <c r="Q94" s="79">
        <v>1.1499999999999999</v>
      </c>
      <c r="R94" s="20">
        <v>1.02</v>
      </c>
      <c r="S94" s="20">
        <v>0.53</v>
      </c>
      <c r="T94" s="20">
        <v>0.93</v>
      </c>
      <c r="U94" s="20">
        <v>1.1499999999999999</v>
      </c>
      <c r="V94" s="20">
        <v>1.37</v>
      </c>
      <c r="W94" s="20">
        <v>8.3800000000000008</v>
      </c>
      <c r="X94" s="20">
        <v>4.08</v>
      </c>
      <c r="Y94" s="64">
        <v>0.13</v>
      </c>
    </row>
    <row r="95" spans="1:25" s="16" customFormat="1" ht="15" thickBot="1" x14ac:dyDescent="0.35">
      <c r="A95" s="67" t="s">
        <v>166</v>
      </c>
      <c r="B95" s="68" t="s">
        <v>167</v>
      </c>
      <c r="C95" s="69">
        <v>43699.513078703705</v>
      </c>
      <c r="D95" s="70" t="s">
        <v>72</v>
      </c>
      <c r="E95" s="70" t="s">
        <v>72</v>
      </c>
      <c r="F95" s="71">
        <v>2.5389153066185253E-2</v>
      </c>
      <c r="G95" s="70" t="s">
        <v>72</v>
      </c>
      <c r="H95" s="70" t="s">
        <v>72</v>
      </c>
      <c r="I95" s="70" t="s">
        <v>72</v>
      </c>
      <c r="J95" s="70" t="s">
        <v>72</v>
      </c>
      <c r="K95" s="70" t="s">
        <v>72</v>
      </c>
      <c r="L95" s="72" t="s">
        <v>72</v>
      </c>
      <c r="N95" s="67">
        <v>20235.150000000001</v>
      </c>
      <c r="O95" s="75">
        <v>2.12</v>
      </c>
      <c r="Q95" s="82">
        <v>0.95</v>
      </c>
      <c r="R95" s="83">
        <v>520.54999999999995</v>
      </c>
      <c r="S95" s="83">
        <v>1.65</v>
      </c>
      <c r="T95" s="83">
        <v>3.1</v>
      </c>
      <c r="U95" s="83">
        <v>10.029999999999999</v>
      </c>
      <c r="V95" s="83">
        <v>13.58</v>
      </c>
      <c r="W95" s="83">
        <v>4.7</v>
      </c>
      <c r="X95" s="83">
        <v>0.63</v>
      </c>
      <c r="Y95" s="84">
        <v>0.41</v>
      </c>
    </row>
    <row r="97" spans="1:15" x14ac:dyDescent="0.3">
      <c r="A97" s="12" t="s">
        <v>73</v>
      </c>
      <c r="B97"/>
      <c r="C97"/>
      <c r="D97"/>
      <c r="E97"/>
      <c r="F97"/>
      <c r="G97"/>
      <c r="H97"/>
      <c r="I97"/>
      <c r="J97"/>
      <c r="K97"/>
      <c r="L97"/>
      <c r="M97"/>
    </row>
    <row r="98" spans="1:15" x14ac:dyDescent="0.3">
      <c r="B98" s="13" t="s">
        <v>74</v>
      </c>
      <c r="C98"/>
      <c r="D98"/>
      <c r="E98"/>
      <c r="F98"/>
      <c r="G98"/>
      <c r="H98"/>
      <c r="I98"/>
      <c r="J98"/>
      <c r="K98"/>
      <c r="L98"/>
      <c r="M98"/>
    </row>
    <row r="99" spans="1:15" x14ac:dyDescent="0.3">
      <c r="B99" s="13" t="s">
        <v>75</v>
      </c>
      <c r="C99"/>
      <c r="D99"/>
      <c r="E99"/>
      <c r="F99"/>
      <c r="G99"/>
      <c r="H99"/>
      <c r="I99"/>
      <c r="J99"/>
      <c r="K99"/>
      <c r="L99"/>
      <c r="M99"/>
    </row>
    <row r="100" spans="1:15" x14ac:dyDescent="0.3">
      <c r="A100" s="5" t="s">
        <v>76</v>
      </c>
      <c r="B100" t="s">
        <v>77</v>
      </c>
      <c r="C100"/>
      <c r="D100"/>
      <c r="E100"/>
      <c r="F100"/>
      <c r="G100"/>
      <c r="H100"/>
      <c r="I100"/>
      <c r="J100"/>
      <c r="K100"/>
      <c r="L100"/>
      <c r="M100"/>
    </row>
    <row r="101" spans="1:15" x14ac:dyDescent="0.3">
      <c r="B101" s="13"/>
      <c r="C101"/>
      <c r="D101"/>
      <c r="E101"/>
      <c r="F101"/>
      <c r="G101"/>
      <c r="H101"/>
      <c r="I101"/>
      <c r="J101"/>
      <c r="K101"/>
      <c r="L101"/>
      <c r="M101"/>
    </row>
    <row r="102" spans="1:15" x14ac:dyDescent="0.3"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5" x14ac:dyDescent="0.3">
      <c r="A103" s="14" t="s">
        <v>78</v>
      </c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5" x14ac:dyDescent="0.3">
      <c r="A104" s="91" t="s">
        <v>79</v>
      </c>
      <c r="B104"/>
      <c r="C104"/>
      <c r="D104" s="153" t="s">
        <v>80</v>
      </c>
      <c r="E104" s="153"/>
      <c r="F104" s="153"/>
      <c r="G104" s="153"/>
      <c r="H104" s="153"/>
      <c r="I104" s="153"/>
      <c r="J104" s="153"/>
      <c r="K104" s="153"/>
      <c r="L104" s="153"/>
      <c r="M104" s="153"/>
    </row>
    <row r="105" spans="1:15" x14ac:dyDescent="0.3">
      <c r="B105" s="154" t="s">
        <v>54</v>
      </c>
      <c r="C105" s="5" t="s">
        <v>81</v>
      </c>
      <c r="D105" s="5" t="s">
        <v>6</v>
      </c>
      <c r="E105" s="5" t="s">
        <v>8</v>
      </c>
      <c r="F105" s="5" t="s">
        <v>10</v>
      </c>
      <c r="G105" s="5" t="s">
        <v>12</v>
      </c>
      <c r="H105" s="5" t="s">
        <v>14</v>
      </c>
      <c r="I105" s="5" t="s">
        <v>16</v>
      </c>
      <c r="J105" s="5" t="s">
        <v>18</v>
      </c>
      <c r="K105" s="5" t="s">
        <v>20</v>
      </c>
      <c r="L105" s="5" t="s">
        <v>22</v>
      </c>
      <c r="M105" s="5" t="s">
        <v>24</v>
      </c>
      <c r="N105" s="5" t="s">
        <v>30</v>
      </c>
      <c r="O105" s="5" t="s">
        <v>31</v>
      </c>
    </row>
    <row r="106" spans="1:15" x14ac:dyDescent="0.3">
      <c r="B106" s="154"/>
      <c r="C106" s="11" t="s">
        <v>82</v>
      </c>
      <c r="D106" s="11" t="s">
        <v>83</v>
      </c>
      <c r="E106" s="11" t="s">
        <v>83</v>
      </c>
      <c r="F106" s="11" t="s">
        <v>83</v>
      </c>
      <c r="G106" s="11" t="s">
        <v>83</v>
      </c>
      <c r="H106" s="11" t="s">
        <v>83</v>
      </c>
      <c r="I106" s="11" t="s">
        <v>83</v>
      </c>
      <c r="J106" s="11" t="s">
        <v>83</v>
      </c>
      <c r="K106" s="11" t="s">
        <v>83</v>
      </c>
      <c r="L106" s="11" t="s">
        <v>83</v>
      </c>
      <c r="M106" s="11" t="s">
        <v>83</v>
      </c>
      <c r="N106" s="11" t="s">
        <v>83</v>
      </c>
      <c r="O106" s="11" t="s">
        <v>83</v>
      </c>
    </row>
    <row r="107" spans="1:15" x14ac:dyDescent="0.3">
      <c r="B107" s="15" t="s">
        <v>47</v>
      </c>
      <c r="C107" s="3">
        <v>1000</v>
      </c>
      <c r="D107" s="3">
        <v>0</v>
      </c>
      <c r="E107" s="3">
        <v>10</v>
      </c>
      <c r="F107" s="3">
        <v>20</v>
      </c>
      <c r="G107" s="3">
        <v>50</v>
      </c>
      <c r="H107" s="3">
        <v>100</v>
      </c>
      <c r="I107" s="3">
        <v>200</v>
      </c>
      <c r="J107" s="3">
        <v>500</v>
      </c>
      <c r="K107" s="3">
        <v>1000</v>
      </c>
      <c r="L107" s="3">
        <v>5000</v>
      </c>
      <c r="M107" s="3">
        <v>10000</v>
      </c>
      <c r="N107" s="3">
        <v>50000</v>
      </c>
      <c r="O107" s="3">
        <v>100000</v>
      </c>
    </row>
    <row r="108" spans="1:15" x14ac:dyDescent="0.3">
      <c r="B108" s="15" t="s">
        <v>51</v>
      </c>
      <c r="C108" s="3">
        <v>50</v>
      </c>
      <c r="D108" s="3">
        <v>0</v>
      </c>
      <c r="E108" s="3">
        <v>0.5</v>
      </c>
      <c r="F108" s="3">
        <v>1</v>
      </c>
      <c r="G108" s="3">
        <v>2.5</v>
      </c>
      <c r="H108" s="3">
        <v>5</v>
      </c>
      <c r="I108" s="3">
        <v>10</v>
      </c>
      <c r="J108" s="3">
        <v>25</v>
      </c>
      <c r="K108" s="3">
        <v>50</v>
      </c>
      <c r="L108" s="3">
        <v>250</v>
      </c>
      <c r="M108" s="3">
        <v>500</v>
      </c>
      <c r="N108" s="3">
        <v>2500</v>
      </c>
      <c r="O108" s="3">
        <v>5000</v>
      </c>
    </row>
    <row r="109" spans="1:15" x14ac:dyDescent="0.3">
      <c r="B109" s="15" t="s">
        <v>84</v>
      </c>
      <c r="C109" s="3">
        <v>100</v>
      </c>
      <c r="D109" s="3">
        <v>0</v>
      </c>
      <c r="E109" s="3">
        <v>1</v>
      </c>
      <c r="F109" s="3">
        <v>2</v>
      </c>
      <c r="G109" s="3">
        <v>5</v>
      </c>
      <c r="H109" s="3">
        <v>10</v>
      </c>
      <c r="I109" s="3">
        <v>20</v>
      </c>
      <c r="J109" s="3">
        <v>50</v>
      </c>
      <c r="K109" s="3">
        <v>100</v>
      </c>
      <c r="L109" s="3">
        <v>500</v>
      </c>
      <c r="M109" s="3">
        <v>1000</v>
      </c>
      <c r="N109" s="3">
        <v>5000</v>
      </c>
      <c r="O109" s="3">
        <v>10000</v>
      </c>
    </row>
    <row r="110" spans="1:15" x14ac:dyDescent="0.3">
      <c r="C110" s="6"/>
    </row>
    <row r="111" spans="1:15" x14ac:dyDescent="0.3">
      <c r="C111" s="6"/>
    </row>
    <row r="112" spans="1:15" x14ac:dyDescent="0.3">
      <c r="C112" s="6"/>
    </row>
    <row r="113" spans="3:3" x14ac:dyDescent="0.3">
      <c r="C113" s="6"/>
    </row>
    <row r="114" spans="3:3" x14ac:dyDescent="0.3">
      <c r="C114" s="6"/>
    </row>
    <row r="115" spans="3:3" x14ac:dyDescent="0.3">
      <c r="C115" s="6"/>
    </row>
    <row r="116" spans="3:3" x14ac:dyDescent="0.3">
      <c r="C116" s="6"/>
    </row>
    <row r="117" spans="3:3" x14ac:dyDescent="0.3">
      <c r="C117" s="6"/>
    </row>
    <row r="118" spans="3:3" x14ac:dyDescent="0.3">
      <c r="C118" s="6"/>
    </row>
    <row r="119" spans="3:3" x14ac:dyDescent="0.3">
      <c r="C119" s="6"/>
    </row>
    <row r="120" spans="3:3" x14ac:dyDescent="0.3">
      <c r="C120" s="6"/>
    </row>
    <row r="121" spans="3:3" x14ac:dyDescent="0.3">
      <c r="C121" s="6"/>
    </row>
    <row r="122" spans="3:3" x14ac:dyDescent="0.3">
      <c r="C122" s="6"/>
    </row>
    <row r="123" spans="3:3" x14ac:dyDescent="0.3">
      <c r="C123" s="6"/>
    </row>
    <row r="124" spans="3:3" x14ac:dyDescent="0.3">
      <c r="C124" s="6"/>
    </row>
    <row r="125" spans="3:3" x14ac:dyDescent="0.3">
      <c r="C125" s="6"/>
    </row>
    <row r="126" spans="3:3" x14ac:dyDescent="0.3">
      <c r="C126" s="6"/>
    </row>
    <row r="127" spans="3:3" x14ac:dyDescent="0.3">
      <c r="C127" s="6"/>
    </row>
    <row r="128" spans="3:3" x14ac:dyDescent="0.3">
      <c r="C128" s="6"/>
    </row>
    <row r="129" spans="3:3" x14ac:dyDescent="0.3">
      <c r="C129" s="6"/>
    </row>
    <row r="130" spans="3:3" x14ac:dyDescent="0.3">
      <c r="C130" s="6"/>
    </row>
    <row r="131" spans="3:3" x14ac:dyDescent="0.3">
      <c r="C131" s="6"/>
    </row>
    <row r="132" spans="3:3" x14ac:dyDescent="0.3">
      <c r="C132" s="6"/>
    </row>
    <row r="133" spans="3:3" x14ac:dyDescent="0.3">
      <c r="C133" s="6"/>
    </row>
    <row r="134" spans="3:3" x14ac:dyDescent="0.3">
      <c r="C134" s="6"/>
    </row>
    <row r="135" spans="3:3" x14ac:dyDescent="0.3">
      <c r="C135" s="6"/>
    </row>
    <row r="136" spans="3:3" x14ac:dyDescent="0.3">
      <c r="C136" s="6"/>
    </row>
    <row r="137" spans="3:3" x14ac:dyDescent="0.3">
      <c r="C137" s="6"/>
    </row>
    <row r="138" spans="3:3" x14ac:dyDescent="0.3">
      <c r="C138" s="6"/>
    </row>
    <row r="139" spans="3:3" x14ac:dyDescent="0.3">
      <c r="C139" s="6"/>
    </row>
    <row r="140" spans="3:3" x14ac:dyDescent="0.3">
      <c r="C140" s="6"/>
    </row>
    <row r="141" spans="3:3" x14ac:dyDescent="0.3">
      <c r="C141" s="6"/>
    </row>
    <row r="142" spans="3:3" x14ac:dyDescent="0.3">
      <c r="C142" s="6"/>
    </row>
    <row r="143" spans="3:3" x14ac:dyDescent="0.3">
      <c r="C143" s="6"/>
    </row>
    <row r="144" spans="3:3" x14ac:dyDescent="0.3">
      <c r="C144" s="6"/>
    </row>
    <row r="145" spans="3:3" x14ac:dyDescent="0.3">
      <c r="C145" s="6"/>
    </row>
    <row r="146" spans="3:3" x14ac:dyDescent="0.3">
      <c r="C146" s="6"/>
    </row>
    <row r="147" spans="3:3" x14ac:dyDescent="0.3">
      <c r="C147" s="6"/>
    </row>
    <row r="148" spans="3:3" x14ac:dyDescent="0.3">
      <c r="C148" s="6"/>
    </row>
    <row r="149" spans="3:3" x14ac:dyDescent="0.3">
      <c r="C149" s="6"/>
    </row>
    <row r="150" spans="3:3" x14ac:dyDescent="0.3">
      <c r="C150" s="6"/>
    </row>
    <row r="151" spans="3:3" x14ac:dyDescent="0.3">
      <c r="C151" s="6"/>
    </row>
    <row r="152" spans="3:3" x14ac:dyDescent="0.3">
      <c r="C152" s="6"/>
    </row>
    <row r="153" spans="3:3" x14ac:dyDescent="0.3">
      <c r="C153" s="6"/>
    </row>
    <row r="154" spans="3:3" x14ac:dyDescent="0.3">
      <c r="C154" s="6"/>
    </row>
    <row r="155" spans="3:3" x14ac:dyDescent="0.3">
      <c r="C155" s="6"/>
    </row>
    <row r="156" spans="3:3" x14ac:dyDescent="0.3">
      <c r="C156" s="6"/>
    </row>
    <row r="157" spans="3:3" x14ac:dyDescent="0.3">
      <c r="C157" s="6"/>
    </row>
    <row r="158" spans="3:3" x14ac:dyDescent="0.3">
      <c r="C158" s="6"/>
    </row>
    <row r="159" spans="3:3" x14ac:dyDescent="0.3">
      <c r="C159" s="6"/>
    </row>
    <row r="160" spans="3:3" x14ac:dyDescent="0.3">
      <c r="C160" s="6"/>
    </row>
    <row r="161" spans="3:3" x14ac:dyDescent="0.3">
      <c r="C161" s="6"/>
    </row>
    <row r="162" spans="3:3" x14ac:dyDescent="0.3">
      <c r="C162" s="6"/>
    </row>
    <row r="163" spans="3:3" x14ac:dyDescent="0.3">
      <c r="C163" s="6"/>
    </row>
    <row r="164" spans="3:3" x14ac:dyDescent="0.3">
      <c r="C164" s="6"/>
    </row>
    <row r="165" spans="3:3" x14ac:dyDescent="0.3">
      <c r="C165" s="6"/>
    </row>
    <row r="166" spans="3:3" x14ac:dyDescent="0.3">
      <c r="C166" s="6"/>
    </row>
    <row r="167" spans="3:3" x14ac:dyDescent="0.3">
      <c r="C167" s="6"/>
    </row>
    <row r="168" spans="3:3" x14ac:dyDescent="0.3">
      <c r="C168" s="6"/>
    </row>
    <row r="169" spans="3:3" x14ac:dyDescent="0.3">
      <c r="C169" s="6"/>
    </row>
    <row r="170" spans="3:3" x14ac:dyDescent="0.3">
      <c r="C170" s="6"/>
    </row>
    <row r="171" spans="3:3" x14ac:dyDescent="0.3">
      <c r="C171" s="6"/>
    </row>
    <row r="172" spans="3:3" x14ac:dyDescent="0.3">
      <c r="C172" s="6"/>
    </row>
    <row r="173" spans="3:3" x14ac:dyDescent="0.3">
      <c r="C173" s="6"/>
    </row>
    <row r="174" spans="3:3" x14ac:dyDescent="0.3">
      <c r="C174" s="6"/>
    </row>
    <row r="175" spans="3:3" x14ac:dyDescent="0.3">
      <c r="C175" s="6"/>
    </row>
    <row r="176" spans="3:3" x14ac:dyDescent="0.3">
      <c r="C176" s="6"/>
    </row>
    <row r="177" spans="3:3" x14ac:dyDescent="0.3">
      <c r="C177" s="6"/>
    </row>
    <row r="178" spans="3:3" x14ac:dyDescent="0.3">
      <c r="C178" s="6"/>
    </row>
    <row r="179" spans="3:3" x14ac:dyDescent="0.3">
      <c r="C179" s="6"/>
    </row>
  </sheetData>
  <mergeCells count="24">
    <mergeCell ref="B3:B9"/>
    <mergeCell ref="B1:C1"/>
    <mergeCell ref="B2:C2"/>
    <mergeCell ref="N11:O11"/>
    <mergeCell ref="Q11:Y11"/>
    <mergeCell ref="D11:L11"/>
    <mergeCell ref="T12:T13"/>
    <mergeCell ref="D13:I13"/>
    <mergeCell ref="J13:L13"/>
    <mergeCell ref="S12:S13"/>
    <mergeCell ref="R12:R13"/>
    <mergeCell ref="Q12:Q13"/>
    <mergeCell ref="Y12:Y13"/>
    <mergeCell ref="X12:X13"/>
    <mergeCell ref="W12:W13"/>
    <mergeCell ref="V12:V13"/>
    <mergeCell ref="U12:U13"/>
    <mergeCell ref="A12:A13"/>
    <mergeCell ref="B12:B13"/>
    <mergeCell ref="D104:M104"/>
    <mergeCell ref="B105:B106"/>
    <mergeCell ref="O12:O13"/>
    <mergeCell ref="N12:N13"/>
    <mergeCell ref="C12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A2" sqref="A2:XFD11"/>
    </sheetView>
  </sheetViews>
  <sheetFormatPr defaultRowHeight="14.4" x14ac:dyDescent="0.3"/>
  <cols>
    <col min="4" max="4" width="13.8867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</v>
      </c>
    </row>
    <row r="2" spans="1:14" x14ac:dyDescent="0.3">
      <c r="A2">
        <v>1</v>
      </c>
      <c r="B2" t="s">
        <v>5</v>
      </c>
      <c r="C2" t="s">
        <v>6</v>
      </c>
      <c r="D2" s="1">
        <v>43699.379687499997</v>
      </c>
      <c r="E2">
        <v>1.2777810000000001</v>
      </c>
      <c r="F2">
        <v>9.6132999999999996E-2</v>
      </c>
      <c r="G2">
        <v>1.996E-4</v>
      </c>
      <c r="H2">
        <v>25.20186</v>
      </c>
      <c r="I2">
        <v>3.4019659999999998</v>
      </c>
      <c r="J2">
        <v>62.413159999999998</v>
      </c>
      <c r="K2">
        <v>1.27399E-2</v>
      </c>
      <c r="L2">
        <v>2.8612630000000001</v>
      </c>
      <c r="M2">
        <v>0.45384590000000002</v>
      </c>
      <c r="N2">
        <v>17823.509999999998</v>
      </c>
    </row>
    <row r="3" spans="1:14" x14ac:dyDescent="0.3">
      <c r="A3">
        <v>2</v>
      </c>
      <c r="B3" t="s">
        <v>7</v>
      </c>
      <c r="C3" t="s">
        <v>8</v>
      </c>
      <c r="D3" s="1">
        <v>43699.381319444445</v>
      </c>
      <c r="E3">
        <v>0.65577909999999995</v>
      </c>
      <c r="F3">
        <v>9.8444599999999993E-2</v>
      </c>
      <c r="G3">
        <v>4.9124899999999999E-2</v>
      </c>
      <c r="H3">
        <v>27.211780000000001</v>
      </c>
      <c r="I3">
        <v>3.6262210000000001</v>
      </c>
      <c r="J3">
        <v>64.699349999999995</v>
      </c>
      <c r="K3">
        <v>0.28707690000000002</v>
      </c>
      <c r="L3">
        <v>2.7645019999999998</v>
      </c>
      <c r="M3">
        <v>0.42325990000000002</v>
      </c>
      <c r="N3">
        <v>18690.96</v>
      </c>
    </row>
    <row r="4" spans="1:14" x14ac:dyDescent="0.3">
      <c r="A4">
        <v>3</v>
      </c>
      <c r="B4" t="s">
        <v>9</v>
      </c>
      <c r="C4" t="s">
        <v>10</v>
      </c>
      <c r="D4" s="1">
        <v>43699.382951388892</v>
      </c>
      <c r="E4">
        <v>0.77541009999999999</v>
      </c>
      <c r="F4">
        <v>0.10110189999999999</v>
      </c>
      <c r="G4">
        <v>7.6884400000000006E-2</v>
      </c>
      <c r="H4">
        <v>31.301449999999999</v>
      </c>
      <c r="I4">
        <v>3.8113999999999999</v>
      </c>
      <c r="J4">
        <v>66.281700000000001</v>
      </c>
      <c r="K4">
        <v>0.45098880000000002</v>
      </c>
      <c r="L4">
        <v>2.657362</v>
      </c>
      <c r="M4">
        <v>0.57394290000000003</v>
      </c>
      <c r="N4">
        <v>18994.14</v>
      </c>
    </row>
    <row r="5" spans="1:14" x14ac:dyDescent="0.3">
      <c r="A5">
        <v>4</v>
      </c>
      <c r="B5" t="s">
        <v>11</v>
      </c>
      <c r="C5" t="s">
        <v>12</v>
      </c>
      <c r="D5" s="1">
        <v>43699.385023148148</v>
      </c>
      <c r="E5">
        <v>1.06873</v>
      </c>
      <c r="F5">
        <v>9.9437700000000004E-2</v>
      </c>
      <c r="G5">
        <v>0.20234540000000001</v>
      </c>
      <c r="H5">
        <v>32.798369999999998</v>
      </c>
      <c r="I5">
        <v>4.0028589999999999</v>
      </c>
      <c r="J5">
        <v>66.541139999999999</v>
      </c>
      <c r="K5">
        <v>1.0972440000000001</v>
      </c>
      <c r="L5">
        <v>2.8730440000000002</v>
      </c>
      <c r="M5">
        <v>0.68849669999999996</v>
      </c>
      <c r="N5">
        <v>19144.849999999999</v>
      </c>
    </row>
    <row r="6" spans="1:14" x14ac:dyDescent="0.3">
      <c r="A6">
        <v>5</v>
      </c>
      <c r="B6" t="s">
        <v>13</v>
      </c>
      <c r="C6" t="s">
        <v>14</v>
      </c>
      <c r="D6" s="1">
        <v>43699.386423611111</v>
      </c>
      <c r="E6">
        <v>1.704831</v>
      </c>
      <c r="F6">
        <v>0.10751040000000001</v>
      </c>
      <c r="G6">
        <v>0.40723930000000003</v>
      </c>
      <c r="H6">
        <v>41.960209999999996</v>
      </c>
      <c r="I6">
        <v>4.7222220000000004</v>
      </c>
      <c r="J6">
        <v>71.249470000000002</v>
      </c>
      <c r="K6">
        <v>2.2503920000000002</v>
      </c>
      <c r="L6">
        <v>3.1571159999999998</v>
      </c>
      <c r="M6">
        <v>1.102921</v>
      </c>
      <c r="N6">
        <v>18829.13</v>
      </c>
    </row>
    <row r="7" spans="1:14" x14ac:dyDescent="0.3">
      <c r="A7">
        <v>6</v>
      </c>
      <c r="B7" t="s">
        <v>15</v>
      </c>
      <c r="C7" t="s">
        <v>16</v>
      </c>
      <c r="D7" s="1">
        <v>43699.387824074074</v>
      </c>
      <c r="E7">
        <v>2.689533</v>
      </c>
      <c r="F7">
        <v>0.1058172</v>
      </c>
      <c r="G7">
        <v>0.78868380000000005</v>
      </c>
      <c r="H7">
        <v>53.04468</v>
      </c>
      <c r="I7">
        <v>5.4825689999999998</v>
      </c>
      <c r="J7">
        <v>69.759249999999994</v>
      </c>
      <c r="K7">
        <v>4.1133369999999996</v>
      </c>
      <c r="L7">
        <v>3.3971390000000001</v>
      </c>
      <c r="M7">
        <v>1.7342470000000001</v>
      </c>
      <c r="N7">
        <v>19578.88</v>
      </c>
    </row>
    <row r="8" spans="1:14" x14ac:dyDescent="0.3">
      <c r="A8">
        <v>7</v>
      </c>
      <c r="B8" t="s">
        <v>17</v>
      </c>
      <c r="C8" t="s">
        <v>18</v>
      </c>
      <c r="D8" s="1">
        <v>43699.389224537037</v>
      </c>
      <c r="E8">
        <v>5.9822559999999996</v>
      </c>
      <c r="F8">
        <v>0.11725579999999999</v>
      </c>
      <c r="G8">
        <v>1.964005</v>
      </c>
      <c r="H8">
        <v>94.868120000000005</v>
      </c>
      <c r="I8">
        <v>8.3043940000000003</v>
      </c>
      <c r="J8">
        <v>75.516080000000002</v>
      </c>
      <c r="K8">
        <v>9.8101730000000007</v>
      </c>
      <c r="L8">
        <v>4.5266529999999996</v>
      </c>
      <c r="M8">
        <v>3.889024</v>
      </c>
      <c r="N8">
        <v>19546.91</v>
      </c>
    </row>
    <row r="9" spans="1:14" x14ac:dyDescent="0.3">
      <c r="A9">
        <v>8</v>
      </c>
      <c r="B9" t="s">
        <v>19</v>
      </c>
      <c r="C9" t="s">
        <v>20</v>
      </c>
      <c r="D9" s="1">
        <v>43699.390625</v>
      </c>
      <c r="E9">
        <v>11.520200000000001</v>
      </c>
      <c r="F9">
        <v>0.1342315</v>
      </c>
      <c r="G9">
        <v>3.9305089999999998</v>
      </c>
      <c r="H9">
        <v>161.41470000000001</v>
      </c>
      <c r="I9">
        <v>12.53773</v>
      </c>
      <c r="J9">
        <v>82.025000000000006</v>
      </c>
      <c r="K9">
        <v>24.77244</v>
      </c>
      <c r="L9">
        <v>5.9111440000000002</v>
      </c>
      <c r="M9">
        <v>7.1393199999999997</v>
      </c>
      <c r="N9">
        <v>20245.87</v>
      </c>
    </row>
    <row r="10" spans="1:14" x14ac:dyDescent="0.3">
      <c r="A10">
        <v>9</v>
      </c>
      <c r="B10" t="s">
        <v>21</v>
      </c>
      <c r="C10" t="s">
        <v>22</v>
      </c>
      <c r="D10" s="1">
        <v>43699.392025462963</v>
      </c>
      <c r="E10">
        <v>55.059339999999999</v>
      </c>
      <c r="F10">
        <v>0.26603290000000002</v>
      </c>
      <c r="G10">
        <v>16.65371</v>
      </c>
      <c r="H10">
        <v>678.34910000000002</v>
      </c>
      <c r="I10">
        <v>47.418869999999998</v>
      </c>
      <c r="J10">
        <v>131.053</v>
      </c>
      <c r="K10">
        <v>122.5223</v>
      </c>
      <c r="L10">
        <v>17.089929999999999</v>
      </c>
      <c r="M10">
        <v>38.292009999999998</v>
      </c>
      <c r="N10">
        <v>19650.93</v>
      </c>
    </row>
    <row r="11" spans="1:14" x14ac:dyDescent="0.3">
      <c r="A11">
        <v>10</v>
      </c>
      <c r="B11" t="s">
        <v>23</v>
      </c>
      <c r="C11" t="s">
        <v>24</v>
      </c>
      <c r="D11" s="1">
        <v>43699.393437500003</v>
      </c>
      <c r="E11">
        <v>111.95829999999999</v>
      </c>
      <c r="F11">
        <v>0.4401755</v>
      </c>
      <c r="G11">
        <v>39.183860000000003</v>
      </c>
      <c r="H11">
        <v>1354.9059999999999</v>
      </c>
      <c r="I11">
        <v>93.932060000000007</v>
      </c>
      <c r="J11">
        <v>193.0359</v>
      </c>
      <c r="K11">
        <v>245.20249999999999</v>
      </c>
      <c r="L11">
        <v>32.092239999999997</v>
      </c>
      <c r="M11">
        <v>76.395840000000007</v>
      </c>
      <c r="N11">
        <v>18713.7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2998-B716-414F-B8E5-2C5DF3B46381}">
  <dimension ref="A1:AM89"/>
  <sheetViews>
    <sheetView tabSelected="1" workbookViewId="0">
      <selection activeCell="A64" sqref="A64:A75"/>
    </sheetView>
  </sheetViews>
  <sheetFormatPr defaultRowHeight="14.4" x14ac:dyDescent="0.3"/>
  <cols>
    <col min="2" max="2" width="10.6640625" bestFit="1" customWidth="1"/>
    <col min="3" max="3" width="3.88671875" bestFit="1" customWidth="1"/>
    <col min="4" max="4" width="17.44140625" bestFit="1" customWidth="1"/>
    <col min="5" max="5" width="19.33203125" bestFit="1" customWidth="1"/>
    <col min="6" max="6" width="20.5546875" bestFit="1" customWidth="1"/>
    <col min="7" max="7" width="17.44140625" bestFit="1" customWidth="1"/>
    <col min="8" max="8" width="22.88671875" bestFit="1" customWidth="1"/>
    <col min="9" max="9" width="22.88671875" customWidth="1"/>
    <col min="10" max="10" width="19.109375" bestFit="1" customWidth="1"/>
    <col min="11" max="11" width="15" bestFit="1" customWidth="1"/>
    <col min="12" max="12" width="10.109375" bestFit="1" customWidth="1"/>
    <col min="14" max="14" width="14.109375" bestFit="1" customWidth="1"/>
    <col min="15" max="15" width="13.5546875" bestFit="1" customWidth="1"/>
    <col min="16" max="16" width="14.5546875" bestFit="1" customWidth="1"/>
    <col min="17" max="17" width="16.5546875" bestFit="1" customWidth="1"/>
    <col min="20" max="20" width="15" bestFit="1" customWidth="1"/>
    <col min="28" max="28" width="12" bestFit="1" customWidth="1"/>
    <col min="29" max="29" width="4.6640625" customWidth="1"/>
    <col min="30" max="30" width="15" bestFit="1" customWidth="1"/>
    <col min="31" max="32" width="12" bestFit="1" customWidth="1"/>
  </cols>
  <sheetData>
    <row r="1" spans="1:39" ht="15" thickBot="1" x14ac:dyDescent="0.35">
      <c r="A1" s="174" t="s">
        <v>169</v>
      </c>
      <c r="B1" s="175"/>
      <c r="C1" s="176"/>
      <c r="D1" s="174" t="s">
        <v>170</v>
      </c>
      <c r="E1" s="175"/>
      <c r="F1" s="175"/>
      <c r="G1" s="175"/>
      <c r="H1" s="175"/>
      <c r="I1" s="175"/>
      <c r="J1" s="176"/>
      <c r="K1" s="177" t="s">
        <v>171</v>
      </c>
      <c r="L1" s="178"/>
      <c r="M1" s="178"/>
      <c r="N1" s="178"/>
      <c r="O1" s="178"/>
      <c r="P1" s="178"/>
      <c r="Q1" s="178"/>
      <c r="R1" s="178"/>
      <c r="S1" s="178"/>
      <c r="T1" s="179" t="s">
        <v>172</v>
      </c>
      <c r="U1" s="180"/>
      <c r="V1" s="180"/>
      <c r="W1" s="180"/>
      <c r="X1" s="180"/>
      <c r="Y1" s="180"/>
      <c r="Z1" s="180"/>
      <c r="AA1" s="180"/>
      <c r="AB1" s="180"/>
      <c r="AC1" s="92"/>
      <c r="AD1" s="180" t="s">
        <v>173</v>
      </c>
      <c r="AE1" s="180"/>
      <c r="AF1" s="180"/>
      <c r="AG1" s="180"/>
      <c r="AH1" s="180"/>
      <c r="AI1" s="180"/>
      <c r="AJ1" s="180"/>
      <c r="AK1" s="180"/>
      <c r="AL1" s="180"/>
      <c r="AM1">
        <v>1000</v>
      </c>
    </row>
    <row r="2" spans="1:39" ht="15" thickTop="1" x14ac:dyDescent="0.3">
      <c r="A2" s="93" t="s">
        <v>168</v>
      </c>
      <c r="B2" s="94" t="s">
        <v>174</v>
      </c>
      <c r="C2" s="93" t="s">
        <v>175</v>
      </c>
      <c r="D2" s="93" t="s">
        <v>176</v>
      </c>
      <c r="E2" s="93" t="s">
        <v>177</v>
      </c>
      <c r="F2" s="93" t="s">
        <v>178</v>
      </c>
      <c r="G2" s="93" t="s">
        <v>179</v>
      </c>
      <c r="H2" s="93" t="s">
        <v>180</v>
      </c>
      <c r="I2" s="93" t="s">
        <v>181</v>
      </c>
      <c r="J2" s="93" t="s">
        <v>182</v>
      </c>
      <c r="K2" s="95" t="s">
        <v>183</v>
      </c>
      <c r="L2" s="95" t="s">
        <v>184</v>
      </c>
      <c r="M2" s="95" t="s">
        <v>185</v>
      </c>
      <c r="N2" s="95" t="s">
        <v>186</v>
      </c>
      <c r="O2" s="95" t="s">
        <v>187</v>
      </c>
      <c r="P2" s="95" t="s">
        <v>188</v>
      </c>
      <c r="Q2" s="95" t="s">
        <v>189</v>
      </c>
      <c r="R2" s="95" t="s">
        <v>190</v>
      </c>
      <c r="S2" s="95" t="s">
        <v>191</v>
      </c>
      <c r="T2" s="95" t="s">
        <v>192</v>
      </c>
      <c r="U2" s="95" t="s">
        <v>184</v>
      </c>
      <c r="V2" s="95" t="s">
        <v>185</v>
      </c>
      <c r="W2" s="95" t="s">
        <v>186</v>
      </c>
      <c r="X2" s="95" t="s">
        <v>187</v>
      </c>
      <c r="Y2" s="95" t="s">
        <v>188</v>
      </c>
      <c r="Z2" s="95" t="s">
        <v>189</v>
      </c>
      <c r="AA2" s="95" t="s">
        <v>190</v>
      </c>
      <c r="AB2" s="96" t="s">
        <v>191</v>
      </c>
      <c r="AC2" s="97"/>
      <c r="AD2" s="98" t="s">
        <v>192</v>
      </c>
      <c r="AE2" s="95" t="s">
        <v>184</v>
      </c>
      <c r="AF2" s="95" t="s">
        <v>185</v>
      </c>
      <c r="AG2" s="95" t="s">
        <v>186</v>
      </c>
      <c r="AH2" s="95" t="s">
        <v>187</v>
      </c>
      <c r="AI2" s="95" t="s">
        <v>188</v>
      </c>
      <c r="AJ2" s="95" t="s">
        <v>189</v>
      </c>
      <c r="AK2" s="95" t="s">
        <v>190</v>
      </c>
      <c r="AL2" s="95" t="s">
        <v>191</v>
      </c>
    </row>
    <row r="3" spans="1:39" x14ac:dyDescent="0.3">
      <c r="A3" s="25" t="s">
        <v>87</v>
      </c>
      <c r="C3">
        <v>7.99</v>
      </c>
      <c r="E3">
        <v>24.753</v>
      </c>
      <c r="F3">
        <v>91.631</v>
      </c>
      <c r="G3">
        <v>0.3</v>
      </c>
      <c r="H3" s="103">
        <v>1</v>
      </c>
      <c r="I3">
        <f>SUM(G3,F3,E3)/E3</f>
        <v>4.7139336646063104</v>
      </c>
      <c r="J3" s="100">
        <f t="shared" ref="J3:J60" si="0">H3*I3</f>
        <v>4.7139336646063104</v>
      </c>
      <c r="K3" s="21">
        <v>0.55807733030900042</v>
      </c>
      <c r="L3" s="30">
        <v>0.4159628694952211</v>
      </c>
      <c r="M3" s="20">
        <v>1.8029906709814083</v>
      </c>
      <c r="N3" s="20">
        <v>1.548757855058585</v>
      </c>
      <c r="O3" s="20">
        <v>5.7921596615579194</v>
      </c>
      <c r="P3" s="21">
        <v>7.5740849636811255E-2</v>
      </c>
      <c r="Q3" s="20">
        <v>4.483713317391441</v>
      </c>
      <c r="R3" s="20">
        <v>11.811954488938582</v>
      </c>
      <c r="S3" s="20">
        <v>6.740250850486202</v>
      </c>
      <c r="T3">
        <f t="shared" ref="T3:T60" si="1">$J3*K3</f>
        <v>2.6307395147972126</v>
      </c>
      <c r="U3">
        <f t="shared" ref="U3:AB16" si="2">$J3*L3</f>
        <v>1.960821373739764</v>
      </c>
      <c r="V3">
        <f t="shared" si="2"/>
        <v>8.4991784209103809</v>
      </c>
      <c r="W3">
        <f t="shared" si="2"/>
        <v>7.3007417912841248</v>
      </c>
      <c r="X3">
        <f t="shared" si="2"/>
        <v>27.30385641939257</v>
      </c>
      <c r="Y3">
        <f t="shared" si="2"/>
        <v>0.3570373408888492</v>
      </c>
      <c r="Z3">
        <f t="shared" si="2"/>
        <v>21.135927149295153</v>
      </c>
      <c r="AA3">
        <f t="shared" si="2"/>
        <v>55.680769910205207</v>
      </c>
      <c r="AB3">
        <f t="shared" si="2"/>
        <v>31.773095391998222</v>
      </c>
      <c r="AD3">
        <f t="shared" ref="AD3:AF60" si="3">T3/$AM$1</f>
        <v>2.6307395147972127E-3</v>
      </c>
      <c r="AE3">
        <f t="shared" ref="AE3:AF16" si="4">U3/$AM$1</f>
        <v>1.9608213737397641E-3</v>
      </c>
      <c r="AF3">
        <f t="shared" si="4"/>
        <v>8.4991784209103808E-3</v>
      </c>
    </row>
    <row r="4" spans="1:39" x14ac:dyDescent="0.3">
      <c r="A4" s="25" t="s">
        <v>88</v>
      </c>
      <c r="E4">
        <v>13.414999999999999</v>
      </c>
      <c r="F4">
        <v>84.849000000000004</v>
      </c>
      <c r="G4">
        <v>0.3</v>
      </c>
      <c r="H4" s="103">
        <v>1</v>
      </c>
      <c r="I4">
        <f t="shared" ref="I4:I12" si="5">SUM(G4,F4,E4)/E4</f>
        <v>7.3472978009690646</v>
      </c>
      <c r="J4" s="100">
        <f t="shared" si="0"/>
        <v>7.3472978009690646</v>
      </c>
      <c r="K4" s="21">
        <v>0.24392755097954044</v>
      </c>
      <c r="L4" s="60">
        <v>0</v>
      </c>
      <c r="M4" s="21">
        <v>0.45896080500755959</v>
      </c>
      <c r="N4" s="20">
        <v>1.1363616551995386</v>
      </c>
      <c r="O4" s="20">
        <v>7.7446518201213417</v>
      </c>
      <c r="P4" s="21">
        <v>3.5577213503095159E-2</v>
      </c>
      <c r="Q4" s="20">
        <v>2.1253467412837304</v>
      </c>
      <c r="R4" s="20">
        <v>9.7353802110943342</v>
      </c>
      <c r="S4" s="20">
        <v>9.4688455827529108</v>
      </c>
      <c r="T4">
        <f t="shared" si="1"/>
        <v>1.7922083589077469</v>
      </c>
      <c r="U4">
        <f t="shared" si="2"/>
        <v>0</v>
      </c>
      <c r="V4">
        <f t="shared" si="2"/>
        <v>3.3721217133630343</v>
      </c>
      <c r="W4">
        <f t="shared" si="2"/>
        <v>8.3491874903531365</v>
      </c>
      <c r="X4">
        <f t="shared" si="2"/>
        <v>56.902263287248594</v>
      </c>
      <c r="Y4">
        <f t="shared" si="2"/>
        <v>0.26139638253589798</v>
      </c>
      <c r="Z4">
        <f t="shared" si="2"/>
        <v>15.61555543853072</v>
      </c>
      <c r="AA4">
        <f t="shared" si="2"/>
        <v>71.528737616571149</v>
      </c>
      <c r="AB4">
        <f t="shared" si="2"/>
        <v>69.570428327876101</v>
      </c>
      <c r="AD4">
        <f t="shared" si="3"/>
        <v>1.7922083589077468E-3</v>
      </c>
      <c r="AE4">
        <f t="shared" si="4"/>
        <v>0</v>
      </c>
      <c r="AF4">
        <f t="shared" si="4"/>
        <v>3.3721217133630345E-3</v>
      </c>
    </row>
    <row r="5" spans="1:39" x14ac:dyDescent="0.3">
      <c r="A5" s="25" t="s">
        <v>89</v>
      </c>
      <c r="E5">
        <v>13.385999999999999</v>
      </c>
      <c r="F5">
        <v>75.120999999999995</v>
      </c>
      <c r="G5">
        <v>0.3</v>
      </c>
      <c r="H5" s="103">
        <v>1</v>
      </c>
      <c r="I5">
        <f t="shared" si="5"/>
        <v>6.634319438219034</v>
      </c>
      <c r="J5" s="100">
        <f t="shared" si="0"/>
        <v>6.634319438219034</v>
      </c>
      <c r="K5" s="21">
        <v>5.7409159804287006E-2</v>
      </c>
      <c r="L5" s="60">
        <v>0</v>
      </c>
      <c r="M5" s="49">
        <v>0</v>
      </c>
      <c r="N5" s="20">
        <v>2.3943155165888728</v>
      </c>
      <c r="O5" s="20">
        <v>10.234088036142165</v>
      </c>
      <c r="P5" s="21">
        <v>2.5479818855192852E-2</v>
      </c>
      <c r="Q5" s="20">
        <v>2.2616830567595256</v>
      </c>
      <c r="R5" s="20">
        <v>11.007396254207261</v>
      </c>
      <c r="S5" s="20">
        <v>12.608767207741133</v>
      </c>
      <c r="T5">
        <f t="shared" si="1"/>
        <v>0.38087070482140412</v>
      </c>
      <c r="U5">
        <f t="shared" si="2"/>
        <v>0</v>
      </c>
      <c r="V5">
        <f t="shared" si="2"/>
        <v>0</v>
      </c>
      <c r="W5">
        <f t="shared" si="2"/>
        <v>15.884653972935007</v>
      </c>
      <c r="X5">
        <f t="shared" si="2"/>
        <v>67.896209190622827</v>
      </c>
      <c r="Y5">
        <f t="shared" si="2"/>
        <v>0.16904125751330579</v>
      </c>
      <c r="Z5">
        <f t="shared" si="2"/>
        <v>15.004727866550363</v>
      </c>
      <c r="AA5">
        <f t="shared" si="2"/>
        <v>73.026582933466614</v>
      </c>
      <c r="AB5">
        <f t="shared" si="2"/>
        <v>83.650589378295734</v>
      </c>
      <c r="AD5">
        <f t="shared" si="3"/>
        <v>3.808707048214041E-4</v>
      </c>
      <c r="AE5">
        <f t="shared" si="4"/>
        <v>0</v>
      </c>
      <c r="AF5">
        <f t="shared" si="4"/>
        <v>0</v>
      </c>
    </row>
    <row r="6" spans="1:39" x14ac:dyDescent="0.3">
      <c r="A6" s="25" t="s">
        <v>90</v>
      </c>
      <c r="E6">
        <v>13.409000000000001</v>
      </c>
      <c r="F6">
        <v>85.47</v>
      </c>
      <c r="G6">
        <v>0.3</v>
      </c>
      <c r="H6" s="103">
        <v>1</v>
      </c>
      <c r="I6">
        <f t="shared" si="5"/>
        <v>7.3964501454247147</v>
      </c>
      <c r="J6" s="100">
        <f t="shared" si="0"/>
        <v>7.3964501454247147</v>
      </c>
      <c r="K6" s="49">
        <v>0</v>
      </c>
      <c r="L6" s="60">
        <v>0</v>
      </c>
      <c r="M6" s="49">
        <v>0</v>
      </c>
      <c r="N6" s="20">
        <v>4.6213440089204285</v>
      </c>
      <c r="O6" s="20">
        <v>9.6651060526854131</v>
      </c>
      <c r="P6" s="21">
        <v>2.3054353882611327E-2</v>
      </c>
      <c r="Q6" s="20">
        <v>2.0905173563809671</v>
      </c>
      <c r="R6" s="20">
        <v>9.9818776802497862</v>
      </c>
      <c r="S6" s="20">
        <v>11.833810354776942</v>
      </c>
      <c r="T6">
        <f t="shared" si="1"/>
        <v>0</v>
      </c>
      <c r="U6">
        <f t="shared" si="2"/>
        <v>0</v>
      </c>
      <c r="V6">
        <f t="shared" si="2"/>
        <v>0</v>
      </c>
      <c r="W6">
        <f t="shared" si="2"/>
        <v>34.181540566837135</v>
      </c>
      <c r="X6">
        <f t="shared" si="2"/>
        <v>71.487475068930308</v>
      </c>
      <c r="Y6">
        <f t="shared" si="2"/>
        <v>0.1705203791277134</v>
      </c>
      <c r="Z6">
        <f t="shared" si="2"/>
        <v>15.462407404616895</v>
      </c>
      <c r="AA6">
        <f t="shared" si="2"/>
        <v>73.830460619695245</v>
      </c>
      <c r="AB6">
        <f t="shared" si="2"/>
        <v>87.528188319518407</v>
      </c>
      <c r="AD6">
        <f t="shared" si="3"/>
        <v>0</v>
      </c>
      <c r="AE6">
        <f t="shared" si="4"/>
        <v>0</v>
      </c>
      <c r="AF6">
        <f t="shared" si="4"/>
        <v>0</v>
      </c>
    </row>
    <row r="7" spans="1:39" x14ac:dyDescent="0.3">
      <c r="A7" s="25" t="s">
        <v>91</v>
      </c>
      <c r="C7">
        <v>8.16</v>
      </c>
      <c r="E7">
        <v>13.249000000000001</v>
      </c>
      <c r="F7">
        <v>74.283000000000001</v>
      </c>
      <c r="G7">
        <v>0.3</v>
      </c>
      <c r="H7" s="103">
        <v>1</v>
      </c>
      <c r="I7">
        <f t="shared" si="5"/>
        <v>6.6293305155106035</v>
      </c>
      <c r="J7" s="100">
        <f t="shared" si="0"/>
        <v>6.6293305155106035</v>
      </c>
      <c r="K7" s="21">
        <v>9.1405530173008454E-2</v>
      </c>
      <c r="L7" s="60">
        <v>0</v>
      </c>
      <c r="M7" s="49">
        <v>0</v>
      </c>
      <c r="N7" s="20">
        <v>8.8618462779429077</v>
      </c>
      <c r="O7" s="20">
        <v>10.34483908939559</v>
      </c>
      <c r="P7" s="21">
        <v>3.6857977066244323E-2</v>
      </c>
      <c r="Q7" s="20">
        <v>2.4804782519688469</v>
      </c>
      <c r="R7" s="20">
        <v>13.254472994589705</v>
      </c>
      <c r="S7" s="20">
        <v>13.10710957868929</v>
      </c>
      <c r="T7">
        <f t="shared" si="1"/>
        <v>0.60595747046235016</v>
      </c>
      <c r="U7">
        <f t="shared" si="2"/>
        <v>0</v>
      </c>
      <c r="V7">
        <f t="shared" si="2"/>
        <v>0</v>
      </c>
      <c r="W7">
        <f t="shared" si="2"/>
        <v>58.74810795413098</v>
      </c>
      <c r="X7">
        <f t="shared" si="2"/>
        <v>68.579357453377114</v>
      </c>
      <c r="Y7">
        <f t="shared" si="2"/>
        <v>0.24434371210524347</v>
      </c>
      <c r="Z7">
        <f t="shared" si="2"/>
        <v>16.443910168837476</v>
      </c>
      <c r="AA7">
        <f t="shared" si="2"/>
        <v>87.868282290044732</v>
      </c>
      <c r="AB7">
        <f t="shared" si="2"/>
        <v>86.891361500146232</v>
      </c>
      <c r="AD7">
        <f t="shared" si="3"/>
        <v>6.0595747046235013E-4</v>
      </c>
      <c r="AE7">
        <f t="shared" si="4"/>
        <v>0</v>
      </c>
      <c r="AF7">
        <f t="shared" si="4"/>
        <v>0</v>
      </c>
    </row>
    <row r="8" spans="1:39" x14ac:dyDescent="0.3">
      <c r="A8" s="25" t="s">
        <v>92</v>
      </c>
      <c r="E8">
        <v>40.841999999999999</v>
      </c>
      <c r="F8">
        <v>57.981999999999999</v>
      </c>
      <c r="G8">
        <v>0.3</v>
      </c>
      <c r="H8" s="103">
        <v>3</v>
      </c>
      <c r="I8">
        <f t="shared" si="5"/>
        <v>2.4270114098232209</v>
      </c>
      <c r="J8" s="100">
        <f t="shared" si="0"/>
        <v>7.2810342294696628</v>
      </c>
      <c r="K8" s="49">
        <v>0</v>
      </c>
      <c r="L8" s="60">
        <v>0</v>
      </c>
      <c r="M8" s="49">
        <v>0</v>
      </c>
      <c r="N8" s="20">
        <v>12.441558971073936</v>
      </c>
      <c r="O8" s="20">
        <v>7.4008138950989037</v>
      </c>
      <c r="P8" s="21">
        <v>3.3165892612979107E-2</v>
      </c>
      <c r="Q8" s="20">
        <v>2.0452625380543052</v>
      </c>
      <c r="R8" s="20">
        <v>9.2035064983334003</v>
      </c>
      <c r="S8" s="20">
        <v>9.9220974552001291</v>
      </c>
      <c r="T8">
        <f t="shared" si="1"/>
        <v>0</v>
      </c>
      <c r="U8">
        <f t="shared" si="2"/>
        <v>0</v>
      </c>
      <c r="V8">
        <f t="shared" si="2"/>
        <v>0</v>
      </c>
      <c r="W8">
        <f t="shared" si="2"/>
        <v>90.587416736354697</v>
      </c>
      <c r="X8">
        <f t="shared" si="2"/>
        <v>53.885579296149821</v>
      </c>
      <c r="Y8">
        <f t="shared" si="2"/>
        <v>0.24148199936601591</v>
      </c>
      <c r="Z8">
        <f t="shared" si="2"/>
        <v>14.891626547825396</v>
      </c>
      <c r="AA8">
        <f t="shared" si="2"/>
        <v>67.011045845511958</v>
      </c>
      <c r="AB8">
        <f t="shared" si="2"/>
        <v>72.243131199445969</v>
      </c>
      <c r="AD8">
        <f t="shared" si="3"/>
        <v>0</v>
      </c>
      <c r="AE8">
        <f t="shared" si="4"/>
        <v>0</v>
      </c>
      <c r="AF8">
        <f t="shared" si="4"/>
        <v>0</v>
      </c>
    </row>
    <row r="9" spans="1:39" x14ac:dyDescent="0.3">
      <c r="A9" s="25" t="s">
        <v>93</v>
      </c>
      <c r="E9">
        <v>36.853999999999999</v>
      </c>
      <c r="F9">
        <v>64.897000000000006</v>
      </c>
      <c r="G9">
        <v>0.3</v>
      </c>
      <c r="H9" s="103">
        <v>3</v>
      </c>
      <c r="I9">
        <f t="shared" si="5"/>
        <v>2.7690617029359093</v>
      </c>
      <c r="J9" s="100">
        <f t="shared" si="0"/>
        <v>8.3071851088077278</v>
      </c>
      <c r="K9" s="49">
        <v>0</v>
      </c>
      <c r="L9" s="60">
        <v>0</v>
      </c>
      <c r="M9" s="49">
        <v>0</v>
      </c>
      <c r="N9" s="20">
        <v>16.921497088683772</v>
      </c>
      <c r="O9" s="20">
        <v>5.5686948754106114</v>
      </c>
      <c r="P9" s="21">
        <v>3.9719652320747638E-2</v>
      </c>
      <c r="Q9" s="20">
        <v>1.9004225799285541</v>
      </c>
      <c r="R9" s="20">
        <v>7.6844038047002261</v>
      </c>
      <c r="S9" s="20">
        <v>7.7017039137005305</v>
      </c>
      <c r="T9">
        <f t="shared" si="1"/>
        <v>0</v>
      </c>
      <c r="U9">
        <f t="shared" si="2"/>
        <v>0</v>
      </c>
      <c r="V9">
        <f t="shared" si="2"/>
        <v>0</v>
      </c>
      <c r="W9">
        <f t="shared" si="2"/>
        <v>140.57000863384715</v>
      </c>
      <c r="X9">
        <f t="shared" si="2"/>
        <v>46.260179144504939</v>
      </c>
      <c r="Y9">
        <f t="shared" si="2"/>
        <v>0.32995850428593509</v>
      </c>
      <c r="Z9">
        <f t="shared" si="2"/>
        <v>15.787162156424449</v>
      </c>
      <c r="AA9">
        <f t="shared" si="2"/>
        <v>63.835764856471165</v>
      </c>
      <c r="AB9">
        <f t="shared" si="2"/>
        <v>63.979480064339242</v>
      </c>
      <c r="AD9">
        <f t="shared" si="3"/>
        <v>0</v>
      </c>
      <c r="AE9">
        <f t="shared" si="4"/>
        <v>0</v>
      </c>
      <c r="AF9">
        <f t="shared" si="4"/>
        <v>0</v>
      </c>
    </row>
    <row r="10" spans="1:39" x14ac:dyDescent="0.3">
      <c r="A10" s="25" t="s">
        <v>94</v>
      </c>
      <c r="E10">
        <v>33.055</v>
      </c>
      <c r="F10">
        <v>64.953000000000003</v>
      </c>
      <c r="G10">
        <v>0.3</v>
      </c>
      <c r="H10" s="103">
        <v>3</v>
      </c>
      <c r="I10">
        <f t="shared" si="5"/>
        <v>2.9740735138405685</v>
      </c>
      <c r="J10" s="100">
        <f t="shared" si="0"/>
        <v>8.9222205415217051</v>
      </c>
      <c r="K10" s="49">
        <v>0</v>
      </c>
      <c r="L10" s="60">
        <v>0</v>
      </c>
      <c r="M10" s="49">
        <v>0</v>
      </c>
      <c r="N10" s="20">
        <v>18.983563403996985</v>
      </c>
      <c r="O10" s="20">
        <v>4.7118697638173188</v>
      </c>
      <c r="P10" s="21">
        <v>4.2244584440161527E-2</v>
      </c>
      <c r="Q10" s="20">
        <v>1.7933701810855442</v>
      </c>
      <c r="R10" s="20">
        <v>6.6709502540003456</v>
      </c>
      <c r="S10" s="20">
        <v>6.6013188036139514</v>
      </c>
      <c r="T10">
        <f t="shared" si="1"/>
        <v>0</v>
      </c>
      <c r="U10">
        <f t="shared" si="2"/>
        <v>0</v>
      </c>
      <c r="V10">
        <f t="shared" si="2"/>
        <v>0</v>
      </c>
      <c r="W10">
        <f t="shared" si="2"/>
        <v>169.37553935442162</v>
      </c>
      <c r="X10">
        <f t="shared" si="2"/>
        <v>42.040341195705906</v>
      </c>
      <c r="Y10">
        <f t="shared" si="2"/>
        <v>0.37691549906005739</v>
      </c>
      <c r="Z10">
        <f t="shared" si="2"/>
        <v>16.000844268233944</v>
      </c>
      <c r="AA10">
        <f t="shared" si="2"/>
        <v>59.519689387711317</v>
      </c>
      <c r="AB10">
        <f t="shared" si="2"/>
        <v>58.898422230737886</v>
      </c>
      <c r="AD10">
        <f t="shared" si="3"/>
        <v>0</v>
      </c>
      <c r="AE10">
        <f t="shared" si="4"/>
        <v>0</v>
      </c>
      <c r="AF10">
        <f t="shared" si="4"/>
        <v>0</v>
      </c>
    </row>
    <row r="11" spans="1:39" x14ac:dyDescent="0.3">
      <c r="A11" s="25" t="s">
        <v>95</v>
      </c>
      <c r="E11">
        <v>40.716000000000001</v>
      </c>
      <c r="F11">
        <v>57.588000000000001</v>
      </c>
      <c r="G11">
        <v>0.3</v>
      </c>
      <c r="H11" s="103">
        <v>3</v>
      </c>
      <c r="I11">
        <f>SUM(G11,F11,E11)/E11</f>
        <v>2.4217506631299734</v>
      </c>
      <c r="J11" s="100">
        <f t="shared" si="0"/>
        <v>7.2652519893899203</v>
      </c>
      <c r="K11" s="49">
        <v>0</v>
      </c>
      <c r="L11" s="60">
        <v>0</v>
      </c>
      <c r="M11" s="49">
        <v>0</v>
      </c>
      <c r="N11" s="20">
        <v>25.134526836201466</v>
      </c>
      <c r="O11" s="20">
        <v>5.11576675189038</v>
      </c>
      <c r="P11" s="21">
        <v>2.7784049744925821E-2</v>
      </c>
      <c r="Q11" s="20">
        <v>2.1496072381258613</v>
      </c>
      <c r="R11" s="20">
        <v>7.1789907637302548</v>
      </c>
      <c r="S11" s="20">
        <v>7.6315565335838746</v>
      </c>
      <c r="T11">
        <f t="shared" si="1"/>
        <v>0</v>
      </c>
      <c r="U11">
        <f t="shared" si="2"/>
        <v>0</v>
      </c>
      <c r="V11">
        <f t="shared" si="2"/>
        <v>0</v>
      </c>
      <c r="W11">
        <f t="shared" si="2"/>
        <v>182.60867109908705</v>
      </c>
      <c r="X11">
        <f t="shared" si="2"/>
        <v>37.167334571426395</v>
      </c>
      <c r="Y11">
        <f t="shared" si="2"/>
        <v>0.20185812268263081</v>
      </c>
      <c r="Z11">
        <f t="shared" si="2"/>
        <v>15.617438263200887</v>
      </c>
      <c r="AA11">
        <f t="shared" si="2"/>
        <v>52.157176928003096</v>
      </c>
      <c r="AB11">
        <f t="shared" si="2"/>
        <v>55.445181287761891</v>
      </c>
      <c r="AD11">
        <f t="shared" si="3"/>
        <v>0</v>
      </c>
      <c r="AE11">
        <f t="shared" si="4"/>
        <v>0</v>
      </c>
      <c r="AF11">
        <f t="shared" si="4"/>
        <v>0</v>
      </c>
    </row>
    <row r="12" spans="1:39" s="135" customFormat="1" x14ac:dyDescent="0.3">
      <c r="A12" s="25" t="s">
        <v>96</v>
      </c>
      <c r="C12" s="135">
        <v>8.3000000000000007</v>
      </c>
      <c r="E12" s="135">
        <v>39.774999999999999</v>
      </c>
      <c r="F12" s="135">
        <v>54.244</v>
      </c>
      <c r="G12" s="135">
        <v>0.3</v>
      </c>
      <c r="H12" s="136">
        <v>3</v>
      </c>
      <c r="I12" s="135">
        <f t="shared" si="5"/>
        <v>2.3713136392206158</v>
      </c>
      <c r="J12" s="137">
        <f t="shared" si="0"/>
        <v>7.1139409176618473</v>
      </c>
      <c r="K12" s="49">
        <v>0</v>
      </c>
      <c r="L12" s="60">
        <v>0</v>
      </c>
      <c r="M12" s="49">
        <v>0</v>
      </c>
      <c r="N12" s="20">
        <v>26.39799304492027</v>
      </c>
      <c r="O12" s="20">
        <v>4.865214576546558</v>
      </c>
      <c r="P12" s="21">
        <v>3.1735404623881552E-2</v>
      </c>
      <c r="Q12" s="20">
        <v>2.1374546770388934</v>
      </c>
      <c r="R12" s="20">
        <v>6.7313982290356185</v>
      </c>
      <c r="S12" s="20">
        <v>7.0018769160389454</v>
      </c>
      <c r="T12" s="135">
        <f t="shared" si="1"/>
        <v>0</v>
      </c>
      <c r="U12" s="135">
        <f t="shared" si="2"/>
        <v>0</v>
      </c>
      <c r="V12" s="135">
        <f t="shared" si="2"/>
        <v>0</v>
      </c>
      <c r="W12" s="135">
        <f t="shared" si="2"/>
        <v>187.79376286641116</v>
      </c>
      <c r="X12" s="135">
        <f t="shared" si="2"/>
        <v>34.610849049299418</v>
      </c>
      <c r="Y12" s="135">
        <f t="shared" si="2"/>
        <v>0.22576379349238596</v>
      </c>
      <c r="Z12" s="135">
        <f t="shared" si="2"/>
        <v>15.205726286634672</v>
      </c>
      <c r="AA12" s="135">
        <f t="shared" si="2"/>
        <v>47.886769294612982</v>
      </c>
      <c r="AB12" s="135">
        <f t="shared" si="2"/>
        <v>49.8109386934414</v>
      </c>
      <c r="AD12" s="135">
        <f t="shared" si="3"/>
        <v>0</v>
      </c>
      <c r="AE12" s="135">
        <f t="shared" si="4"/>
        <v>0</v>
      </c>
      <c r="AF12" s="135">
        <f t="shared" si="4"/>
        <v>0</v>
      </c>
    </row>
    <row r="13" spans="1:39" x14ac:dyDescent="0.3">
      <c r="A13" s="130" t="s">
        <v>97</v>
      </c>
      <c r="C13">
        <v>8.08</v>
      </c>
      <c r="E13">
        <v>13.891</v>
      </c>
      <c r="F13">
        <v>82.019000000000005</v>
      </c>
      <c r="G13">
        <v>0.3</v>
      </c>
      <c r="H13" s="103">
        <v>1</v>
      </c>
      <c r="I13">
        <f t="shared" ref="I13:I31" si="6">SUM(G13,F13,E13)/E13</f>
        <v>6.9260672377798578</v>
      </c>
      <c r="J13" s="100">
        <f t="shared" si="0"/>
        <v>6.9260672377798578</v>
      </c>
      <c r="K13" s="131">
        <v>3.3644622328569233E-2</v>
      </c>
      <c r="L13" s="132">
        <v>0</v>
      </c>
      <c r="M13" s="133">
        <v>0</v>
      </c>
      <c r="N13" s="134">
        <v>0.38988267777699287</v>
      </c>
      <c r="O13" s="134">
        <v>1.4918181781866835</v>
      </c>
      <c r="P13" s="131">
        <v>2.8127992223547688E-2</v>
      </c>
      <c r="Q13" s="134">
        <v>2.3302279485920336</v>
      </c>
      <c r="R13" s="134">
        <v>4.128240124614039</v>
      </c>
      <c r="S13" s="134">
        <v>1.6874884845360596</v>
      </c>
      <c r="T13">
        <f t="shared" si="1"/>
        <v>0.23302491643738005</v>
      </c>
      <c r="U13">
        <f t="shared" si="2"/>
        <v>0</v>
      </c>
      <c r="V13">
        <f t="shared" si="2"/>
        <v>0</v>
      </c>
      <c r="W13">
        <f t="shared" si="2"/>
        <v>2.7003536411291114</v>
      </c>
      <c r="X13">
        <f t="shared" si="2"/>
        <v>10.332433008663223</v>
      </c>
      <c r="Y13">
        <f t="shared" si="2"/>
        <v>0.19481636540404026</v>
      </c>
      <c r="Z13">
        <f t="shared" si="2"/>
        <v>16.139315451302252</v>
      </c>
      <c r="AA13">
        <f t="shared" si="2"/>
        <v>28.592468676777532</v>
      </c>
      <c r="AB13">
        <f t="shared" si="2"/>
        <v>11.687658706875984</v>
      </c>
      <c r="AD13">
        <f t="shared" si="3"/>
        <v>2.3302491643738005E-4</v>
      </c>
      <c r="AE13">
        <f t="shared" si="4"/>
        <v>0</v>
      </c>
      <c r="AF13">
        <f t="shared" si="4"/>
        <v>0</v>
      </c>
    </row>
    <row r="14" spans="1:39" x14ac:dyDescent="0.3">
      <c r="A14" s="25" t="s">
        <v>98</v>
      </c>
      <c r="E14">
        <v>14.25</v>
      </c>
      <c r="F14">
        <v>82.784000000000006</v>
      </c>
      <c r="G14">
        <v>0.3</v>
      </c>
      <c r="H14" s="103">
        <v>1</v>
      </c>
      <c r="I14">
        <f t="shared" si="6"/>
        <v>6.8304561403508774</v>
      </c>
      <c r="J14" s="100">
        <f t="shared" si="0"/>
        <v>6.8304561403508774</v>
      </c>
      <c r="K14" s="21">
        <v>0.37778596799723341</v>
      </c>
      <c r="L14" s="60">
        <v>0</v>
      </c>
      <c r="M14" s="49">
        <v>0</v>
      </c>
      <c r="N14" s="20">
        <v>0.94619214869428103</v>
      </c>
      <c r="O14" s="20">
        <v>5.034756295345006</v>
      </c>
      <c r="P14" s="21">
        <v>2.5605569405646129E-2</v>
      </c>
      <c r="Q14" s="20">
        <v>2.2231360459234657</v>
      </c>
      <c r="R14" s="20">
        <v>7.5725057377637643</v>
      </c>
      <c r="S14" s="20">
        <v>6.285769116609103</v>
      </c>
      <c r="T14">
        <f t="shared" si="1"/>
        <v>2.5804504848451031</v>
      </c>
      <c r="U14">
        <f t="shared" si="2"/>
        <v>0</v>
      </c>
      <c r="V14">
        <f t="shared" si="2"/>
        <v>0</v>
      </c>
      <c r="W14">
        <f t="shared" si="2"/>
        <v>6.4629239720006426</v>
      </c>
      <c r="X14">
        <f t="shared" si="2"/>
        <v>34.389682052709531</v>
      </c>
      <c r="Y14">
        <f t="shared" si="2"/>
        <v>0.17489771877397617</v>
      </c>
      <c r="Z14">
        <f t="shared" si="2"/>
        <v>15.185033255713307</v>
      </c>
      <c r="AA14">
        <f t="shared" si="2"/>
        <v>51.723668314350753</v>
      </c>
      <c r="AB14">
        <f t="shared" si="2"/>
        <v>42.934670259370556</v>
      </c>
      <c r="AD14">
        <f t="shared" si="3"/>
        <v>2.5804504848451031E-3</v>
      </c>
      <c r="AE14">
        <f t="shared" si="4"/>
        <v>0</v>
      </c>
      <c r="AF14">
        <f t="shared" si="4"/>
        <v>0</v>
      </c>
    </row>
    <row r="15" spans="1:39" x14ac:dyDescent="0.3">
      <c r="A15" s="25" t="s">
        <v>99</v>
      </c>
      <c r="E15">
        <v>14.412000000000001</v>
      </c>
      <c r="F15">
        <v>83</v>
      </c>
      <c r="G15">
        <v>0.3</v>
      </c>
      <c r="H15" s="103">
        <v>1</v>
      </c>
      <c r="I15">
        <f t="shared" si="6"/>
        <v>6.7799056341937272</v>
      </c>
      <c r="J15" s="100">
        <f t="shared" si="0"/>
        <v>6.7799056341937272</v>
      </c>
      <c r="K15" s="21">
        <v>0.60821879247428379</v>
      </c>
      <c r="L15" s="60">
        <v>0</v>
      </c>
      <c r="M15" s="49">
        <v>0</v>
      </c>
      <c r="N15" s="20">
        <v>1.6132227058536295</v>
      </c>
      <c r="O15" s="20">
        <v>8.5943081820082128</v>
      </c>
      <c r="P15" s="21">
        <v>3.6391463060850442E-2</v>
      </c>
      <c r="Q15" s="20">
        <v>2.2505775726512769</v>
      </c>
      <c r="R15" s="20">
        <v>9.6085281712071975</v>
      </c>
      <c r="S15" s="20">
        <v>10.972913774792048</v>
      </c>
      <c r="T15">
        <f t="shared" si="1"/>
        <v>4.123666017918902</v>
      </c>
      <c r="U15">
        <f t="shared" si="2"/>
        <v>0</v>
      </c>
      <c r="V15">
        <f t="shared" si="2"/>
        <v>0</v>
      </c>
      <c r="W15">
        <f t="shared" si="2"/>
        <v>10.937497712626273</v>
      </c>
      <c r="X15">
        <f t="shared" si="2"/>
        <v>58.268598465194728</v>
      </c>
      <c r="Y15">
        <f t="shared" si="2"/>
        <v>0.24673068544281282</v>
      </c>
      <c r="Z15">
        <f t="shared" si="2"/>
        <v>15.258703565008435</v>
      </c>
      <c r="AA15">
        <f t="shared" si="2"/>
        <v>65.144914284276823</v>
      </c>
      <c r="AB15">
        <f t="shared" si="2"/>
        <v>74.39531992523456</v>
      </c>
      <c r="AD15">
        <f t="shared" si="3"/>
        <v>4.1236660179189023E-3</v>
      </c>
      <c r="AE15">
        <f t="shared" si="4"/>
        <v>0</v>
      </c>
      <c r="AF15">
        <f t="shared" si="4"/>
        <v>0</v>
      </c>
    </row>
    <row r="16" spans="1:39" x14ac:dyDescent="0.3">
      <c r="A16" s="25" t="s">
        <v>100</v>
      </c>
      <c r="E16">
        <v>14.398999999999999</v>
      </c>
      <c r="F16">
        <v>82.947999999999993</v>
      </c>
      <c r="G16">
        <v>0.3</v>
      </c>
      <c r="H16" s="103">
        <v>1</v>
      </c>
      <c r="I16">
        <f t="shared" si="6"/>
        <v>6.7815126050420167</v>
      </c>
      <c r="J16" s="100">
        <f t="shared" si="0"/>
        <v>6.7815126050420167</v>
      </c>
      <c r="K16" s="21">
        <v>0.71196442778427249</v>
      </c>
      <c r="L16" s="60">
        <v>0</v>
      </c>
      <c r="M16" s="49">
        <v>0</v>
      </c>
      <c r="N16" s="20">
        <v>3.8099248386440676</v>
      </c>
      <c r="O16" s="20">
        <v>10.301749202330571</v>
      </c>
      <c r="P16" s="21">
        <v>4.2339923200282722E-2</v>
      </c>
      <c r="Q16" s="20">
        <v>2.3463430131077638</v>
      </c>
      <c r="R16" s="20">
        <v>10.228402812874652</v>
      </c>
      <c r="S16" s="20">
        <v>13.007556145909579</v>
      </c>
      <c r="T16">
        <f t="shared" si="1"/>
        <v>4.8281957413605703</v>
      </c>
      <c r="U16">
        <f t="shared" si="2"/>
        <v>0</v>
      </c>
      <c r="V16">
        <f t="shared" si="2"/>
        <v>0</v>
      </c>
      <c r="W16">
        <f t="shared" si="2"/>
        <v>25.837053317527417</v>
      </c>
      <c r="X16">
        <f t="shared" si="2"/>
        <v>69.861442069586303</v>
      </c>
      <c r="Y16">
        <f t="shared" si="2"/>
        <v>0.28712872287922819</v>
      </c>
      <c r="Z16">
        <f t="shared" si="2"/>
        <v>15.911754719142566</v>
      </c>
      <c r="AA16">
        <f t="shared" si="2"/>
        <v>69.364042604956666</v>
      </c>
      <c r="AB16">
        <f t="shared" si="2"/>
        <v>88.210905964277558</v>
      </c>
      <c r="AD16">
        <f t="shared" si="3"/>
        <v>4.8281957413605706E-3</v>
      </c>
      <c r="AE16">
        <f t="shared" si="4"/>
        <v>0</v>
      </c>
      <c r="AF16">
        <f t="shared" si="4"/>
        <v>0</v>
      </c>
    </row>
    <row r="17" spans="1:32" x14ac:dyDescent="0.3">
      <c r="A17" s="25" t="s">
        <v>101</v>
      </c>
      <c r="E17">
        <v>14.648</v>
      </c>
      <c r="F17">
        <v>80.738</v>
      </c>
      <c r="G17">
        <v>0.3</v>
      </c>
      <c r="H17" s="103">
        <v>1</v>
      </c>
      <c r="I17">
        <f t="shared" si="6"/>
        <v>6.5323593664664115</v>
      </c>
      <c r="J17" s="100">
        <f t="shared" si="0"/>
        <v>6.5323593664664115</v>
      </c>
      <c r="K17" s="21">
        <v>0.61297977421458227</v>
      </c>
      <c r="L17" s="60">
        <v>0</v>
      </c>
      <c r="M17" s="20">
        <v>1.6777624877283839</v>
      </c>
      <c r="N17" s="20">
        <v>7.8710860366346216</v>
      </c>
      <c r="O17" s="20">
        <v>10.563612740466821</v>
      </c>
      <c r="P17" s="21">
        <v>4.1361003195992799E-2</v>
      </c>
      <c r="Q17" s="20">
        <v>2.4677579493082278</v>
      </c>
      <c r="R17" s="20">
        <v>11.086552461214257</v>
      </c>
      <c r="S17" s="20">
        <v>14.16567106166732</v>
      </c>
      <c r="T17">
        <f t="shared" si="1"/>
        <v>4.0042041695450923</v>
      </c>
      <c r="U17">
        <f t="shared" ref="U17:U74" si="7">$J17*L17</f>
        <v>0</v>
      </c>
      <c r="V17">
        <f t="shared" ref="V17:V74" si="8">$J17*M17</f>
        <v>10.959747501418496</v>
      </c>
      <c r="W17">
        <f t="shared" ref="W17:W74" si="9">$J17*N17</f>
        <v>51.416762595673156</v>
      </c>
      <c r="X17">
        <f t="shared" ref="X17:X74" si="10">$J17*O17</f>
        <v>69.005314628912359</v>
      </c>
      <c r="Y17">
        <f t="shared" ref="Y17:Y74" si="11">$J17*P17</f>
        <v>0.27018493663379073</v>
      </c>
      <c r="Z17">
        <f t="shared" ref="Z17:Z74" si="12">$J17*Q17</f>
        <v>16.120281754335547</v>
      </c>
      <c r="AA17">
        <f t="shared" ref="AA17:AA74" si="13">$J17*R17</f>
        <v>72.421344811834203</v>
      </c>
      <c r="AB17">
        <f t="shared" ref="AB17:AB74" si="14">$J17*S17</f>
        <v>92.535254041964706</v>
      </c>
      <c r="AD17">
        <f t="shared" si="3"/>
        <v>4.0042041695450923E-3</v>
      </c>
      <c r="AE17">
        <f t="shared" si="3"/>
        <v>0</v>
      </c>
      <c r="AF17">
        <f t="shared" si="3"/>
        <v>1.0959747501418496E-2</v>
      </c>
    </row>
    <row r="18" spans="1:32" x14ac:dyDescent="0.3">
      <c r="A18" s="25" t="s">
        <v>102</v>
      </c>
      <c r="C18">
        <v>8.1300000000000008</v>
      </c>
      <c r="E18">
        <v>14.3</v>
      </c>
      <c r="F18">
        <v>82.466999999999999</v>
      </c>
      <c r="G18">
        <v>0.3</v>
      </c>
      <c r="H18" s="103">
        <v>1</v>
      </c>
      <c r="I18">
        <f t="shared" si="6"/>
        <v>6.787902097902097</v>
      </c>
      <c r="J18" s="100">
        <f t="shared" si="0"/>
        <v>6.787902097902097</v>
      </c>
      <c r="K18" s="21">
        <v>0.43347929459949508</v>
      </c>
      <c r="L18" s="60">
        <v>0</v>
      </c>
      <c r="M18" s="49">
        <v>0</v>
      </c>
      <c r="N18" s="20">
        <v>11.572338014599802</v>
      </c>
      <c r="O18" s="20">
        <v>9.3950404980656472</v>
      </c>
      <c r="P18" s="21">
        <v>4.2323731256071674E-2</v>
      </c>
      <c r="Q18" s="20">
        <v>2.3558278392482306</v>
      </c>
      <c r="R18" s="20">
        <v>10.69068065058889</v>
      </c>
      <c r="S18" s="20">
        <v>12.802477733336262</v>
      </c>
      <c r="T18">
        <f t="shared" si="1"/>
        <v>2.9424150132090339</v>
      </c>
      <c r="U18">
        <f t="shared" si="7"/>
        <v>0</v>
      </c>
      <c r="V18">
        <f t="shared" si="8"/>
        <v>0</v>
      </c>
      <c r="W18">
        <f t="shared" si="9"/>
        <v>78.55189748693418</v>
      </c>
      <c r="X18">
        <f t="shared" si="10"/>
        <v>63.772615106694971</v>
      </c>
      <c r="Y18">
        <f t="shared" si="11"/>
        <v>0.28728934418413349</v>
      </c>
      <c r="Z18">
        <f t="shared" si="12"/>
        <v>15.991128732329228</v>
      </c>
      <c r="AA18">
        <f t="shared" si="13"/>
        <v>72.567293616133682</v>
      </c>
      <c r="AB18">
        <f t="shared" si="14"/>
        <v>86.901965464458101</v>
      </c>
      <c r="AD18">
        <f t="shared" si="3"/>
        <v>2.942415013209034E-3</v>
      </c>
      <c r="AE18">
        <f t="shared" si="3"/>
        <v>0</v>
      </c>
      <c r="AF18">
        <f t="shared" si="3"/>
        <v>0</v>
      </c>
    </row>
    <row r="19" spans="1:32" x14ac:dyDescent="0.3">
      <c r="A19" s="25" t="s">
        <v>103</v>
      </c>
      <c r="E19">
        <v>42.914000000000001</v>
      </c>
      <c r="F19">
        <v>54.323999999999998</v>
      </c>
      <c r="G19">
        <v>0.3</v>
      </c>
      <c r="H19" s="103">
        <v>3</v>
      </c>
      <c r="I19">
        <f t="shared" si="6"/>
        <v>2.2728713240434355</v>
      </c>
      <c r="J19" s="100">
        <f t="shared" si="0"/>
        <v>6.8186139721303061</v>
      </c>
      <c r="K19" s="21">
        <v>0.32533138615101526</v>
      </c>
      <c r="L19" s="60">
        <v>0</v>
      </c>
      <c r="M19" s="49">
        <v>0</v>
      </c>
      <c r="N19" s="20">
        <v>17.175959651578534</v>
      </c>
      <c r="O19" s="20">
        <v>7.6884593694457193</v>
      </c>
      <c r="P19" s="21">
        <v>4.022548184587782E-2</v>
      </c>
      <c r="Q19" s="20">
        <v>2.2235780273097525</v>
      </c>
      <c r="R19" s="20">
        <v>9.8737275586940072</v>
      </c>
      <c r="S19" s="20">
        <v>10.966537802765984</v>
      </c>
      <c r="T19">
        <f t="shared" si="1"/>
        <v>2.2183091351818325</v>
      </c>
      <c r="U19">
        <f t="shared" si="7"/>
        <v>0</v>
      </c>
      <c r="V19">
        <f t="shared" si="8"/>
        <v>0</v>
      </c>
      <c r="W19">
        <f t="shared" si="9"/>
        <v>117.11623846499978</v>
      </c>
      <c r="X19">
        <f t="shared" si="10"/>
        <v>52.424636480658741</v>
      </c>
      <c r="Y19">
        <f t="shared" si="11"/>
        <v>0.27428203254997646</v>
      </c>
      <c r="Z19">
        <f t="shared" si="12"/>
        <v>15.161720205136222</v>
      </c>
      <c r="AA19">
        <f t="shared" si="13"/>
        <v>67.325136688719013</v>
      </c>
      <c r="AB19">
        <f t="shared" si="14"/>
        <v>74.776587887835319</v>
      </c>
      <c r="AD19">
        <f t="shared" si="3"/>
        <v>2.2183091351818326E-3</v>
      </c>
      <c r="AE19">
        <f t="shared" si="3"/>
        <v>0</v>
      </c>
      <c r="AF19">
        <f t="shared" si="3"/>
        <v>0</v>
      </c>
    </row>
    <row r="20" spans="1:32" x14ac:dyDescent="0.3">
      <c r="A20" s="25" t="s">
        <v>104</v>
      </c>
      <c r="E20">
        <v>33.905999999999999</v>
      </c>
      <c r="F20">
        <v>67.424999999999997</v>
      </c>
      <c r="G20">
        <v>0.3</v>
      </c>
      <c r="H20" s="103">
        <v>3</v>
      </c>
      <c r="I20">
        <f t="shared" si="6"/>
        <v>2.9974340824632808</v>
      </c>
      <c r="J20" s="100">
        <f t="shared" si="0"/>
        <v>8.9923022473898424</v>
      </c>
      <c r="K20" s="21">
        <v>6.9284679301183233E-2</v>
      </c>
      <c r="L20" s="60">
        <v>0</v>
      </c>
      <c r="M20" s="20">
        <v>1.8919319687390714</v>
      </c>
      <c r="N20" s="20">
        <v>17.524791045226305</v>
      </c>
      <c r="O20" s="20">
        <v>4.9190194023237472</v>
      </c>
      <c r="P20" s="21">
        <v>5.5300210959278846E-2</v>
      </c>
      <c r="Q20" s="20">
        <v>1.6952601740696844</v>
      </c>
      <c r="R20" s="20">
        <v>6.5242972678412894</v>
      </c>
      <c r="S20" s="20">
        <v>6.9238545414341068</v>
      </c>
      <c r="T20">
        <f t="shared" si="1"/>
        <v>0.62302877738971452</v>
      </c>
      <c r="U20">
        <f t="shared" si="7"/>
        <v>0</v>
      </c>
      <c r="V20">
        <f t="shared" si="8"/>
        <v>17.01282409440104</v>
      </c>
      <c r="W20">
        <f t="shared" si="9"/>
        <v>157.5882179010259</v>
      </c>
      <c r="X20">
        <f t="shared" si="10"/>
        <v>44.23330922647007</v>
      </c>
      <c r="Y20">
        <f t="shared" si="11"/>
        <v>0.49727621129025557</v>
      </c>
      <c r="Z20">
        <f t="shared" si="12"/>
        <v>15.244291873197319</v>
      </c>
      <c r="AA20">
        <f t="shared" si="13"/>
        <v>58.668452984248638</v>
      </c>
      <c r="AB20">
        <f t="shared" si="14"/>
        <v>62.261392753538289</v>
      </c>
      <c r="AD20">
        <f t="shared" si="3"/>
        <v>6.2302877738971453E-4</v>
      </c>
      <c r="AE20">
        <f t="shared" si="3"/>
        <v>0</v>
      </c>
      <c r="AF20">
        <f t="shared" si="3"/>
        <v>1.7012824094401038E-2</v>
      </c>
    </row>
    <row r="21" spans="1:32" x14ac:dyDescent="0.3">
      <c r="A21" s="25" t="s">
        <v>107</v>
      </c>
      <c r="E21">
        <v>43.073999999999998</v>
      </c>
      <c r="F21">
        <v>57.567</v>
      </c>
      <c r="G21">
        <v>0.3</v>
      </c>
      <c r="H21" s="103">
        <v>3</v>
      </c>
      <c r="I21">
        <f t="shared" si="6"/>
        <v>2.3434322329015185</v>
      </c>
      <c r="J21" s="100">
        <f t="shared" si="0"/>
        <v>7.0302966987045554</v>
      </c>
      <c r="K21" s="21">
        <v>8.7027782805005074E-2</v>
      </c>
      <c r="L21" s="60">
        <v>0</v>
      </c>
      <c r="M21" s="49">
        <v>0</v>
      </c>
      <c r="N21" s="20">
        <v>24.034590604669617</v>
      </c>
      <c r="O21" s="20">
        <v>5.4133195236500047</v>
      </c>
      <c r="P21" s="21">
        <v>3.8637770464479158E-2</v>
      </c>
      <c r="Q21" s="20">
        <v>2.093945054019049</v>
      </c>
      <c r="R21" s="20">
        <v>7.40869519976627</v>
      </c>
      <c r="S21" s="20">
        <v>8.0479969811469374</v>
      </c>
      <c r="T21">
        <f t="shared" si="1"/>
        <v>0.61183113414960422</v>
      </c>
      <c r="U21">
        <f t="shared" si="7"/>
        <v>0</v>
      </c>
      <c r="V21">
        <f t="shared" si="8"/>
        <v>0</v>
      </c>
      <c r="W21">
        <f t="shared" si="9"/>
        <v>168.97030298272432</v>
      </c>
      <c r="X21">
        <f t="shared" si="10"/>
        <v>38.057242376149546</v>
      </c>
      <c r="Y21">
        <f t="shared" si="11"/>
        <v>0.2716349901417322</v>
      </c>
      <c r="Z21">
        <f t="shared" si="12"/>
        <v>14.721055000538852</v>
      </c>
      <c r="AA21">
        <f t="shared" si="13"/>
        <v>52.085325404625095</v>
      </c>
      <c r="AB21">
        <f t="shared" si="14"/>
        <v>56.579806607741546</v>
      </c>
      <c r="AD21">
        <f t="shared" si="3"/>
        <v>6.1183113414960426E-4</v>
      </c>
      <c r="AE21">
        <f t="shared" si="3"/>
        <v>0</v>
      </c>
      <c r="AF21">
        <f t="shared" si="3"/>
        <v>0</v>
      </c>
    </row>
    <row r="22" spans="1:32" x14ac:dyDescent="0.3">
      <c r="A22" s="25" t="s">
        <v>108</v>
      </c>
      <c r="E22">
        <v>42.06</v>
      </c>
      <c r="F22">
        <v>49.103999999999999</v>
      </c>
      <c r="G22">
        <v>0.3</v>
      </c>
      <c r="H22" s="103">
        <v>3</v>
      </c>
      <c r="I22">
        <f t="shared" si="6"/>
        <v>2.1746077032810271</v>
      </c>
      <c r="J22" s="100">
        <f t="shared" si="0"/>
        <v>6.5238231098430814</v>
      </c>
      <c r="K22" s="21">
        <v>0.12299709932605764</v>
      </c>
      <c r="L22" s="60">
        <v>0</v>
      </c>
      <c r="M22" s="49">
        <v>0</v>
      </c>
      <c r="N22" s="20">
        <v>29.579533751104801</v>
      </c>
      <c r="O22" s="20">
        <v>5.7112001363565694</v>
      </c>
      <c r="P22" s="21">
        <v>3.8445129702036035E-2</v>
      </c>
      <c r="Q22" s="20">
        <v>2.3722774219677882</v>
      </c>
      <c r="R22" s="20">
        <v>7.4781277864912417</v>
      </c>
      <c r="S22" s="20">
        <v>8.9027604851005062</v>
      </c>
      <c r="T22">
        <f t="shared" si="1"/>
        <v>0.80241131902699969</v>
      </c>
      <c r="U22">
        <f t="shared" si="7"/>
        <v>0</v>
      </c>
      <c r="V22">
        <f t="shared" si="8"/>
        <v>0</v>
      </c>
      <c r="W22">
        <f t="shared" si="9"/>
        <v>192.97164586384091</v>
      </c>
      <c r="X22">
        <f t="shared" si="10"/>
        <v>37.258859434501943</v>
      </c>
      <c r="Y22">
        <f t="shared" si="11"/>
        <v>0.25080922561105734</v>
      </c>
      <c r="Z22">
        <f t="shared" si="12"/>
        <v>15.476318268392424</v>
      </c>
      <c r="AA22">
        <f t="shared" si="13"/>
        <v>48.785982871871248</v>
      </c>
      <c r="AB22">
        <f t="shared" si="14"/>
        <v>58.080034594096482</v>
      </c>
      <c r="AD22">
        <f t="shared" si="3"/>
        <v>8.0241131902699964E-4</v>
      </c>
      <c r="AE22">
        <f t="shared" si="3"/>
        <v>0</v>
      </c>
      <c r="AF22">
        <f t="shared" si="3"/>
        <v>0</v>
      </c>
    </row>
    <row r="23" spans="1:32" s="135" customFormat="1" x14ac:dyDescent="0.3">
      <c r="A23" s="25" t="s">
        <v>109</v>
      </c>
      <c r="C23" s="135">
        <v>8.33</v>
      </c>
      <c r="E23" s="135">
        <v>41.287999999999997</v>
      </c>
      <c r="F23" s="135">
        <v>61.911000000000001</v>
      </c>
      <c r="G23" s="135">
        <v>0.3</v>
      </c>
      <c r="H23" s="136">
        <v>3</v>
      </c>
      <c r="I23" s="135">
        <f t="shared" si="6"/>
        <v>2.5067574113543887</v>
      </c>
      <c r="J23" s="137">
        <f t="shared" si="0"/>
        <v>7.5202722340631656</v>
      </c>
      <c r="K23" s="21">
        <v>8.1276253803834977E-2</v>
      </c>
      <c r="L23" s="60">
        <v>0</v>
      </c>
      <c r="M23" s="49">
        <v>0</v>
      </c>
      <c r="N23" s="20">
        <v>24.524624610833694</v>
      </c>
      <c r="O23" s="20">
        <v>4.4319034148282048</v>
      </c>
      <c r="P23" s="21">
        <v>3.7828300311824277E-2</v>
      </c>
      <c r="Q23" s="20">
        <v>1.9602691628439468</v>
      </c>
      <c r="R23" s="20">
        <v>5.8543183503486951</v>
      </c>
      <c r="S23" s="20">
        <v>7.3483162888263953</v>
      </c>
      <c r="T23" s="135">
        <f t="shared" si="1"/>
        <v>0.61121955476965095</v>
      </c>
      <c r="U23" s="135">
        <f t="shared" si="7"/>
        <v>0</v>
      </c>
      <c r="V23" s="135">
        <f t="shared" si="8"/>
        <v>0</v>
      </c>
      <c r="W23" s="135">
        <f t="shared" si="9"/>
        <v>184.4318535116748</v>
      </c>
      <c r="X23" s="135">
        <f t="shared" si="10"/>
        <v>33.329120194582273</v>
      </c>
      <c r="Y23" s="135">
        <f t="shared" si="11"/>
        <v>0.28447911649681512</v>
      </c>
      <c r="Z23" s="135">
        <f t="shared" si="12"/>
        <v>14.74175775662558</v>
      </c>
      <c r="AA23" s="135">
        <f t="shared" si="13"/>
        <v>44.026067739493769</v>
      </c>
      <c r="AB23" s="135">
        <f t="shared" si="14"/>
        <v>55.261338953975226</v>
      </c>
      <c r="AD23" s="135">
        <f t="shared" si="3"/>
        <v>6.1121955476965098E-4</v>
      </c>
      <c r="AE23" s="135">
        <f t="shared" si="3"/>
        <v>0</v>
      </c>
      <c r="AF23" s="135">
        <f t="shared" si="3"/>
        <v>0</v>
      </c>
    </row>
    <row r="24" spans="1:32" x14ac:dyDescent="0.3">
      <c r="A24" s="130" t="s">
        <v>110</v>
      </c>
      <c r="C24">
        <v>8.3800000000000008</v>
      </c>
      <c r="E24">
        <v>19.84</v>
      </c>
      <c r="F24">
        <v>81.295000000000002</v>
      </c>
      <c r="G24">
        <v>0.3</v>
      </c>
      <c r="H24" s="103">
        <v>1</v>
      </c>
      <c r="I24">
        <f t="shared" si="6"/>
        <v>5.1126512096774199</v>
      </c>
      <c r="J24" s="100">
        <f t="shared" si="0"/>
        <v>5.1126512096774199</v>
      </c>
      <c r="K24" s="134">
        <v>29.741556999990362</v>
      </c>
      <c r="L24" s="138">
        <v>11.518610818531215</v>
      </c>
      <c r="M24" s="134">
        <v>6.6159638579939797</v>
      </c>
      <c r="N24" s="134">
        <v>38.749585678894427</v>
      </c>
      <c r="O24" s="134">
        <v>6.9110743001968107</v>
      </c>
      <c r="P24" s="131">
        <v>3.824201302420515E-2</v>
      </c>
      <c r="Q24" s="134">
        <v>3.1254057744184918</v>
      </c>
      <c r="R24" s="134">
        <v>10.68357259899517</v>
      </c>
      <c r="S24" s="134">
        <v>10.228441015022257</v>
      </c>
      <c r="T24">
        <f t="shared" si="1"/>
        <v>152.05820737369066</v>
      </c>
      <c r="U24">
        <f t="shared" si="7"/>
        <v>58.890639535167033</v>
      </c>
      <c r="V24">
        <f t="shared" si="8"/>
        <v>33.82511562175501</v>
      </c>
      <c r="W24">
        <f t="shared" si="9"/>
        <v>198.11311609569842</v>
      </c>
      <c r="X24">
        <f t="shared" si="10"/>
        <v>35.333912381071755</v>
      </c>
      <c r="Y24">
        <f t="shared" si="11"/>
        <v>0.19551807414870212</v>
      </c>
      <c r="Z24">
        <f t="shared" si="12"/>
        <v>15.979109613313495</v>
      </c>
      <c r="AA24">
        <f t="shared" si="13"/>
        <v>54.621380371929192</v>
      </c>
      <c r="AB24">
        <f t="shared" si="14"/>
        <v>52.294451328567682</v>
      </c>
      <c r="AD24">
        <f t="shared" si="3"/>
        <v>0.15205820737369066</v>
      </c>
      <c r="AE24">
        <f t="shared" si="3"/>
        <v>5.889063953516703E-2</v>
      </c>
      <c r="AF24">
        <f t="shared" si="3"/>
        <v>3.3825115621755011E-2</v>
      </c>
    </row>
    <row r="25" spans="1:32" x14ac:dyDescent="0.3">
      <c r="A25" s="25" t="s">
        <v>111</v>
      </c>
      <c r="E25">
        <v>19.594999999999999</v>
      </c>
      <c r="F25">
        <v>75.986000000000004</v>
      </c>
      <c r="G25">
        <v>0.3</v>
      </c>
      <c r="H25" s="103">
        <v>1</v>
      </c>
      <c r="I25">
        <f t="shared" si="6"/>
        <v>4.8931360040826748</v>
      </c>
      <c r="J25" s="100">
        <f t="shared" si="0"/>
        <v>4.8931360040826748</v>
      </c>
      <c r="K25" s="20">
        <v>2.7593884538066824</v>
      </c>
      <c r="L25" s="64">
        <v>3.3159786644831351</v>
      </c>
      <c r="M25" s="20">
        <v>1.272373055143722</v>
      </c>
      <c r="N25" s="20">
        <v>35.968125103448379</v>
      </c>
      <c r="O25" s="20">
        <v>5.7961663603606608</v>
      </c>
      <c r="P25" s="21">
        <v>4.8677716400305805E-2</v>
      </c>
      <c r="Q25" s="20">
        <v>3.2731608543703383</v>
      </c>
      <c r="R25" s="20">
        <v>9.3984163944699901</v>
      </c>
      <c r="S25" s="20">
        <v>8.6607177451905386</v>
      </c>
      <c r="T25">
        <f t="shared" si="1"/>
        <v>13.502062992571501</v>
      </c>
      <c r="U25">
        <f t="shared" si="7"/>
        <v>16.22553459195241</v>
      </c>
      <c r="V25">
        <f t="shared" si="8"/>
        <v>6.2258944067484165</v>
      </c>
      <c r="W25">
        <f t="shared" si="9"/>
        <v>175.99692794303314</v>
      </c>
      <c r="X25">
        <f t="shared" si="10"/>
        <v>28.361430303533584</v>
      </c>
      <c r="Y25">
        <f t="shared" si="11"/>
        <v>0.23818668671486204</v>
      </c>
      <c r="Z25">
        <f t="shared" si="12"/>
        <v>16.016021223673512</v>
      </c>
      <c r="AA25">
        <f t="shared" si="13"/>
        <v>45.987729641141989</v>
      </c>
      <c r="AB25">
        <f t="shared" si="14"/>
        <v>42.378069820189545</v>
      </c>
      <c r="AD25">
        <f t="shared" si="3"/>
        <v>1.3502062992571501E-2</v>
      </c>
      <c r="AE25">
        <f t="shared" si="3"/>
        <v>1.622553459195241E-2</v>
      </c>
      <c r="AF25">
        <f t="shared" si="3"/>
        <v>6.2258944067484162E-3</v>
      </c>
    </row>
    <row r="26" spans="1:32" s="135" customFormat="1" x14ac:dyDescent="0.3">
      <c r="A26" s="25" t="s">
        <v>112</v>
      </c>
      <c r="C26" s="135">
        <v>8.33</v>
      </c>
      <c r="E26" s="135">
        <v>19.521999999999998</v>
      </c>
      <c r="F26" s="135">
        <v>77.790999999999997</v>
      </c>
      <c r="G26" s="135">
        <v>0.3</v>
      </c>
      <c r="H26" s="136">
        <v>1</v>
      </c>
      <c r="I26" s="135">
        <f t="shared" si="6"/>
        <v>5.0001536727794287</v>
      </c>
      <c r="J26" s="137">
        <f t="shared" si="0"/>
        <v>5.0001536727794287</v>
      </c>
      <c r="K26" s="21">
        <v>0.71824492366862058</v>
      </c>
      <c r="L26" s="64">
        <v>2.0220151226882157</v>
      </c>
      <c r="M26" s="20">
        <v>2.793764547672148</v>
      </c>
      <c r="N26" s="20">
        <v>33.462606386609565</v>
      </c>
      <c r="O26" s="20">
        <v>4.8820960176188208</v>
      </c>
      <c r="P26" s="21">
        <v>4.6473309215876633E-2</v>
      </c>
      <c r="Q26" s="20">
        <v>3.3488224202764623</v>
      </c>
      <c r="R26" s="20">
        <v>10.868227943988348</v>
      </c>
      <c r="S26" s="20">
        <v>7.0545001441706914</v>
      </c>
      <c r="T26" s="135">
        <f t="shared" si="1"/>
        <v>3.5913349930368335</v>
      </c>
      <c r="U26" s="135">
        <f t="shared" si="7"/>
        <v>10.110386342125029</v>
      </c>
      <c r="V26" s="135">
        <f t="shared" si="8"/>
        <v>13.96925206392385</v>
      </c>
      <c r="W26" s="135">
        <f t="shared" si="9"/>
        <v>167.31817422477818</v>
      </c>
      <c r="X26" s="135">
        <f t="shared" si="10"/>
        <v>24.411230333358571</v>
      </c>
      <c r="Y26" s="135">
        <f t="shared" si="11"/>
        <v>0.23237368776197961</v>
      </c>
      <c r="Z26" s="135">
        <f t="shared" si="12"/>
        <v>16.744626724231448</v>
      </c>
      <c r="AA26" s="135">
        <f t="shared" si="13"/>
        <v>54.342809870737355</v>
      </c>
      <c r="AB26" s="135">
        <f t="shared" si="14"/>
        <v>35.273584805498089</v>
      </c>
      <c r="AD26" s="135">
        <f t="shared" si="3"/>
        <v>3.5913349930368336E-3</v>
      </c>
      <c r="AE26" s="135">
        <f t="shared" si="3"/>
        <v>1.0110386342125029E-2</v>
      </c>
      <c r="AF26" s="135">
        <f t="shared" si="3"/>
        <v>1.396925206392385E-2</v>
      </c>
    </row>
    <row r="27" spans="1:32" x14ac:dyDescent="0.3">
      <c r="A27" s="130" t="s">
        <v>113</v>
      </c>
      <c r="C27">
        <v>8.3000000000000007</v>
      </c>
      <c r="E27">
        <v>20.695</v>
      </c>
      <c r="F27">
        <v>79.521000000000001</v>
      </c>
      <c r="G27">
        <v>0.3</v>
      </c>
      <c r="H27" s="103">
        <v>1</v>
      </c>
      <c r="I27">
        <f t="shared" si="6"/>
        <v>4.8570186035274219</v>
      </c>
      <c r="J27" s="100">
        <f t="shared" si="0"/>
        <v>4.8570186035274219</v>
      </c>
      <c r="K27" s="134">
        <v>38.180801107972322</v>
      </c>
      <c r="L27" s="138">
        <v>2.933879733115631</v>
      </c>
      <c r="M27" s="134">
        <v>13.113231948743747</v>
      </c>
      <c r="N27" s="134">
        <v>40.922028527918556</v>
      </c>
      <c r="O27" s="134">
        <v>7.3106698455219661</v>
      </c>
      <c r="P27" s="131">
        <v>4.6090222621221436E-2</v>
      </c>
      <c r="Q27" s="134">
        <v>3.1580344073189059</v>
      </c>
      <c r="R27" s="134">
        <v>12.51549215919937</v>
      </c>
      <c r="S27" s="134">
        <v>11.327184499814722</v>
      </c>
      <c r="T27">
        <f t="shared" si="1"/>
        <v>185.44486127900197</v>
      </c>
      <c r="U27">
        <f t="shared" si="7"/>
        <v>14.249908444254688</v>
      </c>
      <c r="V27">
        <f t="shared" si="8"/>
        <v>63.691211527418531</v>
      </c>
      <c r="W27">
        <f t="shared" si="9"/>
        <v>198.75905385418031</v>
      </c>
      <c r="X27">
        <f t="shared" si="10"/>
        <v>35.508059443947133</v>
      </c>
      <c r="Y27">
        <f t="shared" si="11"/>
        <v>0.22386106871199293</v>
      </c>
      <c r="Z27">
        <f t="shared" si="12"/>
        <v>15.338631866927622</v>
      </c>
      <c r="AA27">
        <f t="shared" si="13"/>
        <v>60.78797824953292</v>
      </c>
      <c r="AB27">
        <f t="shared" si="14"/>
        <v>55.016345841187558</v>
      </c>
      <c r="AD27">
        <f t="shared" si="3"/>
        <v>0.18544486127900198</v>
      </c>
      <c r="AE27">
        <f t="shared" si="3"/>
        <v>1.4249908444254687E-2</v>
      </c>
      <c r="AF27">
        <f t="shared" si="3"/>
        <v>6.3691211527418537E-2</v>
      </c>
    </row>
    <row r="28" spans="1:32" x14ac:dyDescent="0.3">
      <c r="A28" s="25" t="s">
        <v>114</v>
      </c>
      <c r="E28">
        <v>22.466999999999999</v>
      </c>
      <c r="F28">
        <v>68.849000000000004</v>
      </c>
      <c r="G28">
        <v>0.3</v>
      </c>
      <c r="H28" s="103">
        <v>1</v>
      </c>
      <c r="I28">
        <f t="shared" si="6"/>
        <v>4.0778029999554901</v>
      </c>
      <c r="J28" s="100">
        <f t="shared" si="0"/>
        <v>4.0778029999554901</v>
      </c>
      <c r="K28" s="20">
        <v>10.442172015485815</v>
      </c>
      <c r="L28" s="64">
        <v>1.8902608292528007</v>
      </c>
      <c r="M28" s="20">
        <v>1.2555227924344416</v>
      </c>
      <c r="N28" s="20">
        <v>42.450836315575245</v>
      </c>
      <c r="O28" s="20">
        <v>6.7370719647330226</v>
      </c>
      <c r="P28" s="21">
        <v>3.722439245764838E-2</v>
      </c>
      <c r="Q28" s="20">
        <v>3.8778677002585029</v>
      </c>
      <c r="R28" s="20">
        <v>10.57946734404605</v>
      </c>
      <c r="S28" s="20">
        <v>10.594745318152029</v>
      </c>
      <c r="T28">
        <f t="shared" si="1"/>
        <v>42.581120370799319</v>
      </c>
      <c r="U28">
        <f t="shared" si="7"/>
        <v>7.708111280225423</v>
      </c>
      <c r="V28">
        <f t="shared" si="8"/>
        <v>5.1197746095016603</v>
      </c>
      <c r="W28">
        <f t="shared" si="9"/>
        <v>173.10614767827221</v>
      </c>
      <c r="X28">
        <f t="shared" si="10"/>
        <v>27.472452268704348</v>
      </c>
      <c r="Y28">
        <f t="shared" si="11"/>
        <v>0.15179373923531908</v>
      </c>
      <c r="Z28">
        <f t="shared" si="12"/>
        <v>15.81318054154462</v>
      </c>
      <c r="AA28">
        <f t="shared" si="13"/>
        <v>43.140983673482125</v>
      </c>
      <c r="AB28">
        <f t="shared" si="14"/>
        <v>43.203284242124724</v>
      </c>
      <c r="AD28">
        <f t="shared" si="3"/>
        <v>4.2581120370799322E-2</v>
      </c>
      <c r="AE28">
        <f t="shared" si="3"/>
        <v>7.7081112802254229E-3</v>
      </c>
      <c r="AF28">
        <f t="shared" si="3"/>
        <v>5.1197746095016606E-3</v>
      </c>
    </row>
    <row r="29" spans="1:32" s="135" customFormat="1" x14ac:dyDescent="0.3">
      <c r="A29" s="25" t="s">
        <v>115</v>
      </c>
      <c r="C29" s="135">
        <v>8.3699999999999992</v>
      </c>
      <c r="E29" s="135">
        <v>20.969000000000001</v>
      </c>
      <c r="F29" s="135">
        <v>74.442999999999998</v>
      </c>
      <c r="G29" s="135">
        <v>0.3</v>
      </c>
      <c r="H29" s="136">
        <v>1</v>
      </c>
      <c r="I29" s="135">
        <f t="shared" si="6"/>
        <v>4.5644522867089501</v>
      </c>
      <c r="J29" s="137">
        <f t="shared" si="0"/>
        <v>4.5644522867089501</v>
      </c>
      <c r="K29" s="20">
        <v>3.8556821108717214</v>
      </c>
      <c r="L29" s="64">
        <v>1.2666569177972065</v>
      </c>
      <c r="M29" s="50">
        <v>0</v>
      </c>
      <c r="N29" s="20">
        <v>36.921100940450984</v>
      </c>
      <c r="O29" s="20">
        <v>5.3182522627108053</v>
      </c>
      <c r="P29" s="21">
        <v>3.9567999159905942E-2</v>
      </c>
      <c r="Q29" s="20">
        <v>3.6121918247124047</v>
      </c>
      <c r="R29" s="20">
        <v>8.484577730834344</v>
      </c>
      <c r="S29" s="20">
        <v>8.0081480336403565</v>
      </c>
      <c r="T29" s="135">
        <f t="shared" si="1"/>
        <v>17.599077027791221</v>
      </c>
      <c r="U29" s="135">
        <f t="shared" si="7"/>
        <v>5.7815950649151695</v>
      </c>
      <c r="V29" s="135">
        <f t="shared" si="8"/>
        <v>0</v>
      </c>
      <c r="W29" s="135">
        <f t="shared" si="9"/>
        <v>168.52460361545346</v>
      </c>
      <c r="X29" s="135">
        <f t="shared" si="10"/>
        <v>24.274908701825382</v>
      </c>
      <c r="Y29" s="135">
        <f t="shared" si="11"/>
        <v>0.1806062442459305</v>
      </c>
      <c r="Z29" s="135">
        <f t="shared" si="12"/>
        <v>16.487677234339913</v>
      </c>
      <c r="AA29" s="135">
        <f t="shared" si="13"/>
        <v>38.727450225266658</v>
      </c>
      <c r="AB29" s="135">
        <f t="shared" si="14"/>
        <v>36.552809604453508</v>
      </c>
      <c r="AD29" s="135">
        <f t="shared" si="3"/>
        <v>1.7599077027791222E-2</v>
      </c>
      <c r="AE29" s="135">
        <f t="shared" si="3"/>
        <v>5.7815950649151692E-3</v>
      </c>
      <c r="AF29" s="135">
        <f t="shared" si="3"/>
        <v>0</v>
      </c>
    </row>
    <row r="30" spans="1:32" x14ac:dyDescent="0.3">
      <c r="A30" s="25" t="s">
        <v>116</v>
      </c>
      <c r="C30" t="s">
        <v>193</v>
      </c>
      <c r="E30">
        <v>12.64</v>
      </c>
      <c r="F30">
        <v>90.504999999999995</v>
      </c>
      <c r="G30">
        <v>0.3</v>
      </c>
      <c r="H30" s="103">
        <v>100</v>
      </c>
      <c r="I30">
        <f t="shared" si="6"/>
        <v>8.1839398734177209</v>
      </c>
      <c r="J30" s="100">
        <f t="shared" si="0"/>
        <v>818.39398734177212</v>
      </c>
      <c r="K30" s="19">
        <v>669.31058829333449</v>
      </c>
      <c r="L30" s="65">
        <v>593.62441126900887</v>
      </c>
      <c r="M30" s="19">
        <v>350.06012683146423</v>
      </c>
      <c r="N30" s="21">
        <v>0.14337134848326019</v>
      </c>
      <c r="O30" s="20">
        <v>5.3757587502295436</v>
      </c>
      <c r="P30" s="21">
        <v>0.6293707426819205</v>
      </c>
      <c r="Q30" s="20">
        <v>0.15414911490391714</v>
      </c>
      <c r="R30" s="20">
        <v>1.1496519654849051</v>
      </c>
      <c r="S30" s="20">
        <v>8.0514588334568948</v>
      </c>
      <c r="T30">
        <f t="shared" si="1"/>
        <v>547759.76112344919</v>
      </c>
      <c r="U30">
        <f t="shared" si="7"/>
        <v>485818.64892185619</v>
      </c>
      <c r="V30">
        <f t="shared" si="8"/>
        <v>286487.10300696851</v>
      </c>
      <c r="W30">
        <f t="shared" si="9"/>
        <v>117.33424955578204</v>
      </c>
      <c r="X30">
        <f t="shared" si="10"/>
        <v>4399.488638587778</v>
      </c>
      <c r="Y30">
        <f t="shared" si="11"/>
        <v>515.07323161970942</v>
      </c>
      <c r="Z30">
        <f t="shared" si="12"/>
        <v>126.15470879142174</v>
      </c>
      <c r="AA30">
        <f t="shared" si="13"/>
        <v>940.86825608849688</v>
      </c>
      <c r="AB30">
        <f t="shared" si="14"/>
        <v>6589.2654986309217</v>
      </c>
      <c r="AD30">
        <f t="shared" si="3"/>
        <v>547.75976112344915</v>
      </c>
      <c r="AE30">
        <f t="shared" si="3"/>
        <v>485.81864892185621</v>
      </c>
      <c r="AF30">
        <f t="shared" si="3"/>
        <v>286.48710300696848</v>
      </c>
    </row>
    <row r="31" spans="1:32" s="135" customFormat="1" x14ac:dyDescent="0.3">
      <c r="A31" s="25" t="s">
        <v>117</v>
      </c>
      <c r="C31" s="135" t="s">
        <v>193</v>
      </c>
      <c r="E31" s="135">
        <v>11.916</v>
      </c>
      <c r="F31" s="135">
        <v>89.721000000000004</v>
      </c>
      <c r="G31" s="135">
        <v>0.3</v>
      </c>
      <c r="H31" s="136">
        <v>100</v>
      </c>
      <c r="I31" s="135">
        <f t="shared" si="6"/>
        <v>8.5546324269889222</v>
      </c>
      <c r="J31" s="137">
        <f t="shared" si="0"/>
        <v>855.46324269889226</v>
      </c>
      <c r="K31" s="19">
        <v>613.6439406118584</v>
      </c>
      <c r="L31" s="65">
        <v>842.74449500557466</v>
      </c>
      <c r="M31" s="19">
        <v>362.48518653738734</v>
      </c>
      <c r="N31" s="49">
        <v>0</v>
      </c>
      <c r="O31" s="20">
        <v>4.9967120192409258</v>
      </c>
      <c r="P31" s="21">
        <v>0.63826705056389821</v>
      </c>
      <c r="Q31" s="20">
        <v>0.14006709596721445</v>
      </c>
      <c r="R31" s="20">
        <v>1.0312545363093237</v>
      </c>
      <c r="S31" s="20">
        <v>7.5466900508724164</v>
      </c>
      <c r="T31" s="135">
        <f t="shared" si="1"/>
        <v>524949.83529834682</v>
      </c>
      <c r="U31" s="135">
        <f t="shared" si="7"/>
        <v>720936.93846410932</v>
      </c>
      <c r="V31" s="135">
        <f t="shared" si="8"/>
        <v>310092.75310558622</v>
      </c>
      <c r="W31" s="135">
        <f t="shared" si="9"/>
        <v>0</v>
      </c>
      <c r="X31" s="135">
        <f t="shared" si="10"/>
        <v>4274.5034668123717</v>
      </c>
      <c r="Y31" s="135">
        <f t="shared" si="11"/>
        <v>546.01400078325014</v>
      </c>
      <c r="Z31" s="135">
        <f t="shared" si="12"/>
        <v>119.8222521115302</v>
      </c>
      <c r="AA31" s="135">
        <f t="shared" si="13"/>
        <v>882.20034967911658</v>
      </c>
      <c r="AB31" s="135">
        <f t="shared" si="14"/>
        <v>6455.9159425627859</v>
      </c>
      <c r="AD31" s="135">
        <f t="shared" si="3"/>
        <v>524.94983529834678</v>
      </c>
      <c r="AE31" s="135">
        <f t="shared" si="3"/>
        <v>720.93693846410929</v>
      </c>
      <c r="AF31" s="135">
        <f t="shared" si="3"/>
        <v>310.09275310558621</v>
      </c>
    </row>
    <row r="32" spans="1:32" x14ac:dyDescent="0.3">
      <c r="A32" s="130" t="s">
        <v>118</v>
      </c>
      <c r="C32">
        <v>7.79</v>
      </c>
      <c r="F32">
        <v>99.953999999999994</v>
      </c>
      <c r="G32">
        <v>0.3</v>
      </c>
      <c r="H32" s="103">
        <v>5</v>
      </c>
      <c r="I32">
        <v>1</v>
      </c>
      <c r="J32" s="100">
        <f t="shared" si="0"/>
        <v>5</v>
      </c>
      <c r="K32" s="134">
        <v>7.4390079449594033</v>
      </c>
      <c r="L32" s="139">
        <v>0.68433850418840247</v>
      </c>
      <c r="M32" s="134">
        <v>3.3633392626077536</v>
      </c>
      <c r="N32" s="134">
        <v>3.4308491597385471</v>
      </c>
      <c r="O32" s="134">
        <v>15.159570742656854</v>
      </c>
      <c r="P32" s="131">
        <v>4.1097264134680671E-2</v>
      </c>
      <c r="Q32" s="134">
        <v>4.5608795546108114</v>
      </c>
      <c r="R32" s="134">
        <v>5.3754213213234285</v>
      </c>
      <c r="S32" s="134">
        <v>25.153972407919696</v>
      </c>
      <c r="T32">
        <f t="shared" si="1"/>
        <v>37.195039724797013</v>
      </c>
      <c r="U32">
        <f t="shared" si="7"/>
        <v>3.4216925209420124</v>
      </c>
      <c r="V32">
        <f t="shared" si="8"/>
        <v>16.816696313038769</v>
      </c>
      <c r="W32">
        <f t="shared" si="9"/>
        <v>17.154245798692735</v>
      </c>
      <c r="X32">
        <f t="shared" si="10"/>
        <v>75.797853713284269</v>
      </c>
      <c r="Y32">
        <f t="shared" si="11"/>
        <v>0.20548632067340336</v>
      </c>
      <c r="Z32">
        <f t="shared" si="12"/>
        <v>22.804397773054056</v>
      </c>
      <c r="AA32">
        <f t="shared" si="13"/>
        <v>26.877106606617144</v>
      </c>
      <c r="AB32">
        <f t="shared" si="14"/>
        <v>125.76986203959848</v>
      </c>
      <c r="AD32">
        <f t="shared" si="3"/>
        <v>3.7195039724797013E-2</v>
      </c>
      <c r="AE32">
        <f t="shared" si="3"/>
        <v>3.4216925209420122E-3</v>
      </c>
      <c r="AF32">
        <f t="shared" si="3"/>
        <v>1.6816696313038768E-2</v>
      </c>
    </row>
    <row r="33" spans="1:32" s="135" customFormat="1" x14ac:dyDescent="0.3">
      <c r="A33" s="25" t="s">
        <v>119</v>
      </c>
      <c r="C33" s="135">
        <v>7.92</v>
      </c>
      <c r="F33" s="135">
        <v>104.81699999999999</v>
      </c>
      <c r="G33" s="135">
        <v>0.3</v>
      </c>
      <c r="H33" s="136">
        <v>5</v>
      </c>
      <c r="I33" s="135">
        <v>1</v>
      </c>
      <c r="J33" s="137">
        <f t="shared" si="0"/>
        <v>5</v>
      </c>
      <c r="K33" s="20">
        <v>9.4230836166206107</v>
      </c>
      <c r="L33" s="30">
        <v>0.78468469674647234</v>
      </c>
      <c r="M33" s="20">
        <v>1.6416716772501176</v>
      </c>
      <c r="N33" s="20">
        <v>4.9020626409411268</v>
      </c>
      <c r="O33" s="20">
        <v>21.69932096024645</v>
      </c>
      <c r="P33" s="21">
        <v>2.8917943640952681E-2</v>
      </c>
      <c r="Q33" s="20">
        <v>4.7479125804072941</v>
      </c>
      <c r="R33" s="20">
        <v>6.8092148815260192</v>
      </c>
      <c r="S33" s="20">
        <v>35.344359547762949</v>
      </c>
      <c r="T33" s="135">
        <f t="shared" si="1"/>
        <v>47.115418083103052</v>
      </c>
      <c r="U33" s="135">
        <f t="shared" si="7"/>
        <v>3.9234234837323618</v>
      </c>
      <c r="V33" s="135">
        <f t="shared" si="8"/>
        <v>8.2083583862505876</v>
      </c>
      <c r="W33" s="135">
        <f t="shared" si="9"/>
        <v>24.510313204705632</v>
      </c>
      <c r="X33" s="135">
        <f t="shared" si="10"/>
        <v>108.49660480123225</v>
      </c>
      <c r="Y33" s="135">
        <f t="shared" si="11"/>
        <v>0.14458971820476341</v>
      </c>
      <c r="Z33" s="135">
        <f t="shared" si="12"/>
        <v>23.739562902036472</v>
      </c>
      <c r="AA33" s="135">
        <f t="shared" si="13"/>
        <v>34.046074407630094</v>
      </c>
      <c r="AB33" s="135">
        <f t="shared" si="14"/>
        <v>176.72179773881476</v>
      </c>
      <c r="AD33" s="135">
        <f t="shared" si="3"/>
        <v>4.7115418083103051E-2</v>
      </c>
      <c r="AE33" s="135">
        <f t="shared" si="3"/>
        <v>3.923423483732362E-3</v>
      </c>
      <c r="AF33" s="135">
        <f t="shared" si="3"/>
        <v>8.2083583862505877E-3</v>
      </c>
    </row>
    <row r="34" spans="1:32" x14ac:dyDescent="0.3">
      <c r="A34" s="130" t="s">
        <v>120</v>
      </c>
      <c r="C34">
        <v>7.86</v>
      </c>
      <c r="E34">
        <v>13.068</v>
      </c>
      <c r="F34">
        <v>78.715999999999994</v>
      </c>
      <c r="G34">
        <v>0.3</v>
      </c>
      <c r="H34" s="103">
        <v>1</v>
      </c>
      <c r="I34">
        <f t="shared" ref="I34:I75" si="15">SUM(G34,F34,E34)/E34</f>
        <v>7.0465258647076823</v>
      </c>
      <c r="J34" s="100">
        <f t="shared" si="0"/>
        <v>7.0465258647076823</v>
      </c>
      <c r="K34" s="131">
        <v>4.4049198947847104E-2</v>
      </c>
      <c r="L34" s="132">
        <v>0</v>
      </c>
      <c r="M34" s="131">
        <v>0.92339561735291276</v>
      </c>
      <c r="N34" s="140">
        <v>0</v>
      </c>
      <c r="O34" s="134">
        <v>2.037599602090169</v>
      </c>
      <c r="P34" s="131">
        <v>3.8847655140493056E-2</v>
      </c>
      <c r="Q34" s="134">
        <v>3.0605440576914988</v>
      </c>
      <c r="R34" s="134">
        <v>6.1657291245311843</v>
      </c>
      <c r="S34" s="134">
        <v>3.5973586851821793</v>
      </c>
      <c r="T34">
        <f t="shared" si="1"/>
        <v>0.31039381970565905</v>
      </c>
      <c r="U34">
        <f t="shared" si="7"/>
        <v>0</v>
      </c>
      <c r="V34">
        <f t="shared" si="8"/>
        <v>6.506731101035018</v>
      </c>
      <c r="W34">
        <f t="shared" si="9"/>
        <v>0</v>
      </c>
      <c r="X34">
        <f t="shared" si="10"/>
        <v>14.357998298046457</v>
      </c>
      <c r="Y34">
        <f t="shared" si="11"/>
        <v>0.27374100673072865</v>
      </c>
      <c r="Z34">
        <f t="shared" si="12"/>
        <v>21.566202862600548</v>
      </c>
      <c r="AA34">
        <f t="shared" si="13"/>
        <v>43.446969750790444</v>
      </c>
      <c r="AB34">
        <f t="shared" si="14"/>
        <v>25.348881019767045</v>
      </c>
      <c r="AD34">
        <f t="shared" si="3"/>
        <v>3.1039381970565904E-4</v>
      </c>
      <c r="AE34">
        <f t="shared" si="3"/>
        <v>0</v>
      </c>
      <c r="AF34">
        <f t="shared" si="3"/>
        <v>6.506731101035018E-3</v>
      </c>
    </row>
    <row r="35" spans="1:32" x14ac:dyDescent="0.3">
      <c r="A35" s="25" t="s">
        <v>121</v>
      </c>
      <c r="E35">
        <v>13.097</v>
      </c>
      <c r="F35">
        <v>78.638000000000005</v>
      </c>
      <c r="G35">
        <v>0.3</v>
      </c>
      <c r="H35" s="103">
        <v>1</v>
      </c>
      <c r="I35">
        <f t="shared" si="15"/>
        <v>7.0271817973581738</v>
      </c>
      <c r="J35" s="100">
        <f t="shared" si="0"/>
        <v>7.0271817973581738</v>
      </c>
      <c r="K35" s="21">
        <v>4.071595595395662E-2</v>
      </c>
      <c r="L35" s="60">
        <v>0</v>
      </c>
      <c r="M35" s="51">
        <v>0</v>
      </c>
      <c r="N35" s="21">
        <v>0.57628640087424354</v>
      </c>
      <c r="O35" s="20">
        <v>4.8232318423661331</v>
      </c>
      <c r="P35" s="21">
        <v>4.7866057269490593E-2</v>
      </c>
      <c r="Q35" s="20">
        <v>3.2387812482386384</v>
      </c>
      <c r="R35" s="20">
        <v>2.074126534195492</v>
      </c>
      <c r="S35" s="20">
        <v>8.6267973504204853</v>
      </c>
      <c r="T35">
        <f t="shared" si="1"/>
        <v>0.28611842454168113</v>
      </c>
      <c r="U35">
        <f t="shared" si="7"/>
        <v>0</v>
      </c>
      <c r="V35">
        <f t="shared" si="8"/>
        <v>0</v>
      </c>
      <c r="W35">
        <f t="shared" si="9"/>
        <v>4.04966930628854</v>
      </c>
      <c r="X35">
        <f t="shared" si="10"/>
        <v>33.893727007113618</v>
      </c>
      <c r="Y35">
        <f t="shared" si="11"/>
        <v>0.3363634863554682</v>
      </c>
      <c r="Z35">
        <f t="shared" si="12"/>
        <v>22.759504633247545</v>
      </c>
      <c r="AA35">
        <f t="shared" si="13"/>
        <v>14.575264226516158</v>
      </c>
      <c r="AB35">
        <f t="shared" si="14"/>
        <v>60.622073310372556</v>
      </c>
      <c r="AD35">
        <f t="shared" si="3"/>
        <v>2.8611842454168113E-4</v>
      </c>
      <c r="AE35">
        <f t="shared" si="3"/>
        <v>0</v>
      </c>
      <c r="AF35">
        <f t="shared" si="3"/>
        <v>0</v>
      </c>
    </row>
    <row r="36" spans="1:32" x14ac:dyDescent="0.3">
      <c r="A36" s="25" t="s">
        <v>122</v>
      </c>
      <c r="E36">
        <v>13.161</v>
      </c>
      <c r="F36">
        <v>84.790999999999997</v>
      </c>
      <c r="G36">
        <v>0.3</v>
      </c>
      <c r="H36" s="103">
        <v>1</v>
      </c>
      <c r="I36">
        <f t="shared" si="15"/>
        <v>7.4653901679203702</v>
      </c>
      <c r="J36" s="100">
        <f t="shared" si="0"/>
        <v>7.4653901679203702</v>
      </c>
      <c r="K36" s="21">
        <v>0.44633720258087145</v>
      </c>
      <c r="L36" s="60">
        <v>0</v>
      </c>
      <c r="M36" s="21">
        <v>0.29713281624134302</v>
      </c>
      <c r="N36" s="20">
        <v>2.8938423450247117</v>
      </c>
      <c r="O36" s="20">
        <v>6.8363910077225274</v>
      </c>
      <c r="P36" s="21">
        <v>4.3650341404870709E-2</v>
      </c>
      <c r="Q36" s="20">
        <v>3.0546507419867446</v>
      </c>
      <c r="R36" s="20">
        <v>2.6848495188550676</v>
      </c>
      <c r="S36" s="20">
        <v>12.388383334588431</v>
      </c>
      <c r="T36">
        <f t="shared" si="1"/>
        <v>3.3320813637243201</v>
      </c>
      <c r="U36">
        <f t="shared" si="7"/>
        <v>0</v>
      </c>
      <c r="V36">
        <f t="shared" si="8"/>
        <v>2.2182124049346124</v>
      </c>
      <c r="W36">
        <f t="shared" si="9"/>
        <v>21.603662190059111</v>
      </c>
      <c r="X36">
        <f t="shared" si="10"/>
        <v>51.036326213110989</v>
      </c>
      <c r="Y36">
        <f t="shared" si="11"/>
        <v>0.32586682955028923</v>
      </c>
      <c r="Z36">
        <f t="shared" si="12"/>
        <v>22.804159615658506</v>
      </c>
      <c r="AA36">
        <f t="shared" si="13"/>
        <v>20.043449200406357</v>
      </c>
      <c r="AB36">
        <f t="shared" si="14"/>
        <v>92.484115142465043</v>
      </c>
      <c r="AD36">
        <f t="shared" si="3"/>
        <v>3.33208136372432E-3</v>
      </c>
      <c r="AE36">
        <f t="shared" si="3"/>
        <v>0</v>
      </c>
      <c r="AF36">
        <f t="shared" si="3"/>
        <v>2.2182124049346125E-3</v>
      </c>
    </row>
    <row r="37" spans="1:32" x14ac:dyDescent="0.3">
      <c r="A37" s="25" t="s">
        <v>123</v>
      </c>
      <c r="E37">
        <v>13.092000000000001</v>
      </c>
      <c r="F37">
        <v>86.129000000000005</v>
      </c>
      <c r="G37">
        <v>0.3</v>
      </c>
      <c r="H37" s="103">
        <v>1</v>
      </c>
      <c r="I37">
        <f t="shared" si="15"/>
        <v>7.6016651390161929</v>
      </c>
      <c r="J37" s="100">
        <f t="shared" si="0"/>
        <v>7.6016651390161929</v>
      </c>
      <c r="K37" s="49">
        <v>0</v>
      </c>
      <c r="L37" s="60">
        <v>0</v>
      </c>
      <c r="M37" s="49">
        <v>0</v>
      </c>
      <c r="N37" s="20">
        <v>6.5937508501891466</v>
      </c>
      <c r="O37" s="20">
        <v>6.8111618617283822</v>
      </c>
      <c r="P37" s="21">
        <v>3.6248068666509127E-2</v>
      </c>
      <c r="Q37" s="20">
        <v>2.8114436692215246</v>
      </c>
      <c r="R37" s="20">
        <v>2.9019246548608355</v>
      </c>
      <c r="S37" s="20">
        <v>12.804546192230614</v>
      </c>
      <c r="T37">
        <f t="shared" si="1"/>
        <v>0</v>
      </c>
      <c r="U37">
        <f t="shared" si="7"/>
        <v>0</v>
      </c>
      <c r="V37">
        <f t="shared" si="8"/>
        <v>0</v>
      </c>
      <c r="W37">
        <f t="shared" si="9"/>
        <v>50.123485973241216</v>
      </c>
      <c r="X37">
        <f t="shared" si="10"/>
        <v>51.776171680497271</v>
      </c>
      <c r="Y37">
        <f t="shared" si="11"/>
        <v>0.27554567993886758</v>
      </c>
      <c r="Z37">
        <f t="shared" si="12"/>
        <v>21.371653330629037</v>
      </c>
      <c r="AA37">
        <f t="shared" si="13"/>
        <v>22.059459484907212</v>
      </c>
      <c r="AB37">
        <f t="shared" si="14"/>
        <v>97.33587241040199</v>
      </c>
      <c r="AD37">
        <f t="shared" si="3"/>
        <v>0</v>
      </c>
      <c r="AE37">
        <f t="shared" si="3"/>
        <v>0</v>
      </c>
      <c r="AF37">
        <f t="shared" si="3"/>
        <v>0</v>
      </c>
    </row>
    <row r="38" spans="1:32" x14ac:dyDescent="0.3">
      <c r="A38" s="25" t="s">
        <v>124</v>
      </c>
      <c r="E38">
        <v>13.064</v>
      </c>
      <c r="F38">
        <v>88.05</v>
      </c>
      <c r="G38">
        <v>0.3</v>
      </c>
      <c r="H38" s="103">
        <v>1</v>
      </c>
      <c r="I38">
        <f t="shared" si="15"/>
        <v>7.7628597672994477</v>
      </c>
      <c r="J38" s="100">
        <f t="shared" si="0"/>
        <v>7.7628597672994477</v>
      </c>
      <c r="K38" s="49">
        <v>0</v>
      </c>
      <c r="L38" s="60">
        <v>0</v>
      </c>
      <c r="M38" s="20">
        <v>1.3703950202033894</v>
      </c>
      <c r="N38" s="20">
        <v>10.518719483540158</v>
      </c>
      <c r="O38" s="20">
        <v>6.6565548826852829</v>
      </c>
      <c r="P38" s="21">
        <v>4.6979416637756358E-2</v>
      </c>
      <c r="Q38" s="20">
        <v>2.7678136117639589</v>
      </c>
      <c r="R38" s="20">
        <v>3.1775146714093823</v>
      </c>
      <c r="S38" s="20">
        <v>12.652540193996321</v>
      </c>
      <c r="T38">
        <f t="shared" si="1"/>
        <v>0</v>
      </c>
      <c r="U38">
        <f t="shared" si="7"/>
        <v>0</v>
      </c>
      <c r="V38">
        <f t="shared" si="8"/>
        <v>10.638184367644406</v>
      </c>
      <c r="W38">
        <f t="shared" si="9"/>
        <v>81.655344282282712</v>
      </c>
      <c r="X38">
        <f t="shared" si="10"/>
        <v>51.673902087618281</v>
      </c>
      <c r="Y38">
        <f t="shared" si="11"/>
        <v>0.3646946233084371</v>
      </c>
      <c r="Z38">
        <f t="shared" si="12"/>
        <v>21.486148930146211</v>
      </c>
      <c r="AA38">
        <f t="shared" si="13"/>
        <v>24.666600802687618</v>
      </c>
      <c r="AB38">
        <f t="shared" si="14"/>
        <v>98.219895226113195</v>
      </c>
      <c r="AD38">
        <f t="shared" si="3"/>
        <v>0</v>
      </c>
      <c r="AE38">
        <f t="shared" si="3"/>
        <v>0</v>
      </c>
      <c r="AF38">
        <f t="shared" si="3"/>
        <v>1.0638184367644406E-2</v>
      </c>
    </row>
    <row r="39" spans="1:32" x14ac:dyDescent="0.3">
      <c r="A39" s="25" t="s">
        <v>126</v>
      </c>
      <c r="C39">
        <v>7.58</v>
      </c>
      <c r="E39">
        <v>12.865</v>
      </c>
      <c r="F39">
        <v>81.478999999999999</v>
      </c>
      <c r="G39">
        <v>0.3</v>
      </c>
      <c r="H39" s="103">
        <v>1</v>
      </c>
      <c r="I39">
        <f t="shared" si="15"/>
        <v>7.3567042363000379</v>
      </c>
      <c r="J39" s="100">
        <f t="shared" si="0"/>
        <v>7.3567042363000379</v>
      </c>
      <c r="K39" s="50">
        <v>0</v>
      </c>
      <c r="L39" s="66">
        <v>0</v>
      </c>
      <c r="M39" s="21">
        <v>1.5262191670944272E-3</v>
      </c>
      <c r="N39" s="20">
        <v>14.626794381216909</v>
      </c>
      <c r="O39" s="20">
        <v>6.7452501035975301</v>
      </c>
      <c r="P39" s="21">
        <v>4.4854010990954318E-2</v>
      </c>
      <c r="Q39" s="20">
        <v>2.8883947943179362</v>
      </c>
      <c r="R39" s="20">
        <v>4.3343137547866126</v>
      </c>
      <c r="S39" s="20">
        <v>12.761691000198912</v>
      </c>
      <c r="T39">
        <f t="shared" si="1"/>
        <v>0</v>
      </c>
      <c r="U39">
        <f t="shared" si="7"/>
        <v>0</v>
      </c>
      <c r="V39">
        <f t="shared" si="8"/>
        <v>1.1227943012085888E-2</v>
      </c>
      <c r="W39">
        <f t="shared" si="9"/>
        <v>107.60500018778802</v>
      </c>
      <c r="X39">
        <f t="shared" si="10"/>
        <v>49.622810012039217</v>
      </c>
      <c r="Y39">
        <f t="shared" si="11"/>
        <v>0.32997769267220212</v>
      </c>
      <c r="Z39">
        <f t="shared" si="12"/>
        <v>21.249066219465739</v>
      </c>
      <c r="AA39">
        <f t="shared" si="13"/>
        <v>31.886264361292195</v>
      </c>
      <c r="AB39">
        <f t="shared" si="14"/>
        <v>93.883986243515409</v>
      </c>
      <c r="AD39">
        <f t="shared" si="3"/>
        <v>0</v>
      </c>
      <c r="AE39">
        <f t="shared" si="3"/>
        <v>0</v>
      </c>
      <c r="AF39">
        <f t="shared" si="3"/>
        <v>1.1227943012085889E-5</v>
      </c>
    </row>
    <row r="40" spans="1:32" x14ac:dyDescent="0.3">
      <c r="A40" s="25" t="s">
        <v>127</v>
      </c>
      <c r="E40">
        <v>40.085000000000001</v>
      </c>
      <c r="F40">
        <v>64.39</v>
      </c>
      <c r="G40">
        <v>0.3</v>
      </c>
      <c r="H40" s="103">
        <v>3</v>
      </c>
      <c r="I40">
        <f t="shared" si="15"/>
        <v>2.6138206311587875</v>
      </c>
      <c r="J40" s="100">
        <f t="shared" si="0"/>
        <v>7.841461893476362</v>
      </c>
      <c r="K40" s="50">
        <v>0</v>
      </c>
      <c r="L40" s="66">
        <v>0</v>
      </c>
      <c r="M40" s="21">
        <v>6.4292132431870444E-2</v>
      </c>
      <c r="N40" s="20">
        <v>17.654412284874137</v>
      </c>
      <c r="O40" s="20">
        <v>5.5760443780807432</v>
      </c>
      <c r="P40" s="21">
        <v>3.8645341809706531E-2</v>
      </c>
      <c r="Q40" s="20">
        <v>2.5898721501857707</v>
      </c>
      <c r="R40" s="20">
        <v>3.2719826164114139</v>
      </c>
      <c r="S40" s="20">
        <v>10.650721313715049</v>
      </c>
      <c r="T40">
        <f t="shared" si="1"/>
        <v>0</v>
      </c>
      <c r="U40">
        <f t="shared" si="7"/>
        <v>0</v>
      </c>
      <c r="V40">
        <f t="shared" si="8"/>
        <v>0.50414430651484787</v>
      </c>
      <c r="W40">
        <f t="shared" si="9"/>
        <v>138.43640118356149</v>
      </c>
      <c r="X40">
        <f t="shared" si="10"/>
        <v>43.724339507053244</v>
      </c>
      <c r="Y40">
        <f t="shared" si="11"/>
        <v>0.30303597516118258</v>
      </c>
      <c r="Z40">
        <f t="shared" si="12"/>
        <v>20.308383774657411</v>
      </c>
      <c r="AA40">
        <f t="shared" si="13"/>
        <v>25.657127002707185</v>
      </c>
      <c r="AB40">
        <f t="shared" si="14"/>
        <v>83.517225319533054</v>
      </c>
      <c r="AD40">
        <f t="shared" si="3"/>
        <v>0</v>
      </c>
      <c r="AE40">
        <f t="shared" si="3"/>
        <v>0</v>
      </c>
      <c r="AF40">
        <f t="shared" si="3"/>
        <v>5.0414430651484789E-4</v>
      </c>
    </row>
    <row r="41" spans="1:32" x14ac:dyDescent="0.3">
      <c r="A41" s="25" t="s">
        <v>128</v>
      </c>
      <c r="E41">
        <v>40.051000000000002</v>
      </c>
      <c r="F41">
        <v>55.377000000000002</v>
      </c>
      <c r="G41">
        <v>0.3</v>
      </c>
      <c r="H41" s="103">
        <v>3</v>
      </c>
      <c r="I41">
        <f t="shared" si="15"/>
        <v>2.3901525554917482</v>
      </c>
      <c r="J41" s="100">
        <f t="shared" si="0"/>
        <v>7.1704576664752446</v>
      </c>
      <c r="K41" s="50">
        <v>0</v>
      </c>
      <c r="L41" s="66">
        <v>0</v>
      </c>
      <c r="M41" s="50">
        <v>0</v>
      </c>
      <c r="N41" s="20">
        <v>24.134731865368426</v>
      </c>
      <c r="O41" s="20">
        <v>5.5727484942865555</v>
      </c>
      <c r="P41" s="21">
        <v>3.9056062634589668E-2</v>
      </c>
      <c r="Q41" s="20">
        <v>2.8411239446938974</v>
      </c>
      <c r="R41" s="20">
        <v>3.5803196213311081</v>
      </c>
      <c r="S41" s="20">
        <v>10.859827808827941</v>
      </c>
      <c r="T41">
        <f t="shared" si="1"/>
        <v>0</v>
      </c>
      <c r="U41">
        <f t="shared" si="7"/>
        <v>0</v>
      </c>
      <c r="V41">
        <f t="shared" si="8"/>
        <v>0</v>
      </c>
      <c r="W41">
        <f t="shared" si="9"/>
        <v>173.05707313235541</v>
      </c>
      <c r="X41">
        <f t="shared" si="10"/>
        <v>39.95915716419541</v>
      </c>
      <c r="Y41">
        <f t="shared" si="11"/>
        <v>0.28004984374053082</v>
      </c>
      <c r="Z41">
        <f t="shared" si="12"/>
        <v>20.372158970636747</v>
      </c>
      <c r="AA41">
        <f t="shared" si="13"/>
        <v>25.672530277205389</v>
      </c>
      <c r="AB41">
        <f t="shared" si="14"/>
        <v>77.869935568411364</v>
      </c>
      <c r="AD41">
        <f t="shared" si="3"/>
        <v>0</v>
      </c>
      <c r="AE41">
        <f t="shared" si="3"/>
        <v>0</v>
      </c>
      <c r="AF41">
        <f t="shared" si="3"/>
        <v>0</v>
      </c>
    </row>
    <row r="42" spans="1:32" x14ac:dyDescent="0.3">
      <c r="A42" s="25" t="s">
        <v>129</v>
      </c>
      <c r="E42">
        <v>39.731000000000002</v>
      </c>
      <c r="F42">
        <v>63.853000000000002</v>
      </c>
      <c r="G42">
        <v>0.3</v>
      </c>
      <c r="H42" s="103">
        <v>3</v>
      </c>
      <c r="I42">
        <f t="shared" si="15"/>
        <v>2.6146837482066903</v>
      </c>
      <c r="J42" s="100">
        <f t="shared" si="0"/>
        <v>7.8440512446200703</v>
      </c>
      <c r="K42" s="21">
        <v>2.4646214731065628E-2</v>
      </c>
      <c r="L42" s="66">
        <v>0</v>
      </c>
      <c r="M42" s="50">
        <v>0</v>
      </c>
      <c r="N42" s="20">
        <v>23.640419122648566</v>
      </c>
      <c r="O42" s="20">
        <v>4.6188770285256213</v>
      </c>
      <c r="P42" s="21">
        <v>4.6032000808200309E-2</v>
      </c>
      <c r="Q42" s="20">
        <v>2.5058129217069105</v>
      </c>
      <c r="R42" s="20">
        <v>3.0304573652775768</v>
      </c>
      <c r="S42" s="20">
        <v>9.2055286600726216</v>
      </c>
      <c r="T42">
        <f t="shared" si="1"/>
        <v>0.19332617133638885</v>
      </c>
      <c r="U42">
        <f t="shared" si="7"/>
        <v>0</v>
      </c>
      <c r="V42">
        <f t="shared" si="8"/>
        <v>0</v>
      </c>
      <c r="W42">
        <f t="shared" si="9"/>
        <v>185.43665904235161</v>
      </c>
      <c r="X42">
        <f t="shared" si="10"/>
        <v>36.230708104353454</v>
      </c>
      <c r="Y42">
        <f t="shared" si="11"/>
        <v>0.36107737323191569</v>
      </c>
      <c r="Z42">
        <f t="shared" si="12"/>
        <v>19.655724967300145</v>
      </c>
      <c r="AA42">
        <f t="shared" si="13"/>
        <v>23.771062867873635</v>
      </c>
      <c r="AB42">
        <f t="shared" si="14"/>
        <v>72.208638543428378</v>
      </c>
      <c r="AD42">
        <f t="shared" si="3"/>
        <v>1.9332617133638886E-4</v>
      </c>
      <c r="AE42">
        <f t="shared" si="3"/>
        <v>0</v>
      </c>
      <c r="AF42">
        <f t="shared" si="3"/>
        <v>0</v>
      </c>
    </row>
    <row r="43" spans="1:32" x14ac:dyDescent="0.3">
      <c r="A43" s="25" t="s">
        <v>130</v>
      </c>
      <c r="E43">
        <v>39.182000000000002</v>
      </c>
      <c r="F43">
        <v>62.895000000000003</v>
      </c>
      <c r="G43">
        <v>0.3</v>
      </c>
      <c r="H43" s="103">
        <v>3</v>
      </c>
      <c r="I43">
        <f t="shared" si="15"/>
        <v>2.6128579449747336</v>
      </c>
      <c r="J43" s="100">
        <f t="shared" si="0"/>
        <v>7.8385738349242011</v>
      </c>
      <c r="K43" s="21">
        <v>6.9246893559216594E-2</v>
      </c>
      <c r="L43" s="66">
        <v>0</v>
      </c>
      <c r="M43" s="21">
        <v>0.49591707144123193</v>
      </c>
      <c r="N43" s="20">
        <v>24.514156713284937</v>
      </c>
      <c r="O43" s="20">
        <v>4.3649528356266254</v>
      </c>
      <c r="P43" s="21">
        <v>3.052744891787431E-2</v>
      </c>
      <c r="Q43" s="20">
        <v>2.373020894220113</v>
      </c>
      <c r="R43" s="20">
        <v>2.7864496328891066</v>
      </c>
      <c r="S43" s="20">
        <v>8.3880016902624952</v>
      </c>
      <c r="T43">
        <f t="shared" si="1"/>
        <v>0.54279688800305637</v>
      </c>
      <c r="U43">
        <f t="shared" si="7"/>
        <v>0</v>
      </c>
      <c r="V43">
        <f t="shared" si="8"/>
        <v>3.8872825804914766</v>
      </c>
      <c r="W43">
        <f t="shared" si="9"/>
        <v>192.15602739798675</v>
      </c>
      <c r="X43">
        <f t="shared" si="10"/>
        <v>34.215005088021066</v>
      </c>
      <c r="Y43">
        <f t="shared" si="11"/>
        <v>0.2392916623346347</v>
      </c>
      <c r="Z43">
        <f t="shared" si="12"/>
        <v>18.601099491162209</v>
      </c>
      <c r="AA43">
        <f t="shared" si="13"/>
        <v>21.841791184698696</v>
      </c>
      <c r="AB43">
        <f t="shared" si="14"/>
        <v>65.749970576591565</v>
      </c>
      <c r="AD43">
        <f t="shared" si="3"/>
        <v>5.4279688800305641E-4</v>
      </c>
      <c r="AE43">
        <f t="shared" si="3"/>
        <v>0</v>
      </c>
      <c r="AF43">
        <f t="shared" si="3"/>
        <v>3.8872825804914767E-3</v>
      </c>
    </row>
    <row r="44" spans="1:32" s="135" customFormat="1" x14ac:dyDescent="0.3">
      <c r="A44" s="25" t="s">
        <v>131</v>
      </c>
      <c r="C44" s="135">
        <v>7.62</v>
      </c>
      <c r="E44" s="135">
        <v>39.029000000000003</v>
      </c>
      <c r="F44" s="135">
        <v>55.566000000000003</v>
      </c>
      <c r="G44" s="135">
        <v>0.3</v>
      </c>
      <c r="H44" s="136">
        <v>3</v>
      </c>
      <c r="I44" s="135">
        <f t="shared" si="15"/>
        <v>2.4313971662097416</v>
      </c>
      <c r="J44" s="137">
        <f t="shared" si="0"/>
        <v>7.2941914986292247</v>
      </c>
      <c r="K44" s="50">
        <v>0</v>
      </c>
      <c r="L44" s="66">
        <v>0</v>
      </c>
      <c r="M44" s="21">
        <v>0.43731833661993313</v>
      </c>
      <c r="N44" s="20">
        <v>26.221372648803147</v>
      </c>
      <c r="O44" s="20">
        <v>4.3722717362617072</v>
      </c>
      <c r="P44" s="21">
        <v>5.1568337031135759E-2</v>
      </c>
      <c r="Q44" s="20">
        <v>2.4421416474294464</v>
      </c>
      <c r="R44" s="20">
        <v>3.8577857801301487</v>
      </c>
      <c r="S44" s="20">
        <v>9.0465558107012516</v>
      </c>
      <c r="T44" s="135">
        <f t="shared" si="1"/>
        <v>0</v>
      </c>
      <c r="U44" s="135">
        <f t="shared" si="7"/>
        <v>0</v>
      </c>
      <c r="V44" s="135">
        <f t="shared" si="8"/>
        <v>3.1898836931677899</v>
      </c>
      <c r="W44" s="135">
        <f t="shared" si="9"/>
        <v>191.26371345728879</v>
      </c>
      <c r="X44" s="135">
        <f t="shared" si="10"/>
        <v>31.892187328336984</v>
      </c>
      <c r="Y44" s="135">
        <f t="shared" si="11"/>
        <v>0.37614932557095709</v>
      </c>
      <c r="Z44" s="135">
        <f t="shared" si="12"/>
        <v>17.813448843128239</v>
      </c>
      <c r="AA44" s="135">
        <f t="shared" si="13"/>
        <v>28.139428240958043</v>
      </c>
      <c r="AB44" s="135">
        <f t="shared" si="14"/>
        <v>65.987310486291889</v>
      </c>
      <c r="AD44" s="135">
        <f t="shared" si="3"/>
        <v>0</v>
      </c>
      <c r="AE44" s="135">
        <f t="shared" si="3"/>
        <v>0</v>
      </c>
      <c r="AF44" s="135">
        <f t="shared" si="3"/>
        <v>3.1898836931677898E-3</v>
      </c>
    </row>
    <row r="45" spans="1:32" x14ac:dyDescent="0.3">
      <c r="A45" s="130" t="s">
        <v>132</v>
      </c>
      <c r="C45">
        <v>7.9</v>
      </c>
      <c r="E45">
        <v>14.053000000000001</v>
      </c>
      <c r="F45">
        <v>87.319000000000003</v>
      </c>
      <c r="G45">
        <v>0.3</v>
      </c>
      <c r="H45" s="103">
        <v>1</v>
      </c>
      <c r="I45">
        <f t="shared" si="15"/>
        <v>7.2348964633885995</v>
      </c>
      <c r="J45" s="100">
        <f t="shared" si="0"/>
        <v>7.2348964633885995</v>
      </c>
      <c r="K45" s="134">
        <v>7.6266913990791343</v>
      </c>
      <c r="L45" s="138">
        <v>8.1901041801574728</v>
      </c>
      <c r="M45" s="134">
        <v>5.7770980530913363</v>
      </c>
      <c r="N45" s="140">
        <v>0</v>
      </c>
      <c r="O45" s="134">
        <v>2.1202582901309053</v>
      </c>
      <c r="P45" s="131">
        <v>4.4444095253743141E-2</v>
      </c>
      <c r="Q45" s="134">
        <v>3.0396975957569969</v>
      </c>
      <c r="R45" s="134">
        <v>1.5607593745259778</v>
      </c>
      <c r="S45" s="134">
        <v>3.6861803932525956</v>
      </c>
      <c r="T45">
        <f t="shared" si="1"/>
        <v>55.178322630553879</v>
      </c>
      <c r="U45">
        <f t="shared" si="7"/>
        <v>59.254555767805485</v>
      </c>
      <c r="V45">
        <f t="shared" si="8"/>
        <v>41.796706272959675</v>
      </c>
      <c r="W45">
        <f t="shared" si="9"/>
        <v>0</v>
      </c>
      <c r="X45">
        <f t="shared" si="10"/>
        <v>15.339849204738446</v>
      </c>
      <c r="Y45">
        <f t="shared" si="11"/>
        <v>0.32154842756981228</v>
      </c>
      <c r="Z45">
        <f t="shared" si="12"/>
        <v>21.991897385313127</v>
      </c>
      <c r="AA45">
        <f t="shared" si="13"/>
        <v>11.2919324789586</v>
      </c>
      <c r="AB45">
        <f t="shared" si="14"/>
        <v>26.669133490555602</v>
      </c>
      <c r="AD45">
        <f t="shared" si="3"/>
        <v>5.5178322630553882E-2</v>
      </c>
      <c r="AE45">
        <f t="shared" si="3"/>
        <v>5.9254555767805486E-2</v>
      </c>
      <c r="AF45">
        <f t="shared" si="3"/>
        <v>4.1796706272959672E-2</v>
      </c>
    </row>
    <row r="46" spans="1:32" x14ac:dyDescent="0.3">
      <c r="A46" s="25" t="s">
        <v>133</v>
      </c>
      <c r="E46">
        <v>14.071</v>
      </c>
      <c r="F46">
        <v>81.843000000000004</v>
      </c>
      <c r="G46">
        <v>0.3</v>
      </c>
      <c r="H46" s="103">
        <v>1</v>
      </c>
      <c r="I46">
        <f t="shared" si="15"/>
        <v>6.8377514035960489</v>
      </c>
      <c r="J46" s="100">
        <f t="shared" si="0"/>
        <v>6.8377514035960489</v>
      </c>
      <c r="K46" s="21">
        <v>1.0214761534323813</v>
      </c>
      <c r="L46" s="66">
        <v>0</v>
      </c>
      <c r="M46" s="21">
        <v>0.34852736717625649</v>
      </c>
      <c r="N46" s="21">
        <v>1.0310469910436337</v>
      </c>
      <c r="O46" s="20">
        <v>4.5750510278036156</v>
      </c>
      <c r="P46" s="21">
        <v>4.3663398518481299E-2</v>
      </c>
      <c r="Q46" s="20">
        <v>3.1673512550722847</v>
      </c>
      <c r="R46" s="20">
        <v>2.1575566336276681</v>
      </c>
      <c r="S46" s="20">
        <v>8.4680310263132057</v>
      </c>
      <c r="T46">
        <f t="shared" si="1"/>
        <v>6.9846000018721579</v>
      </c>
      <c r="U46">
        <f t="shared" si="7"/>
        <v>0</v>
      </c>
      <c r="V46">
        <f t="shared" si="8"/>
        <v>2.3831434941010832</v>
      </c>
      <c r="W46">
        <f t="shared" si="9"/>
        <v>7.0500430101820895</v>
      </c>
      <c r="X46">
        <f t="shared" si="10"/>
        <v>31.283061586887719</v>
      </c>
      <c r="Y46">
        <f t="shared" si="11"/>
        <v>0.29855946450551912</v>
      </c>
      <c r="Z46">
        <f t="shared" si="12"/>
        <v>21.657560490052223</v>
      </c>
      <c r="AA46">
        <f t="shared" si="13"/>
        <v>14.752835899925554</v>
      </c>
      <c r="AB46">
        <f t="shared" si="14"/>
        <v>57.902291035868011</v>
      </c>
      <c r="AD46">
        <f t="shared" si="3"/>
        <v>6.9846000018721575E-3</v>
      </c>
      <c r="AE46">
        <f t="shared" si="3"/>
        <v>0</v>
      </c>
      <c r="AF46">
        <f t="shared" si="3"/>
        <v>2.3831434941010833E-3</v>
      </c>
    </row>
    <row r="47" spans="1:32" x14ac:dyDescent="0.3">
      <c r="A47" s="25" t="s">
        <v>134</v>
      </c>
      <c r="E47">
        <v>14.085000000000001</v>
      </c>
      <c r="F47">
        <v>83.302000000000007</v>
      </c>
      <c r="G47">
        <v>0.3</v>
      </c>
      <c r="H47" s="103">
        <v>1</v>
      </c>
      <c r="I47">
        <f t="shared" si="15"/>
        <v>6.9355342563010298</v>
      </c>
      <c r="J47" s="100">
        <f t="shared" si="0"/>
        <v>6.9355342563010298</v>
      </c>
      <c r="K47" s="20">
        <v>1.0487032576048632</v>
      </c>
      <c r="L47" s="66">
        <v>0</v>
      </c>
      <c r="M47" s="20">
        <v>1.164919501156374</v>
      </c>
      <c r="N47" s="20">
        <v>4.1234130241329945</v>
      </c>
      <c r="O47" s="20">
        <v>6.8085253389270006</v>
      </c>
      <c r="P47" s="21">
        <v>4.8735518323989591E-2</v>
      </c>
      <c r="Q47" s="20">
        <v>3.2474308389222761</v>
      </c>
      <c r="R47" s="20">
        <v>2.9285412505956656</v>
      </c>
      <c r="S47" s="20">
        <v>12.488722999556211</v>
      </c>
      <c r="T47">
        <f t="shared" si="1"/>
        <v>7.2733173678130116</v>
      </c>
      <c r="U47">
        <f t="shared" si="7"/>
        <v>0</v>
      </c>
      <c r="V47">
        <f t="shared" si="8"/>
        <v>8.0793391061031397</v>
      </c>
      <c r="W47">
        <f t="shared" si="9"/>
        <v>28.598072281752209</v>
      </c>
      <c r="X47">
        <f t="shared" si="10"/>
        <v>47.22076072302179</v>
      </c>
      <c r="Y47">
        <f t="shared" si="11"/>
        <v>0.33800685683461634</v>
      </c>
      <c r="Z47">
        <f t="shared" si="12"/>
        <v>22.522667828313839</v>
      </c>
      <c r="AA47">
        <f t="shared" si="13"/>
        <v>20.310998164496898</v>
      </c>
      <c r="AB47">
        <f t="shared" si="14"/>
        <v>86.615966180876654</v>
      </c>
      <c r="AD47">
        <f t="shared" si="3"/>
        <v>7.2733173678130114E-3</v>
      </c>
      <c r="AE47">
        <f t="shared" si="3"/>
        <v>0</v>
      </c>
      <c r="AF47">
        <f t="shared" si="3"/>
        <v>8.0793391061031398E-3</v>
      </c>
    </row>
    <row r="48" spans="1:32" x14ac:dyDescent="0.3">
      <c r="A48" s="25" t="s">
        <v>137</v>
      </c>
      <c r="E48">
        <v>13.71</v>
      </c>
      <c r="F48">
        <v>88.561000000000007</v>
      </c>
      <c r="G48">
        <v>0.3</v>
      </c>
      <c r="H48" s="103">
        <v>1</v>
      </c>
      <c r="I48">
        <f t="shared" si="15"/>
        <v>7.481473377097009</v>
      </c>
      <c r="J48" s="100">
        <f t="shared" si="0"/>
        <v>7.481473377097009</v>
      </c>
      <c r="K48" s="21">
        <v>0.66044113785213499</v>
      </c>
      <c r="L48" s="66">
        <v>0</v>
      </c>
      <c r="M48" s="50">
        <v>0</v>
      </c>
      <c r="N48" s="20">
        <v>7.2936763483268958</v>
      </c>
      <c r="O48" s="20">
        <v>6.3903882518878135</v>
      </c>
      <c r="P48" s="21">
        <v>2.5274247571710474E-2</v>
      </c>
      <c r="Q48" s="20">
        <v>2.7238550357718543</v>
      </c>
      <c r="R48" s="20">
        <v>2.9823982147735086</v>
      </c>
      <c r="S48" s="20">
        <v>11.808368796206356</v>
      </c>
      <c r="T48">
        <f t="shared" si="1"/>
        <v>4.9410727899804039</v>
      </c>
      <c r="U48">
        <f t="shared" si="7"/>
        <v>0</v>
      </c>
      <c r="V48">
        <f t="shared" si="8"/>
        <v>0</v>
      </c>
      <c r="W48">
        <f t="shared" si="9"/>
        <v>54.567445421169801</v>
      </c>
      <c r="X48">
        <f t="shared" si="10"/>
        <v>47.809519575812175</v>
      </c>
      <c r="Y48">
        <f t="shared" si="11"/>
        <v>0.18908861033391064</v>
      </c>
      <c r="Z48">
        <f t="shared" si="12"/>
        <v>20.378448933198747</v>
      </c>
      <c r="AA48">
        <f t="shared" si="13"/>
        <v>22.312732843729652</v>
      </c>
      <c r="AB48">
        <f t="shared" si="14"/>
        <v>88.3439967757609</v>
      </c>
      <c r="AD48">
        <f t="shared" si="3"/>
        <v>4.9410727899804035E-3</v>
      </c>
      <c r="AE48">
        <f t="shared" si="3"/>
        <v>0</v>
      </c>
      <c r="AF48">
        <f t="shared" si="3"/>
        <v>0</v>
      </c>
    </row>
    <row r="49" spans="1:32" x14ac:dyDescent="0.3">
      <c r="A49" s="25" t="s">
        <v>138</v>
      </c>
      <c r="E49">
        <v>14.183999999999999</v>
      </c>
      <c r="F49">
        <v>82.43</v>
      </c>
      <c r="G49">
        <v>0.3</v>
      </c>
      <c r="H49" s="103">
        <v>1</v>
      </c>
      <c r="I49">
        <f t="shared" si="15"/>
        <v>6.8326283135927808</v>
      </c>
      <c r="J49" s="100">
        <f t="shared" si="0"/>
        <v>6.8326283135927808</v>
      </c>
      <c r="K49" s="21">
        <v>0.87575652079722821</v>
      </c>
      <c r="L49" s="66">
        <v>0</v>
      </c>
      <c r="M49" s="50">
        <v>0</v>
      </c>
      <c r="N49" s="20">
        <v>13.306022739681582</v>
      </c>
      <c r="O49" s="20">
        <v>7.8004294560577945</v>
      </c>
      <c r="P49" s="21">
        <v>3.7614405455918383E-2</v>
      </c>
      <c r="Q49" s="20">
        <v>3.3212260443620965</v>
      </c>
      <c r="R49" s="20">
        <v>3.8101240689375913</v>
      </c>
      <c r="S49" s="20">
        <v>14.340368170464231</v>
      </c>
      <c r="T49">
        <f t="shared" si="1"/>
        <v>5.9837187998126469</v>
      </c>
      <c r="U49">
        <f t="shared" si="7"/>
        <v>0</v>
      </c>
      <c r="V49">
        <f t="shared" si="8"/>
        <v>0</v>
      </c>
      <c r="W49">
        <f t="shared" si="9"/>
        <v>90.915107712457768</v>
      </c>
      <c r="X49">
        <f t="shared" si="10"/>
        <v>53.297435159643619</v>
      </c>
      <c r="Y49">
        <f t="shared" si="11"/>
        <v>0.25700525171706673</v>
      </c>
      <c r="Z49">
        <f t="shared" si="12"/>
        <v>22.692703106550212</v>
      </c>
      <c r="AA49">
        <f t="shared" si="13"/>
        <v>26.033161591724319</v>
      </c>
      <c r="AB49">
        <f t="shared" si="14"/>
        <v>97.982405588858612</v>
      </c>
      <c r="AD49">
        <f t="shared" si="3"/>
        <v>5.9837187998126465E-3</v>
      </c>
      <c r="AE49">
        <f t="shared" si="3"/>
        <v>0</v>
      </c>
      <c r="AF49">
        <f t="shared" si="3"/>
        <v>0</v>
      </c>
    </row>
    <row r="50" spans="1:32" x14ac:dyDescent="0.3">
      <c r="A50" s="25" t="s">
        <v>139</v>
      </c>
      <c r="C50">
        <v>7.54</v>
      </c>
      <c r="E50">
        <v>14.042</v>
      </c>
      <c r="F50">
        <v>78.040999999999997</v>
      </c>
      <c r="G50">
        <v>0.3</v>
      </c>
      <c r="H50" s="103">
        <v>1</v>
      </c>
      <c r="I50">
        <f t="shared" si="15"/>
        <v>6.5790485685799744</v>
      </c>
      <c r="J50" s="100">
        <f t="shared" si="0"/>
        <v>6.5790485685799744</v>
      </c>
      <c r="K50" s="21">
        <v>0.90255182443475068</v>
      </c>
      <c r="L50" s="66">
        <v>0</v>
      </c>
      <c r="M50" s="50">
        <v>0</v>
      </c>
      <c r="N50" s="20">
        <v>16.880799341331045</v>
      </c>
      <c r="O50" s="20">
        <v>7.6186015255654995</v>
      </c>
      <c r="P50" s="21">
        <v>3.5791933595273384E-2</v>
      </c>
      <c r="Q50" s="20">
        <v>3.3702569478542181</v>
      </c>
      <c r="R50" s="20">
        <v>4.1418545751851239</v>
      </c>
      <c r="S50" s="20">
        <v>14.277400293428286</v>
      </c>
      <c r="T50">
        <f t="shared" si="1"/>
        <v>5.9379322886166905</v>
      </c>
      <c r="U50">
        <f t="shared" si="7"/>
        <v>0</v>
      </c>
      <c r="V50">
        <f t="shared" si="8"/>
        <v>0</v>
      </c>
      <c r="W50">
        <f t="shared" si="9"/>
        <v>111.05959874306978</v>
      </c>
      <c r="X50">
        <f t="shared" si="10"/>
        <v>50.123149461352909</v>
      </c>
      <c r="Y50">
        <f t="shared" si="11"/>
        <v>0.23547686948669286</v>
      </c>
      <c r="Z50">
        <f t="shared" si="12"/>
        <v>22.173084148527007</v>
      </c>
      <c r="AA50">
        <f t="shared" si="13"/>
        <v>27.249462414138108</v>
      </c>
      <c r="AB50">
        <f t="shared" si="14"/>
        <v>93.931709963522678</v>
      </c>
      <c r="AD50">
        <f t="shared" si="3"/>
        <v>5.9379322886166904E-3</v>
      </c>
      <c r="AE50">
        <f t="shared" si="3"/>
        <v>0</v>
      </c>
      <c r="AF50">
        <f t="shared" si="3"/>
        <v>0</v>
      </c>
    </row>
    <row r="51" spans="1:32" x14ac:dyDescent="0.3">
      <c r="A51" s="25" t="s">
        <v>140</v>
      </c>
      <c r="E51">
        <v>40.366999999999997</v>
      </c>
      <c r="F51">
        <v>52.878</v>
      </c>
      <c r="G51">
        <v>0.3</v>
      </c>
      <c r="H51" s="103">
        <v>3</v>
      </c>
      <c r="I51">
        <f t="shared" si="15"/>
        <v>2.3173631927069138</v>
      </c>
      <c r="J51" s="100">
        <f t="shared" si="0"/>
        <v>6.9520895781207415</v>
      </c>
      <c r="K51" s="21">
        <v>0.64349701487502975</v>
      </c>
      <c r="L51" s="66">
        <v>0</v>
      </c>
      <c r="M51" s="50">
        <v>0</v>
      </c>
      <c r="N51" s="20">
        <v>19.767208545816633</v>
      </c>
      <c r="O51" s="20">
        <v>6.2737026453808324</v>
      </c>
      <c r="P51" s="21">
        <v>4.0845867382519441E-2</v>
      </c>
      <c r="Q51" s="20">
        <v>2.899892175540987</v>
      </c>
      <c r="R51" s="20">
        <v>3.7060000319989981</v>
      </c>
      <c r="S51" s="20">
        <v>11.756209351326589</v>
      </c>
      <c r="T51">
        <f t="shared" si="1"/>
        <v>4.473648890664502</v>
      </c>
      <c r="U51">
        <f t="shared" si="7"/>
        <v>0</v>
      </c>
      <c r="V51">
        <f t="shared" si="8"/>
        <v>0</v>
      </c>
      <c r="W51">
        <f t="shared" si="9"/>
        <v>137.42340451991106</v>
      </c>
      <c r="X51">
        <f t="shared" si="10"/>
        <v>43.615342777180608</v>
      </c>
      <c r="Y51">
        <f t="shared" si="11"/>
        <v>0.28396412893931533</v>
      </c>
      <c r="Z51">
        <f t="shared" si="12"/>
        <v>20.16031017125238</v>
      </c>
      <c r="AA51">
        <f t="shared" si="13"/>
        <v>25.764444198975369</v>
      </c>
      <c r="AB51">
        <f t="shared" si="14"/>
        <v>81.730220509563182</v>
      </c>
      <c r="AD51">
        <f t="shared" si="3"/>
        <v>4.4736488906645024E-3</v>
      </c>
      <c r="AE51">
        <f t="shared" si="3"/>
        <v>0</v>
      </c>
      <c r="AF51">
        <f t="shared" si="3"/>
        <v>0</v>
      </c>
    </row>
    <row r="52" spans="1:32" x14ac:dyDescent="0.3">
      <c r="A52" s="25" t="s">
        <v>141</v>
      </c>
      <c r="E52">
        <v>42.600999999999999</v>
      </c>
      <c r="F52">
        <v>58.354999999999997</v>
      </c>
      <c r="G52">
        <v>0.3</v>
      </c>
      <c r="H52" s="103">
        <v>3</v>
      </c>
      <c r="I52">
        <f t="shared" si="15"/>
        <v>2.3768456139527241</v>
      </c>
      <c r="J52" s="100">
        <f t="shared" si="0"/>
        <v>7.1305368418581718</v>
      </c>
      <c r="K52" s="21">
        <v>0.51569538996326303</v>
      </c>
      <c r="L52" s="66">
        <v>0</v>
      </c>
      <c r="M52" s="50">
        <v>0</v>
      </c>
      <c r="N52" s="20">
        <v>24.455652072977017</v>
      </c>
      <c r="O52" s="20">
        <v>5.7700192567708335</v>
      </c>
      <c r="P52" s="21">
        <v>4.532484428834864E-2</v>
      </c>
      <c r="Q52" s="20">
        <v>2.8878095030879494</v>
      </c>
      <c r="R52" s="20">
        <v>3.594941741402371</v>
      </c>
      <c r="S52" s="20">
        <v>10.81157268557496</v>
      </c>
      <c r="T52">
        <f t="shared" si="1"/>
        <v>3.677184977309464</v>
      </c>
      <c r="U52">
        <f t="shared" si="7"/>
        <v>0</v>
      </c>
      <c r="V52">
        <f t="shared" si="8"/>
        <v>0</v>
      </c>
      <c r="W52">
        <f t="shared" si="9"/>
        <v>174.3819280980278</v>
      </c>
      <c r="X52">
        <f t="shared" si="10"/>
        <v>41.143334888635536</v>
      </c>
      <c r="Y52">
        <f t="shared" si="11"/>
        <v>0.32319047204955492</v>
      </c>
      <c r="Z52">
        <f t="shared" si="12"/>
        <v>20.591632054036761</v>
      </c>
      <c r="AA52">
        <f t="shared" si="13"/>
        <v>25.633864531403379</v>
      </c>
      <c r="AB52">
        <f t="shared" si="14"/>
        <v>77.09231735291975</v>
      </c>
      <c r="AD52">
        <f t="shared" si="3"/>
        <v>3.6771849773094638E-3</v>
      </c>
      <c r="AE52">
        <f t="shared" si="3"/>
        <v>0</v>
      </c>
      <c r="AF52">
        <f t="shared" si="3"/>
        <v>0</v>
      </c>
    </row>
    <row r="53" spans="1:32" x14ac:dyDescent="0.3">
      <c r="A53" s="25" t="s">
        <v>142</v>
      </c>
      <c r="E53">
        <v>42.478999999999999</v>
      </c>
      <c r="F53">
        <v>58.930999999999997</v>
      </c>
      <c r="G53">
        <v>0.3</v>
      </c>
      <c r="H53" s="103">
        <v>3</v>
      </c>
      <c r="I53">
        <f t="shared" si="15"/>
        <v>2.394359565903152</v>
      </c>
      <c r="J53" s="100">
        <f t="shared" si="0"/>
        <v>7.1830786977094565</v>
      </c>
      <c r="K53" s="21">
        <v>0.65012028336761363</v>
      </c>
      <c r="L53" s="66">
        <v>0</v>
      </c>
      <c r="M53" s="50">
        <v>0</v>
      </c>
      <c r="N53" s="20">
        <v>24.870555517195921</v>
      </c>
      <c r="O53" s="20">
        <v>4.9652863399501381</v>
      </c>
      <c r="P53" s="21">
        <v>1.5028303579395694E-2</v>
      </c>
      <c r="Q53" s="20">
        <v>2.6249437441157628</v>
      </c>
      <c r="R53" s="20">
        <v>3.2407453606524563</v>
      </c>
      <c r="S53" s="20">
        <v>9.8745586118171857</v>
      </c>
      <c r="T53">
        <f t="shared" si="1"/>
        <v>4.6698651584067408</v>
      </c>
      <c r="U53">
        <f t="shared" si="7"/>
        <v>0</v>
      </c>
      <c r="V53">
        <f t="shared" si="8"/>
        <v>0</v>
      </c>
      <c r="W53">
        <f t="shared" si="9"/>
        <v>178.64715753577042</v>
      </c>
      <c r="X53">
        <f t="shared" si="10"/>
        <v>35.666042536523591</v>
      </c>
      <c r="Y53">
        <f t="shared" si="11"/>
        <v>0.10794948730386798</v>
      </c>
      <c r="Z53">
        <f t="shared" si="12"/>
        <v>18.855177491043637</v>
      </c>
      <c r="AA53">
        <f t="shared" si="13"/>
        <v>23.27852896480341</v>
      </c>
      <c r="AB53">
        <f t="shared" si="14"/>
        <v>70.929731613827485</v>
      </c>
      <c r="AD53">
        <f t="shared" si="3"/>
        <v>4.6698651584067405E-3</v>
      </c>
      <c r="AE53">
        <f t="shared" si="3"/>
        <v>0</v>
      </c>
      <c r="AF53">
        <f t="shared" si="3"/>
        <v>0</v>
      </c>
    </row>
    <row r="54" spans="1:32" x14ac:dyDescent="0.3">
      <c r="A54" s="25" t="s">
        <v>143</v>
      </c>
      <c r="E54">
        <v>42.790999999999997</v>
      </c>
      <c r="F54">
        <v>47.771999999999998</v>
      </c>
      <c r="G54">
        <v>0.3</v>
      </c>
      <c r="H54" s="103">
        <v>3</v>
      </c>
      <c r="I54">
        <f t="shared" si="15"/>
        <v>2.1234138019677036</v>
      </c>
      <c r="J54" s="100">
        <f t="shared" si="0"/>
        <v>6.3702414059031103</v>
      </c>
      <c r="K54" s="21">
        <v>0.98585797450320423</v>
      </c>
      <c r="L54" s="66">
        <v>0</v>
      </c>
      <c r="M54" s="50">
        <v>0</v>
      </c>
      <c r="N54" s="20">
        <v>28.996058319057539</v>
      </c>
      <c r="O54" s="20">
        <v>5.2740284673965689</v>
      </c>
      <c r="P54" s="21">
        <v>1.2146090269281281E-2</v>
      </c>
      <c r="Q54" s="20">
        <v>2.8907466036670812</v>
      </c>
      <c r="R54" s="20">
        <v>3.4776766982928038</v>
      </c>
      <c r="S54" s="20">
        <v>10.886811292224923</v>
      </c>
      <c r="T54">
        <f t="shared" si="1"/>
        <v>6.2801532895200847</v>
      </c>
      <c r="U54">
        <f t="shared" si="7"/>
        <v>0</v>
      </c>
      <c r="V54">
        <f t="shared" si="8"/>
        <v>0</v>
      </c>
      <c r="W54">
        <f t="shared" si="9"/>
        <v>184.71189131204167</v>
      </c>
      <c r="X54">
        <f t="shared" si="10"/>
        <v>33.596834518921348</v>
      </c>
      <c r="Y54">
        <f t="shared" si="11"/>
        <v>7.7373527153212482E-2</v>
      </c>
      <c r="Z54">
        <f t="shared" si="12"/>
        <v>18.41475370865383</v>
      </c>
      <c r="AA54">
        <f t="shared" si="13"/>
        <v>22.153640099809238</v>
      </c>
      <c r="AB54">
        <f t="shared" si="14"/>
        <v>69.351616071984751</v>
      </c>
      <c r="AD54">
        <f t="shared" si="3"/>
        <v>6.2801532895200842E-3</v>
      </c>
      <c r="AE54">
        <f t="shared" si="3"/>
        <v>0</v>
      </c>
      <c r="AF54">
        <f t="shared" si="3"/>
        <v>0</v>
      </c>
    </row>
    <row r="55" spans="1:32" s="135" customFormat="1" x14ac:dyDescent="0.3">
      <c r="A55" s="25" t="s">
        <v>144</v>
      </c>
      <c r="C55" s="135">
        <v>7.61</v>
      </c>
      <c r="E55" s="135">
        <v>42.058999999999997</v>
      </c>
      <c r="F55" s="135">
        <v>53.033999999999999</v>
      </c>
      <c r="G55" s="135">
        <v>0.3</v>
      </c>
      <c r="H55" s="136">
        <v>3</v>
      </c>
      <c r="I55" s="135">
        <f t="shared" si="15"/>
        <v>2.2680757982833639</v>
      </c>
      <c r="J55" s="137">
        <f t="shared" si="0"/>
        <v>6.8042273948500913</v>
      </c>
      <c r="K55" s="21">
        <v>0.66171505079104376</v>
      </c>
      <c r="L55" s="66">
        <v>0</v>
      </c>
      <c r="M55" s="50">
        <v>0</v>
      </c>
      <c r="N55" s="20">
        <v>28.733821130679274</v>
      </c>
      <c r="O55" s="20">
        <v>4.9490775101028204</v>
      </c>
      <c r="P55" s="21">
        <v>3.2237234321531125E-2</v>
      </c>
      <c r="Q55" s="20">
        <v>2.8529050049067775</v>
      </c>
      <c r="R55" s="20">
        <v>3.287091080611968</v>
      </c>
      <c r="S55" s="20">
        <v>9.9126835930846173</v>
      </c>
      <c r="T55" s="135">
        <f t="shared" si="1"/>
        <v>4.5024596761770397</v>
      </c>
      <c r="U55" s="135">
        <f t="shared" si="7"/>
        <v>0</v>
      </c>
      <c r="V55" s="135">
        <f t="shared" si="8"/>
        <v>0</v>
      </c>
      <c r="W55" s="135">
        <f t="shared" si="9"/>
        <v>195.51145289609033</v>
      </c>
      <c r="X55" s="135">
        <f t="shared" si="10"/>
        <v>33.67464877347809</v>
      </c>
      <c r="Y55" s="135">
        <f t="shared" si="11"/>
        <v>0.21934947290476367</v>
      </c>
      <c r="Z55" s="135">
        <f t="shared" si="12"/>
        <v>19.411814389291628</v>
      </c>
      <c r="AA55" s="135">
        <f t="shared" si="13"/>
        <v>22.366115180067343</v>
      </c>
      <c r="AB55" s="135">
        <f t="shared" si="14"/>
        <v>67.448153260547386</v>
      </c>
      <c r="AD55" s="135">
        <f t="shared" si="3"/>
        <v>4.50245967617704E-3</v>
      </c>
      <c r="AE55" s="135">
        <f t="shared" si="3"/>
        <v>0</v>
      </c>
      <c r="AF55" s="135">
        <f t="shared" si="3"/>
        <v>0</v>
      </c>
    </row>
    <row r="56" spans="1:32" x14ac:dyDescent="0.3">
      <c r="A56" s="130" t="s">
        <v>145</v>
      </c>
      <c r="C56">
        <v>7.69</v>
      </c>
      <c r="E56">
        <v>19.858000000000001</v>
      </c>
      <c r="F56">
        <v>77.346999999999994</v>
      </c>
      <c r="G56">
        <v>0.3</v>
      </c>
      <c r="H56" s="103">
        <v>1</v>
      </c>
      <c r="I56">
        <f t="shared" si="15"/>
        <v>4.9101117937355214</v>
      </c>
      <c r="J56" s="100">
        <f t="shared" si="0"/>
        <v>4.9101117937355214</v>
      </c>
      <c r="K56" s="134">
        <v>49.939971797338899</v>
      </c>
      <c r="L56" s="138">
        <v>4.8103895620962245</v>
      </c>
      <c r="M56" s="134">
        <v>13.273071707938039</v>
      </c>
      <c r="N56" s="134">
        <v>41.552893823216742</v>
      </c>
      <c r="O56" s="134">
        <v>8.2560903201671874</v>
      </c>
      <c r="P56" s="131">
        <v>3.1774476222761638E-2</v>
      </c>
      <c r="Q56" s="134">
        <v>4.5396434372137833</v>
      </c>
      <c r="R56" s="134">
        <v>4.9977635695792602</v>
      </c>
      <c r="S56" s="134">
        <v>15.795127899149239</v>
      </c>
      <c r="T56">
        <f t="shared" si="1"/>
        <v>245.21084450093306</v>
      </c>
      <c r="U56">
        <f t="shared" si="7"/>
        <v>23.619550521310924</v>
      </c>
      <c r="V56">
        <f t="shared" si="8"/>
        <v>65.172265932243846</v>
      </c>
      <c r="W56">
        <f t="shared" si="9"/>
        <v>204.02935402521643</v>
      </c>
      <c r="X56">
        <f t="shared" si="10"/>
        <v>40.538326451198586</v>
      </c>
      <c r="Y56">
        <f t="shared" si="11"/>
        <v>0.15601623044115082</v>
      </c>
      <c r="Z56">
        <f t="shared" si="12"/>
        <v>22.290156780417458</v>
      </c>
      <c r="AA56">
        <f t="shared" si="13"/>
        <v>24.539577845292865</v>
      </c>
      <c r="AB56">
        <f t="shared" si="14"/>
        <v>77.55584378117365</v>
      </c>
      <c r="AD56">
        <f t="shared" si="3"/>
        <v>0.24521084450093306</v>
      </c>
      <c r="AE56">
        <f t="shared" si="3"/>
        <v>2.3619550521310925E-2</v>
      </c>
      <c r="AF56">
        <f t="shared" si="3"/>
        <v>6.5172265932243845E-2</v>
      </c>
    </row>
    <row r="57" spans="1:32" x14ac:dyDescent="0.3">
      <c r="A57" s="25" t="s">
        <v>146</v>
      </c>
      <c r="E57">
        <v>19.401</v>
      </c>
      <c r="F57">
        <v>73.963999999999999</v>
      </c>
      <c r="G57">
        <v>0.3</v>
      </c>
      <c r="H57" s="103">
        <v>1</v>
      </c>
      <c r="I57">
        <f t="shared" si="15"/>
        <v>4.8278439255708463</v>
      </c>
      <c r="J57" s="100">
        <f t="shared" si="0"/>
        <v>4.8278439255708463</v>
      </c>
      <c r="K57" s="20">
        <v>2.8180278807159511</v>
      </c>
      <c r="L57" s="64">
        <v>2.1720266722557793</v>
      </c>
      <c r="M57" s="21">
        <v>0.57726246261866532</v>
      </c>
      <c r="N57" s="20">
        <v>37.666672981208222</v>
      </c>
      <c r="O57" s="20">
        <v>6.6421643881960417</v>
      </c>
      <c r="P57" s="21">
        <v>3.9619415109610735E-2</v>
      </c>
      <c r="Q57" s="20">
        <v>4.6598019795782237</v>
      </c>
      <c r="R57" s="20">
        <v>4.6772067210668817</v>
      </c>
      <c r="S57" s="20">
        <v>12.830632395815327</v>
      </c>
      <c r="T57">
        <f t="shared" si="1"/>
        <v>13.60499878600379</v>
      </c>
      <c r="U57">
        <f t="shared" si="7"/>
        <v>10.486205775827923</v>
      </c>
      <c r="V57">
        <f t="shared" si="8"/>
        <v>2.7869330736135911</v>
      </c>
      <c r="W57">
        <f t="shared" si="9"/>
        <v>181.84881834878965</v>
      </c>
      <c r="X57">
        <f t="shared" si="10"/>
        <v>32.067332994195255</v>
      </c>
      <c r="Y57">
        <f t="shared" si="11"/>
        <v>0.191276352571604</v>
      </c>
      <c r="Z57">
        <f t="shared" si="12"/>
        <v>22.496796681469732</v>
      </c>
      <c r="AA57">
        <f t="shared" si="13"/>
        <v>22.580824056941882</v>
      </c>
      <c r="AB57">
        <f t="shared" si="14"/>
        <v>61.944290673369537</v>
      </c>
      <c r="AD57">
        <f t="shared" si="3"/>
        <v>1.360499878600379E-2</v>
      </c>
      <c r="AE57">
        <f t="shared" si="3"/>
        <v>1.0486205775827923E-2</v>
      </c>
      <c r="AF57">
        <f t="shared" si="3"/>
        <v>2.786933073613591E-3</v>
      </c>
    </row>
    <row r="58" spans="1:32" s="135" customFormat="1" x14ac:dyDescent="0.3">
      <c r="A58" s="25" t="s">
        <v>147</v>
      </c>
      <c r="C58" s="135">
        <v>7.74</v>
      </c>
      <c r="E58" s="135">
        <v>18.907</v>
      </c>
      <c r="F58" s="135">
        <v>77.281999999999996</v>
      </c>
      <c r="G58" s="135">
        <v>0.3</v>
      </c>
      <c r="H58" s="136">
        <v>1</v>
      </c>
      <c r="I58" s="135">
        <f t="shared" si="15"/>
        <v>5.1033479663616648</v>
      </c>
      <c r="J58" s="137">
        <f t="shared" si="0"/>
        <v>5.1033479663616648</v>
      </c>
      <c r="K58" s="20">
        <v>1.3503196682941441</v>
      </c>
      <c r="L58" s="30">
        <v>0.71428061057700976</v>
      </c>
      <c r="M58" s="21">
        <v>0.34931747796326795</v>
      </c>
      <c r="N58" s="20">
        <v>30.711731685422809</v>
      </c>
      <c r="O58" s="20">
        <v>4.7842756780148239</v>
      </c>
      <c r="P58" s="21">
        <v>3.9077281381244659E-2</v>
      </c>
      <c r="Q58" s="20">
        <v>3.9876732616331418</v>
      </c>
      <c r="R58" s="20">
        <v>11.051136659802017</v>
      </c>
      <c r="S58" s="20">
        <v>9.8911305713057356</v>
      </c>
      <c r="T58" s="135">
        <f t="shared" si="1"/>
        <v>6.8911511331270781</v>
      </c>
      <c r="U58" s="135">
        <f t="shared" si="7"/>
        <v>3.645222501399751</v>
      </c>
      <c r="V58" s="135">
        <f t="shared" si="8"/>
        <v>1.7826886407784293</v>
      </c>
      <c r="W58" s="135">
        <f t="shared" si="9"/>
        <v>156.73265344024759</v>
      </c>
      <c r="X58" s="135">
        <f t="shared" si="10"/>
        <v>24.415823551910528</v>
      </c>
      <c r="Y58" s="135">
        <f t="shared" si="11"/>
        <v>0.19942496446791746</v>
      </c>
      <c r="Z58" s="135">
        <f t="shared" si="12"/>
        <v>20.350484230270283</v>
      </c>
      <c r="AA58" s="135">
        <f t="shared" si="13"/>
        <v>56.397795798785467</v>
      </c>
      <c r="AB58" s="135">
        <f t="shared" si="14"/>
        <v>50.477881086090818</v>
      </c>
      <c r="AD58" s="135">
        <f t="shared" si="3"/>
        <v>6.8911511331270778E-3</v>
      </c>
      <c r="AE58" s="135">
        <f t="shared" si="3"/>
        <v>3.6452225013997512E-3</v>
      </c>
      <c r="AF58" s="135">
        <f t="shared" si="3"/>
        <v>1.7826886407784292E-3</v>
      </c>
    </row>
    <row r="59" spans="1:32" x14ac:dyDescent="0.3">
      <c r="A59" s="130" t="s">
        <v>148</v>
      </c>
      <c r="C59">
        <v>7.54</v>
      </c>
      <c r="E59">
        <v>19.202000000000002</v>
      </c>
      <c r="F59">
        <v>72.784999999999997</v>
      </c>
      <c r="G59">
        <v>0.3</v>
      </c>
      <c r="H59" s="103">
        <v>1</v>
      </c>
      <c r="I59">
        <f t="shared" si="15"/>
        <v>4.8061139464639089</v>
      </c>
      <c r="J59" s="100">
        <f t="shared" si="0"/>
        <v>4.8061139464639089</v>
      </c>
      <c r="K59" s="134">
        <v>149.91905691961529</v>
      </c>
      <c r="L59" s="138">
        <v>2.0502563827793128</v>
      </c>
      <c r="M59" s="134">
        <v>40.927888267740627</v>
      </c>
      <c r="N59" s="134">
        <v>35.653565830995682</v>
      </c>
      <c r="O59" s="134">
        <v>7.0485117601244518</v>
      </c>
      <c r="P59" s="131">
        <v>2.438891583265904E-2</v>
      </c>
      <c r="Q59" s="134">
        <v>4.1814654604559509</v>
      </c>
      <c r="R59" s="134">
        <v>7.6744468641292585</v>
      </c>
      <c r="S59" s="134">
        <v>14.327109412900445</v>
      </c>
      <c r="T59">
        <f t="shared" si="1"/>
        <v>720.52807030207964</v>
      </c>
      <c r="U59">
        <f t="shared" si="7"/>
        <v>9.8537657951023014</v>
      </c>
      <c r="V59">
        <f t="shared" si="8"/>
        <v>196.70409460290483</v>
      </c>
      <c r="W59">
        <f t="shared" si="9"/>
        <v>171.35509998151744</v>
      </c>
      <c r="X59">
        <f t="shared" si="10"/>
        <v>33.875950672149003</v>
      </c>
      <c r="Y59">
        <f t="shared" si="11"/>
        <v>0.11721590852247704</v>
      </c>
      <c r="Z59">
        <f t="shared" si="12"/>
        <v>20.096599466154476</v>
      </c>
      <c r="AA59">
        <f t="shared" si="13"/>
        <v>36.884266105087839</v>
      </c>
      <c r="AB59">
        <f t="shared" si="14"/>
        <v>68.857720361855172</v>
      </c>
      <c r="AD59">
        <f t="shared" si="3"/>
        <v>0.72052807030207966</v>
      </c>
      <c r="AE59">
        <f t="shared" si="3"/>
        <v>9.8537657951023021E-3</v>
      </c>
      <c r="AF59">
        <f t="shared" si="3"/>
        <v>0.19670409460290483</v>
      </c>
    </row>
    <row r="60" spans="1:32" x14ac:dyDescent="0.3">
      <c r="A60" s="25" t="s">
        <v>149</v>
      </c>
      <c r="E60">
        <v>20.741</v>
      </c>
      <c r="F60">
        <v>77.393000000000001</v>
      </c>
      <c r="G60">
        <v>0.3</v>
      </c>
      <c r="H60" s="103">
        <v>1</v>
      </c>
      <c r="I60">
        <f t="shared" si="15"/>
        <v>4.7458656766790419</v>
      </c>
      <c r="J60" s="100">
        <f t="shared" si="0"/>
        <v>4.7458656766790419</v>
      </c>
      <c r="K60" s="20">
        <v>16.139159296233583</v>
      </c>
      <c r="L60" s="64">
        <v>2.4534539062312501</v>
      </c>
      <c r="M60" s="20">
        <v>3.175468199809834</v>
      </c>
      <c r="N60" s="20">
        <v>37.427173434535632</v>
      </c>
      <c r="O60" s="20">
        <v>6.4214507137253589</v>
      </c>
      <c r="P60" s="21">
        <v>3.0464034417020166E-2</v>
      </c>
      <c r="Q60" s="20">
        <v>4.6410070767421807</v>
      </c>
      <c r="R60" s="20">
        <v>4.3291614500301208</v>
      </c>
      <c r="S60" s="20">
        <v>12.8075021079078</v>
      </c>
      <c r="T60">
        <f t="shared" si="1"/>
        <v>76.59428215445044</v>
      </c>
      <c r="U60">
        <f t="shared" si="7"/>
        <v>11.643762682897011</v>
      </c>
      <c r="V60">
        <f t="shared" si="8"/>
        <v>15.070345536863277</v>
      </c>
      <c r="W60">
        <f t="shared" si="9"/>
        <v>177.6243377780763</v>
      </c>
      <c r="X60">
        <f t="shared" si="10"/>
        <v>30.475342536755317</v>
      </c>
      <c r="Y60">
        <f t="shared" si="11"/>
        <v>0.14457821531290505</v>
      </c>
      <c r="Z60">
        <f t="shared" si="12"/>
        <v>22.02559619073525</v>
      </c>
      <c r="AA60">
        <f t="shared" si="13"/>
        <v>20.545618734500021</v>
      </c>
      <c r="AB60">
        <f t="shared" si="14"/>
        <v>60.782684657914103</v>
      </c>
      <c r="AD60">
        <f t="shared" si="3"/>
        <v>7.6594282154450438E-2</v>
      </c>
      <c r="AE60">
        <f t="shared" si="3"/>
        <v>1.164376268289701E-2</v>
      </c>
      <c r="AF60">
        <v>0</v>
      </c>
    </row>
    <row r="61" spans="1:32" s="135" customFormat="1" x14ac:dyDescent="0.3">
      <c r="A61" s="25" t="s">
        <v>150</v>
      </c>
      <c r="C61" s="135">
        <v>7.79</v>
      </c>
      <c r="E61" s="135">
        <v>21.928000000000001</v>
      </c>
      <c r="F61" s="135">
        <v>73.177000000000007</v>
      </c>
      <c r="G61" s="135">
        <v>0.3</v>
      </c>
      <c r="H61" s="136">
        <v>1</v>
      </c>
      <c r="I61" s="135">
        <f t="shared" si="15"/>
        <v>4.3508299890550894</v>
      </c>
      <c r="J61" s="137">
        <f t="shared" ref="J61:J75" si="16">H61*I61</f>
        <v>4.3508299890550894</v>
      </c>
      <c r="K61" s="20">
        <v>8.7693132319658851</v>
      </c>
      <c r="L61" s="64">
        <v>1.1955517443616177</v>
      </c>
      <c r="M61" s="20">
        <v>1.0629762529122193</v>
      </c>
      <c r="N61" s="20">
        <v>37.9730654783394</v>
      </c>
      <c r="O61" s="20">
        <v>5.6146846205044678</v>
      </c>
      <c r="P61" s="21">
        <v>3.4295805136920987E-2</v>
      </c>
      <c r="Q61" s="20">
        <v>4.8554108136662695</v>
      </c>
      <c r="R61" s="20">
        <v>4.5007130764297294</v>
      </c>
      <c r="S61" s="20">
        <v>11.202101766141286</v>
      </c>
      <c r="T61" s="135">
        <f t="shared" ref="T61:T75" si="17">$J61*K61</f>
        <v>38.153790993054784</v>
      </c>
      <c r="U61" s="135">
        <f t="shared" si="7"/>
        <v>5.2016423828356499</v>
      </c>
      <c r="V61" s="135">
        <f t="shared" si="8"/>
        <v>4.6248289588238913</v>
      </c>
      <c r="W61" s="135">
        <f t="shared" si="9"/>
        <v>165.21435205951161</v>
      </c>
      <c r="X61" s="135">
        <f t="shared" si="10"/>
        <v>24.428538225977231</v>
      </c>
      <c r="Y61" s="135">
        <f t="shared" si="11"/>
        <v>0.14921521748850541</v>
      </c>
      <c r="Z61" s="135">
        <f t="shared" si="12"/>
        <v>21.125066977281577</v>
      </c>
      <c r="AA61" s="135">
        <f t="shared" si="13"/>
        <v>19.581837425062858</v>
      </c>
      <c r="AB61" s="135">
        <f t="shared" si="14"/>
        <v>48.738440304574489</v>
      </c>
      <c r="AD61" s="135">
        <f t="shared" ref="AD61:AF75" si="18">T61/$AM$1</f>
        <v>3.8153790993054784E-2</v>
      </c>
      <c r="AE61" s="135">
        <f t="shared" si="18"/>
        <v>5.2016423828356497E-3</v>
      </c>
      <c r="AF61" s="135">
        <f t="shared" si="18"/>
        <v>4.624828958823891E-3</v>
      </c>
    </row>
    <row r="62" spans="1:32" x14ac:dyDescent="0.3">
      <c r="A62" s="130" t="s">
        <v>151</v>
      </c>
      <c r="C62" t="s">
        <v>193</v>
      </c>
      <c r="D62" t="s">
        <v>194</v>
      </c>
      <c r="E62">
        <v>12.43</v>
      </c>
      <c r="F62">
        <v>84.251999999999995</v>
      </c>
      <c r="G62">
        <v>0.3</v>
      </c>
      <c r="H62" s="103">
        <v>5</v>
      </c>
      <c r="I62">
        <f t="shared" si="15"/>
        <v>7.8022526146419953</v>
      </c>
      <c r="J62" s="100">
        <f t="shared" si="16"/>
        <v>39.011263073209975</v>
      </c>
      <c r="K62" s="141">
        <v>6163.8556785503097</v>
      </c>
      <c r="L62" s="142">
        <v>109.34178484769772</v>
      </c>
      <c r="M62" s="141">
        <v>2332.9264997996747</v>
      </c>
      <c r="N62" s="134">
        <v>11.274832323347628</v>
      </c>
      <c r="O62" s="134">
        <v>87.733536543730011</v>
      </c>
      <c r="P62" s="131">
        <v>7.0395835625011741E-2</v>
      </c>
      <c r="Q62" s="134">
        <v>3.4971284131289977</v>
      </c>
      <c r="R62" s="134">
        <v>23.032619638982787</v>
      </c>
      <c r="S62" s="143">
        <v>520.72298013150021</v>
      </c>
      <c r="T62">
        <f t="shared" si="17"/>
        <v>240459.79542122531</v>
      </c>
      <c r="U62">
        <f t="shared" si="7"/>
        <v>4265.5611335878602</v>
      </c>
      <c r="V62">
        <f t="shared" si="8"/>
        <v>91010.409414148045</v>
      </c>
      <c r="W62">
        <f t="shared" si="9"/>
        <v>439.84544987244556</v>
      </c>
      <c r="X62">
        <f t="shared" si="10"/>
        <v>3422.5960744505323</v>
      </c>
      <c r="Y62">
        <f t="shared" si="11"/>
        <v>2.7462304628257797</v>
      </c>
      <c r="Z62">
        <f t="shared" si="12"/>
        <v>136.42739652537267</v>
      </c>
      <c r="AA62">
        <f t="shared" si="13"/>
        <v>898.53158400154007</v>
      </c>
      <c r="AB62">
        <f t="shared" si="14"/>
        <v>20314.061166175845</v>
      </c>
      <c r="AD62">
        <f t="shared" si="18"/>
        <v>240.45979542122532</v>
      </c>
      <c r="AE62">
        <f t="shared" si="18"/>
        <v>4.2655611335878598</v>
      </c>
      <c r="AF62">
        <f t="shared" si="18"/>
        <v>91.010409414148043</v>
      </c>
    </row>
    <row r="63" spans="1:32" s="135" customFormat="1" x14ac:dyDescent="0.3">
      <c r="A63" s="25" t="s">
        <v>152</v>
      </c>
      <c r="C63" s="135" t="s">
        <v>193</v>
      </c>
      <c r="D63" s="135" t="s">
        <v>194</v>
      </c>
      <c r="E63" s="135">
        <v>12.472</v>
      </c>
      <c r="F63" s="135">
        <v>88.700999999999993</v>
      </c>
      <c r="G63" s="135">
        <v>0.3</v>
      </c>
      <c r="H63" s="136">
        <v>5</v>
      </c>
      <c r="I63" s="135">
        <f t="shared" si="15"/>
        <v>8.1360647851186645</v>
      </c>
      <c r="J63" s="137">
        <f t="shared" si="16"/>
        <v>40.680323925593321</v>
      </c>
      <c r="K63" s="52">
        <v>6686.603492502134</v>
      </c>
      <c r="L63" s="64">
        <v>70.818758816356478</v>
      </c>
      <c r="M63" s="52">
        <v>2436.9342001311857</v>
      </c>
      <c r="N63" s="20">
        <v>11.056197465753669</v>
      </c>
      <c r="O63" s="20">
        <v>87.140833502351327</v>
      </c>
      <c r="P63" s="21">
        <v>5.7125749976288512E-2</v>
      </c>
      <c r="Q63" s="20">
        <v>2.1326882721052671</v>
      </c>
      <c r="R63" s="20">
        <v>22.777103121031391</v>
      </c>
      <c r="S63" s="19">
        <v>489.80163285878973</v>
      </c>
      <c r="T63" s="135">
        <f t="shared" si="17"/>
        <v>272013.19603699044</v>
      </c>
      <c r="U63" s="135">
        <f t="shared" si="7"/>
        <v>2880.9300486578495</v>
      </c>
      <c r="V63" s="135">
        <f t="shared" si="8"/>
        <v>99135.272646693295</v>
      </c>
      <c r="W63" s="135">
        <f t="shared" si="9"/>
        <v>449.76969429218326</v>
      </c>
      <c r="X63" s="135">
        <f t="shared" si="10"/>
        <v>3544.9173340218467</v>
      </c>
      <c r="Y63" s="135">
        <f t="shared" si="11"/>
        <v>2.3238940135278718</v>
      </c>
      <c r="Z63" s="135">
        <f t="shared" si="12"/>
        <v>86.758449741556177</v>
      </c>
      <c r="AA63" s="135">
        <f t="shared" si="13"/>
        <v>926.57993305019966</v>
      </c>
      <c r="AB63" s="135">
        <f t="shared" si="14"/>
        <v>19925.2890839801</v>
      </c>
      <c r="AD63" s="135">
        <f t="shared" si="18"/>
        <v>272.01319603699045</v>
      </c>
      <c r="AE63" s="135">
        <f t="shared" si="18"/>
        <v>2.8809300486578495</v>
      </c>
      <c r="AF63" s="135">
        <f t="shared" si="18"/>
        <v>99.135272646693295</v>
      </c>
    </row>
    <row r="64" spans="1:32" x14ac:dyDescent="0.3">
      <c r="A64" s="130" t="s">
        <v>153</v>
      </c>
      <c r="C64">
        <v>10.45</v>
      </c>
      <c r="E64">
        <v>12.929</v>
      </c>
      <c r="F64">
        <v>83.158000000000001</v>
      </c>
      <c r="G64">
        <v>0.3</v>
      </c>
      <c r="H64" s="103">
        <v>4</v>
      </c>
      <c r="I64">
        <f t="shared" si="15"/>
        <v>7.4551009358805782</v>
      </c>
      <c r="J64" s="100">
        <f t="shared" si="16"/>
        <v>29.820403743522313</v>
      </c>
      <c r="K64" s="134">
        <v>5.3064509229495735</v>
      </c>
      <c r="L64" s="138">
        <v>6.6403374957233954</v>
      </c>
      <c r="M64" s="140">
        <v>0</v>
      </c>
      <c r="N64" s="134">
        <v>2.1316299600013</v>
      </c>
      <c r="O64" s="131">
        <v>8.354540783204023E-2</v>
      </c>
      <c r="P64" s="131">
        <v>2.1034199607109377E-2</v>
      </c>
      <c r="Q64" s="131">
        <v>0.64652080607810591</v>
      </c>
      <c r="R64" s="134">
        <v>434.09829255071747</v>
      </c>
      <c r="S64" s="140">
        <v>0</v>
      </c>
      <c r="T64">
        <f t="shared" si="17"/>
        <v>158.24050896754289</v>
      </c>
      <c r="U64">
        <f t="shared" si="7"/>
        <v>198.01754511572153</v>
      </c>
      <c r="V64">
        <f t="shared" si="8"/>
        <v>0</v>
      </c>
      <c r="W64">
        <f t="shared" si="9"/>
        <v>63.566066039027085</v>
      </c>
      <c r="X64">
        <f t="shared" si="10"/>
        <v>2.491357792468671</v>
      </c>
      <c r="Y64">
        <f t="shared" si="11"/>
        <v>0.62724832470584002</v>
      </c>
      <c r="Z64">
        <f t="shared" si="12"/>
        <v>19.279511465836613</v>
      </c>
      <c r="AA64">
        <f t="shared" si="13"/>
        <v>12944.98634823606</v>
      </c>
      <c r="AB64">
        <f t="shared" si="14"/>
        <v>0</v>
      </c>
      <c r="AD64">
        <f t="shared" si="18"/>
        <v>0.15824050896754288</v>
      </c>
      <c r="AE64">
        <f t="shared" si="18"/>
        <v>0.19801754511572153</v>
      </c>
      <c r="AF64">
        <f t="shared" si="18"/>
        <v>0</v>
      </c>
    </row>
    <row r="65" spans="1:32" x14ac:dyDescent="0.3">
      <c r="A65" s="25" t="s">
        <v>154</v>
      </c>
      <c r="E65">
        <v>12.930999999999999</v>
      </c>
      <c r="F65">
        <v>85.003</v>
      </c>
      <c r="G65">
        <v>0.3</v>
      </c>
      <c r="H65" s="103">
        <v>4</v>
      </c>
      <c r="I65">
        <f t="shared" si="15"/>
        <v>7.596782924754466</v>
      </c>
      <c r="J65" s="100">
        <f t="shared" si="16"/>
        <v>30.387131699017864</v>
      </c>
      <c r="K65" s="50">
        <v>0</v>
      </c>
      <c r="L65" s="66">
        <v>0</v>
      </c>
      <c r="M65" s="21">
        <v>0.23864587723891387</v>
      </c>
      <c r="N65" s="20">
        <v>15.027846785501307</v>
      </c>
      <c r="O65" s="21">
        <v>4.559166458567749E-2</v>
      </c>
      <c r="P65" s="21">
        <v>4.0190858067790179E-2</v>
      </c>
      <c r="Q65" s="20">
        <v>1.109330691246917</v>
      </c>
      <c r="R65" s="20">
        <v>90.258256030227429</v>
      </c>
      <c r="S65" s="50">
        <v>0</v>
      </c>
      <c r="T65">
        <f t="shared" si="17"/>
        <v>0</v>
      </c>
      <c r="U65">
        <f t="shared" si="7"/>
        <v>0</v>
      </c>
      <c r="V65">
        <f t="shared" si="8"/>
        <v>7.2517637010865252</v>
      </c>
      <c r="W65">
        <f t="shared" si="9"/>
        <v>456.65315942369045</v>
      </c>
      <c r="X65">
        <f t="shared" si="10"/>
        <v>1.3853999161424306</v>
      </c>
      <c r="Y65">
        <f t="shared" si="11"/>
        <v>1.2212848972024748</v>
      </c>
      <c r="Z65">
        <f t="shared" si="12"/>
        <v>33.70937781268259</v>
      </c>
      <c r="AA65">
        <f t="shared" si="13"/>
        <v>2742.689512914194</v>
      </c>
      <c r="AB65">
        <f t="shared" si="14"/>
        <v>0</v>
      </c>
      <c r="AD65">
        <f t="shared" si="18"/>
        <v>0</v>
      </c>
      <c r="AE65">
        <f t="shared" si="18"/>
        <v>0</v>
      </c>
      <c r="AF65">
        <f t="shared" si="18"/>
        <v>7.2517637010865253E-3</v>
      </c>
    </row>
    <row r="66" spans="1:32" x14ac:dyDescent="0.3">
      <c r="A66" s="25" t="s">
        <v>155</v>
      </c>
      <c r="E66">
        <v>12.768000000000001</v>
      </c>
      <c r="F66">
        <v>81.539000000000001</v>
      </c>
      <c r="G66">
        <v>0.3</v>
      </c>
      <c r="H66" s="103">
        <v>4</v>
      </c>
      <c r="I66">
        <f t="shared" si="15"/>
        <v>7.4096961152882201</v>
      </c>
      <c r="J66" s="100">
        <f t="shared" si="16"/>
        <v>29.638784461152881</v>
      </c>
      <c r="K66" s="50">
        <v>0</v>
      </c>
      <c r="L66" s="66">
        <v>0</v>
      </c>
      <c r="M66" s="50">
        <v>0</v>
      </c>
      <c r="N66" s="20">
        <v>7.8202968741122216</v>
      </c>
      <c r="O66" s="50">
        <v>0</v>
      </c>
      <c r="P66" s="21">
        <v>2.4283164038435306E-2</v>
      </c>
      <c r="Q66" s="20">
        <v>1.2981581793972492</v>
      </c>
      <c r="R66" s="20">
        <v>39.546838695404141</v>
      </c>
      <c r="S66" s="50">
        <v>0</v>
      </c>
      <c r="T66">
        <f t="shared" si="17"/>
        <v>0</v>
      </c>
      <c r="U66">
        <f t="shared" si="7"/>
        <v>0</v>
      </c>
      <c r="V66">
        <f t="shared" si="8"/>
        <v>0</v>
      </c>
      <c r="W66">
        <f t="shared" si="9"/>
        <v>231.78409347403976</v>
      </c>
      <c r="X66">
        <f t="shared" si="10"/>
        <v>0</v>
      </c>
      <c r="Y66">
        <f t="shared" si="11"/>
        <v>0.71972346497000284</v>
      </c>
      <c r="Z66">
        <f t="shared" si="12"/>
        <v>38.4758304756377</v>
      </c>
      <c r="AA66">
        <f t="shared" si="13"/>
        <v>1172.1202282130637</v>
      </c>
      <c r="AB66">
        <f t="shared" si="14"/>
        <v>0</v>
      </c>
      <c r="AD66">
        <f t="shared" si="18"/>
        <v>0</v>
      </c>
      <c r="AE66">
        <f t="shared" si="18"/>
        <v>0</v>
      </c>
      <c r="AF66">
        <f t="shared" si="18"/>
        <v>0</v>
      </c>
    </row>
    <row r="67" spans="1:32" x14ac:dyDescent="0.3">
      <c r="A67" s="25" t="s">
        <v>156</v>
      </c>
      <c r="E67">
        <v>38.893000000000001</v>
      </c>
      <c r="F67">
        <v>60.284999999999997</v>
      </c>
      <c r="G67">
        <v>0.3</v>
      </c>
      <c r="H67" s="103">
        <v>4</v>
      </c>
      <c r="I67">
        <f t="shared" si="15"/>
        <v>2.5577353251227724</v>
      </c>
      <c r="J67" s="100">
        <f t="shared" si="16"/>
        <v>10.230941300491089</v>
      </c>
      <c r="K67" s="50">
        <v>0</v>
      </c>
      <c r="L67" s="66">
        <v>0</v>
      </c>
      <c r="M67" s="50">
        <v>0</v>
      </c>
      <c r="N67" s="20">
        <v>13.389893228657261</v>
      </c>
      <c r="O67" s="50">
        <v>0</v>
      </c>
      <c r="P67" s="21">
        <v>2.4658779470404187E-2</v>
      </c>
      <c r="Q67" s="20">
        <v>3.0480542754595588</v>
      </c>
      <c r="R67" s="20">
        <v>23.317865618784836</v>
      </c>
      <c r="S67" s="50">
        <v>0</v>
      </c>
      <c r="T67">
        <f t="shared" si="17"/>
        <v>0</v>
      </c>
      <c r="U67">
        <f t="shared" si="7"/>
        <v>0</v>
      </c>
      <c r="V67">
        <f t="shared" si="8"/>
        <v>0</v>
      </c>
      <c r="W67">
        <f t="shared" si="9"/>
        <v>136.99121164223556</v>
      </c>
      <c r="X67">
        <f t="shared" si="10"/>
        <v>0</v>
      </c>
      <c r="Y67">
        <f t="shared" si="11"/>
        <v>0.25228252530345996</v>
      </c>
      <c r="Z67">
        <f t="shared" si="12"/>
        <v>31.184464372937644</v>
      </c>
      <c r="AA67">
        <f t="shared" si="13"/>
        <v>238.563714398527</v>
      </c>
      <c r="AB67">
        <f t="shared" si="14"/>
        <v>0</v>
      </c>
      <c r="AD67">
        <f t="shared" si="18"/>
        <v>0</v>
      </c>
      <c r="AE67">
        <f t="shared" si="18"/>
        <v>0</v>
      </c>
      <c r="AF67">
        <f t="shared" si="18"/>
        <v>0</v>
      </c>
    </row>
    <row r="68" spans="1:32" s="135" customFormat="1" x14ac:dyDescent="0.3">
      <c r="A68" s="25" t="s">
        <v>157</v>
      </c>
      <c r="C68" s="135">
        <v>10.54</v>
      </c>
      <c r="E68" s="135">
        <v>39.173999999999999</v>
      </c>
      <c r="F68" s="135">
        <v>55.161999999999999</v>
      </c>
      <c r="G68" s="135">
        <v>0.3</v>
      </c>
      <c r="H68" s="136">
        <v>4</v>
      </c>
      <c r="I68" s="135">
        <f t="shared" si="15"/>
        <v>2.4157859804972683</v>
      </c>
      <c r="J68" s="137">
        <f t="shared" si="16"/>
        <v>9.6631439219890733</v>
      </c>
      <c r="K68" s="50">
        <v>0</v>
      </c>
      <c r="L68" s="66">
        <v>0</v>
      </c>
      <c r="M68" s="50">
        <v>0</v>
      </c>
      <c r="N68" s="20">
        <v>11.704139598996404</v>
      </c>
      <c r="O68" s="50">
        <v>0</v>
      </c>
      <c r="P68" s="21">
        <v>3.5633498100955611E-2</v>
      </c>
      <c r="Q68" s="20">
        <v>2.2716344517011642</v>
      </c>
      <c r="R68" s="20">
        <v>49.703639435280699</v>
      </c>
      <c r="S68" s="50">
        <v>0</v>
      </c>
      <c r="T68" s="135">
        <f t="shared" si="17"/>
        <v>0</v>
      </c>
      <c r="U68" s="135">
        <f t="shared" si="7"/>
        <v>0</v>
      </c>
      <c r="V68" s="135">
        <f t="shared" si="8"/>
        <v>0</v>
      </c>
      <c r="W68" s="135">
        <f t="shared" si="9"/>
        <v>113.09878542815373</v>
      </c>
      <c r="X68" s="135">
        <f t="shared" si="10"/>
        <v>0</v>
      </c>
      <c r="Y68" s="135">
        <f t="shared" si="11"/>
        <v>0.3443316205934584</v>
      </c>
      <c r="Z68" s="135">
        <f t="shared" si="12"/>
        <v>21.951130644937084</v>
      </c>
      <c r="AA68" s="135">
        <f t="shared" si="13"/>
        <v>480.29342130976909</v>
      </c>
      <c r="AB68" s="135">
        <f t="shared" si="14"/>
        <v>0</v>
      </c>
      <c r="AD68" s="135">
        <f t="shared" si="18"/>
        <v>0</v>
      </c>
      <c r="AE68" s="135">
        <f t="shared" si="18"/>
        <v>0</v>
      </c>
      <c r="AF68" s="135">
        <f t="shared" si="18"/>
        <v>0</v>
      </c>
    </row>
    <row r="69" spans="1:32" x14ac:dyDescent="0.3">
      <c r="A69" s="130" t="s">
        <v>158</v>
      </c>
      <c r="C69">
        <v>10.45</v>
      </c>
      <c r="E69">
        <v>15.394</v>
      </c>
      <c r="F69">
        <v>69.887</v>
      </c>
      <c r="G69">
        <v>0.3</v>
      </c>
      <c r="H69" s="103">
        <v>4</v>
      </c>
      <c r="I69">
        <f t="shared" si="15"/>
        <v>5.559373781992984</v>
      </c>
      <c r="J69" s="100">
        <f t="shared" si="16"/>
        <v>22.237495127971936</v>
      </c>
      <c r="K69" s="134">
        <v>1.742649534642682</v>
      </c>
      <c r="L69" s="138">
        <v>41.568587073877978</v>
      </c>
      <c r="M69" s="140">
        <v>0</v>
      </c>
      <c r="N69" s="134">
        <v>47.386424153394849</v>
      </c>
      <c r="O69" s="131">
        <v>0.12472011305121147</v>
      </c>
      <c r="P69" s="131">
        <v>3.2873495401391999E-2</v>
      </c>
      <c r="Q69" s="134">
        <v>1.3818728986227626</v>
      </c>
      <c r="R69" s="134">
        <v>556.57403007348933</v>
      </c>
      <c r="S69" s="140">
        <v>0</v>
      </c>
      <c r="T69">
        <f t="shared" si="17"/>
        <v>38.752160536379201</v>
      </c>
      <c r="U69">
        <f t="shared" si="7"/>
        <v>924.38125253203873</v>
      </c>
      <c r="V69">
        <f t="shared" si="8"/>
        <v>0</v>
      </c>
      <c r="W69">
        <f t="shared" si="9"/>
        <v>1053.7553762431296</v>
      </c>
      <c r="X69">
        <f t="shared" si="10"/>
        <v>2.773462906336424</v>
      </c>
      <c r="Y69">
        <f t="shared" si="11"/>
        <v>0.73102419382786243</v>
      </c>
      <c r="Z69">
        <f t="shared" si="12"/>
        <v>30.729391850600141</v>
      </c>
      <c r="AA69">
        <f t="shared" si="13"/>
        <v>12376.812282114925</v>
      </c>
      <c r="AB69">
        <f t="shared" si="14"/>
        <v>0</v>
      </c>
      <c r="AD69">
        <f t="shared" si="18"/>
        <v>3.8752160536379199E-2</v>
      </c>
      <c r="AE69">
        <f t="shared" si="18"/>
        <v>0.92438125253203873</v>
      </c>
      <c r="AF69">
        <f t="shared" si="18"/>
        <v>0</v>
      </c>
    </row>
    <row r="70" spans="1:32" x14ac:dyDescent="0.3">
      <c r="A70" s="25" t="s">
        <v>159</v>
      </c>
      <c r="E70">
        <v>13.945</v>
      </c>
      <c r="F70">
        <v>75.313000000000002</v>
      </c>
      <c r="G70">
        <v>0.3</v>
      </c>
      <c r="H70" s="103">
        <v>4</v>
      </c>
      <c r="I70">
        <f t="shared" si="15"/>
        <v>6.4222301900322689</v>
      </c>
      <c r="J70" s="100">
        <f t="shared" si="16"/>
        <v>25.688920760129076</v>
      </c>
      <c r="K70" s="50">
        <v>0</v>
      </c>
      <c r="L70" s="64">
        <v>1.7146354061951401</v>
      </c>
      <c r="M70" s="50">
        <v>0</v>
      </c>
      <c r="N70" s="20">
        <v>15.394401216870188</v>
      </c>
      <c r="O70" s="50">
        <v>0</v>
      </c>
      <c r="P70" s="21">
        <v>3.394407355924535E-2</v>
      </c>
      <c r="Q70" s="20">
        <v>1.5352926541634653</v>
      </c>
      <c r="R70" s="20">
        <v>88.571291727427038</v>
      </c>
      <c r="S70" s="50">
        <v>0</v>
      </c>
      <c r="T70">
        <f t="shared" si="17"/>
        <v>0</v>
      </c>
      <c r="U70">
        <f t="shared" si="7"/>
        <v>44.047133082258682</v>
      </c>
      <c r="V70">
        <f t="shared" si="8"/>
        <v>0</v>
      </c>
      <c r="W70">
        <f t="shared" si="9"/>
        <v>395.46555300981288</v>
      </c>
      <c r="X70">
        <f t="shared" si="10"/>
        <v>0</v>
      </c>
      <c r="Y70">
        <f t="shared" si="11"/>
        <v>0.87198661593944626</v>
      </c>
      <c r="Z70">
        <f t="shared" si="12"/>
        <v>39.440011336413512</v>
      </c>
      <c r="AA70">
        <f t="shared" si="13"/>
        <v>2275.3008948081492</v>
      </c>
      <c r="AB70">
        <f t="shared" si="14"/>
        <v>0</v>
      </c>
      <c r="AD70">
        <f t="shared" si="18"/>
        <v>0</v>
      </c>
      <c r="AE70">
        <f t="shared" si="18"/>
        <v>4.4047133082258681E-2</v>
      </c>
      <c r="AF70">
        <f t="shared" si="18"/>
        <v>0</v>
      </c>
    </row>
    <row r="71" spans="1:32" x14ac:dyDescent="0.3">
      <c r="A71" s="25" t="s">
        <v>160</v>
      </c>
      <c r="E71">
        <v>15.163</v>
      </c>
      <c r="F71">
        <v>87.363</v>
      </c>
      <c r="G71">
        <v>0.3</v>
      </c>
      <c r="H71" s="103">
        <v>4</v>
      </c>
      <c r="I71">
        <f t="shared" si="15"/>
        <v>6.7813757172063571</v>
      </c>
      <c r="J71" s="100">
        <f t="shared" si="16"/>
        <v>27.125502868825428</v>
      </c>
      <c r="K71" s="50">
        <v>0</v>
      </c>
      <c r="L71" s="66">
        <v>0</v>
      </c>
      <c r="M71" s="50">
        <v>0</v>
      </c>
      <c r="N71" s="20">
        <v>7.478979123538962</v>
      </c>
      <c r="O71" s="50">
        <v>0</v>
      </c>
      <c r="P71" s="21">
        <v>2.4153866291500251E-2</v>
      </c>
      <c r="Q71" s="20">
        <v>1.42569970717348</v>
      </c>
      <c r="R71" s="20">
        <v>37.898924987513062</v>
      </c>
      <c r="S71" s="50">
        <v>0</v>
      </c>
      <c r="T71">
        <f t="shared" si="17"/>
        <v>0</v>
      </c>
      <c r="U71">
        <f t="shared" si="7"/>
        <v>0</v>
      </c>
      <c r="V71">
        <f t="shared" si="8"/>
        <v>0</v>
      </c>
      <c r="W71">
        <f t="shared" si="9"/>
        <v>202.8710696714416</v>
      </c>
      <c r="X71">
        <f t="shared" si="10"/>
        <v>0</v>
      </c>
      <c r="Y71">
        <f t="shared" si="11"/>
        <v>0.65518576938331585</v>
      </c>
      <c r="Z71">
        <f t="shared" si="12"/>
        <v>38.672821497017807</v>
      </c>
      <c r="AA71">
        <f t="shared" si="13"/>
        <v>1028.0273984741852</v>
      </c>
      <c r="AB71">
        <f t="shared" si="14"/>
        <v>0</v>
      </c>
      <c r="AD71">
        <f t="shared" si="18"/>
        <v>0</v>
      </c>
      <c r="AE71">
        <f t="shared" si="18"/>
        <v>0</v>
      </c>
      <c r="AF71">
        <f t="shared" si="18"/>
        <v>0</v>
      </c>
    </row>
    <row r="72" spans="1:32" x14ac:dyDescent="0.3">
      <c r="A72" s="25" t="s">
        <v>161</v>
      </c>
      <c r="E72">
        <v>43.573999999999998</v>
      </c>
      <c r="F72">
        <v>50.752000000000002</v>
      </c>
      <c r="G72">
        <v>0.3</v>
      </c>
      <c r="H72" s="103">
        <v>4</v>
      </c>
      <c r="I72">
        <f t="shared" si="15"/>
        <v>2.171616101344839</v>
      </c>
      <c r="J72" s="100">
        <f t="shared" si="16"/>
        <v>8.6864644053793558</v>
      </c>
      <c r="K72" s="50">
        <v>0</v>
      </c>
      <c r="L72" s="66">
        <v>0</v>
      </c>
      <c r="M72" s="50">
        <v>0</v>
      </c>
      <c r="N72" s="20">
        <v>13.070871964240197</v>
      </c>
      <c r="O72" s="50">
        <v>0</v>
      </c>
      <c r="P72" s="21">
        <v>1.7445759645721332E-2</v>
      </c>
      <c r="Q72" s="20">
        <v>2.9107413072690425</v>
      </c>
      <c r="R72" s="20">
        <v>25.141447681593007</v>
      </c>
      <c r="S72" s="50">
        <v>0</v>
      </c>
      <c r="T72">
        <f t="shared" si="17"/>
        <v>0</v>
      </c>
      <c r="U72">
        <f t="shared" si="7"/>
        <v>0</v>
      </c>
      <c r="V72">
        <f t="shared" si="8"/>
        <v>0</v>
      </c>
      <c r="W72">
        <f t="shared" si="9"/>
        <v>113.53966406464342</v>
      </c>
      <c r="X72">
        <f t="shared" si="10"/>
        <v>0</v>
      </c>
      <c r="Y72">
        <f t="shared" si="11"/>
        <v>0.1515419701873619</v>
      </c>
      <c r="Z72">
        <f t="shared" si="12"/>
        <v>25.284050758859912</v>
      </c>
      <c r="AA72">
        <f t="shared" si="13"/>
        <v>218.39029038586497</v>
      </c>
      <c r="AB72">
        <f t="shared" si="14"/>
        <v>0</v>
      </c>
      <c r="AD72">
        <f t="shared" si="18"/>
        <v>0</v>
      </c>
      <c r="AE72">
        <f t="shared" si="18"/>
        <v>0</v>
      </c>
      <c r="AF72">
        <f t="shared" si="18"/>
        <v>0</v>
      </c>
    </row>
    <row r="73" spans="1:32" s="135" customFormat="1" x14ac:dyDescent="0.3">
      <c r="A73" s="25" t="s">
        <v>162</v>
      </c>
      <c r="C73" s="135">
        <v>10.43</v>
      </c>
      <c r="E73" s="135">
        <v>38.493000000000002</v>
      </c>
      <c r="F73" s="135">
        <v>53.98</v>
      </c>
      <c r="G73" s="135">
        <v>0.3</v>
      </c>
      <c r="H73" s="136">
        <v>4</v>
      </c>
      <c r="I73" s="135">
        <f t="shared" si="15"/>
        <v>2.4101265165094952</v>
      </c>
      <c r="J73" s="137">
        <f t="shared" si="16"/>
        <v>9.6405060660379807</v>
      </c>
      <c r="K73" s="50">
        <v>0</v>
      </c>
      <c r="L73" s="66">
        <v>0</v>
      </c>
      <c r="M73" s="50">
        <v>0</v>
      </c>
      <c r="N73" s="20">
        <v>10.063381289889497</v>
      </c>
      <c r="O73" s="50">
        <v>0</v>
      </c>
      <c r="P73" s="21">
        <v>3.0546445262838402E-2</v>
      </c>
      <c r="Q73" s="20">
        <v>2.1299109732437231</v>
      </c>
      <c r="R73" s="20">
        <v>46.813497761936425</v>
      </c>
      <c r="S73" s="50">
        <v>0</v>
      </c>
      <c r="T73" s="135">
        <f t="shared" si="17"/>
        <v>0</v>
      </c>
      <c r="U73" s="135">
        <f t="shared" si="7"/>
        <v>0</v>
      </c>
      <c r="V73" s="135">
        <f t="shared" si="8"/>
        <v>0</v>
      </c>
      <c r="W73" s="135">
        <f t="shared" si="9"/>
        <v>97.016088370032818</v>
      </c>
      <c r="X73" s="135">
        <f t="shared" si="10"/>
        <v>0</v>
      </c>
      <c r="Y73" s="135">
        <f t="shared" si="11"/>
        <v>0.29448319085229074</v>
      </c>
      <c r="Z73" s="135">
        <f t="shared" si="12"/>
        <v>20.533419657676973</v>
      </c>
      <c r="AA73" s="135">
        <f t="shared" si="13"/>
        <v>451.30580914640353</v>
      </c>
      <c r="AB73" s="135">
        <f t="shared" si="14"/>
        <v>0</v>
      </c>
      <c r="AD73" s="135">
        <f t="shared" si="18"/>
        <v>0</v>
      </c>
      <c r="AE73" s="135">
        <f t="shared" si="18"/>
        <v>0</v>
      </c>
      <c r="AF73" s="135">
        <f t="shared" si="18"/>
        <v>0</v>
      </c>
    </row>
    <row r="74" spans="1:32" x14ac:dyDescent="0.3">
      <c r="A74" s="130" t="s">
        <v>163</v>
      </c>
      <c r="C74" t="s">
        <v>193</v>
      </c>
      <c r="E74">
        <v>17.280999999999999</v>
      </c>
      <c r="F74">
        <v>84.388999999999996</v>
      </c>
      <c r="G74">
        <v>0.3</v>
      </c>
      <c r="H74" s="103">
        <v>4</v>
      </c>
      <c r="I74">
        <f t="shared" si="15"/>
        <v>5.9007001909611718</v>
      </c>
      <c r="J74" s="100">
        <f t="shared" si="16"/>
        <v>23.602800763844687</v>
      </c>
      <c r="K74" s="134">
        <v>5.2446955398631694</v>
      </c>
      <c r="L74" s="138">
        <v>14.418356070886167</v>
      </c>
      <c r="M74" s="134">
        <v>99.508115966887573</v>
      </c>
      <c r="N74" s="134">
        <v>61.090554682310895</v>
      </c>
      <c r="O74" s="134">
        <v>20.762055359094262</v>
      </c>
      <c r="P74" s="134">
        <v>6.1069764548118739</v>
      </c>
      <c r="Q74" s="134">
        <v>3.3436309899014196</v>
      </c>
      <c r="R74" s="134">
        <v>138.16233839957468</v>
      </c>
      <c r="S74" s="134">
        <v>595.17427866100115</v>
      </c>
      <c r="T74">
        <f t="shared" si="17"/>
        <v>123.78950389441523</v>
      </c>
      <c r="U74">
        <f t="shared" si="7"/>
        <v>340.31358568329671</v>
      </c>
      <c r="V74">
        <f t="shared" si="8"/>
        <v>2348.6702355519997</v>
      </c>
      <c r="W74">
        <f t="shared" si="9"/>
        <v>1441.9081907193433</v>
      </c>
      <c r="X74">
        <f t="shared" si="10"/>
        <v>490.04265608861573</v>
      </c>
      <c r="Y74">
        <f t="shared" si="11"/>
        <v>144.14174853241522</v>
      </c>
      <c r="Z74">
        <f t="shared" si="12"/>
        <v>78.919056082459988</v>
      </c>
      <c r="AA74">
        <f t="shared" si="13"/>
        <v>3261.0181463120493</v>
      </c>
      <c r="AB74">
        <f t="shared" si="14"/>
        <v>14047.779919000588</v>
      </c>
      <c r="AD74">
        <f t="shared" si="18"/>
        <v>0.12378950389441523</v>
      </c>
      <c r="AE74">
        <f t="shared" si="18"/>
        <v>0.34031358568329673</v>
      </c>
      <c r="AF74">
        <f t="shared" si="18"/>
        <v>2.3486702355519995</v>
      </c>
    </row>
    <row r="75" spans="1:32" x14ac:dyDescent="0.3">
      <c r="A75" s="25" t="s">
        <v>164</v>
      </c>
      <c r="C75" t="s">
        <v>193</v>
      </c>
      <c r="E75">
        <v>6.6950000000000003</v>
      </c>
      <c r="F75">
        <v>88.335999999999999</v>
      </c>
      <c r="G75">
        <v>0.3</v>
      </c>
      <c r="H75" s="103">
        <v>4</v>
      </c>
      <c r="I75">
        <f t="shared" si="15"/>
        <v>14.239133681852126</v>
      </c>
      <c r="J75" s="100">
        <f t="shared" si="16"/>
        <v>56.956534727408503</v>
      </c>
      <c r="K75" s="50">
        <v>0</v>
      </c>
      <c r="L75" s="66">
        <v>0</v>
      </c>
      <c r="M75" s="20">
        <v>1.6257033726890748</v>
      </c>
      <c r="N75" s="20">
        <v>23.529011604656834</v>
      </c>
      <c r="O75" s="20">
        <v>66.660854278717096</v>
      </c>
      <c r="P75" s="21">
        <v>3.7089943584758853E-2</v>
      </c>
      <c r="Q75" s="21">
        <v>0.85724629507605821</v>
      </c>
      <c r="R75" s="20">
        <v>61.420679777653568</v>
      </c>
      <c r="S75" s="20">
        <v>264.94660725847331</v>
      </c>
      <c r="T75">
        <f t="shared" si="17"/>
        <v>0</v>
      </c>
      <c r="U75">
        <f t="shared" ref="U75" si="19">$J75*L75</f>
        <v>0</v>
      </c>
      <c r="V75">
        <f t="shared" ref="V75" si="20">$J75*M75</f>
        <v>92.594430603030418</v>
      </c>
      <c r="W75">
        <f t="shared" ref="W75" si="21">$J75*N75</f>
        <v>1340.1309665622346</v>
      </c>
      <c r="X75">
        <f t="shared" ref="X75" si="22">$J75*O75</f>
        <v>3796.7712616844678</v>
      </c>
      <c r="Y75">
        <f t="shared" ref="Y75" si="23">$J75*P75</f>
        <v>2.1125146598229398</v>
      </c>
      <c r="Z75">
        <f t="shared" ref="Z75" si="24">$J75*Q75</f>
        <v>48.825778375441786</v>
      </c>
      <c r="AA75">
        <f t="shared" ref="AA75" si="25">$J75*R75</f>
        <v>3498.3090807369626</v>
      </c>
      <c r="AB75">
        <f t="shared" ref="AB75" si="26">$J75*S75</f>
        <v>15090.440637226297</v>
      </c>
      <c r="AD75">
        <f t="shared" si="18"/>
        <v>0</v>
      </c>
      <c r="AE75">
        <f t="shared" si="18"/>
        <v>0</v>
      </c>
      <c r="AF75">
        <f t="shared" si="18"/>
        <v>9.2594430603030423E-2</v>
      </c>
    </row>
    <row r="76" spans="1:32" ht="15" thickBot="1" x14ac:dyDescent="0.35">
      <c r="A76" s="67"/>
      <c r="H76" s="103"/>
      <c r="J76" s="100"/>
      <c r="K76" s="70"/>
      <c r="L76" s="72"/>
      <c r="M76" s="70"/>
      <c r="N76" s="70"/>
      <c r="O76" s="70"/>
      <c r="P76" s="71"/>
      <c r="Q76" s="70"/>
      <c r="R76" s="70"/>
      <c r="S76" s="70"/>
    </row>
    <row r="77" spans="1:32" x14ac:dyDescent="0.3">
      <c r="A77" s="99"/>
      <c r="J77" s="100"/>
      <c r="K77" s="110"/>
      <c r="L77" s="101"/>
      <c r="M77" s="111"/>
      <c r="N77" s="111"/>
      <c r="O77" s="107"/>
      <c r="P77" s="102"/>
      <c r="Q77" s="102"/>
      <c r="R77" s="102"/>
      <c r="S77" s="102"/>
    </row>
    <row r="78" spans="1:32" x14ac:dyDescent="0.3">
      <c r="A78" s="3"/>
      <c r="J78" s="100"/>
      <c r="K78" s="8"/>
      <c r="L78" s="104"/>
      <c r="M78" s="112"/>
      <c r="N78" s="112"/>
      <c r="O78" s="106"/>
      <c r="P78" s="9"/>
      <c r="Q78" s="105"/>
      <c r="R78" s="105"/>
      <c r="S78" s="105"/>
    </row>
    <row r="79" spans="1:32" x14ac:dyDescent="0.3">
      <c r="A79" s="3"/>
      <c r="J79" s="100"/>
      <c r="K79" s="8"/>
      <c r="L79" s="104"/>
      <c r="M79" s="112"/>
      <c r="N79" s="112"/>
      <c r="O79" s="106"/>
      <c r="P79" s="9"/>
      <c r="Q79" s="105"/>
      <c r="R79" s="105"/>
      <c r="S79" s="105"/>
    </row>
    <row r="80" spans="1:32" x14ac:dyDescent="0.3">
      <c r="A80" s="3"/>
      <c r="J80" s="100"/>
      <c r="K80" s="8"/>
      <c r="L80" s="104"/>
      <c r="M80" s="112"/>
      <c r="N80" s="112"/>
      <c r="O80" s="106"/>
      <c r="P80" s="9"/>
      <c r="Q80" s="105"/>
      <c r="R80" s="105"/>
      <c r="S80" s="105"/>
    </row>
    <row r="81" spans="1:19" x14ac:dyDescent="0.3">
      <c r="A81" s="3"/>
      <c r="J81" s="100"/>
      <c r="K81" s="8"/>
      <c r="L81" s="104"/>
      <c r="M81" s="112"/>
      <c r="N81" s="112"/>
      <c r="O81" s="106"/>
      <c r="P81" s="9"/>
      <c r="Q81" s="105"/>
      <c r="R81" s="9"/>
      <c r="S81" s="105"/>
    </row>
    <row r="82" spans="1:19" x14ac:dyDescent="0.3">
      <c r="A82" s="3"/>
      <c r="J82" s="100"/>
      <c r="K82" s="8"/>
      <c r="L82" s="104"/>
      <c r="M82" s="112"/>
      <c r="N82" s="112"/>
      <c r="O82" s="106"/>
      <c r="P82" s="9"/>
      <c r="Q82" s="105"/>
      <c r="R82" s="105"/>
      <c r="S82" s="105"/>
    </row>
    <row r="83" spans="1:19" x14ac:dyDescent="0.3">
      <c r="A83" s="3"/>
      <c r="J83" s="100"/>
      <c r="K83" s="8"/>
      <c r="L83" s="104"/>
      <c r="M83" s="112"/>
      <c r="N83" s="112"/>
      <c r="O83" s="106"/>
      <c r="P83" s="9"/>
      <c r="Q83" s="105"/>
      <c r="R83" s="105"/>
      <c r="S83" s="105"/>
    </row>
    <row r="84" spans="1:19" x14ac:dyDescent="0.3">
      <c r="A84" s="3"/>
      <c r="J84" s="100"/>
      <c r="K84" s="8"/>
      <c r="L84" s="104"/>
      <c r="M84" s="112"/>
      <c r="N84" s="112"/>
      <c r="O84" s="106"/>
      <c r="P84" s="9"/>
      <c r="Q84" s="105"/>
      <c r="R84" s="105"/>
      <c r="S84" s="105"/>
    </row>
    <row r="85" spans="1:19" x14ac:dyDescent="0.3">
      <c r="A85" s="3"/>
      <c r="J85" s="100"/>
      <c r="K85" s="8"/>
      <c r="L85" s="104"/>
      <c r="M85" s="112"/>
      <c r="N85" s="112"/>
      <c r="O85" s="106"/>
      <c r="P85" s="9"/>
      <c r="Q85" s="105"/>
      <c r="R85" s="105"/>
      <c r="S85" s="105"/>
    </row>
    <row r="86" spans="1:19" x14ac:dyDescent="0.3">
      <c r="A86" s="3"/>
      <c r="J86" s="100"/>
      <c r="K86" s="8"/>
      <c r="L86" s="104"/>
      <c r="M86" s="112"/>
      <c r="N86" s="112"/>
      <c r="O86" s="106"/>
      <c r="P86" s="9"/>
      <c r="Q86" s="105"/>
      <c r="R86" s="105"/>
      <c r="S86" s="105"/>
    </row>
    <row r="87" spans="1:19" x14ac:dyDescent="0.3">
      <c r="A87" s="3"/>
      <c r="J87" s="100"/>
      <c r="K87" s="8"/>
      <c r="L87" s="104"/>
      <c r="M87" s="112"/>
      <c r="N87" s="112"/>
      <c r="O87" s="7"/>
      <c r="P87" s="9"/>
      <c r="Q87" s="9"/>
      <c r="R87" s="7"/>
      <c r="S87" s="7"/>
    </row>
    <row r="88" spans="1:19" x14ac:dyDescent="0.3">
      <c r="A88" s="99"/>
      <c r="H88" s="103"/>
      <c r="J88" s="100"/>
      <c r="K88" s="110"/>
      <c r="L88" s="101"/>
      <c r="M88" s="113"/>
      <c r="N88" s="113"/>
      <c r="O88" s="107"/>
      <c r="P88" s="102"/>
      <c r="Q88" s="102"/>
      <c r="R88" s="108"/>
      <c r="S88" s="108"/>
    </row>
    <row r="89" spans="1:19" x14ac:dyDescent="0.3">
      <c r="A89" s="3"/>
      <c r="J89" s="100"/>
      <c r="K89" s="8"/>
      <c r="L89" s="104"/>
      <c r="M89" s="112"/>
      <c r="N89" s="112"/>
      <c r="O89" s="7"/>
      <c r="P89" s="9"/>
      <c r="Q89" s="9"/>
      <c r="R89" s="109"/>
      <c r="S89" s="109"/>
    </row>
  </sheetData>
  <mergeCells count="5">
    <mergeCell ref="A1:C1"/>
    <mergeCell ref="D1:J1"/>
    <mergeCell ref="K1:S1"/>
    <mergeCell ref="T1:AB1"/>
    <mergeCell ref="AD1:A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89EC-B726-4B50-B67E-339E8B98D741}">
  <dimension ref="A1:BD86"/>
  <sheetViews>
    <sheetView topLeftCell="A45" workbookViewId="0">
      <selection activeCell="X51" sqref="X51:AO51"/>
    </sheetView>
  </sheetViews>
  <sheetFormatPr defaultColWidth="9.109375" defaultRowHeight="14.4" x14ac:dyDescent="0.3"/>
  <cols>
    <col min="1" max="1" width="11.33203125" style="114" customWidth="1"/>
    <col min="2" max="2" width="12.44140625" style="114" bestFit="1" customWidth="1"/>
    <col min="3" max="3" width="10.109375" style="114" bestFit="1" customWidth="1"/>
    <col min="4" max="6" width="9.109375" style="114"/>
    <col min="7" max="7" width="14.109375" style="114" bestFit="1" customWidth="1"/>
    <col min="8" max="8" width="13.5546875" style="114" bestFit="1" customWidth="1"/>
    <col min="9" max="9" width="14.5546875" style="114" bestFit="1" customWidth="1"/>
    <col min="10" max="10" width="16.5546875" style="114" bestFit="1" customWidth="1"/>
    <col min="11" max="11" width="12.6640625" style="114" bestFit="1" customWidth="1"/>
    <col min="12" max="12" width="11" style="114" bestFit="1" customWidth="1"/>
    <col min="13" max="16" width="9.109375" style="114"/>
    <col min="17" max="17" width="14.109375" style="114" bestFit="1" customWidth="1"/>
    <col min="18" max="18" width="13.5546875" style="114" bestFit="1" customWidth="1"/>
    <col min="19" max="19" width="14.5546875" style="114" bestFit="1" customWidth="1"/>
    <col min="20" max="20" width="16.5546875" style="114" bestFit="1" customWidth="1"/>
    <col min="21" max="21" width="12.6640625" style="114" bestFit="1" customWidth="1"/>
    <col min="22" max="22" width="11" style="114" bestFit="1" customWidth="1"/>
    <col min="23" max="23" width="9.109375" style="114"/>
    <col min="24" max="26" width="10.5546875" style="114" bestFit="1" customWidth="1"/>
    <col min="27" max="27" width="13.44140625" style="114" bestFit="1" customWidth="1"/>
    <col min="28" max="29" width="10.5546875" style="114" bestFit="1" customWidth="1"/>
    <col min="30" max="30" width="14.33203125" style="114" bestFit="1" customWidth="1"/>
    <col min="31" max="31" width="16.109375" style="114" bestFit="1" customWidth="1"/>
    <col min="32" max="33" width="12.109375" style="114" bestFit="1" customWidth="1"/>
    <col min="34" max="34" width="14.6640625" style="114" bestFit="1" customWidth="1"/>
    <col min="35" max="35" width="13.44140625" style="114" bestFit="1" customWidth="1"/>
    <col min="36" max="37" width="16.109375" style="114" bestFit="1" customWidth="1"/>
    <col min="38" max="38" width="13.6640625" style="114" bestFit="1" customWidth="1"/>
    <col min="39" max="39" width="11.5546875" style="114" bestFit="1" customWidth="1"/>
    <col min="40" max="40" width="13.6640625" style="114" bestFit="1" customWidth="1"/>
    <col min="41" max="41" width="10.5546875" style="114" bestFit="1" customWidth="1"/>
    <col min="42" max="42" width="9.109375" style="127"/>
    <col min="43" max="49" width="9.109375" style="114"/>
    <col min="50" max="50" width="10.109375" style="114" bestFit="1" customWidth="1"/>
    <col min="51" max="53" width="12" style="114" bestFit="1" customWidth="1"/>
    <col min="54" max="16384" width="9.109375" style="114"/>
  </cols>
  <sheetData>
    <row r="1" spans="1:53" x14ac:dyDescent="0.3">
      <c r="B1" s="181" t="s">
        <v>195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15"/>
      <c r="N1" s="181" t="s">
        <v>196</v>
      </c>
      <c r="O1" s="181"/>
      <c r="P1" s="181"/>
      <c r="Q1" s="181"/>
      <c r="R1" s="181"/>
      <c r="S1" s="181"/>
      <c r="T1" s="181"/>
      <c r="U1" s="181"/>
      <c r="V1" s="181"/>
      <c r="W1" s="115"/>
      <c r="X1" s="116" t="s">
        <v>197</v>
      </c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4"/>
      <c r="AQ1" s="181" t="s">
        <v>198</v>
      </c>
      <c r="AR1" s="181"/>
      <c r="AS1" s="181"/>
      <c r="AT1" s="181"/>
      <c r="AU1" s="181"/>
      <c r="AV1" s="116"/>
      <c r="AW1" s="181" t="s">
        <v>199</v>
      </c>
      <c r="AX1" s="181"/>
      <c r="AY1" s="181"/>
      <c r="AZ1" s="181"/>
      <c r="BA1" s="181"/>
    </row>
    <row r="2" spans="1:53" x14ac:dyDescent="0.3">
      <c r="D2" s="182" t="s">
        <v>200</v>
      </c>
      <c r="E2" s="182"/>
      <c r="F2" s="182"/>
      <c r="G2" s="117"/>
      <c r="H2" s="117"/>
      <c r="I2" s="117"/>
      <c r="J2" s="117"/>
      <c r="K2" s="117"/>
      <c r="L2" s="117"/>
      <c r="M2" s="117"/>
      <c r="N2" s="182" t="s">
        <v>200</v>
      </c>
      <c r="O2" s="182"/>
      <c r="P2" s="182"/>
      <c r="Q2" s="117"/>
      <c r="R2" s="117"/>
      <c r="S2" s="117"/>
      <c r="T2" s="117"/>
      <c r="U2" s="117"/>
      <c r="V2" s="117"/>
      <c r="W2" s="117"/>
      <c r="X2" s="118" t="s">
        <v>201</v>
      </c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P2" s="114"/>
      <c r="AQ2" s="181"/>
      <c r="AR2" s="181"/>
      <c r="AS2" s="181"/>
      <c r="AT2" s="181"/>
      <c r="AU2" s="181"/>
      <c r="AW2" s="181"/>
      <c r="AX2" s="181"/>
      <c r="AY2" s="181"/>
      <c r="AZ2" s="181"/>
      <c r="BA2" s="181"/>
    </row>
    <row r="3" spans="1:53" x14ac:dyDescent="0.3">
      <c r="A3" s="114" t="s">
        <v>168</v>
      </c>
      <c r="B3" s="114" t="s">
        <v>202</v>
      </c>
      <c r="C3" s="114" t="s">
        <v>203</v>
      </c>
      <c r="D3" s="114" t="s">
        <v>204</v>
      </c>
      <c r="E3" s="114" t="s">
        <v>205</v>
      </c>
      <c r="F3" s="114" t="s">
        <v>206</v>
      </c>
      <c r="G3" s="119" t="s">
        <v>186</v>
      </c>
      <c r="H3" s="119" t="s">
        <v>187</v>
      </c>
      <c r="I3" s="119" t="s">
        <v>188</v>
      </c>
      <c r="J3" s="119" t="s">
        <v>189</v>
      </c>
      <c r="K3" s="119" t="s">
        <v>190</v>
      </c>
      <c r="L3" s="119" t="s">
        <v>191</v>
      </c>
      <c r="N3" s="114" t="s">
        <v>204</v>
      </c>
      <c r="O3" s="114" t="s">
        <v>205</v>
      </c>
      <c r="P3" s="114" t="s">
        <v>206</v>
      </c>
      <c r="Q3" s="119" t="s">
        <v>186</v>
      </c>
      <c r="R3" s="119" t="s">
        <v>187</v>
      </c>
      <c r="S3" s="119" t="s">
        <v>188</v>
      </c>
      <c r="T3" s="119" t="s">
        <v>189</v>
      </c>
      <c r="U3" s="119" t="s">
        <v>190</v>
      </c>
      <c r="V3" s="119" t="s">
        <v>191</v>
      </c>
      <c r="X3" s="114" t="s">
        <v>204</v>
      </c>
      <c r="Y3" s="114" t="s">
        <v>207</v>
      </c>
      <c r="Z3" s="114" t="s">
        <v>205</v>
      </c>
      <c r="AA3" s="114" t="s">
        <v>208</v>
      </c>
      <c r="AB3" s="114" t="s">
        <v>206</v>
      </c>
      <c r="AC3" s="114" t="s">
        <v>209</v>
      </c>
      <c r="AD3" s="119" t="s">
        <v>186</v>
      </c>
      <c r="AE3" s="119" t="s">
        <v>210</v>
      </c>
      <c r="AF3" s="119" t="s">
        <v>187</v>
      </c>
      <c r="AG3" s="119" t="s">
        <v>211</v>
      </c>
      <c r="AH3" s="119" t="s">
        <v>188</v>
      </c>
      <c r="AI3" s="119" t="s">
        <v>212</v>
      </c>
      <c r="AJ3" s="119" t="s">
        <v>189</v>
      </c>
      <c r="AK3" s="119" t="s">
        <v>213</v>
      </c>
      <c r="AL3" s="119" t="s">
        <v>190</v>
      </c>
      <c r="AM3" s="119" t="s">
        <v>214</v>
      </c>
      <c r="AN3" s="119" t="s">
        <v>191</v>
      </c>
      <c r="AO3" s="119" t="s">
        <v>215</v>
      </c>
      <c r="AP3" s="114"/>
      <c r="AQ3" s="114" t="s">
        <v>203</v>
      </c>
      <c r="AS3" s="114" t="s">
        <v>204</v>
      </c>
      <c r="AT3" s="114" t="s">
        <v>205</v>
      </c>
      <c r="AU3" s="114" t="s">
        <v>206</v>
      </c>
      <c r="AX3" s="114" t="s">
        <v>203</v>
      </c>
      <c r="AY3" s="114" t="s">
        <v>204</v>
      </c>
      <c r="AZ3" s="114" t="s">
        <v>205</v>
      </c>
      <c r="BA3" s="114" t="s">
        <v>206</v>
      </c>
    </row>
    <row r="4" spans="1:53" x14ac:dyDescent="0.3">
      <c r="B4" s="114">
        <v>15</v>
      </c>
      <c r="C4" s="120">
        <v>1.4999999999999999E-2</v>
      </c>
      <c r="D4" s="121">
        <v>0</v>
      </c>
      <c r="E4" s="121">
        <v>0</v>
      </c>
      <c r="F4" s="121">
        <v>0</v>
      </c>
      <c r="G4" s="122">
        <v>0.12874710648148147</v>
      </c>
      <c r="H4" s="122">
        <v>3.1993655960648146</v>
      </c>
      <c r="I4" s="122">
        <v>11278.246527777777</v>
      </c>
      <c r="J4" s="121">
        <v>0</v>
      </c>
      <c r="K4" s="122">
        <v>2420.4456018518517</v>
      </c>
      <c r="L4" s="122">
        <v>24.577822627314813</v>
      </c>
      <c r="N4" s="121">
        <v>0</v>
      </c>
      <c r="O4" s="121">
        <v>0</v>
      </c>
      <c r="P4" s="121">
        <v>0</v>
      </c>
      <c r="Q4" s="121">
        <v>0</v>
      </c>
      <c r="R4" s="122">
        <v>4.8162223219835623</v>
      </c>
      <c r="S4" s="122">
        <v>10917.61889633262</v>
      </c>
      <c r="T4" s="121">
        <v>0</v>
      </c>
      <c r="U4" s="122">
        <v>2337.4901995994196</v>
      </c>
      <c r="V4" s="122">
        <v>26.969572553353132</v>
      </c>
      <c r="X4" s="123">
        <f>AVERAGE(D4,N4)</f>
        <v>0</v>
      </c>
      <c r="Y4" s="123">
        <f t="shared" ref="Y4:Y14" si="0">_xlfn.STDEV.P(D4,N4)</f>
        <v>0</v>
      </c>
      <c r="Z4" s="123">
        <f t="shared" ref="Z4:Z14" si="1">AVERAGE(E4,O4)</f>
        <v>0</v>
      </c>
      <c r="AA4" s="123">
        <f t="shared" ref="AA4:AA14" si="2">_xlfn.STDEV.P(E4,O4)</f>
        <v>0</v>
      </c>
      <c r="AB4" s="123">
        <f t="shared" ref="AB4:AB14" si="3">AVERAGE(F4,P4)</f>
        <v>0</v>
      </c>
      <c r="AC4" s="123">
        <f t="shared" ref="AC4:AC14" si="4">_xlfn.STDEV.P(F4,P4)</f>
        <v>0</v>
      </c>
      <c r="AD4" s="123">
        <f t="shared" ref="AD4:AD14" si="5">AVERAGE(G4,Q4)</f>
        <v>6.4373553240740733E-2</v>
      </c>
      <c r="AE4" s="123">
        <f t="shared" ref="AE4:AE14" si="6">_xlfn.STDEV.P(G4,Q4)</f>
        <v>6.4373553240740733E-2</v>
      </c>
      <c r="AF4" s="123">
        <f t="shared" ref="AF4:AF14" si="7">AVERAGE(H4,R4)</f>
        <v>4.0077939590241884</v>
      </c>
      <c r="AG4" s="123">
        <f t="shared" ref="AG4:AG14" si="8">_xlfn.STDEV.P(H4,R4)</f>
        <v>0.8084283629593737</v>
      </c>
      <c r="AH4" s="123">
        <f t="shared" ref="AH4:AH14" si="9">AVERAGE(I4,S4)</f>
        <v>11097.932712055199</v>
      </c>
      <c r="AI4" s="123">
        <f t="shared" ref="AI4:AI14" si="10">_xlfn.STDEV.P(I4,S4)</f>
        <v>180.31381572257851</v>
      </c>
      <c r="AJ4" s="123">
        <f t="shared" ref="AJ4:AJ14" si="11">AVERAGE(J4,T4)</f>
        <v>0</v>
      </c>
      <c r="AK4" s="123">
        <f t="shared" ref="AK4:AK14" si="12">_xlfn.STDEV.P(J4,T4)</f>
        <v>0</v>
      </c>
      <c r="AL4" s="123">
        <f t="shared" ref="AL4:AL14" si="13">AVERAGE(K4,U4)</f>
        <v>2378.9679007256354</v>
      </c>
      <c r="AM4" s="123">
        <f t="shared" ref="AM4:AM14" si="14">_xlfn.STDEV.P(K4,U4)</f>
        <v>41.477701126216061</v>
      </c>
      <c r="AN4" s="123">
        <f t="shared" ref="AN4:AN14" si="15">AVERAGE(L4,V4)</f>
        <v>25.773697590333974</v>
      </c>
      <c r="AO4" s="123">
        <f t="shared" ref="AO4:AO14" si="16">_xlfn.STDEV.P(L4,V4)</f>
        <v>1.1958749630191594</v>
      </c>
      <c r="AP4" s="114"/>
      <c r="AQ4" s="120">
        <v>1.4999999999999999E-2</v>
      </c>
      <c r="AS4" s="114">
        <v>0</v>
      </c>
      <c r="AT4" s="114">
        <v>0</v>
      </c>
      <c r="AU4" s="114">
        <v>0</v>
      </c>
      <c r="AX4" s="120">
        <v>1.4999999999999999E-2</v>
      </c>
      <c r="AY4" s="114">
        <v>0</v>
      </c>
      <c r="AZ4" s="114">
        <v>0</v>
      </c>
      <c r="BA4" s="114">
        <v>0</v>
      </c>
    </row>
    <row r="5" spans="1:53" x14ac:dyDescent="0.3">
      <c r="B5" s="114">
        <v>30</v>
      </c>
      <c r="C5" s="120">
        <v>0.03</v>
      </c>
      <c r="D5" s="121">
        <v>0</v>
      </c>
      <c r="E5" s="121">
        <v>0</v>
      </c>
      <c r="F5" s="121">
        <v>0</v>
      </c>
      <c r="G5" s="122">
        <v>0</v>
      </c>
      <c r="H5" s="122">
        <v>1.0313212640368556</v>
      </c>
      <c r="I5" s="122">
        <v>5339.5826734811399</v>
      </c>
      <c r="J5" s="121">
        <v>0</v>
      </c>
      <c r="K5" s="122">
        <v>1167.0564497552548</v>
      </c>
      <c r="L5" s="122">
        <v>34.619126043766194</v>
      </c>
      <c r="N5" s="121">
        <v>0</v>
      </c>
      <c r="O5" s="121">
        <v>0</v>
      </c>
      <c r="P5" s="121">
        <v>0</v>
      </c>
      <c r="Q5" s="121">
        <v>0</v>
      </c>
      <c r="R5" s="122">
        <v>1.439126287568788</v>
      </c>
      <c r="S5" s="122">
        <v>5064.9250176379292</v>
      </c>
      <c r="T5" s="121">
        <v>0</v>
      </c>
      <c r="U5" s="122">
        <v>1103.3301538027374</v>
      </c>
      <c r="V5" s="122">
        <v>34.265863411880915</v>
      </c>
      <c r="X5" s="123">
        <f t="shared" ref="X5:X14" si="17">AVERAGE(D5,N5)</f>
        <v>0</v>
      </c>
      <c r="Y5" s="123">
        <f t="shared" si="0"/>
        <v>0</v>
      </c>
      <c r="Z5" s="123">
        <f t="shared" si="1"/>
        <v>0</v>
      </c>
      <c r="AA5" s="123">
        <f t="shared" si="2"/>
        <v>0</v>
      </c>
      <c r="AB5" s="123">
        <f t="shared" si="3"/>
        <v>0</v>
      </c>
      <c r="AC5" s="123">
        <f t="shared" si="4"/>
        <v>0</v>
      </c>
      <c r="AD5" s="123">
        <f t="shared" si="5"/>
        <v>0</v>
      </c>
      <c r="AE5" s="123">
        <f t="shared" si="6"/>
        <v>0</v>
      </c>
      <c r="AF5" s="123">
        <f t="shared" si="7"/>
        <v>1.2352237758028219</v>
      </c>
      <c r="AG5" s="123">
        <f t="shared" si="8"/>
        <v>0.20390251176596541</v>
      </c>
      <c r="AH5" s="123">
        <f t="shared" si="9"/>
        <v>5202.253845559535</v>
      </c>
      <c r="AI5" s="123">
        <f t="shared" si="10"/>
        <v>137.32882792160535</v>
      </c>
      <c r="AJ5" s="123">
        <f t="shared" si="11"/>
        <v>0</v>
      </c>
      <c r="AK5" s="123">
        <f t="shared" si="12"/>
        <v>0</v>
      </c>
      <c r="AL5" s="123">
        <f t="shared" si="13"/>
        <v>1135.1933017789961</v>
      </c>
      <c r="AM5" s="123">
        <f t="shared" si="14"/>
        <v>31.863147976258688</v>
      </c>
      <c r="AN5" s="123">
        <f t="shared" si="15"/>
        <v>34.442494727823558</v>
      </c>
      <c r="AO5" s="123">
        <f t="shared" si="16"/>
        <v>0.17663131594263959</v>
      </c>
      <c r="AP5" s="114"/>
      <c r="AQ5" s="120">
        <v>0.03</v>
      </c>
      <c r="AS5" s="114">
        <v>0</v>
      </c>
      <c r="AT5" s="114">
        <v>0</v>
      </c>
      <c r="AU5" s="114">
        <v>0</v>
      </c>
      <c r="AX5" s="120">
        <v>0.03</v>
      </c>
      <c r="AY5" s="114">
        <v>0</v>
      </c>
      <c r="AZ5" s="114">
        <v>0</v>
      </c>
      <c r="BA5" s="114">
        <v>0</v>
      </c>
    </row>
    <row r="6" spans="1:53" x14ac:dyDescent="0.3">
      <c r="B6" s="114">
        <v>45</v>
      </c>
      <c r="C6" s="120">
        <v>4.4999999999999998E-2</v>
      </c>
      <c r="D6" s="121">
        <v>0</v>
      </c>
      <c r="E6" s="121">
        <v>0</v>
      </c>
      <c r="F6" s="121">
        <v>0</v>
      </c>
      <c r="G6" s="122">
        <v>0</v>
      </c>
      <c r="H6" s="122">
        <v>0.61219028485326821</v>
      </c>
      <c r="I6" s="122">
        <v>2561.6337231828943</v>
      </c>
      <c r="J6" s="121">
        <v>0</v>
      </c>
      <c r="K6" s="122">
        <v>561.49327688885694</v>
      </c>
      <c r="L6" s="122">
        <v>44.154224295041971</v>
      </c>
      <c r="N6" s="121">
        <v>0</v>
      </c>
      <c r="O6" s="121">
        <v>0</v>
      </c>
      <c r="P6" s="121">
        <v>0</v>
      </c>
      <c r="Q6" s="121">
        <v>0</v>
      </c>
      <c r="R6" s="122">
        <v>1.3982966001529584</v>
      </c>
      <c r="S6" s="122">
        <v>2568.204755614267</v>
      </c>
      <c r="T6" s="121">
        <v>0</v>
      </c>
      <c r="U6" s="122">
        <v>558.65278453730105</v>
      </c>
      <c r="V6" s="122">
        <v>42.395021205589934</v>
      </c>
      <c r="X6" s="123">
        <f t="shared" si="17"/>
        <v>0</v>
      </c>
      <c r="Y6" s="123">
        <f t="shared" si="0"/>
        <v>0</v>
      </c>
      <c r="Z6" s="123">
        <f t="shared" si="1"/>
        <v>0</v>
      </c>
      <c r="AA6" s="123">
        <f t="shared" si="2"/>
        <v>0</v>
      </c>
      <c r="AB6" s="123">
        <f t="shared" si="3"/>
        <v>0</v>
      </c>
      <c r="AC6" s="123">
        <f t="shared" si="4"/>
        <v>0</v>
      </c>
      <c r="AD6" s="123">
        <f t="shared" si="5"/>
        <v>0</v>
      </c>
      <c r="AE6" s="123">
        <f t="shared" si="6"/>
        <v>0</v>
      </c>
      <c r="AF6" s="123">
        <f t="shared" si="7"/>
        <v>1.0052434425031134</v>
      </c>
      <c r="AG6" s="123">
        <f t="shared" si="8"/>
        <v>0.39305315764984478</v>
      </c>
      <c r="AH6" s="123">
        <f t="shared" si="9"/>
        <v>2564.9192393985804</v>
      </c>
      <c r="AI6" s="123">
        <f t="shared" si="10"/>
        <v>3.2855162156863571</v>
      </c>
      <c r="AJ6" s="123">
        <f t="shared" si="11"/>
        <v>0</v>
      </c>
      <c r="AK6" s="123">
        <f t="shared" si="12"/>
        <v>0</v>
      </c>
      <c r="AL6" s="123">
        <f t="shared" si="13"/>
        <v>560.07303071307899</v>
      </c>
      <c r="AM6" s="123">
        <f t="shared" si="14"/>
        <v>1.4202461757779474</v>
      </c>
      <c r="AN6" s="123">
        <f t="shared" si="15"/>
        <v>43.274622750315956</v>
      </c>
      <c r="AO6" s="123">
        <f t="shared" si="16"/>
        <v>0.87960154472601815</v>
      </c>
      <c r="AP6" s="114"/>
      <c r="AQ6" s="120">
        <v>4.4999999999999998E-2</v>
      </c>
      <c r="AS6" s="114">
        <v>0</v>
      </c>
      <c r="AT6" s="114">
        <v>0</v>
      </c>
      <c r="AU6" s="114">
        <v>0</v>
      </c>
      <c r="AX6" s="120">
        <v>4.4999999999999998E-2</v>
      </c>
      <c r="AY6" s="114">
        <v>0</v>
      </c>
      <c r="AZ6" s="114">
        <v>0</v>
      </c>
      <c r="BA6" s="114">
        <v>0</v>
      </c>
    </row>
    <row r="7" spans="1:53" x14ac:dyDescent="0.3">
      <c r="B7" s="114">
        <v>60</v>
      </c>
      <c r="C7" s="120">
        <v>0.06</v>
      </c>
      <c r="D7" s="121">
        <v>0</v>
      </c>
      <c r="E7" s="121">
        <v>0</v>
      </c>
      <c r="F7" s="121">
        <v>0</v>
      </c>
      <c r="G7" s="122">
        <v>0</v>
      </c>
      <c r="H7" s="122">
        <v>0.85731986702319873</v>
      </c>
      <c r="I7" s="122">
        <v>1714.6397340463975</v>
      </c>
      <c r="J7" s="121">
        <v>0</v>
      </c>
      <c r="K7" s="122">
        <v>379.17236395172364</v>
      </c>
      <c r="L7" s="122">
        <v>47.159562766495633</v>
      </c>
      <c r="N7" s="121">
        <v>0</v>
      </c>
      <c r="O7" s="121">
        <v>0</v>
      </c>
      <c r="P7" s="121">
        <v>0</v>
      </c>
      <c r="Q7" s="121">
        <v>0</v>
      </c>
      <c r="R7" s="122">
        <v>0.47912808802159013</v>
      </c>
      <c r="S7" s="122">
        <v>1692.2537886651442</v>
      </c>
      <c r="T7" s="121">
        <v>0</v>
      </c>
      <c r="U7" s="122">
        <v>374.38536433464805</v>
      </c>
      <c r="V7" s="122">
        <v>45.996296450072656</v>
      </c>
      <c r="X7" s="123">
        <f t="shared" si="17"/>
        <v>0</v>
      </c>
      <c r="Y7" s="123">
        <f t="shared" si="0"/>
        <v>0</v>
      </c>
      <c r="Z7" s="123">
        <f t="shared" si="1"/>
        <v>0</v>
      </c>
      <c r="AA7" s="123">
        <f t="shared" si="2"/>
        <v>0</v>
      </c>
      <c r="AB7" s="123">
        <f t="shared" si="3"/>
        <v>0</v>
      </c>
      <c r="AC7" s="123">
        <f t="shared" si="4"/>
        <v>0</v>
      </c>
      <c r="AD7" s="123">
        <f t="shared" si="5"/>
        <v>0</v>
      </c>
      <c r="AE7" s="123">
        <f t="shared" si="6"/>
        <v>0</v>
      </c>
      <c r="AF7" s="123">
        <f t="shared" si="7"/>
        <v>0.66822397752239437</v>
      </c>
      <c r="AG7" s="123">
        <f t="shared" si="8"/>
        <v>0.18909588950080439</v>
      </c>
      <c r="AH7" s="123">
        <f t="shared" si="9"/>
        <v>1703.4467613557708</v>
      </c>
      <c r="AI7" s="123">
        <f t="shared" si="10"/>
        <v>11.192972690626675</v>
      </c>
      <c r="AJ7" s="123">
        <f t="shared" si="11"/>
        <v>0</v>
      </c>
      <c r="AK7" s="123">
        <f t="shared" si="12"/>
        <v>0</v>
      </c>
      <c r="AL7" s="123">
        <f t="shared" si="13"/>
        <v>376.77886414318584</v>
      </c>
      <c r="AM7" s="123">
        <f t="shared" si="14"/>
        <v>2.393499808537797</v>
      </c>
      <c r="AN7" s="123">
        <f t="shared" si="15"/>
        <v>46.577929608284144</v>
      </c>
      <c r="AO7" s="123">
        <f t="shared" si="16"/>
        <v>0.58163315821148842</v>
      </c>
      <c r="AP7" s="114"/>
      <c r="AQ7" s="120">
        <v>0.06</v>
      </c>
      <c r="AS7" s="114">
        <v>0</v>
      </c>
      <c r="AT7" s="114">
        <v>0</v>
      </c>
      <c r="AU7" s="114">
        <v>0</v>
      </c>
      <c r="AX7" s="120">
        <v>0.06</v>
      </c>
      <c r="AY7" s="114">
        <v>0</v>
      </c>
      <c r="AZ7" s="114">
        <v>0</v>
      </c>
      <c r="BA7" s="114">
        <v>0</v>
      </c>
    </row>
    <row r="8" spans="1:53" x14ac:dyDescent="0.3">
      <c r="B8" s="114">
        <v>75</v>
      </c>
      <c r="C8" s="120">
        <v>7.4999999999999997E-2</v>
      </c>
      <c r="D8" s="121">
        <v>0</v>
      </c>
      <c r="E8" s="121">
        <v>0</v>
      </c>
      <c r="F8" s="121">
        <v>0</v>
      </c>
      <c r="G8" s="122">
        <v>0.32826791478373141</v>
      </c>
      <c r="H8" s="122">
        <v>0.7209020873681945</v>
      </c>
      <c r="I8" s="122">
        <v>1324.01392296105</v>
      </c>
      <c r="J8" s="121">
        <v>0</v>
      </c>
      <c r="K8" s="122">
        <v>296.08478588336561</v>
      </c>
      <c r="L8" s="122">
        <v>45.313845491715085</v>
      </c>
      <c r="N8" s="121">
        <v>0</v>
      </c>
      <c r="O8" s="121">
        <v>0</v>
      </c>
      <c r="P8" s="121">
        <v>0</v>
      </c>
      <c r="Q8" s="121">
        <v>0</v>
      </c>
      <c r="R8" s="122">
        <v>0.46501374885426217</v>
      </c>
      <c r="S8" s="122">
        <v>1315.6312063738278</v>
      </c>
      <c r="T8" s="121">
        <v>0</v>
      </c>
      <c r="U8" s="122">
        <v>294.60409504336178</v>
      </c>
      <c r="V8" s="122">
        <v>45.492652753296198</v>
      </c>
      <c r="X8" s="123">
        <f t="shared" si="17"/>
        <v>0</v>
      </c>
      <c r="Y8" s="123">
        <f t="shared" si="0"/>
        <v>0</v>
      </c>
      <c r="Z8" s="123">
        <f t="shared" si="1"/>
        <v>0</v>
      </c>
      <c r="AA8" s="123">
        <f t="shared" si="2"/>
        <v>0</v>
      </c>
      <c r="AB8" s="123">
        <f t="shared" si="3"/>
        <v>0</v>
      </c>
      <c r="AC8" s="123">
        <f t="shared" si="4"/>
        <v>0</v>
      </c>
      <c r="AD8" s="123">
        <f t="shared" si="5"/>
        <v>0.1641339573918657</v>
      </c>
      <c r="AE8" s="123">
        <f t="shared" si="6"/>
        <v>0.1641339573918657</v>
      </c>
      <c r="AF8" s="123">
        <f t="shared" si="7"/>
        <v>0.59295791811122833</v>
      </c>
      <c r="AG8" s="123">
        <f t="shared" si="8"/>
        <v>0.12794416925696614</v>
      </c>
      <c r="AH8" s="123">
        <f t="shared" si="9"/>
        <v>1319.8225646674389</v>
      </c>
      <c r="AI8" s="123">
        <f t="shared" si="10"/>
        <v>4.1913582936110743</v>
      </c>
      <c r="AJ8" s="123">
        <f t="shared" si="11"/>
        <v>0</v>
      </c>
      <c r="AK8" s="123">
        <f t="shared" si="12"/>
        <v>0</v>
      </c>
      <c r="AL8" s="123">
        <f t="shared" si="13"/>
        <v>295.3444404633637</v>
      </c>
      <c r="AM8" s="123">
        <f t="shared" si="14"/>
        <v>0.7403454200019155</v>
      </c>
      <c r="AN8" s="123">
        <f t="shared" si="15"/>
        <v>45.403249122505642</v>
      </c>
      <c r="AO8" s="123">
        <f t="shared" si="16"/>
        <v>8.9403630790556576E-2</v>
      </c>
      <c r="AP8" s="114"/>
      <c r="AQ8" s="120">
        <v>7.4999999999999997E-2</v>
      </c>
      <c r="AS8" s="114">
        <v>0</v>
      </c>
      <c r="AT8" s="114">
        <v>0</v>
      </c>
      <c r="AU8" s="114">
        <v>0</v>
      </c>
      <c r="AX8" s="120">
        <v>7.4999999999999997E-2</v>
      </c>
      <c r="AY8" s="114">
        <v>0</v>
      </c>
      <c r="AZ8" s="114">
        <v>0</v>
      </c>
      <c r="BA8" s="114">
        <v>0</v>
      </c>
    </row>
    <row r="9" spans="1:53" x14ac:dyDescent="0.3">
      <c r="B9" s="114">
        <v>90</v>
      </c>
      <c r="C9" s="120">
        <v>0.09</v>
      </c>
      <c r="D9" s="121">
        <v>0</v>
      </c>
      <c r="E9" s="121">
        <v>0</v>
      </c>
      <c r="F9" s="121">
        <v>0</v>
      </c>
      <c r="G9" s="121">
        <v>0</v>
      </c>
      <c r="H9" s="122">
        <v>0.47614181791990773</v>
      </c>
      <c r="I9" s="122">
        <v>1141.179242293287</v>
      </c>
      <c r="J9" s="121">
        <v>0</v>
      </c>
      <c r="K9" s="122">
        <v>255.39934889080953</v>
      </c>
      <c r="L9" s="122">
        <v>42.532733866320939</v>
      </c>
      <c r="N9" s="121">
        <v>0</v>
      </c>
      <c r="O9" s="121">
        <v>0</v>
      </c>
      <c r="P9" s="121">
        <v>0</v>
      </c>
      <c r="Q9" s="121">
        <v>0</v>
      </c>
      <c r="R9" s="122">
        <v>0.4467407149327573</v>
      </c>
      <c r="S9" s="122">
        <v>1160.2119155459548</v>
      </c>
      <c r="T9" s="121">
        <v>0</v>
      </c>
      <c r="U9" s="122">
        <v>259.04391749703848</v>
      </c>
      <c r="V9" s="122">
        <v>42.065894084035946</v>
      </c>
      <c r="X9" s="123">
        <f t="shared" si="17"/>
        <v>0</v>
      </c>
      <c r="Y9" s="123">
        <f t="shared" si="0"/>
        <v>0</v>
      </c>
      <c r="Z9" s="123">
        <f t="shared" si="1"/>
        <v>0</v>
      </c>
      <c r="AA9" s="123">
        <f t="shared" si="2"/>
        <v>0</v>
      </c>
      <c r="AB9" s="123">
        <f t="shared" si="3"/>
        <v>0</v>
      </c>
      <c r="AC9" s="123">
        <f t="shared" si="4"/>
        <v>0</v>
      </c>
      <c r="AD9" s="123">
        <f t="shared" si="5"/>
        <v>0</v>
      </c>
      <c r="AE9" s="123">
        <f t="shared" si="6"/>
        <v>0</v>
      </c>
      <c r="AF9" s="123">
        <f t="shared" si="7"/>
        <v>0.46144126642633254</v>
      </c>
      <c r="AG9" s="123">
        <f t="shared" si="8"/>
        <v>1.4700551493575215E-2</v>
      </c>
      <c r="AH9" s="123">
        <f t="shared" si="9"/>
        <v>1150.6955789196209</v>
      </c>
      <c r="AI9" s="123">
        <f t="shared" si="10"/>
        <v>9.5163366263338958</v>
      </c>
      <c r="AJ9" s="123">
        <f t="shared" si="11"/>
        <v>0</v>
      </c>
      <c r="AK9" s="123">
        <f t="shared" si="12"/>
        <v>0</v>
      </c>
      <c r="AL9" s="123">
        <f t="shared" si="13"/>
        <v>257.22163319392399</v>
      </c>
      <c r="AM9" s="123">
        <f t="shared" si="14"/>
        <v>1.822284303114472</v>
      </c>
      <c r="AN9" s="123">
        <f t="shared" si="15"/>
        <v>42.299313975178443</v>
      </c>
      <c r="AO9" s="123">
        <f t="shared" si="16"/>
        <v>0.23341989114249628</v>
      </c>
      <c r="AP9" s="114"/>
      <c r="AQ9" s="120">
        <v>0.09</v>
      </c>
      <c r="AS9" s="114">
        <v>0</v>
      </c>
      <c r="AT9" s="114">
        <v>0</v>
      </c>
      <c r="AU9" s="114">
        <v>0</v>
      </c>
      <c r="AX9" s="120">
        <v>0.09</v>
      </c>
      <c r="AY9" s="114">
        <v>0</v>
      </c>
      <c r="AZ9" s="114">
        <v>0</v>
      </c>
      <c r="BA9" s="114">
        <v>0</v>
      </c>
    </row>
    <row r="10" spans="1:53" x14ac:dyDescent="0.3">
      <c r="B10" s="114">
        <v>135</v>
      </c>
      <c r="C10" s="120">
        <v>0.13500000000000001</v>
      </c>
      <c r="D10" s="121">
        <v>0</v>
      </c>
      <c r="E10" s="121">
        <v>0</v>
      </c>
      <c r="F10" s="121">
        <v>0</v>
      </c>
      <c r="G10" s="121">
        <v>0</v>
      </c>
      <c r="H10" s="122">
        <v>0.40471286054574179</v>
      </c>
      <c r="I10" s="122">
        <v>971.74839272658653</v>
      </c>
      <c r="J10" s="121">
        <v>0</v>
      </c>
      <c r="K10" s="122">
        <v>222.04516402915024</v>
      </c>
      <c r="L10" s="122">
        <v>39.399343883398977</v>
      </c>
      <c r="N10" s="121">
        <v>0</v>
      </c>
      <c r="O10" s="121">
        <v>0</v>
      </c>
      <c r="P10" s="121">
        <v>0</v>
      </c>
      <c r="Q10" s="121">
        <v>0</v>
      </c>
      <c r="R10" s="122">
        <v>0.54462209221340008</v>
      </c>
      <c r="S10" s="122">
        <v>975.00637971862363</v>
      </c>
      <c r="T10" s="121">
        <v>0</v>
      </c>
      <c r="U10" s="122">
        <v>222.94083205646095</v>
      </c>
      <c r="V10" s="122">
        <v>39.96109253842225</v>
      </c>
      <c r="X10" s="123">
        <f t="shared" si="17"/>
        <v>0</v>
      </c>
      <c r="Y10" s="123">
        <f t="shared" si="0"/>
        <v>0</v>
      </c>
      <c r="Z10" s="123">
        <f t="shared" si="1"/>
        <v>0</v>
      </c>
      <c r="AA10" s="123">
        <f t="shared" si="2"/>
        <v>0</v>
      </c>
      <c r="AB10" s="123">
        <f t="shared" si="3"/>
        <v>0</v>
      </c>
      <c r="AC10" s="123">
        <f t="shared" si="4"/>
        <v>0</v>
      </c>
      <c r="AD10" s="123">
        <f t="shared" si="5"/>
        <v>0</v>
      </c>
      <c r="AE10" s="123">
        <f t="shared" si="6"/>
        <v>0</v>
      </c>
      <c r="AF10" s="123">
        <f t="shared" si="7"/>
        <v>0.47466747637957096</v>
      </c>
      <c r="AG10" s="123">
        <f t="shared" si="8"/>
        <v>6.9954615833828851E-2</v>
      </c>
      <c r="AH10" s="123">
        <f t="shared" si="9"/>
        <v>973.37738622260508</v>
      </c>
      <c r="AI10" s="123">
        <f t="shared" si="10"/>
        <v>1.6289934960185519</v>
      </c>
      <c r="AJ10" s="123">
        <f t="shared" si="11"/>
        <v>0</v>
      </c>
      <c r="AK10" s="123">
        <f t="shared" si="12"/>
        <v>0</v>
      </c>
      <c r="AL10" s="123">
        <f t="shared" si="13"/>
        <v>222.4929980428056</v>
      </c>
      <c r="AM10" s="123">
        <f t="shared" si="14"/>
        <v>0.44783401365535269</v>
      </c>
      <c r="AN10" s="123">
        <f t="shared" si="15"/>
        <v>39.68021821091061</v>
      </c>
      <c r="AO10" s="123">
        <f t="shared" si="16"/>
        <v>0.28087432751163632</v>
      </c>
      <c r="AP10" s="114"/>
      <c r="AQ10" s="120">
        <v>0.13500000000000001</v>
      </c>
      <c r="AS10" s="114">
        <v>0</v>
      </c>
      <c r="AT10" s="114">
        <v>0</v>
      </c>
      <c r="AU10" s="114">
        <v>0</v>
      </c>
      <c r="AX10" s="120">
        <v>0.13500000000000001</v>
      </c>
      <c r="AY10" s="114">
        <v>0</v>
      </c>
      <c r="AZ10" s="114">
        <v>0</v>
      </c>
      <c r="BA10" s="114">
        <v>0</v>
      </c>
    </row>
    <row r="11" spans="1:53" x14ac:dyDescent="0.3">
      <c r="B11" s="114">
        <v>180</v>
      </c>
      <c r="C11" s="120">
        <v>0.18</v>
      </c>
      <c r="D11" s="121">
        <v>0</v>
      </c>
      <c r="E11" s="121">
        <v>0</v>
      </c>
      <c r="F11" s="121">
        <v>0</v>
      </c>
      <c r="G11" s="121">
        <v>0</v>
      </c>
      <c r="H11" s="122">
        <v>0.53962604471747988</v>
      </c>
      <c r="I11" s="122">
        <v>842.05646355692079</v>
      </c>
      <c r="J11" s="121">
        <v>0</v>
      </c>
      <c r="K11" s="122">
        <v>197.31126532847586</v>
      </c>
      <c r="L11" s="122">
        <v>33.216980974831536</v>
      </c>
      <c r="N11" s="121">
        <v>0</v>
      </c>
      <c r="O11" s="121">
        <v>0</v>
      </c>
      <c r="P11" s="121">
        <v>0</v>
      </c>
      <c r="Q11" s="121">
        <v>0</v>
      </c>
      <c r="R11" s="122">
        <v>0.41800070003500178</v>
      </c>
      <c r="S11" s="122">
        <v>830.45649282464126</v>
      </c>
      <c r="T11" s="121">
        <v>0</v>
      </c>
      <c r="U11" s="122">
        <v>194.54093804690234</v>
      </c>
      <c r="V11" s="122">
        <v>32.736279313965696</v>
      </c>
      <c r="X11" s="123">
        <f t="shared" si="17"/>
        <v>0</v>
      </c>
      <c r="Y11" s="123">
        <f t="shared" si="0"/>
        <v>0</v>
      </c>
      <c r="Z11" s="123">
        <f t="shared" si="1"/>
        <v>0</v>
      </c>
      <c r="AA11" s="123">
        <f t="shared" si="2"/>
        <v>0</v>
      </c>
      <c r="AB11" s="123">
        <f t="shared" si="3"/>
        <v>0</v>
      </c>
      <c r="AC11" s="123">
        <f t="shared" si="4"/>
        <v>0</v>
      </c>
      <c r="AD11" s="123">
        <f t="shared" si="5"/>
        <v>0</v>
      </c>
      <c r="AE11" s="123">
        <f t="shared" si="6"/>
        <v>0</v>
      </c>
      <c r="AF11" s="123">
        <f t="shared" si="7"/>
        <v>0.47881337237624083</v>
      </c>
      <c r="AG11" s="123">
        <f t="shared" si="8"/>
        <v>6.0812672341239049E-2</v>
      </c>
      <c r="AH11" s="123">
        <f t="shared" si="9"/>
        <v>836.25647819078108</v>
      </c>
      <c r="AI11" s="123">
        <f t="shared" si="10"/>
        <v>5.7999853661397651</v>
      </c>
      <c r="AJ11" s="123">
        <f t="shared" si="11"/>
        <v>0</v>
      </c>
      <c r="AK11" s="123">
        <f t="shared" si="12"/>
        <v>0</v>
      </c>
      <c r="AL11" s="123">
        <f t="shared" si="13"/>
        <v>195.92610168768908</v>
      </c>
      <c r="AM11" s="123">
        <f t="shared" si="14"/>
        <v>1.3851636407867574</v>
      </c>
      <c r="AN11" s="123">
        <f t="shared" si="15"/>
        <v>32.976630144398612</v>
      </c>
      <c r="AO11" s="123">
        <f t="shared" si="16"/>
        <v>0.24035083043292005</v>
      </c>
      <c r="AP11" s="114"/>
      <c r="AQ11" s="120">
        <v>0.18</v>
      </c>
      <c r="AS11" s="114">
        <v>0</v>
      </c>
      <c r="AT11" s="114">
        <v>0</v>
      </c>
      <c r="AU11" s="114">
        <v>0</v>
      </c>
      <c r="AX11" s="120">
        <v>0.18</v>
      </c>
      <c r="AY11" s="114">
        <v>0</v>
      </c>
      <c r="AZ11" s="114">
        <v>0</v>
      </c>
      <c r="BA11" s="114">
        <v>0</v>
      </c>
    </row>
    <row r="12" spans="1:53" x14ac:dyDescent="0.3">
      <c r="B12" s="114">
        <v>225</v>
      </c>
      <c r="C12" s="120">
        <v>0.22500000000000001</v>
      </c>
      <c r="D12" s="121">
        <v>0</v>
      </c>
      <c r="E12" s="121">
        <v>0</v>
      </c>
      <c r="F12" s="121">
        <v>0</v>
      </c>
      <c r="G12" s="121">
        <v>0</v>
      </c>
      <c r="H12" s="122">
        <v>0.52803430079155678</v>
      </c>
      <c r="I12" s="122">
        <v>761.77748460861926</v>
      </c>
      <c r="J12" s="121">
        <v>0</v>
      </c>
      <c r="K12" s="122">
        <v>183.94368220463207</v>
      </c>
      <c r="L12" s="122">
        <v>28.889343301084729</v>
      </c>
      <c r="N12" s="121">
        <v>0</v>
      </c>
      <c r="O12" s="121">
        <v>0</v>
      </c>
      <c r="P12" s="121">
        <v>0</v>
      </c>
      <c r="Q12" s="121">
        <v>0</v>
      </c>
      <c r="R12" s="122">
        <v>0.38858688944795172</v>
      </c>
      <c r="S12" s="122">
        <v>734.72122276546258</v>
      </c>
      <c r="T12" s="121">
        <v>0</v>
      </c>
      <c r="U12" s="122">
        <v>178.79489248587836</v>
      </c>
      <c r="V12" s="122">
        <v>28.571244125884085</v>
      </c>
      <c r="X12" s="123">
        <f t="shared" si="17"/>
        <v>0</v>
      </c>
      <c r="Y12" s="123">
        <f t="shared" si="0"/>
        <v>0</v>
      </c>
      <c r="Z12" s="123">
        <f t="shared" si="1"/>
        <v>0</v>
      </c>
      <c r="AA12" s="123">
        <f t="shared" si="2"/>
        <v>0</v>
      </c>
      <c r="AB12" s="123">
        <f t="shared" si="3"/>
        <v>0</v>
      </c>
      <c r="AC12" s="123">
        <f t="shared" si="4"/>
        <v>0</v>
      </c>
      <c r="AD12" s="123">
        <f t="shared" si="5"/>
        <v>0</v>
      </c>
      <c r="AE12" s="123">
        <f t="shared" si="6"/>
        <v>0</v>
      </c>
      <c r="AF12" s="123">
        <f t="shared" si="7"/>
        <v>0.45831059511975425</v>
      </c>
      <c r="AG12" s="123">
        <f t="shared" si="8"/>
        <v>6.9723705671802458E-2</v>
      </c>
      <c r="AH12" s="123">
        <f t="shared" si="9"/>
        <v>748.24935368704087</v>
      </c>
      <c r="AI12" s="123">
        <f t="shared" si="10"/>
        <v>13.528130921578338</v>
      </c>
      <c r="AJ12" s="123">
        <f t="shared" si="11"/>
        <v>0</v>
      </c>
      <c r="AK12" s="123">
        <f t="shared" si="12"/>
        <v>0</v>
      </c>
      <c r="AL12" s="123">
        <f t="shared" si="13"/>
        <v>181.3692873452552</v>
      </c>
      <c r="AM12" s="123">
        <f t="shared" si="14"/>
        <v>2.5743948593768522</v>
      </c>
      <c r="AN12" s="123">
        <f t="shared" si="15"/>
        <v>28.730293713484407</v>
      </c>
      <c r="AO12" s="123">
        <f t="shared" si="16"/>
        <v>0.15904958760032173</v>
      </c>
      <c r="AP12" s="114"/>
      <c r="AQ12" s="120">
        <v>0.22500000000000001</v>
      </c>
      <c r="AS12" s="114">
        <v>0</v>
      </c>
      <c r="AT12" s="114">
        <v>0</v>
      </c>
      <c r="AU12" s="114">
        <v>0</v>
      </c>
      <c r="AX12" s="120">
        <v>0.22500000000000001</v>
      </c>
      <c r="AY12" s="114">
        <v>0</v>
      </c>
      <c r="AZ12" s="114">
        <v>0</v>
      </c>
      <c r="BA12" s="114">
        <v>0</v>
      </c>
    </row>
    <row r="13" spans="1:53" x14ac:dyDescent="0.3">
      <c r="B13" s="114">
        <v>270</v>
      </c>
      <c r="C13" s="120">
        <v>0.27</v>
      </c>
      <c r="D13" s="121">
        <v>0</v>
      </c>
      <c r="E13" s="121">
        <v>0</v>
      </c>
      <c r="F13" s="121">
        <v>0</v>
      </c>
      <c r="G13" s="121">
        <v>0</v>
      </c>
      <c r="H13" s="122">
        <v>0.47417956148224127</v>
      </c>
      <c r="I13" s="122">
        <v>681.44191819464027</v>
      </c>
      <c r="J13" s="121">
        <v>0</v>
      </c>
      <c r="K13" s="122">
        <v>175.90532119502498</v>
      </c>
      <c r="L13" s="122">
        <v>25.799447108603662</v>
      </c>
      <c r="N13" s="121">
        <v>0</v>
      </c>
      <c r="O13" s="121">
        <v>0</v>
      </c>
      <c r="P13" s="121">
        <v>0</v>
      </c>
      <c r="Q13" s="121">
        <v>0</v>
      </c>
      <c r="R13" s="122">
        <v>0.43767479476748433</v>
      </c>
      <c r="S13" s="122">
        <v>674.38582251345883</v>
      </c>
      <c r="T13" s="121">
        <v>0</v>
      </c>
      <c r="U13" s="122">
        <v>183.04430683783585</v>
      </c>
      <c r="V13" s="122">
        <v>24.72518866775474</v>
      </c>
      <c r="X13" s="123">
        <f t="shared" si="17"/>
        <v>0</v>
      </c>
      <c r="Y13" s="123">
        <f t="shared" si="0"/>
        <v>0</v>
      </c>
      <c r="Z13" s="123">
        <f t="shared" si="1"/>
        <v>0</v>
      </c>
      <c r="AA13" s="123">
        <f t="shared" si="2"/>
        <v>0</v>
      </c>
      <c r="AB13" s="123">
        <f t="shared" si="3"/>
        <v>0</v>
      </c>
      <c r="AC13" s="123">
        <f t="shared" si="4"/>
        <v>0</v>
      </c>
      <c r="AD13" s="123">
        <f t="shared" si="5"/>
        <v>0</v>
      </c>
      <c r="AE13" s="123">
        <f t="shared" si="6"/>
        <v>0</v>
      </c>
      <c r="AF13" s="123">
        <f t="shared" si="7"/>
        <v>0.45592717812486283</v>
      </c>
      <c r="AG13" s="123">
        <f t="shared" si="8"/>
        <v>1.8252383357378471E-2</v>
      </c>
      <c r="AH13" s="123">
        <f t="shared" si="9"/>
        <v>677.91387035404955</v>
      </c>
      <c r="AI13" s="123">
        <f t="shared" si="10"/>
        <v>3.5280478405907161</v>
      </c>
      <c r="AJ13" s="123">
        <f t="shared" si="11"/>
        <v>0</v>
      </c>
      <c r="AK13" s="123">
        <f t="shared" si="12"/>
        <v>0</v>
      </c>
      <c r="AL13" s="123">
        <f t="shared" si="13"/>
        <v>179.4748140164304</v>
      </c>
      <c r="AM13" s="123">
        <f t="shared" si="14"/>
        <v>3.5694928214054329</v>
      </c>
      <c r="AN13" s="123">
        <f t="shared" si="15"/>
        <v>25.262317888179201</v>
      </c>
      <c r="AO13" s="123">
        <f t="shared" si="16"/>
        <v>0.5371292204244611</v>
      </c>
      <c r="AP13" s="114"/>
      <c r="AQ13" s="120">
        <v>0.27</v>
      </c>
      <c r="AS13" s="114">
        <v>0</v>
      </c>
      <c r="AT13" s="114">
        <v>0</v>
      </c>
      <c r="AU13" s="114">
        <v>0</v>
      </c>
      <c r="AX13" s="120">
        <v>0.27</v>
      </c>
      <c r="AY13" s="114">
        <v>0</v>
      </c>
      <c r="AZ13" s="114">
        <v>0</v>
      </c>
      <c r="BA13" s="114">
        <v>0</v>
      </c>
    </row>
    <row r="14" spans="1:53" x14ac:dyDescent="0.3">
      <c r="B14" s="114">
        <v>315</v>
      </c>
      <c r="C14" s="120">
        <v>0.315</v>
      </c>
      <c r="D14" s="121">
        <v>0</v>
      </c>
      <c r="E14" s="121">
        <v>0</v>
      </c>
      <c r="F14" s="121">
        <v>0</v>
      </c>
      <c r="G14" s="121">
        <v>0</v>
      </c>
      <c r="H14" s="122">
        <v>0.43877382738273824</v>
      </c>
      <c r="I14" s="122">
        <v>620.19940994099409</v>
      </c>
      <c r="J14" s="121">
        <v>0</v>
      </c>
      <c r="K14" s="122">
        <v>185.61611911191116</v>
      </c>
      <c r="L14" s="122">
        <v>23.5187701520152</v>
      </c>
      <c r="N14" s="121">
        <v>0</v>
      </c>
      <c r="O14" s="121">
        <v>0</v>
      </c>
      <c r="P14" s="121">
        <v>0</v>
      </c>
      <c r="Q14" s="121">
        <v>0</v>
      </c>
      <c r="R14" s="122">
        <v>0.47586672565135396</v>
      </c>
      <c r="S14" s="122">
        <v>606.49214184265054</v>
      </c>
      <c r="T14" s="121">
        <v>0</v>
      </c>
      <c r="U14" s="122">
        <v>193.46361731355793</v>
      </c>
      <c r="V14" s="122">
        <v>21.763764697664673</v>
      </c>
      <c r="X14" s="123">
        <f t="shared" si="17"/>
        <v>0</v>
      </c>
      <c r="Y14" s="123">
        <f t="shared" si="0"/>
        <v>0</v>
      </c>
      <c r="Z14" s="123">
        <f t="shared" si="1"/>
        <v>0</v>
      </c>
      <c r="AA14" s="123">
        <f t="shared" si="2"/>
        <v>0</v>
      </c>
      <c r="AB14" s="123">
        <f t="shared" si="3"/>
        <v>0</v>
      </c>
      <c r="AC14" s="123">
        <f t="shared" si="4"/>
        <v>0</v>
      </c>
      <c r="AD14" s="123">
        <f t="shared" si="5"/>
        <v>0</v>
      </c>
      <c r="AE14" s="123">
        <f t="shared" si="6"/>
        <v>0</v>
      </c>
      <c r="AF14" s="123">
        <f t="shared" si="7"/>
        <v>0.4573202765170461</v>
      </c>
      <c r="AG14" s="123">
        <f t="shared" si="8"/>
        <v>1.8546449134307863E-2</v>
      </c>
      <c r="AH14" s="123">
        <f t="shared" si="9"/>
        <v>613.34577589182231</v>
      </c>
      <c r="AI14" s="123">
        <f t="shared" si="10"/>
        <v>6.8536340491717738</v>
      </c>
      <c r="AJ14" s="123">
        <f t="shared" si="11"/>
        <v>0</v>
      </c>
      <c r="AK14" s="123">
        <f t="shared" si="12"/>
        <v>0</v>
      </c>
      <c r="AL14" s="123">
        <f t="shared" si="13"/>
        <v>189.53986821273455</v>
      </c>
      <c r="AM14" s="123">
        <f t="shared" si="14"/>
        <v>3.923749100823386</v>
      </c>
      <c r="AN14" s="123">
        <f t="shared" si="15"/>
        <v>22.641267424839938</v>
      </c>
      <c r="AO14" s="123">
        <f t="shared" si="16"/>
        <v>0.87750272717526379</v>
      </c>
      <c r="AP14" s="114"/>
      <c r="AQ14" s="120">
        <v>0.315</v>
      </c>
      <c r="AS14" s="114">
        <v>0</v>
      </c>
      <c r="AT14" s="114">
        <v>0</v>
      </c>
      <c r="AU14" s="114">
        <v>0</v>
      </c>
      <c r="AX14" s="120">
        <v>0.315</v>
      </c>
      <c r="AY14" s="114">
        <v>0</v>
      </c>
      <c r="AZ14" s="114">
        <v>0</v>
      </c>
      <c r="BA14" s="114">
        <v>0</v>
      </c>
    </row>
    <row r="15" spans="1:53" x14ac:dyDescent="0.3">
      <c r="D15" s="182" t="s">
        <v>216</v>
      </c>
      <c r="E15" s="182"/>
      <c r="F15" s="182"/>
      <c r="G15" s="121"/>
      <c r="H15" s="122"/>
      <c r="I15" s="122"/>
      <c r="J15" s="121"/>
      <c r="K15" s="122"/>
      <c r="L15" s="122"/>
      <c r="N15" s="182" t="s">
        <v>216</v>
      </c>
      <c r="O15" s="182"/>
      <c r="P15" s="182"/>
      <c r="AP15" s="114"/>
    </row>
    <row r="16" spans="1:53" x14ac:dyDescent="0.3">
      <c r="D16" s="114">
        <v>113.92159670707437</v>
      </c>
      <c r="E16" s="114">
        <v>206.27916410349195</v>
      </c>
      <c r="F16" s="114">
        <v>64.399552650624202</v>
      </c>
      <c r="N16" s="122">
        <v>115.531924726477</v>
      </c>
      <c r="O16" s="122">
        <v>209.84196761487959</v>
      </c>
      <c r="P16" s="122">
        <v>65.02384595185994</v>
      </c>
      <c r="X16" s="123">
        <f t="shared" ref="X16:X24" si="18">AVERAGE(D16,N16)</f>
        <v>114.72676071677569</v>
      </c>
      <c r="Y16" s="123">
        <f>_xlfn.STDEV.P(D16,N16)</f>
        <v>0.80516400970131485</v>
      </c>
      <c r="Z16" s="123">
        <f t="shared" ref="Z16:Z24" si="19">AVERAGE(E16,O16)</f>
        <v>208.06056585918577</v>
      </c>
      <c r="AA16" s="123">
        <f>_xlfn.STDEV.P(E16,O16)</f>
        <v>1.7814017556938211</v>
      </c>
      <c r="AB16" s="123">
        <f t="shared" ref="AB16:AB24" si="20">AVERAGE(F16,P16)</f>
        <v>64.711699301242078</v>
      </c>
      <c r="AC16" s="123">
        <f>_xlfn.STDEV.P(F16,P16)</f>
        <v>0.31214665061786917</v>
      </c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14"/>
    </row>
    <row r="17" spans="1:56" x14ac:dyDescent="0.3">
      <c r="N17" s="122"/>
      <c r="O17" s="122"/>
      <c r="P17" s="122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14"/>
    </row>
    <row r="18" spans="1:56" x14ac:dyDescent="0.3">
      <c r="A18" s="124" t="s">
        <v>217</v>
      </c>
      <c r="C18" s="121">
        <v>20</v>
      </c>
      <c r="D18" s="121">
        <v>0</v>
      </c>
      <c r="E18" s="121">
        <v>0</v>
      </c>
      <c r="F18" s="121">
        <v>0</v>
      </c>
      <c r="G18" s="121">
        <v>0</v>
      </c>
      <c r="H18" s="122">
        <v>0.97232046783625714</v>
      </c>
      <c r="I18" s="122">
        <v>692.06339181286535</v>
      </c>
      <c r="J18" s="121">
        <v>0</v>
      </c>
      <c r="K18" s="122">
        <v>250.56317153996099</v>
      </c>
      <c r="L18" s="122">
        <v>25.718829629629624</v>
      </c>
      <c r="M18" s="121"/>
      <c r="N18" s="121">
        <v>0</v>
      </c>
      <c r="O18" s="121">
        <v>0</v>
      </c>
      <c r="P18" s="121">
        <v>0</v>
      </c>
      <c r="Q18" s="121">
        <v>0</v>
      </c>
      <c r="R18" s="122">
        <v>1.2227248752001507</v>
      </c>
      <c r="S18" s="122">
        <v>686.60704530470002</v>
      </c>
      <c r="T18" s="121">
        <v>0</v>
      </c>
      <c r="U18" s="122">
        <v>261.38095601393991</v>
      </c>
      <c r="V18" s="122">
        <v>24.680231327116889</v>
      </c>
      <c r="X18" s="123">
        <f t="shared" si="18"/>
        <v>0</v>
      </c>
      <c r="Y18" s="123">
        <f>_xlfn.STDEV.P(D18,N18)</f>
        <v>0</v>
      </c>
      <c r="Z18" s="123">
        <f t="shared" si="19"/>
        <v>0</v>
      </c>
      <c r="AA18" s="123">
        <f>_xlfn.STDEV.P(E18,O18)</f>
        <v>0</v>
      </c>
      <c r="AB18" s="123">
        <f t="shared" si="20"/>
        <v>0</v>
      </c>
      <c r="AC18" s="123">
        <f>_xlfn.STDEV.P(F18,P18)</f>
        <v>0</v>
      </c>
      <c r="AD18" s="123">
        <f t="shared" ref="AD18:AD24" si="21">AVERAGE(G18,Q18)</f>
        <v>0</v>
      </c>
      <c r="AE18" s="123">
        <f>_xlfn.STDEV.P(G18,Q18)</f>
        <v>0</v>
      </c>
      <c r="AF18" s="123">
        <f t="shared" ref="AF18:AF24" si="22">AVERAGE(H18,R18)</f>
        <v>1.0975226715182038</v>
      </c>
      <c r="AG18" s="123">
        <f>_xlfn.STDEV.P(H18,R18)</f>
        <v>0.12520220368194843</v>
      </c>
      <c r="AH18" s="123">
        <f t="shared" ref="AH18:AH24" si="23">AVERAGE(I18,S18)</f>
        <v>689.33521855878269</v>
      </c>
      <c r="AI18" s="123">
        <f>_xlfn.STDEV.P(I18,S18)</f>
        <v>2.7281732540826624</v>
      </c>
      <c r="AJ18" s="123">
        <f t="shared" ref="AJ18:AJ24" si="24">AVERAGE(J18,T18)</f>
        <v>0</v>
      </c>
      <c r="AK18" s="123">
        <f>_xlfn.STDEV.P(J18,T18)</f>
        <v>0</v>
      </c>
      <c r="AL18" s="123">
        <f t="shared" ref="AL18:AL24" si="25">AVERAGE(K18,U18)</f>
        <v>255.97206377695045</v>
      </c>
      <c r="AM18" s="123">
        <f>_xlfn.STDEV.P(K18,U18)</f>
        <v>5.408892236989459</v>
      </c>
      <c r="AN18" s="123">
        <f t="shared" ref="AN18:AN24" si="26">AVERAGE(L18,V18)</f>
        <v>25.199530478373255</v>
      </c>
      <c r="AO18" s="123">
        <f>_xlfn.STDEV.P(L18,V18)</f>
        <v>0.51929915125636761</v>
      </c>
      <c r="AP18" s="114"/>
    </row>
    <row r="19" spans="1:56" x14ac:dyDescent="0.3">
      <c r="A19" s="124" t="s">
        <v>218</v>
      </c>
      <c r="C19" s="121">
        <v>40</v>
      </c>
      <c r="D19" s="121">
        <v>0</v>
      </c>
      <c r="E19" s="121">
        <v>0</v>
      </c>
      <c r="F19" s="121">
        <v>0</v>
      </c>
      <c r="G19" s="121">
        <v>0</v>
      </c>
      <c r="H19" s="122">
        <v>0.39714184880494569</v>
      </c>
      <c r="I19" s="122">
        <v>511.97804604974925</v>
      </c>
      <c r="J19" s="121">
        <v>0</v>
      </c>
      <c r="K19" s="122">
        <v>206.94439711823978</v>
      </c>
      <c r="L19" s="122">
        <v>29.40285133622158</v>
      </c>
      <c r="M19" s="121"/>
      <c r="N19" s="121">
        <v>0</v>
      </c>
      <c r="O19" s="121">
        <v>0</v>
      </c>
      <c r="P19" s="121">
        <v>0</v>
      </c>
      <c r="Q19" s="121">
        <v>0</v>
      </c>
      <c r="R19" s="122">
        <v>0.37807765215299488</v>
      </c>
      <c r="S19" s="122">
        <v>490.04680298292027</v>
      </c>
      <c r="T19" s="121">
        <v>0</v>
      </c>
      <c r="U19" s="122">
        <v>212.11125715660327</v>
      </c>
      <c r="V19" s="122">
        <v>27.047093577098867</v>
      </c>
      <c r="X19" s="123">
        <f t="shared" si="18"/>
        <v>0</v>
      </c>
      <c r="Y19" s="123">
        <f>_xlfn.STDEV.P(D19,N19)</f>
        <v>0</v>
      </c>
      <c r="Z19" s="123">
        <f t="shared" si="19"/>
        <v>0</v>
      </c>
      <c r="AA19" s="123">
        <f>_xlfn.STDEV.P(E19,O19)</f>
        <v>0</v>
      </c>
      <c r="AB19" s="123">
        <f t="shared" si="20"/>
        <v>0</v>
      </c>
      <c r="AC19" s="123">
        <f>_xlfn.STDEV.P(F19,P19)</f>
        <v>0</v>
      </c>
      <c r="AD19" s="123">
        <f t="shared" si="21"/>
        <v>0</v>
      </c>
      <c r="AE19" s="123">
        <f>_xlfn.STDEV.P(G19,Q19)</f>
        <v>0</v>
      </c>
      <c r="AF19" s="123">
        <f t="shared" si="22"/>
        <v>0.38760975047897028</v>
      </c>
      <c r="AG19" s="123">
        <f>_xlfn.STDEV.P(H19,R19)</f>
        <v>9.5320983259754022E-3</v>
      </c>
      <c r="AH19" s="123">
        <f t="shared" si="23"/>
        <v>501.01242451633476</v>
      </c>
      <c r="AI19" s="123">
        <f>_xlfn.STDEV.P(I19,S19)</f>
        <v>10.965621533414492</v>
      </c>
      <c r="AJ19" s="123">
        <f t="shared" si="24"/>
        <v>0</v>
      </c>
      <c r="AK19" s="123">
        <f>_xlfn.STDEV.P(J19,T19)</f>
        <v>0</v>
      </c>
      <c r="AL19" s="123">
        <f t="shared" si="25"/>
        <v>209.52782713742153</v>
      </c>
      <c r="AM19" s="123">
        <f>_xlfn.STDEV.P(K19,U19)</f>
        <v>2.5834300191817476</v>
      </c>
      <c r="AN19" s="123">
        <f t="shared" si="26"/>
        <v>28.224972456660225</v>
      </c>
      <c r="AO19" s="123">
        <f>_xlfn.STDEV.P(L19,V19)</f>
        <v>1.1778788795613568</v>
      </c>
      <c r="AP19" s="114"/>
    </row>
    <row r="20" spans="1:56" x14ac:dyDescent="0.3">
      <c r="A20" s="124" t="s">
        <v>219</v>
      </c>
      <c r="C20" s="121">
        <v>60</v>
      </c>
      <c r="D20" s="121">
        <v>0</v>
      </c>
      <c r="E20" s="121">
        <v>0</v>
      </c>
      <c r="F20" s="121">
        <v>0</v>
      </c>
      <c r="G20" s="121">
        <v>0</v>
      </c>
      <c r="H20" s="122">
        <v>0.34864645275242856</v>
      </c>
      <c r="I20" s="122">
        <v>440.98933961338429</v>
      </c>
      <c r="J20" s="121">
        <v>0</v>
      </c>
      <c r="K20" s="122">
        <v>193.30508880384653</v>
      </c>
      <c r="L20" s="122">
        <v>27.368746541065644</v>
      </c>
      <c r="M20" s="121"/>
      <c r="N20" s="121">
        <v>0</v>
      </c>
      <c r="O20" s="121">
        <v>0</v>
      </c>
      <c r="P20" s="121">
        <v>0</v>
      </c>
      <c r="Q20" s="121">
        <v>0</v>
      </c>
      <c r="R20" s="122">
        <v>0</v>
      </c>
      <c r="S20" s="122">
        <v>412.12259170174389</v>
      </c>
      <c r="T20" s="121">
        <v>0</v>
      </c>
      <c r="U20" s="122">
        <v>196.11266987372218</v>
      </c>
      <c r="V20" s="122">
        <v>26.414058328322312</v>
      </c>
      <c r="X20" s="123">
        <f t="shared" si="18"/>
        <v>0</v>
      </c>
      <c r="Y20" s="123">
        <f>_xlfn.STDEV.P(D20,N20)</f>
        <v>0</v>
      </c>
      <c r="Z20" s="123">
        <f t="shared" si="19"/>
        <v>0</v>
      </c>
      <c r="AA20" s="123">
        <f>_xlfn.STDEV.P(E20,O20)</f>
        <v>0</v>
      </c>
      <c r="AB20" s="123">
        <f t="shared" si="20"/>
        <v>0</v>
      </c>
      <c r="AC20" s="123">
        <f>_xlfn.STDEV.P(F20,P20)</f>
        <v>0</v>
      </c>
      <c r="AD20" s="123">
        <f t="shared" si="21"/>
        <v>0</v>
      </c>
      <c r="AE20" s="123">
        <f>_xlfn.STDEV.P(G20,Q20)</f>
        <v>0</v>
      </c>
      <c r="AF20" s="123">
        <f t="shared" si="22"/>
        <v>0.17432322637621428</v>
      </c>
      <c r="AG20" s="123">
        <f>_xlfn.STDEV.P(H20,R20)</f>
        <v>0.17432322637621428</v>
      </c>
      <c r="AH20" s="123">
        <f t="shared" si="23"/>
        <v>426.55596565756412</v>
      </c>
      <c r="AI20" s="123">
        <f>_xlfn.STDEV.P(I20,S20)</f>
        <v>14.433373955820201</v>
      </c>
      <c r="AJ20" s="123">
        <f t="shared" si="24"/>
        <v>0</v>
      </c>
      <c r="AK20" s="123">
        <f>_xlfn.STDEV.P(J20,T20)</f>
        <v>0</v>
      </c>
      <c r="AL20" s="123">
        <f t="shared" si="25"/>
        <v>194.70887933878436</v>
      </c>
      <c r="AM20" s="123">
        <f>_xlfn.STDEV.P(K20,U20)</f>
        <v>1.4037905349378264</v>
      </c>
      <c r="AN20" s="123">
        <f t="shared" si="26"/>
        <v>26.89140243469398</v>
      </c>
      <c r="AO20" s="123">
        <f>_xlfn.STDEV.P(L20,V20)</f>
        <v>0.47734410637166569</v>
      </c>
      <c r="AP20" s="114"/>
    </row>
    <row r="21" spans="1:56" x14ac:dyDescent="0.3">
      <c r="A21" s="124"/>
      <c r="C21" s="121"/>
      <c r="D21" s="121"/>
      <c r="E21" s="121"/>
      <c r="F21" s="121"/>
      <c r="G21" s="121"/>
      <c r="H21" s="122"/>
      <c r="I21" s="122"/>
      <c r="J21" s="121"/>
      <c r="K21" s="122"/>
      <c r="L21" s="122"/>
      <c r="N21" s="122"/>
      <c r="O21" s="122"/>
      <c r="P21" s="122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14"/>
    </row>
    <row r="22" spans="1:56" x14ac:dyDescent="0.3">
      <c r="A22" s="124" t="s">
        <v>220</v>
      </c>
      <c r="C22" s="121"/>
      <c r="D22" s="122">
        <v>315.4170453519128</v>
      </c>
      <c r="E22" s="122">
        <v>448.43616347332437</v>
      </c>
      <c r="F22" s="122">
        <v>242.3390484484872</v>
      </c>
      <c r="G22" s="122">
        <v>506.4628656215728</v>
      </c>
      <c r="H22" s="122">
        <v>9882.3632668860082</v>
      </c>
      <c r="I22" s="122">
        <v>2214.7848203341723</v>
      </c>
      <c r="J22" s="121">
        <v>5401.9624991936007</v>
      </c>
      <c r="K22" s="122">
        <v>1036.4268756854397</v>
      </c>
      <c r="L22" s="122">
        <v>163.9138810399329</v>
      </c>
      <c r="N22" s="122">
        <v>252.13855890675686</v>
      </c>
      <c r="O22" s="122">
        <v>262.2974711850369</v>
      </c>
      <c r="P22" s="122">
        <v>175.17068879839877</v>
      </c>
      <c r="Q22" s="122">
        <v>469.07366484919589</v>
      </c>
      <c r="R22" s="122">
        <v>8994.8702463938153</v>
      </c>
      <c r="S22" s="122">
        <v>1994.3920146317896</v>
      </c>
      <c r="T22" s="121">
        <v>5345.4221064255644</v>
      </c>
      <c r="U22" s="122">
        <v>951.69254606943207</v>
      </c>
      <c r="V22" s="122">
        <v>129.52613154807094</v>
      </c>
      <c r="X22" s="123">
        <f t="shared" si="18"/>
        <v>283.77780212933482</v>
      </c>
      <c r="Y22" s="123">
        <f>_xlfn.STDEV.P(D22,N22)</f>
        <v>31.639243222578369</v>
      </c>
      <c r="Z22" s="123">
        <f t="shared" si="19"/>
        <v>355.36681732918066</v>
      </c>
      <c r="AA22" s="123">
        <f>_xlfn.STDEV.P(E22,O22)</f>
        <v>93.069346144143637</v>
      </c>
      <c r="AB22" s="123">
        <f t="shared" si="20"/>
        <v>208.75486862344297</v>
      </c>
      <c r="AC22" s="123">
        <f>_xlfn.STDEV.P(F22,P22)</f>
        <v>33.584179825044316</v>
      </c>
      <c r="AD22" s="123">
        <f t="shared" si="21"/>
        <v>487.76826523538432</v>
      </c>
      <c r="AE22" s="123">
        <f>_xlfn.STDEV.P(G22,Q22)</f>
        <v>18.694600386188455</v>
      </c>
      <c r="AF22" s="123">
        <f t="shared" si="22"/>
        <v>9438.6167566399126</v>
      </c>
      <c r="AG22" s="123">
        <f>_xlfn.STDEV.P(H22,R22)</f>
        <v>443.74651024609648</v>
      </c>
      <c r="AH22" s="123">
        <f t="shared" si="23"/>
        <v>2104.5884174829807</v>
      </c>
      <c r="AI22" s="123">
        <f>_xlfn.STDEV.P(I22,S22)</f>
        <v>110.19640285119135</v>
      </c>
      <c r="AJ22" s="123">
        <f t="shared" si="24"/>
        <v>5373.6923028095825</v>
      </c>
      <c r="AK22" s="123">
        <f>_xlfn.STDEV.P(J22,T22)</f>
        <v>28.270196384018163</v>
      </c>
      <c r="AL22" s="123">
        <f t="shared" si="25"/>
        <v>994.05971087743592</v>
      </c>
      <c r="AM22" s="123">
        <f>_xlfn.STDEV.P(K22,U22)</f>
        <v>42.367164808003793</v>
      </c>
      <c r="AN22" s="123">
        <f t="shared" si="26"/>
        <v>146.72000629400191</v>
      </c>
      <c r="AO22" s="123">
        <f>_xlfn.STDEV.P(L22,V22)</f>
        <v>17.193874745931083</v>
      </c>
      <c r="AP22" s="114"/>
    </row>
    <row r="23" spans="1:56" x14ac:dyDescent="0.3">
      <c r="A23" s="125"/>
      <c r="C23" s="121"/>
      <c r="D23" s="122"/>
      <c r="E23" s="122"/>
      <c r="F23" s="122"/>
      <c r="G23" s="122"/>
      <c r="H23" s="122"/>
      <c r="I23" s="122"/>
      <c r="J23" s="121"/>
      <c r="K23" s="122"/>
      <c r="L23" s="122"/>
      <c r="N23" s="122"/>
      <c r="O23" s="122"/>
      <c r="P23" s="122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14"/>
    </row>
    <row r="24" spans="1:56" x14ac:dyDescent="0.3">
      <c r="A24" s="124" t="s">
        <v>221</v>
      </c>
      <c r="C24" s="121"/>
      <c r="D24" s="122">
        <v>0</v>
      </c>
      <c r="E24" s="122">
        <v>0</v>
      </c>
      <c r="F24" s="122">
        <v>0</v>
      </c>
      <c r="G24" s="122">
        <v>0</v>
      </c>
      <c r="H24" s="122">
        <v>61.20648180809863</v>
      </c>
      <c r="I24" s="122">
        <v>249.57885521028422</v>
      </c>
      <c r="J24" s="121">
        <v>77.039547793516022</v>
      </c>
      <c r="K24" s="122">
        <v>104.98556103060169</v>
      </c>
      <c r="L24" s="122">
        <v>22.01989417604597</v>
      </c>
      <c r="N24" s="122">
        <v>0</v>
      </c>
      <c r="O24" s="122">
        <v>0</v>
      </c>
      <c r="P24" s="122">
        <v>0</v>
      </c>
      <c r="Q24" s="122">
        <v>0</v>
      </c>
      <c r="R24" s="122">
        <v>70.802731546590593</v>
      </c>
      <c r="S24" s="122">
        <v>239.11844738216737</v>
      </c>
      <c r="T24" s="121">
        <v>82.748623779483253</v>
      </c>
      <c r="U24" s="122">
        <v>103.71160847028568</v>
      </c>
      <c r="V24" s="122">
        <v>21.895787358862052</v>
      </c>
      <c r="X24" s="123">
        <f t="shared" si="18"/>
        <v>0</v>
      </c>
      <c r="Y24" s="123">
        <f>_xlfn.STDEV.P(D24,N24)</f>
        <v>0</v>
      </c>
      <c r="Z24" s="123">
        <f t="shared" si="19"/>
        <v>0</v>
      </c>
      <c r="AA24" s="123">
        <f>_xlfn.STDEV.P(E24,O24)</f>
        <v>0</v>
      </c>
      <c r="AB24" s="123">
        <f t="shared" si="20"/>
        <v>0</v>
      </c>
      <c r="AC24" s="123">
        <f>_xlfn.STDEV.P(F24,P24)</f>
        <v>0</v>
      </c>
      <c r="AD24" s="123">
        <f t="shared" si="21"/>
        <v>0</v>
      </c>
      <c r="AE24" s="123">
        <f>_xlfn.STDEV.P(G24,Q24)</f>
        <v>0</v>
      </c>
      <c r="AF24" s="123">
        <f t="shared" si="22"/>
        <v>66.004606677344611</v>
      </c>
      <c r="AG24" s="123">
        <f>_xlfn.STDEV.P(H24,R24)</f>
        <v>4.7981248692459815</v>
      </c>
      <c r="AH24" s="123">
        <f t="shared" si="23"/>
        <v>244.3486512962258</v>
      </c>
      <c r="AI24" s="123">
        <f>_xlfn.STDEV.P(I24,S24)</f>
        <v>5.2302039140584213</v>
      </c>
      <c r="AJ24" s="123">
        <f t="shared" si="24"/>
        <v>79.89408578649963</v>
      </c>
      <c r="AK24" s="123">
        <f>_xlfn.STDEV.P(J24,T24)</f>
        <v>2.8545379929836159</v>
      </c>
      <c r="AL24" s="123">
        <f t="shared" si="25"/>
        <v>104.34858475044368</v>
      </c>
      <c r="AM24" s="123">
        <f>_xlfn.STDEV.P(K24,U24)</f>
        <v>0.63697628015800234</v>
      </c>
      <c r="AN24" s="123">
        <f t="shared" si="26"/>
        <v>21.957840767454009</v>
      </c>
      <c r="AO24" s="123">
        <f>_xlfn.STDEV.P(L24,V24)</f>
        <v>6.2053408591959069E-2</v>
      </c>
      <c r="AP24" s="114"/>
    </row>
    <row r="25" spans="1:56" x14ac:dyDescent="0.3">
      <c r="B25" s="124"/>
      <c r="AP25" s="114"/>
    </row>
    <row r="26" spans="1:56" x14ac:dyDescent="0.3">
      <c r="B26" s="181" t="s">
        <v>222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15"/>
      <c r="N26" s="181" t="s">
        <v>223</v>
      </c>
      <c r="O26" s="181"/>
      <c r="P26" s="181"/>
      <c r="Q26" s="181"/>
      <c r="R26" s="181"/>
      <c r="S26" s="181"/>
      <c r="T26" s="181"/>
      <c r="U26" s="181"/>
      <c r="V26" s="181"/>
      <c r="W26" s="115"/>
      <c r="X26" s="116" t="s">
        <v>224</v>
      </c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4"/>
      <c r="AQ26" s="181" t="s">
        <v>225</v>
      </c>
      <c r="AR26" s="181"/>
      <c r="AS26" s="181"/>
      <c r="AT26" s="181"/>
      <c r="AU26" s="181"/>
      <c r="AV26" s="116"/>
      <c r="AW26" s="181" t="s">
        <v>226</v>
      </c>
      <c r="AX26" s="181"/>
      <c r="AY26" s="181"/>
      <c r="AZ26" s="181"/>
      <c r="BA26" s="181"/>
    </row>
    <row r="27" spans="1:56" x14ac:dyDescent="0.3">
      <c r="D27" s="182" t="s">
        <v>200</v>
      </c>
      <c r="E27" s="182"/>
      <c r="F27" s="182"/>
      <c r="G27" s="117"/>
      <c r="H27" s="117"/>
      <c r="I27" s="117"/>
      <c r="J27" s="117"/>
      <c r="K27" s="117"/>
      <c r="L27" s="117"/>
      <c r="M27" s="117"/>
      <c r="N27" s="182" t="s">
        <v>200</v>
      </c>
      <c r="O27" s="182"/>
      <c r="P27" s="182"/>
      <c r="Q27" s="117"/>
      <c r="R27" s="117"/>
      <c r="S27" s="117"/>
      <c r="T27" s="117"/>
      <c r="U27" s="117"/>
      <c r="V27" s="117"/>
      <c r="W27" s="117"/>
      <c r="X27" s="118" t="s">
        <v>201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P27" s="114"/>
      <c r="AQ27" s="181"/>
      <c r="AR27" s="181"/>
      <c r="AS27" s="181"/>
      <c r="AT27" s="181"/>
      <c r="AU27" s="181"/>
      <c r="AW27" s="181"/>
      <c r="AX27" s="181"/>
      <c r="AY27" s="181"/>
      <c r="AZ27" s="181"/>
      <c r="BA27" s="181"/>
    </row>
    <row r="28" spans="1:56" x14ac:dyDescent="0.3">
      <c r="B28" s="114" t="s">
        <v>202</v>
      </c>
      <c r="C28" s="114" t="s">
        <v>203</v>
      </c>
      <c r="D28" s="114" t="s">
        <v>204</v>
      </c>
      <c r="E28" s="114" t="s">
        <v>205</v>
      </c>
      <c r="F28" s="114" t="s">
        <v>206</v>
      </c>
      <c r="G28" s="119" t="s">
        <v>186</v>
      </c>
      <c r="H28" s="119" t="s">
        <v>187</v>
      </c>
      <c r="I28" s="119" t="s">
        <v>188</v>
      </c>
      <c r="J28" s="119" t="s">
        <v>189</v>
      </c>
      <c r="K28" s="119" t="s">
        <v>190</v>
      </c>
      <c r="L28" s="119" t="s">
        <v>191</v>
      </c>
      <c r="N28" s="114" t="s">
        <v>204</v>
      </c>
      <c r="O28" s="114" t="s">
        <v>205</v>
      </c>
      <c r="P28" s="114" t="s">
        <v>206</v>
      </c>
      <c r="Q28" s="119" t="s">
        <v>186</v>
      </c>
      <c r="R28" s="119" t="s">
        <v>187</v>
      </c>
      <c r="S28" s="119" t="s">
        <v>188</v>
      </c>
      <c r="T28" s="119" t="s">
        <v>189</v>
      </c>
      <c r="U28" s="119" t="s">
        <v>190</v>
      </c>
      <c r="V28" s="119" t="s">
        <v>191</v>
      </c>
      <c r="X28" s="114" t="s">
        <v>204</v>
      </c>
      <c r="Y28" s="114" t="s">
        <v>207</v>
      </c>
      <c r="Z28" s="114" t="s">
        <v>205</v>
      </c>
      <c r="AA28" s="114" t="s">
        <v>208</v>
      </c>
      <c r="AB28" s="114" t="s">
        <v>206</v>
      </c>
      <c r="AC28" s="114" t="s">
        <v>209</v>
      </c>
      <c r="AD28" s="119" t="s">
        <v>186</v>
      </c>
      <c r="AE28" s="119" t="s">
        <v>210</v>
      </c>
      <c r="AF28" s="119" t="s">
        <v>187</v>
      </c>
      <c r="AG28" s="119" t="s">
        <v>211</v>
      </c>
      <c r="AH28" s="119" t="s">
        <v>188</v>
      </c>
      <c r="AI28" s="119" t="s">
        <v>212</v>
      </c>
      <c r="AJ28" s="119" t="s">
        <v>189</v>
      </c>
      <c r="AK28" s="119" t="s">
        <v>213</v>
      </c>
      <c r="AL28" s="119" t="s">
        <v>190</v>
      </c>
      <c r="AM28" s="119" t="s">
        <v>214</v>
      </c>
      <c r="AN28" s="119" t="s">
        <v>191</v>
      </c>
      <c r="AO28" s="119" t="s">
        <v>215</v>
      </c>
      <c r="AP28" s="114"/>
      <c r="AQ28" s="114" t="s">
        <v>203</v>
      </c>
      <c r="AS28" s="114" t="s">
        <v>204</v>
      </c>
      <c r="AT28" s="114" t="s">
        <v>205</v>
      </c>
      <c r="AU28" s="114" t="s">
        <v>206</v>
      </c>
      <c r="AX28" s="114" t="s">
        <v>203</v>
      </c>
      <c r="AY28" s="114" t="s">
        <v>204</v>
      </c>
      <c r="BA28" s="114" t="s">
        <v>205</v>
      </c>
      <c r="BC28" s="114" t="s">
        <v>206</v>
      </c>
    </row>
    <row r="29" spans="1:56" x14ac:dyDescent="0.3">
      <c r="B29" s="114">
        <v>15</v>
      </c>
      <c r="C29" s="120">
        <v>1.4999999999999999E-2</v>
      </c>
      <c r="N29" s="123">
        <v>2.3302491643738005E-4</v>
      </c>
      <c r="O29" s="123">
        <v>0</v>
      </c>
      <c r="P29" s="123">
        <v>0</v>
      </c>
      <c r="Q29" s="123">
        <v>2.7003536411291114</v>
      </c>
      <c r="R29" s="123">
        <v>10.332433008663223</v>
      </c>
      <c r="S29" s="123">
        <v>0.19481636540404026</v>
      </c>
      <c r="T29" s="123">
        <v>16.139315451302252</v>
      </c>
      <c r="U29" s="123">
        <v>28.592468676777532</v>
      </c>
      <c r="V29" s="123">
        <v>11.687658706875984</v>
      </c>
      <c r="X29" s="123">
        <f>AVERAGE(D29,N29)</f>
        <v>2.3302491643738005E-4</v>
      </c>
      <c r="Y29" s="123">
        <f>_xlfn.STDEV.P(D30,N29)</f>
        <v>1.1988572991799163E-3</v>
      </c>
      <c r="Z29" s="123">
        <f>AVERAGE(E30,O29)</f>
        <v>9.8041068686988207E-4</v>
      </c>
      <c r="AA29" s="123">
        <f>_xlfn.STDEV.P(E30,O29)</f>
        <v>9.8041068686988207E-4</v>
      </c>
      <c r="AB29" s="123">
        <f>AVERAGE(F30,P29)</f>
        <v>4.2495892104551904E-3</v>
      </c>
      <c r="AC29" s="123">
        <f>_xlfn.STDEV.P(F30,P29)</f>
        <v>4.2495892104551904E-3</v>
      </c>
      <c r="AD29" s="123">
        <f>AVERAGE(G30,Q29)</f>
        <v>5.0005477162066185</v>
      </c>
      <c r="AE29" s="123">
        <f>_xlfn.STDEV.P(G30,Q29)</f>
        <v>2.3001940750775054</v>
      </c>
      <c r="AF29" s="123">
        <f>AVERAGE(H30,R29)</f>
        <v>18.818144714027895</v>
      </c>
      <c r="AG29" s="123">
        <f>_xlfn.STDEV.P(H30,R29)</f>
        <v>8.4857117053646789</v>
      </c>
      <c r="AH29" s="123">
        <f>AVERAGE(I30,S29)</f>
        <v>0.27592685314644472</v>
      </c>
      <c r="AI29" s="123">
        <f>_xlfn.STDEV.P(I30,S29)</f>
        <v>8.1110487742404536E-2</v>
      </c>
      <c r="AJ29" s="123">
        <f>AVERAGE(J30,T29)</f>
        <v>18.637621300298704</v>
      </c>
      <c r="AK29" s="123">
        <f>_xlfn.STDEV.P(J30,T29)</f>
        <v>2.4983058489964383</v>
      </c>
      <c r="AL29" s="123">
        <f>AVERAGE(K30,U29)</f>
        <v>42.136619293491371</v>
      </c>
      <c r="AM29" s="123">
        <f>_xlfn.STDEV.P(K30,U29)</f>
        <v>13.544150616713823</v>
      </c>
      <c r="AN29" s="123">
        <f>AVERAGE(L30,V29)</f>
        <v>21.730377049437102</v>
      </c>
      <c r="AO29" s="123">
        <f>_xlfn.STDEV.P(L30,V29)</f>
        <v>10.042718342561123</v>
      </c>
      <c r="AP29" s="114"/>
      <c r="AQ29" s="120">
        <v>1.4999999999999999E-2</v>
      </c>
      <c r="AS29" s="114">
        <f>LN(($D$16/X29)-1)</f>
        <v>13.099873590733075</v>
      </c>
      <c r="AT29" s="114">
        <f>LN(($E$16/Z29)-1)</f>
        <v>12.256764669936466</v>
      </c>
      <c r="AU29" s="114">
        <f>LN(($F$16/AB29)-1)</f>
        <v>9.625973653702351</v>
      </c>
      <c r="AX29" s="120">
        <v>1.4999999999999999E-2</v>
      </c>
      <c r="AY29" s="114">
        <f>X30/$D$16</f>
        <v>2.2871826546821514E-5</v>
      </c>
      <c r="AZ29" s="114">
        <f>Y30/$D$16</f>
        <v>3.4595816277231284E-6</v>
      </c>
      <c r="BA29" s="114">
        <f t="shared" ref="BA29:BA39" si="27">Z30/$E$16</f>
        <v>0</v>
      </c>
      <c r="BB29" s="114">
        <f t="shared" ref="BB29:BB39" si="28">AA30/$E$16</f>
        <v>0</v>
      </c>
      <c r="BC29" s="114">
        <f t="shared" ref="BC29:BC39" si="29">AB30/$F$16</f>
        <v>2.6181251069065849E-5</v>
      </c>
      <c r="BD29" s="114">
        <f t="shared" ref="BD29:BD39" si="30">AC30/$F$16</f>
        <v>2.6181251069065849E-5</v>
      </c>
    </row>
    <row r="30" spans="1:56" x14ac:dyDescent="0.3">
      <c r="B30" s="114">
        <v>30</v>
      </c>
      <c r="C30" s="120">
        <v>0.03</v>
      </c>
      <c r="D30">
        <v>2.6307395147972127E-3</v>
      </c>
      <c r="E30">
        <v>1.9608213737397641E-3</v>
      </c>
      <c r="F30">
        <v>8.4991784209103808E-3</v>
      </c>
      <c r="G30" s="114">
        <v>7.3007417912841248</v>
      </c>
      <c r="H30" s="114">
        <v>27.30385641939257</v>
      </c>
      <c r="I30" s="114">
        <v>0.3570373408888492</v>
      </c>
      <c r="J30" s="114">
        <v>21.135927149295153</v>
      </c>
      <c r="K30" s="114">
        <v>55.680769910205207</v>
      </c>
      <c r="L30" s="114">
        <v>31.773095391998222</v>
      </c>
      <c r="N30" s="123">
        <v>2.5804504848451031E-3</v>
      </c>
      <c r="O30" s="123">
        <v>0</v>
      </c>
      <c r="P30" s="123">
        <v>0</v>
      </c>
      <c r="Q30" s="123">
        <v>6.4629239720006426</v>
      </c>
      <c r="R30" s="123">
        <v>34.389682052709531</v>
      </c>
      <c r="S30" s="123">
        <v>0.17489771877397617</v>
      </c>
      <c r="T30" s="123">
        <v>15.185033255713307</v>
      </c>
      <c r="U30" s="123">
        <v>51.723668314350753</v>
      </c>
      <c r="V30" s="123">
        <v>42.934670259370556</v>
      </c>
      <c r="X30" s="123">
        <f t="shared" ref="X30:X39" si="31">AVERAGE(D30,N30)</f>
        <v>2.6055949998211579E-3</v>
      </c>
      <c r="Y30" s="123">
        <f t="shared" ref="Y30:Y39" si="32">_xlfn.STDEV.P(D31,N30)</f>
        <v>3.9412106296867811E-4</v>
      </c>
      <c r="Z30" s="123">
        <f t="shared" ref="Z30:Z39" si="33">AVERAGE(E31,O30)</f>
        <v>0</v>
      </c>
      <c r="AA30" s="123">
        <f t="shared" ref="AA30:AA39" si="34">_xlfn.STDEV.P(E31,O30)</f>
        <v>0</v>
      </c>
      <c r="AB30" s="123">
        <f t="shared" ref="AB30:AB39" si="35">AVERAGE(F31,P30)</f>
        <v>1.6860608566815173E-3</v>
      </c>
      <c r="AC30" s="123">
        <f t="shared" ref="AC30:AC39" si="36">_xlfn.STDEV.P(F31,P30)</f>
        <v>1.6860608566815173E-3</v>
      </c>
      <c r="AD30" s="123">
        <f t="shared" ref="AD30:AD39" si="37">AVERAGE(G31,Q30)</f>
        <v>7.40605573117689</v>
      </c>
      <c r="AE30" s="123">
        <f t="shared" ref="AE30:AE39" si="38">_xlfn.STDEV.P(G31,Q30)</f>
        <v>0.94313175917624592</v>
      </c>
      <c r="AF30" s="123">
        <f t="shared" ref="AF30:AF39" si="39">AVERAGE(H31,R30)</f>
        <v>45.645972669979059</v>
      </c>
      <c r="AG30" s="123">
        <f t="shared" ref="AG30:AG39" si="40">_xlfn.STDEV.P(H31,R30)</f>
        <v>11.256290617269551</v>
      </c>
      <c r="AH30" s="123">
        <f t="shared" ref="AH30:AH39" si="41">AVERAGE(I31,S30)</f>
        <v>0.21814705065493706</v>
      </c>
      <c r="AI30" s="123">
        <f t="shared" ref="AI30:AI39" si="42">_xlfn.STDEV.P(I31,S30)</f>
        <v>4.3249331880960966E-2</v>
      </c>
      <c r="AJ30" s="123">
        <f t="shared" ref="AJ30:AJ39" si="43">AVERAGE(J31,T30)</f>
        <v>15.400294347122014</v>
      </c>
      <c r="AK30" s="123">
        <f t="shared" ref="AK30:AK39" si="44">_xlfn.STDEV.P(J31,T30)</f>
        <v>0.21526109140870631</v>
      </c>
      <c r="AL30" s="123">
        <f t="shared" ref="AL30:AL39" si="45">AVERAGE(K31,U30)</f>
        <v>61.626202965460948</v>
      </c>
      <c r="AM30" s="123">
        <f t="shared" ref="AM30:AM39" si="46">_xlfn.STDEV.P(K31,U30)</f>
        <v>9.9025346511102494</v>
      </c>
      <c r="AN30" s="123">
        <f t="shared" ref="AN30:AN39" si="47">AVERAGE(L31,V30)</f>
        <v>56.252549293623332</v>
      </c>
      <c r="AO30" s="123">
        <f t="shared" ref="AO30:AO39" si="48">_xlfn.STDEV.P(L31,V30)</f>
        <v>13.317879034252766</v>
      </c>
      <c r="AP30" s="114"/>
      <c r="AQ30" s="120">
        <v>0.03</v>
      </c>
      <c r="AS30" s="114">
        <f t="shared" ref="AS30:AS39" si="49">LN(($D$16/X30)-1)</f>
        <v>10.685581814532096</v>
      </c>
      <c r="AT30" s="114" t="e">
        <f t="shared" ref="AT30:AT39" si="50">LN(($E$16/Z30)-1)</f>
        <v>#DIV/0!</v>
      </c>
      <c r="AU30" s="114">
        <f t="shared" ref="AU30:AU39" si="51">LN(($F$16/AB30)-1)</f>
        <v>10.550440829824002</v>
      </c>
      <c r="AX30" s="120">
        <v>0.03</v>
      </c>
      <c r="AY30" s="114">
        <f t="shared" ref="AY30:AZ39" si="52">X31/$D$16</f>
        <v>2.5964674600014987E-5</v>
      </c>
      <c r="AZ30" s="114">
        <f t="shared" si="52"/>
        <v>1.6427066602311218E-5</v>
      </c>
      <c r="BA30" s="114">
        <f t="shared" si="27"/>
        <v>0</v>
      </c>
      <c r="BB30" s="114">
        <f t="shared" si="28"/>
        <v>0</v>
      </c>
      <c r="BC30" s="114">
        <f t="shared" si="29"/>
        <v>0</v>
      </c>
      <c r="BD30" s="114">
        <f t="shared" si="30"/>
        <v>0</v>
      </c>
    </row>
    <row r="31" spans="1:56" x14ac:dyDescent="0.3">
      <c r="B31" s="114">
        <v>45</v>
      </c>
      <c r="C31" s="120">
        <v>4.4999999999999998E-2</v>
      </c>
      <c r="D31">
        <v>1.7922083589077468E-3</v>
      </c>
      <c r="E31">
        <v>0</v>
      </c>
      <c r="F31">
        <v>3.3721217133630345E-3</v>
      </c>
      <c r="G31" s="123">
        <v>8.3491874903531365</v>
      </c>
      <c r="H31" s="123">
        <v>56.902263287248594</v>
      </c>
      <c r="I31" s="123">
        <v>0.26139638253589798</v>
      </c>
      <c r="J31" s="123">
        <v>15.61555543853072</v>
      </c>
      <c r="K31" s="123">
        <v>71.528737616571149</v>
      </c>
      <c r="L31" s="123">
        <v>69.570428327876101</v>
      </c>
      <c r="N31" s="123">
        <v>4.1236660179189023E-3</v>
      </c>
      <c r="O31" s="123">
        <v>0</v>
      </c>
      <c r="P31" s="123">
        <v>0</v>
      </c>
      <c r="Q31" s="123">
        <v>10.937497712626273</v>
      </c>
      <c r="R31" s="123">
        <v>58.268598465194728</v>
      </c>
      <c r="S31" s="123">
        <v>0.24673068544281282</v>
      </c>
      <c r="T31" s="123">
        <v>15.258703565008435</v>
      </c>
      <c r="U31" s="123">
        <v>65.144914284276823</v>
      </c>
      <c r="V31" s="123">
        <v>74.39531992523456</v>
      </c>
      <c r="X31" s="123">
        <f t="shared" si="31"/>
        <v>2.9579371884133248E-3</v>
      </c>
      <c r="Y31" s="123">
        <f t="shared" si="32"/>
        <v>1.8713976565487491E-3</v>
      </c>
      <c r="Z31" s="123">
        <f t="shared" si="33"/>
        <v>0</v>
      </c>
      <c r="AA31" s="123">
        <f t="shared" si="34"/>
        <v>0</v>
      </c>
      <c r="AB31" s="123">
        <f t="shared" si="35"/>
        <v>0</v>
      </c>
      <c r="AC31" s="123">
        <f t="shared" si="36"/>
        <v>0</v>
      </c>
      <c r="AD31" s="123">
        <f t="shared" si="37"/>
        <v>13.41107584278064</v>
      </c>
      <c r="AE31" s="123">
        <f t="shared" si="38"/>
        <v>2.4735781301543698</v>
      </c>
      <c r="AF31" s="123">
        <f t="shared" si="39"/>
        <v>63.082403827908777</v>
      </c>
      <c r="AG31" s="123">
        <f t="shared" si="40"/>
        <v>4.8138053627140494</v>
      </c>
      <c r="AH31" s="123">
        <f t="shared" si="41"/>
        <v>0.20788597147805932</v>
      </c>
      <c r="AI31" s="123">
        <f t="shared" si="42"/>
        <v>3.8844713964753461E-2</v>
      </c>
      <c r="AJ31" s="123">
        <f t="shared" si="43"/>
        <v>15.1317157157794</v>
      </c>
      <c r="AK31" s="123">
        <f t="shared" si="44"/>
        <v>0.12698784922903616</v>
      </c>
      <c r="AL31" s="123">
        <f t="shared" si="45"/>
        <v>69.085748608871711</v>
      </c>
      <c r="AM31" s="123">
        <f t="shared" si="46"/>
        <v>3.9408343245948956</v>
      </c>
      <c r="AN31" s="123">
        <f t="shared" si="47"/>
        <v>79.022954651765147</v>
      </c>
      <c r="AO31" s="123">
        <f t="shared" si="48"/>
        <v>4.6276347265305873</v>
      </c>
      <c r="AP31" s="114"/>
      <c r="AQ31" s="120">
        <v>4.4999999999999998E-2</v>
      </c>
      <c r="AS31" s="114">
        <f t="shared" si="49"/>
        <v>10.558747647989215</v>
      </c>
      <c r="AT31" s="114" t="e">
        <f t="shared" si="50"/>
        <v>#DIV/0!</v>
      </c>
      <c r="AU31" s="114" t="e">
        <f t="shared" si="51"/>
        <v>#DIV/0!</v>
      </c>
      <c r="AX31" s="120">
        <v>4.4999999999999998E-2</v>
      </c>
      <c r="AY31" s="114">
        <f t="shared" si="52"/>
        <v>2.2862506305876326E-5</v>
      </c>
      <c r="AZ31" s="114">
        <f t="shared" si="52"/>
        <v>2.1190871094333715E-5</v>
      </c>
      <c r="BA31" s="114">
        <f t="shared" si="27"/>
        <v>0</v>
      </c>
      <c r="BB31" s="114">
        <f t="shared" si="28"/>
        <v>0</v>
      </c>
      <c r="BC31" s="114">
        <f t="shared" si="29"/>
        <v>0</v>
      </c>
      <c r="BD31" s="114">
        <f t="shared" si="30"/>
        <v>0</v>
      </c>
    </row>
    <row r="32" spans="1:56" x14ac:dyDescent="0.3">
      <c r="B32" s="114">
        <v>60</v>
      </c>
      <c r="C32" s="120">
        <v>0.06</v>
      </c>
      <c r="D32">
        <v>3.808707048214041E-4</v>
      </c>
      <c r="E32">
        <v>0</v>
      </c>
      <c r="F32">
        <v>0</v>
      </c>
      <c r="G32" s="123">
        <v>15.884653972935007</v>
      </c>
      <c r="H32" s="123">
        <v>67.896209190622827</v>
      </c>
      <c r="I32" s="123">
        <v>0.16904125751330579</v>
      </c>
      <c r="J32" s="123">
        <v>15.004727866550363</v>
      </c>
      <c r="K32" s="123">
        <v>73.026582933466614</v>
      </c>
      <c r="L32" s="123">
        <v>83.650589378295734</v>
      </c>
      <c r="N32" s="123">
        <v>4.8281957413605706E-3</v>
      </c>
      <c r="O32" s="123">
        <v>0</v>
      </c>
      <c r="P32" s="123">
        <v>0</v>
      </c>
      <c r="Q32" s="123">
        <v>25.837053317527417</v>
      </c>
      <c r="R32" s="123">
        <v>69.861442069586303</v>
      </c>
      <c r="S32" s="123">
        <v>0.28712872287922819</v>
      </c>
      <c r="T32" s="123">
        <v>15.911754719142566</v>
      </c>
      <c r="U32" s="123">
        <v>69.364042604956666</v>
      </c>
      <c r="V32" s="123">
        <v>88.210905964277558</v>
      </c>
      <c r="X32" s="123">
        <f t="shared" si="31"/>
        <v>2.6045332230909875E-3</v>
      </c>
      <c r="Y32" s="123">
        <f t="shared" si="32"/>
        <v>2.4140978706802853E-3</v>
      </c>
      <c r="Z32" s="123">
        <f t="shared" si="33"/>
        <v>0</v>
      </c>
      <c r="AA32" s="123">
        <f t="shared" si="34"/>
        <v>0</v>
      </c>
      <c r="AB32" s="123">
        <f t="shared" si="35"/>
        <v>0</v>
      </c>
      <c r="AC32" s="123">
        <f t="shared" si="36"/>
        <v>0</v>
      </c>
      <c r="AD32" s="123">
        <f t="shared" si="37"/>
        <v>30.009296942182274</v>
      </c>
      <c r="AE32" s="123">
        <f t="shared" si="38"/>
        <v>4.17224362465487</v>
      </c>
      <c r="AF32" s="123">
        <f t="shared" si="39"/>
        <v>70.674458569258306</v>
      </c>
      <c r="AG32" s="123">
        <f t="shared" si="40"/>
        <v>0.81301649967200262</v>
      </c>
      <c r="AH32" s="123">
        <f t="shared" si="41"/>
        <v>0.22882455100347079</v>
      </c>
      <c r="AI32" s="123">
        <f t="shared" si="42"/>
        <v>5.8304171875757448E-2</v>
      </c>
      <c r="AJ32" s="123">
        <f t="shared" si="43"/>
        <v>15.687081061879731</v>
      </c>
      <c r="AK32" s="123">
        <f t="shared" si="44"/>
        <v>0.22467365726283539</v>
      </c>
      <c r="AL32" s="123">
        <f t="shared" si="45"/>
        <v>71.597251612325948</v>
      </c>
      <c r="AM32" s="123">
        <f t="shared" si="46"/>
        <v>2.2332090073692896</v>
      </c>
      <c r="AN32" s="123">
        <f t="shared" si="47"/>
        <v>87.869547141897982</v>
      </c>
      <c r="AO32" s="123">
        <f t="shared" si="48"/>
        <v>0.3413588223795756</v>
      </c>
      <c r="AP32" s="114"/>
      <c r="AQ32" s="120">
        <v>0.06</v>
      </c>
      <c r="AS32" s="114">
        <f t="shared" si="49"/>
        <v>10.685989405662227</v>
      </c>
      <c r="AT32" s="114" t="e">
        <f t="shared" si="50"/>
        <v>#DIV/0!</v>
      </c>
      <c r="AU32" s="114" t="e">
        <f t="shared" si="51"/>
        <v>#DIV/0!</v>
      </c>
      <c r="AX32" s="120">
        <v>0.06</v>
      </c>
      <c r="AY32" s="114">
        <f t="shared" si="52"/>
        <v>1.7574385741103455E-5</v>
      </c>
      <c r="AZ32" s="114">
        <f t="shared" si="52"/>
        <v>1.4914848445376976E-5</v>
      </c>
      <c r="BA32" s="114">
        <f t="shared" si="27"/>
        <v>0</v>
      </c>
      <c r="BB32" s="114">
        <f t="shared" si="28"/>
        <v>0</v>
      </c>
      <c r="BC32" s="114">
        <f t="shared" si="29"/>
        <v>8.5091798392424603E-5</v>
      </c>
      <c r="BD32" s="114">
        <f t="shared" si="30"/>
        <v>8.5091798392424603E-5</v>
      </c>
    </row>
    <row r="33" spans="1:56" x14ac:dyDescent="0.3">
      <c r="B33" s="114">
        <v>75</v>
      </c>
      <c r="C33" s="120">
        <v>7.4999999999999997E-2</v>
      </c>
      <c r="D33">
        <v>0</v>
      </c>
      <c r="E33">
        <v>0</v>
      </c>
      <c r="F33">
        <v>0</v>
      </c>
      <c r="G33" s="123">
        <v>34.181540566837135</v>
      </c>
      <c r="H33" s="123">
        <v>71.487475068930308</v>
      </c>
      <c r="I33" s="123">
        <v>0.1705203791277134</v>
      </c>
      <c r="J33" s="123">
        <v>15.462407404616895</v>
      </c>
      <c r="K33" s="123">
        <v>73.830460619695245</v>
      </c>
      <c r="L33" s="123">
        <v>87.528188319518407</v>
      </c>
      <c r="N33" s="123">
        <v>4.0042041695450923E-3</v>
      </c>
      <c r="O33" s="123">
        <v>0</v>
      </c>
      <c r="P33" s="123">
        <v>1.0959747501418496E-2</v>
      </c>
      <c r="Q33" s="123">
        <v>51.416762595673156</v>
      </c>
      <c r="R33" s="123">
        <v>69.005314628912359</v>
      </c>
      <c r="S33" s="123">
        <v>0.27018493663379073</v>
      </c>
      <c r="T33" s="123">
        <v>16.120281754335547</v>
      </c>
      <c r="U33" s="123">
        <v>72.421344811834203</v>
      </c>
      <c r="V33" s="123">
        <v>92.535254041964706</v>
      </c>
      <c r="X33" s="123">
        <f t="shared" si="31"/>
        <v>2.0021020847725461E-3</v>
      </c>
      <c r="Y33" s="123">
        <f t="shared" si="32"/>
        <v>1.699123349541371E-3</v>
      </c>
      <c r="Z33" s="123">
        <f t="shared" si="33"/>
        <v>0</v>
      </c>
      <c r="AA33" s="123">
        <f t="shared" si="34"/>
        <v>0</v>
      </c>
      <c r="AB33" s="123">
        <f t="shared" si="35"/>
        <v>5.4798737507092479E-3</v>
      </c>
      <c r="AC33" s="123">
        <f t="shared" si="36"/>
        <v>5.4798737507092479E-3</v>
      </c>
      <c r="AD33" s="123">
        <f t="shared" si="37"/>
        <v>55.082435274902068</v>
      </c>
      <c r="AE33" s="123">
        <f t="shared" si="38"/>
        <v>3.665672679228912</v>
      </c>
      <c r="AF33" s="123">
        <f t="shared" si="39"/>
        <v>68.792336041144736</v>
      </c>
      <c r="AG33" s="123">
        <f t="shared" si="40"/>
        <v>0.21297858776762268</v>
      </c>
      <c r="AH33" s="123">
        <f t="shared" si="41"/>
        <v>0.25726432436951707</v>
      </c>
      <c r="AI33" s="123">
        <f t="shared" si="42"/>
        <v>1.2920612264273629E-2</v>
      </c>
      <c r="AJ33" s="123">
        <f t="shared" si="43"/>
        <v>16.282095961586514</v>
      </c>
      <c r="AK33" s="123">
        <f t="shared" si="44"/>
        <v>0.16181420725096451</v>
      </c>
      <c r="AL33" s="123">
        <f t="shared" si="45"/>
        <v>80.14481355093946</v>
      </c>
      <c r="AM33" s="123">
        <f t="shared" si="46"/>
        <v>7.7234687391052645</v>
      </c>
      <c r="AN33" s="123">
        <f t="shared" si="47"/>
        <v>89.713307771055469</v>
      </c>
      <c r="AO33" s="123">
        <f t="shared" si="48"/>
        <v>2.8219462709092369</v>
      </c>
      <c r="AP33" s="114"/>
      <c r="AQ33" s="120">
        <v>7.4999999999999997E-2</v>
      </c>
      <c r="AS33" s="114">
        <f t="shared" si="49"/>
        <v>10.949050497057739</v>
      </c>
      <c r="AT33" s="114" t="e">
        <f t="shared" si="50"/>
        <v>#DIV/0!</v>
      </c>
      <c r="AU33" s="114">
        <f t="shared" si="51"/>
        <v>9.3716948077277369</v>
      </c>
      <c r="AX33" s="120">
        <v>7.4999999999999997E-2</v>
      </c>
      <c r="AY33" s="114">
        <f t="shared" si="52"/>
        <v>1.5573748026001094E-5</v>
      </c>
      <c r="AZ33" s="114">
        <f t="shared" si="52"/>
        <v>1.2914210730274614E-5</v>
      </c>
      <c r="BA33" s="114">
        <f t="shared" si="27"/>
        <v>0</v>
      </c>
      <c r="BB33" s="114">
        <f t="shared" si="28"/>
        <v>0</v>
      </c>
      <c r="BC33" s="114">
        <f t="shared" si="29"/>
        <v>0</v>
      </c>
      <c r="BD33" s="114">
        <f t="shared" si="30"/>
        <v>0</v>
      </c>
    </row>
    <row r="34" spans="1:56" x14ac:dyDescent="0.3">
      <c r="B34" s="114">
        <v>90</v>
      </c>
      <c r="C34" s="120">
        <v>0.09</v>
      </c>
      <c r="D34">
        <v>6.0595747046235013E-4</v>
      </c>
      <c r="E34">
        <v>0</v>
      </c>
      <c r="F34">
        <v>0</v>
      </c>
      <c r="G34" s="123">
        <v>58.74810795413098</v>
      </c>
      <c r="H34" s="123">
        <v>68.579357453377114</v>
      </c>
      <c r="I34" s="123">
        <v>0.24434371210524347</v>
      </c>
      <c r="J34" s="123">
        <v>16.443910168837476</v>
      </c>
      <c r="K34" s="123">
        <v>87.868282290044732</v>
      </c>
      <c r="L34" s="123">
        <v>86.891361500146232</v>
      </c>
      <c r="N34" s="123">
        <v>2.942415013209034E-3</v>
      </c>
      <c r="O34" s="123">
        <v>0</v>
      </c>
      <c r="P34" s="123">
        <v>0</v>
      </c>
      <c r="Q34" s="123">
        <v>78.55189748693418</v>
      </c>
      <c r="R34" s="123">
        <v>63.772615106694971</v>
      </c>
      <c r="S34" s="123">
        <v>0.28728934418413349</v>
      </c>
      <c r="T34" s="123">
        <v>15.991128732329228</v>
      </c>
      <c r="U34" s="123">
        <v>72.567293616133682</v>
      </c>
      <c r="V34" s="123">
        <v>86.901965464458101</v>
      </c>
      <c r="X34" s="123">
        <f t="shared" si="31"/>
        <v>1.7741862418356922E-3</v>
      </c>
      <c r="Y34" s="123">
        <f t="shared" si="32"/>
        <v>1.471207506604517E-3</v>
      </c>
      <c r="Z34" s="123">
        <f t="shared" si="33"/>
        <v>0</v>
      </c>
      <c r="AA34" s="123">
        <f t="shared" si="34"/>
        <v>0</v>
      </c>
      <c r="AB34" s="123">
        <f t="shared" si="35"/>
        <v>0</v>
      </c>
      <c r="AC34" s="123">
        <f t="shared" si="36"/>
        <v>0</v>
      </c>
      <c r="AD34" s="123">
        <f t="shared" si="37"/>
        <v>84.569657111644432</v>
      </c>
      <c r="AE34" s="123">
        <f t="shared" si="38"/>
        <v>6.0177596247102585</v>
      </c>
      <c r="AF34" s="123">
        <f t="shared" si="39"/>
        <v>58.8290972014224</v>
      </c>
      <c r="AG34" s="123">
        <f t="shared" si="40"/>
        <v>4.9435179052725751</v>
      </c>
      <c r="AH34" s="123">
        <f t="shared" si="41"/>
        <v>0.26438567177507472</v>
      </c>
      <c r="AI34" s="123">
        <f t="shared" si="42"/>
        <v>2.2903672409058787E-2</v>
      </c>
      <c r="AJ34" s="123">
        <f t="shared" si="43"/>
        <v>15.441377640077313</v>
      </c>
      <c r="AK34" s="123">
        <f t="shared" si="44"/>
        <v>0.54975109225191598</v>
      </c>
      <c r="AL34" s="123">
        <f t="shared" si="45"/>
        <v>69.78916973082282</v>
      </c>
      <c r="AM34" s="123">
        <f t="shared" si="46"/>
        <v>2.7781238853108619</v>
      </c>
      <c r="AN34" s="123">
        <f t="shared" si="47"/>
        <v>79.572548331952035</v>
      </c>
      <c r="AO34" s="123">
        <f t="shared" si="48"/>
        <v>7.329417132506066</v>
      </c>
      <c r="AP34" s="114"/>
      <c r="AQ34" s="120">
        <v>0.09</v>
      </c>
      <c r="AS34" s="114">
        <f t="shared" si="49"/>
        <v>11.069908306215723</v>
      </c>
      <c r="AT34" s="114" t="e">
        <f t="shared" si="50"/>
        <v>#DIV/0!</v>
      </c>
      <c r="AU34" s="114" t="e">
        <f t="shared" si="51"/>
        <v>#DIV/0!</v>
      </c>
      <c r="AX34" s="120">
        <v>0.09</v>
      </c>
      <c r="AY34" s="114">
        <f t="shared" si="52"/>
        <v>9.7361220317414958E-6</v>
      </c>
      <c r="AZ34" s="114">
        <f t="shared" si="52"/>
        <v>9.7361220317414958E-6</v>
      </c>
      <c r="BA34" s="114">
        <f t="shared" si="27"/>
        <v>0</v>
      </c>
      <c r="BB34" s="114">
        <f t="shared" si="28"/>
        <v>0</v>
      </c>
      <c r="BC34" s="114">
        <f t="shared" si="29"/>
        <v>0</v>
      </c>
      <c r="BD34" s="114">
        <f t="shared" si="30"/>
        <v>0</v>
      </c>
    </row>
    <row r="35" spans="1:56" x14ac:dyDescent="0.3">
      <c r="B35" s="114">
        <v>135</v>
      </c>
      <c r="C35" s="120">
        <v>0.13500000000000001</v>
      </c>
      <c r="D35">
        <v>0</v>
      </c>
      <c r="E35">
        <v>0</v>
      </c>
      <c r="F35">
        <v>0</v>
      </c>
      <c r="G35" s="123">
        <v>90.587416736354697</v>
      </c>
      <c r="H35" s="123">
        <v>53.885579296149821</v>
      </c>
      <c r="I35" s="123">
        <v>0.24148199936601591</v>
      </c>
      <c r="J35" s="123">
        <v>14.891626547825396</v>
      </c>
      <c r="K35" s="123">
        <v>67.011045845511958</v>
      </c>
      <c r="L35" s="123">
        <v>72.243131199445969</v>
      </c>
      <c r="N35" s="123">
        <v>2.2183091351818326E-3</v>
      </c>
      <c r="O35" s="123">
        <v>0</v>
      </c>
      <c r="P35" s="123">
        <v>0</v>
      </c>
      <c r="Q35" s="123">
        <v>117.11623846499978</v>
      </c>
      <c r="R35" s="123">
        <v>52.424636480658741</v>
      </c>
      <c r="S35" s="123">
        <v>0.27428203254997646</v>
      </c>
      <c r="T35" s="123">
        <v>15.161720205136222</v>
      </c>
      <c r="U35" s="123">
        <v>67.325136688719013</v>
      </c>
      <c r="V35" s="123">
        <v>74.776587887835319</v>
      </c>
      <c r="X35" s="123">
        <f t="shared" si="31"/>
        <v>1.1091545675909163E-3</v>
      </c>
      <c r="Y35" s="123">
        <f t="shared" si="32"/>
        <v>1.1091545675909163E-3</v>
      </c>
      <c r="Z35" s="123">
        <f t="shared" si="33"/>
        <v>0</v>
      </c>
      <c r="AA35" s="123">
        <f t="shared" si="34"/>
        <v>0</v>
      </c>
      <c r="AB35" s="123">
        <f t="shared" si="35"/>
        <v>0</v>
      </c>
      <c r="AC35" s="123">
        <f t="shared" si="36"/>
        <v>0</v>
      </c>
      <c r="AD35" s="123">
        <f t="shared" si="37"/>
        <v>128.84312354942347</v>
      </c>
      <c r="AE35" s="123">
        <f t="shared" si="38"/>
        <v>11.726885084423685</v>
      </c>
      <c r="AF35" s="123">
        <f t="shared" si="39"/>
        <v>49.34240781258184</v>
      </c>
      <c r="AG35" s="123">
        <f t="shared" si="40"/>
        <v>3.0822286680769011</v>
      </c>
      <c r="AH35" s="123">
        <f t="shared" si="41"/>
        <v>0.30212026841795581</v>
      </c>
      <c r="AI35" s="123">
        <f t="shared" si="42"/>
        <v>2.7838235867979316E-2</v>
      </c>
      <c r="AJ35" s="123">
        <f t="shared" si="43"/>
        <v>15.474441180780335</v>
      </c>
      <c r="AK35" s="123">
        <f t="shared" si="44"/>
        <v>0.31272097564411361</v>
      </c>
      <c r="AL35" s="123">
        <f t="shared" si="45"/>
        <v>65.580450772595086</v>
      </c>
      <c r="AM35" s="123">
        <f t="shared" si="46"/>
        <v>1.7446859161239239</v>
      </c>
      <c r="AN35" s="123">
        <f t="shared" si="47"/>
        <v>69.378033976087281</v>
      </c>
      <c r="AO35" s="123">
        <f t="shared" si="48"/>
        <v>5.3985539117480386</v>
      </c>
      <c r="AP35" s="114"/>
      <c r="AQ35" s="120">
        <v>0.13500000000000001</v>
      </c>
      <c r="AS35" s="114">
        <f t="shared" si="49"/>
        <v>11.539657932114476</v>
      </c>
      <c r="AT35" s="114" t="e">
        <f t="shared" si="50"/>
        <v>#DIV/0!</v>
      </c>
      <c r="AU35" s="114" t="e">
        <f t="shared" si="51"/>
        <v>#DIV/0!</v>
      </c>
      <c r="AX35" s="120">
        <v>0.13500000000000001</v>
      </c>
      <c r="AY35" s="114">
        <f t="shared" si="52"/>
        <v>2.7344629789191908E-6</v>
      </c>
      <c r="AZ35" s="114">
        <f t="shared" si="52"/>
        <v>2.7344629789191908E-6</v>
      </c>
      <c r="BA35" s="114">
        <f t="shared" si="27"/>
        <v>0</v>
      </c>
      <c r="BB35" s="114">
        <f t="shared" si="28"/>
        <v>0</v>
      </c>
      <c r="BC35" s="114">
        <f t="shared" si="29"/>
        <v>1.3208806112907168E-4</v>
      </c>
      <c r="BD35" s="114">
        <f t="shared" si="30"/>
        <v>1.3208806112907168E-4</v>
      </c>
    </row>
    <row r="36" spans="1:56" x14ac:dyDescent="0.3">
      <c r="B36" s="114">
        <v>180</v>
      </c>
      <c r="C36" s="120">
        <v>0.18</v>
      </c>
      <c r="D36">
        <v>0</v>
      </c>
      <c r="E36">
        <v>0</v>
      </c>
      <c r="F36">
        <v>0</v>
      </c>
      <c r="G36" s="123">
        <v>140.57000863384715</v>
      </c>
      <c r="H36" s="123">
        <v>46.260179144504939</v>
      </c>
      <c r="I36" s="123">
        <v>0.32995850428593509</v>
      </c>
      <c r="J36" s="123">
        <v>15.787162156424449</v>
      </c>
      <c r="K36" s="123">
        <v>63.835764856471165</v>
      </c>
      <c r="L36" s="123">
        <v>63.979480064339242</v>
      </c>
      <c r="N36" s="123">
        <v>6.2302877738971453E-4</v>
      </c>
      <c r="O36" s="123">
        <v>0</v>
      </c>
      <c r="P36" s="123">
        <v>1.7012824094401038E-2</v>
      </c>
      <c r="Q36" s="123">
        <v>157.5882179010259</v>
      </c>
      <c r="R36" s="123">
        <v>44.23330922647007</v>
      </c>
      <c r="S36" s="123">
        <v>0.49727621129025557</v>
      </c>
      <c r="T36" s="123">
        <v>15.244291873197319</v>
      </c>
      <c r="U36" s="123">
        <v>58.668452984248638</v>
      </c>
      <c r="V36" s="123">
        <v>62.261392753538289</v>
      </c>
      <c r="X36" s="123">
        <f t="shared" si="31"/>
        <v>3.1151438869485727E-4</v>
      </c>
      <c r="Y36" s="123">
        <f t="shared" si="32"/>
        <v>3.1151438869485727E-4</v>
      </c>
      <c r="Z36" s="123">
        <f t="shared" si="33"/>
        <v>0</v>
      </c>
      <c r="AA36" s="123">
        <f t="shared" si="34"/>
        <v>0</v>
      </c>
      <c r="AB36" s="123">
        <f t="shared" si="35"/>
        <v>8.5064120472005192E-3</v>
      </c>
      <c r="AC36" s="123">
        <f t="shared" si="36"/>
        <v>8.5064120472005192E-3</v>
      </c>
      <c r="AD36" s="123">
        <f t="shared" si="37"/>
        <v>163.48187862772375</v>
      </c>
      <c r="AE36" s="123">
        <f t="shared" si="38"/>
        <v>5.8936607266978607</v>
      </c>
      <c r="AF36" s="123">
        <f t="shared" si="39"/>
        <v>43.136825211087988</v>
      </c>
      <c r="AG36" s="123">
        <f t="shared" si="40"/>
        <v>1.0964840153820816</v>
      </c>
      <c r="AH36" s="123">
        <f t="shared" si="41"/>
        <v>0.43709585517515648</v>
      </c>
      <c r="AI36" s="123">
        <f t="shared" si="42"/>
        <v>6.0180356115099004E-2</v>
      </c>
      <c r="AJ36" s="123">
        <f t="shared" si="43"/>
        <v>15.622568070715632</v>
      </c>
      <c r="AK36" s="123">
        <f t="shared" si="44"/>
        <v>0.37827619751831243</v>
      </c>
      <c r="AL36" s="123">
        <f t="shared" si="45"/>
        <v>59.094071185979978</v>
      </c>
      <c r="AM36" s="123">
        <f t="shared" si="46"/>
        <v>0.42561820173133924</v>
      </c>
      <c r="AN36" s="123">
        <f t="shared" si="47"/>
        <v>60.579907492138091</v>
      </c>
      <c r="AO36" s="123">
        <f t="shared" si="48"/>
        <v>1.6814852614002014</v>
      </c>
      <c r="AP36" s="114"/>
      <c r="AQ36" s="120">
        <v>0.18</v>
      </c>
      <c r="AS36" s="114">
        <f t="shared" si="49"/>
        <v>12.809572758303734</v>
      </c>
      <c r="AT36" s="114" t="e">
        <f t="shared" si="50"/>
        <v>#DIV/0!</v>
      </c>
      <c r="AU36" s="114">
        <f t="shared" si="51"/>
        <v>8.931909631258824</v>
      </c>
      <c r="AX36" s="120">
        <v>0.18</v>
      </c>
      <c r="AY36" s="114">
        <f t="shared" si="52"/>
        <v>2.6853167083094893E-6</v>
      </c>
      <c r="AZ36" s="114">
        <f t="shared" si="52"/>
        <v>2.6853167083094893E-6</v>
      </c>
      <c r="BA36" s="114">
        <f t="shared" si="27"/>
        <v>0</v>
      </c>
      <c r="BB36" s="114">
        <f t="shared" si="28"/>
        <v>0</v>
      </c>
      <c r="BC36" s="114">
        <f t="shared" si="29"/>
        <v>0</v>
      </c>
      <c r="BD36" s="114">
        <f t="shared" si="30"/>
        <v>0</v>
      </c>
    </row>
    <row r="37" spans="1:56" x14ac:dyDescent="0.3">
      <c r="B37" s="114">
        <v>225</v>
      </c>
      <c r="C37" s="120">
        <v>0.22500000000000001</v>
      </c>
      <c r="D37">
        <v>0</v>
      </c>
      <c r="E37">
        <v>0</v>
      </c>
      <c r="F37">
        <v>0</v>
      </c>
      <c r="G37" s="123">
        <v>169.37553935442162</v>
      </c>
      <c r="H37" s="123">
        <v>42.040341195705906</v>
      </c>
      <c r="I37" s="123">
        <v>0.37691549906005739</v>
      </c>
      <c r="J37" s="123">
        <v>16.000844268233944</v>
      </c>
      <c r="K37" s="123">
        <v>59.519689387711317</v>
      </c>
      <c r="L37" s="123">
        <v>58.898422230737886</v>
      </c>
      <c r="N37" s="123">
        <v>6.1183113414960426E-4</v>
      </c>
      <c r="O37" s="123">
        <v>0</v>
      </c>
      <c r="P37" s="123">
        <v>0</v>
      </c>
      <c r="Q37" s="123">
        <v>168.97030298272432</v>
      </c>
      <c r="R37" s="123">
        <v>38.057242376149546</v>
      </c>
      <c r="S37" s="123">
        <v>0.2716349901417322</v>
      </c>
      <c r="T37" s="123">
        <v>14.721055000538852</v>
      </c>
      <c r="U37" s="123">
        <v>52.085325404625095</v>
      </c>
      <c r="V37" s="123">
        <v>56.579806607741546</v>
      </c>
      <c r="X37" s="123">
        <f t="shared" si="31"/>
        <v>3.0591556707480213E-4</v>
      </c>
      <c r="Y37" s="123">
        <f t="shared" si="32"/>
        <v>3.0591556707480213E-4</v>
      </c>
      <c r="Z37" s="123">
        <f t="shared" si="33"/>
        <v>0</v>
      </c>
      <c r="AA37" s="123">
        <f t="shared" si="34"/>
        <v>0</v>
      </c>
      <c r="AB37" s="123">
        <f t="shared" si="35"/>
        <v>0</v>
      </c>
      <c r="AC37" s="123">
        <f t="shared" si="36"/>
        <v>0</v>
      </c>
      <c r="AD37" s="123">
        <f t="shared" si="37"/>
        <v>175.78948704090567</v>
      </c>
      <c r="AE37" s="123">
        <f t="shared" si="38"/>
        <v>6.8191840581813636</v>
      </c>
      <c r="AF37" s="123">
        <f t="shared" si="39"/>
        <v>37.61228847378797</v>
      </c>
      <c r="AG37" s="123">
        <f t="shared" si="40"/>
        <v>0.44495390236157562</v>
      </c>
      <c r="AH37" s="123">
        <f t="shared" si="41"/>
        <v>0.23674655641218151</v>
      </c>
      <c r="AI37" s="123">
        <f t="shared" si="42"/>
        <v>3.4888433729550729E-2</v>
      </c>
      <c r="AJ37" s="123">
        <f t="shared" si="43"/>
        <v>15.16924663186987</v>
      </c>
      <c r="AK37" s="123">
        <f t="shared" si="44"/>
        <v>0.44819163133101725</v>
      </c>
      <c r="AL37" s="123">
        <f t="shared" si="45"/>
        <v>52.121251166314096</v>
      </c>
      <c r="AM37" s="123">
        <f t="shared" si="46"/>
        <v>3.5925761689000524E-2</v>
      </c>
      <c r="AN37" s="123">
        <f t="shared" si="47"/>
        <v>56.012493947751722</v>
      </c>
      <c r="AO37" s="123">
        <f t="shared" si="48"/>
        <v>0.56731265998982749</v>
      </c>
      <c r="AP37" s="114"/>
      <c r="AQ37" s="120">
        <v>0.22500000000000001</v>
      </c>
      <c r="AS37" s="114">
        <f t="shared" si="49"/>
        <v>12.827709196961589</v>
      </c>
      <c r="AT37" s="114" t="e">
        <f t="shared" si="50"/>
        <v>#DIV/0!</v>
      </c>
      <c r="AU37" s="114" t="e">
        <f t="shared" si="51"/>
        <v>#DIV/0!</v>
      </c>
      <c r="AX37" s="120">
        <v>0.22500000000000001</v>
      </c>
      <c r="AY37" s="114">
        <f t="shared" si="52"/>
        <v>3.5217699813768981E-6</v>
      </c>
      <c r="AZ37" s="114">
        <f t="shared" si="52"/>
        <v>3.5217699813768981E-6</v>
      </c>
      <c r="BA37" s="114">
        <f t="shared" si="27"/>
        <v>0</v>
      </c>
      <c r="BB37" s="114">
        <f t="shared" si="28"/>
        <v>0</v>
      </c>
      <c r="BC37" s="114">
        <f t="shared" si="29"/>
        <v>0</v>
      </c>
      <c r="BD37" s="114">
        <f t="shared" si="30"/>
        <v>0</v>
      </c>
    </row>
    <row r="38" spans="1:56" x14ac:dyDescent="0.3">
      <c r="B38" s="114">
        <v>270</v>
      </c>
      <c r="C38" s="120">
        <v>0.27</v>
      </c>
      <c r="D38">
        <v>0</v>
      </c>
      <c r="E38">
        <v>0</v>
      </c>
      <c r="F38">
        <v>0</v>
      </c>
      <c r="G38" s="123">
        <v>182.60867109908705</v>
      </c>
      <c r="H38" s="123">
        <v>37.167334571426395</v>
      </c>
      <c r="I38" s="123">
        <v>0.20185812268263081</v>
      </c>
      <c r="J38" s="123">
        <v>15.617438263200887</v>
      </c>
      <c r="K38" s="123">
        <v>52.157176928003096</v>
      </c>
      <c r="L38" s="123">
        <v>55.445181287761891</v>
      </c>
      <c r="N38" s="123">
        <v>8.0241131902699964E-4</v>
      </c>
      <c r="O38" s="123">
        <v>0</v>
      </c>
      <c r="P38" s="123">
        <v>0</v>
      </c>
      <c r="Q38" s="123">
        <v>192.97164586384091</v>
      </c>
      <c r="R38" s="123">
        <v>37.258859434501943</v>
      </c>
      <c r="S38" s="123">
        <v>0.25080922561105734</v>
      </c>
      <c r="T38" s="123">
        <v>15.476318268392424</v>
      </c>
      <c r="U38" s="123">
        <v>48.785982871871248</v>
      </c>
      <c r="V38" s="123">
        <v>58.080034594096482</v>
      </c>
      <c r="X38" s="123">
        <f t="shared" si="31"/>
        <v>4.0120565951349982E-4</v>
      </c>
      <c r="Y38" s="123">
        <f t="shared" si="32"/>
        <v>4.0120565951349982E-4</v>
      </c>
      <c r="Z38" s="123">
        <f t="shared" si="33"/>
        <v>0</v>
      </c>
      <c r="AA38" s="123">
        <f t="shared" si="34"/>
        <v>0</v>
      </c>
      <c r="AB38" s="123">
        <f t="shared" si="35"/>
        <v>0</v>
      </c>
      <c r="AC38" s="123">
        <f t="shared" si="36"/>
        <v>0</v>
      </c>
      <c r="AD38" s="123">
        <f t="shared" si="37"/>
        <v>190.38270436512602</v>
      </c>
      <c r="AE38" s="123">
        <f t="shared" si="38"/>
        <v>2.588941498714874</v>
      </c>
      <c r="AF38" s="123">
        <f t="shared" si="39"/>
        <v>35.93485424190068</v>
      </c>
      <c r="AG38" s="123">
        <f t="shared" si="40"/>
        <v>1.3240051926012626</v>
      </c>
      <c r="AH38" s="123">
        <f t="shared" si="41"/>
        <v>0.23828650955172165</v>
      </c>
      <c r="AI38" s="123">
        <f t="shared" si="42"/>
        <v>1.2522716059335692E-2</v>
      </c>
      <c r="AJ38" s="123">
        <f t="shared" si="43"/>
        <v>15.341022277513549</v>
      </c>
      <c r="AK38" s="123">
        <f t="shared" si="44"/>
        <v>0.135295990878876</v>
      </c>
      <c r="AL38" s="123">
        <f t="shared" si="45"/>
        <v>48.336376083242115</v>
      </c>
      <c r="AM38" s="123">
        <f t="shared" si="46"/>
        <v>0.44960678862913284</v>
      </c>
      <c r="AN38" s="123">
        <f t="shared" si="47"/>
        <v>53.945486643768945</v>
      </c>
      <c r="AO38" s="123">
        <f t="shared" si="48"/>
        <v>4.1345479503275406</v>
      </c>
      <c r="AP38" s="114"/>
      <c r="AQ38" s="120">
        <v>0.27</v>
      </c>
      <c r="AS38" s="114">
        <f t="shared" si="49"/>
        <v>12.556543337339114</v>
      </c>
      <c r="AT38" s="114" t="e">
        <f t="shared" si="50"/>
        <v>#DIV/0!</v>
      </c>
      <c r="AU38" s="114" t="e">
        <f t="shared" si="51"/>
        <v>#DIV/0!</v>
      </c>
      <c r="AX38" s="120">
        <v>0.27</v>
      </c>
      <c r="AY38" s="114">
        <f t="shared" si="52"/>
        <v>2.6826324965461754E-6</v>
      </c>
      <c r="AZ38" s="114">
        <f t="shared" si="52"/>
        <v>0</v>
      </c>
      <c r="BA38" s="114">
        <f t="shared" si="27"/>
        <v>0</v>
      </c>
      <c r="BB38" s="114">
        <f t="shared" si="28"/>
        <v>0</v>
      </c>
      <c r="BC38" s="114">
        <f t="shared" si="29"/>
        <v>0</v>
      </c>
      <c r="BD38" s="114">
        <f t="shared" si="30"/>
        <v>0</v>
      </c>
    </row>
    <row r="39" spans="1:56" x14ac:dyDescent="0.3">
      <c r="B39" s="114">
        <v>315</v>
      </c>
      <c r="C39" s="120">
        <v>0.315</v>
      </c>
      <c r="D39" s="148">
        <v>0</v>
      </c>
      <c r="E39" s="148">
        <v>0</v>
      </c>
      <c r="F39" s="148">
        <v>0</v>
      </c>
      <c r="G39" s="123">
        <v>187.79376286641116</v>
      </c>
      <c r="H39" s="123">
        <v>34.610849049299418</v>
      </c>
      <c r="I39" s="123">
        <v>0.22576379349238596</v>
      </c>
      <c r="J39" s="123">
        <v>15.205726286634672</v>
      </c>
      <c r="K39" s="123">
        <v>47.886769294612982</v>
      </c>
      <c r="L39" s="123">
        <v>49.8109386934414</v>
      </c>
      <c r="N39" s="123">
        <v>6.1121955476965098E-4</v>
      </c>
      <c r="O39" s="123">
        <v>0</v>
      </c>
      <c r="P39" s="123">
        <v>0</v>
      </c>
      <c r="Q39" s="123">
        <v>184.4318535116748</v>
      </c>
      <c r="R39" s="123">
        <v>33.329120194582273</v>
      </c>
      <c r="S39" s="123">
        <v>0.28447911649681512</v>
      </c>
      <c r="T39" s="123">
        <v>14.74175775662558</v>
      </c>
      <c r="U39" s="123">
        <v>44.026067739493769</v>
      </c>
      <c r="V39" s="123">
        <v>55.261338953975226</v>
      </c>
      <c r="X39" s="123">
        <f t="shared" si="31"/>
        <v>3.0560977738482549E-4</v>
      </c>
      <c r="Y39" s="123">
        <f t="shared" si="32"/>
        <v>0</v>
      </c>
      <c r="Z39" s="123">
        <f t="shared" si="33"/>
        <v>0</v>
      </c>
      <c r="AA39" s="123">
        <f t="shared" si="34"/>
        <v>0</v>
      </c>
      <c r="AB39" s="123">
        <f t="shared" si="35"/>
        <v>0</v>
      </c>
      <c r="AC39" s="123">
        <f t="shared" si="36"/>
        <v>0</v>
      </c>
      <c r="AD39" s="123">
        <f t="shared" si="37"/>
        <v>184.4318535116748</v>
      </c>
      <c r="AE39" s="123">
        <f t="shared" si="38"/>
        <v>0</v>
      </c>
      <c r="AF39" s="123">
        <f t="shared" si="39"/>
        <v>33.329120194582273</v>
      </c>
      <c r="AG39" s="123">
        <f t="shared" si="40"/>
        <v>0</v>
      </c>
      <c r="AH39" s="123">
        <f t="shared" si="41"/>
        <v>0.28447911649681512</v>
      </c>
      <c r="AI39" s="123">
        <f t="shared" si="42"/>
        <v>0</v>
      </c>
      <c r="AJ39" s="123">
        <f t="shared" si="43"/>
        <v>14.74175775662558</v>
      </c>
      <c r="AK39" s="123">
        <f t="shared" si="44"/>
        <v>0</v>
      </c>
      <c r="AL39" s="123">
        <f t="shared" si="45"/>
        <v>44.026067739493769</v>
      </c>
      <c r="AM39" s="123">
        <f t="shared" si="46"/>
        <v>0</v>
      </c>
      <c r="AN39" s="123">
        <f t="shared" si="47"/>
        <v>55.261338953975226</v>
      </c>
      <c r="AO39" s="123">
        <f t="shared" si="48"/>
        <v>0</v>
      </c>
      <c r="AP39" s="114"/>
      <c r="AQ39" s="120">
        <v>0.315</v>
      </c>
      <c r="AS39" s="114">
        <f t="shared" si="49"/>
        <v>12.828709288090986</v>
      </c>
      <c r="AT39" s="114" t="e">
        <f t="shared" si="50"/>
        <v>#DIV/0!</v>
      </c>
      <c r="AU39" s="114" t="e">
        <f t="shared" si="51"/>
        <v>#DIV/0!</v>
      </c>
      <c r="AX39" s="120">
        <v>0.315</v>
      </c>
      <c r="AY39" s="114">
        <f t="shared" si="52"/>
        <v>0</v>
      </c>
      <c r="AZ39" s="114">
        <f t="shared" si="52"/>
        <v>0</v>
      </c>
      <c r="BA39" s="114">
        <f t="shared" si="27"/>
        <v>0</v>
      </c>
      <c r="BB39" s="114">
        <f t="shared" si="28"/>
        <v>0</v>
      </c>
      <c r="BC39" s="114">
        <f t="shared" si="29"/>
        <v>0</v>
      </c>
      <c r="BD39" s="114">
        <f t="shared" si="30"/>
        <v>0</v>
      </c>
    </row>
    <row r="40" spans="1:56" x14ac:dyDescent="0.3">
      <c r="C40" s="120"/>
      <c r="D40" s="123"/>
      <c r="E40" s="123"/>
      <c r="F40" s="123"/>
      <c r="G40" s="123"/>
      <c r="H40" s="123"/>
      <c r="I40" s="123"/>
      <c r="J40" s="123"/>
      <c r="K40" s="123"/>
      <c r="L40" s="123"/>
      <c r="N40" s="123"/>
      <c r="O40" s="123"/>
      <c r="P40" s="123"/>
      <c r="Q40" s="123"/>
      <c r="R40" s="123"/>
      <c r="S40" s="123"/>
      <c r="T40" s="123"/>
      <c r="U40" s="123"/>
      <c r="V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14"/>
    </row>
    <row r="41" spans="1:56" x14ac:dyDescent="0.3">
      <c r="A41" s="126" t="s">
        <v>110</v>
      </c>
      <c r="B41" s="127"/>
      <c r="C41" s="127"/>
      <c r="D41" s="128">
        <v>0.15205820737369066</v>
      </c>
      <c r="E41" s="128">
        <v>5.889063953516703E-2</v>
      </c>
      <c r="F41" s="128">
        <v>3.3825115621755011E-2</v>
      </c>
      <c r="G41" s="128">
        <v>198.11311609569842</v>
      </c>
      <c r="H41" s="128">
        <v>35.333912381071755</v>
      </c>
      <c r="I41" s="128">
        <v>0.19551807414870212</v>
      </c>
      <c r="J41" s="128">
        <v>15.979109613313495</v>
      </c>
      <c r="K41" s="128">
        <v>54.621380371929192</v>
      </c>
      <c r="L41" s="128">
        <v>52.294451328567682</v>
      </c>
      <c r="N41" s="128">
        <v>0.18544486127900198</v>
      </c>
      <c r="O41" s="128">
        <v>1.4249908444254687E-2</v>
      </c>
      <c r="P41" s="128">
        <v>6.3691211527418537E-2</v>
      </c>
      <c r="Q41" s="128">
        <v>198.75905385418031</v>
      </c>
      <c r="R41" s="128">
        <v>35.508059443947133</v>
      </c>
      <c r="S41" s="128">
        <v>0.22386106871199293</v>
      </c>
      <c r="T41" s="128">
        <v>15.338631866927622</v>
      </c>
      <c r="U41" s="128">
        <v>60.78797824953292</v>
      </c>
      <c r="V41" s="128">
        <v>55.016345841187558</v>
      </c>
      <c r="X41" s="123">
        <f t="shared" ref="X41:X47" si="53">AVERAGE(D41,N41)</f>
        <v>0.16875153432634632</v>
      </c>
      <c r="Y41" s="123">
        <f>_xlfn.STDEV.P(D41,N41)</f>
        <v>1.6693326952655657E-2</v>
      </c>
      <c r="Z41" s="123">
        <f t="shared" ref="Z41:Z43" si="54">AVERAGE(E41,O41)</f>
        <v>3.6570273989710855E-2</v>
      </c>
      <c r="AA41" s="123">
        <f>_xlfn.STDEV.P(E41,O41)</f>
        <v>2.2320365545456178E-2</v>
      </c>
      <c r="AB41" s="123">
        <f>AVERAGE(F41,P41)</f>
        <v>4.8758163574586774E-2</v>
      </c>
      <c r="AC41" s="123">
        <f>_xlfn.STDEV.P(F41,P41)</f>
        <v>1.4933047952831765E-2</v>
      </c>
      <c r="AD41" s="123">
        <f>AVERAGE(G41,Q41)</f>
        <v>198.43608497493938</v>
      </c>
      <c r="AE41" s="123">
        <f>_xlfn.STDEV.P(G41,Q41)</f>
        <v>0.32296887924094619</v>
      </c>
      <c r="AF41" s="123">
        <f>AVERAGE(H41,R41)</f>
        <v>35.420985912509444</v>
      </c>
      <c r="AG41" s="123">
        <f>_xlfn.STDEV.P(H41,R41)</f>
        <v>8.70735314376887E-2</v>
      </c>
      <c r="AH41" s="123">
        <f>AVERAGE(I41,S41)</f>
        <v>0.20968957143034753</v>
      </c>
      <c r="AI41" s="123">
        <f>_xlfn.STDEV.P(I41,S41)</f>
        <v>1.4171497281645407E-2</v>
      </c>
      <c r="AJ41" s="123">
        <f>AVERAGE(J41,T41)</f>
        <v>15.658870740120559</v>
      </c>
      <c r="AK41" s="123">
        <f>_xlfn.STDEV.P(J41,T41)</f>
        <v>0.32023887319293642</v>
      </c>
      <c r="AL41" s="123">
        <f>AVERAGE(K41,U41)</f>
        <v>57.704679310731052</v>
      </c>
      <c r="AM41" s="123">
        <f>_xlfn.STDEV.P(K41,U41)</f>
        <v>3.0832989388018639</v>
      </c>
      <c r="AN41" s="123">
        <f>AVERAGE(L41,V41)</f>
        <v>53.655398584877616</v>
      </c>
      <c r="AO41" s="123">
        <f>_xlfn.STDEV.P(L41,V41)</f>
        <v>1.3609472563099381</v>
      </c>
      <c r="AP41" s="114"/>
    </row>
    <row r="42" spans="1:56" x14ac:dyDescent="0.3">
      <c r="A42" s="126" t="s">
        <v>111</v>
      </c>
      <c r="B42" s="127"/>
      <c r="C42" s="127"/>
      <c r="D42" s="128">
        <v>1.3502062992571501E-2</v>
      </c>
      <c r="E42" s="128">
        <v>1.622553459195241E-2</v>
      </c>
      <c r="F42" s="128">
        <v>6.2258944067484162E-3</v>
      </c>
      <c r="G42" s="128">
        <v>175.99692794303314</v>
      </c>
      <c r="H42" s="128">
        <v>28.361430303533584</v>
      </c>
      <c r="I42" s="128">
        <v>0.23818668671486204</v>
      </c>
      <c r="J42" s="128">
        <v>16.016021223673512</v>
      </c>
      <c r="K42" s="128">
        <v>45.987729641141989</v>
      </c>
      <c r="L42" s="128">
        <v>42.378069820189545</v>
      </c>
      <c r="N42" s="128">
        <v>4.2581120370799322E-2</v>
      </c>
      <c r="O42" s="128">
        <v>7.7081112802254229E-3</v>
      </c>
      <c r="P42" s="128">
        <v>5.1197746095016606E-3</v>
      </c>
      <c r="Q42" s="128">
        <v>173.10614767827221</v>
      </c>
      <c r="R42" s="128">
        <v>27.472452268704348</v>
      </c>
      <c r="S42" s="128">
        <v>0.15179373923531908</v>
      </c>
      <c r="T42" s="128">
        <v>15.81318054154462</v>
      </c>
      <c r="U42" s="128">
        <v>43.140983673482125</v>
      </c>
      <c r="V42" s="128">
        <v>43.203284242124724</v>
      </c>
      <c r="X42" s="123">
        <f t="shared" si="53"/>
        <v>2.8041591681685411E-2</v>
      </c>
      <c r="Y42" s="123">
        <f>_xlfn.STDEV.P(D42,N42)</f>
        <v>1.4539528689113913E-2</v>
      </c>
      <c r="Z42" s="123">
        <f t="shared" si="54"/>
        <v>1.1966822936088917E-2</v>
      </c>
      <c r="AA42" s="123">
        <f>_xlfn.STDEV.P(E42,O42)</f>
        <v>4.2587116558634956E-3</v>
      </c>
      <c r="AB42" s="123">
        <f>AVERAGE(F42,P42)</f>
        <v>5.6728345081250384E-3</v>
      </c>
      <c r="AC42" s="123">
        <f>_xlfn.STDEV.P(F42,P42)</f>
        <v>5.5305989862337781E-4</v>
      </c>
      <c r="AD42" s="123">
        <f>AVERAGE(G42,Q42)</f>
        <v>174.55153781065269</v>
      </c>
      <c r="AE42" s="123">
        <f>_xlfn.STDEV.P(G42,Q42)</f>
        <v>1.4453901323804674</v>
      </c>
      <c r="AF42" s="123">
        <f>AVERAGE(H42,R42)</f>
        <v>27.916941286118966</v>
      </c>
      <c r="AG42" s="123">
        <f>_xlfn.STDEV.P(H42,R42)</f>
        <v>0.4444890174146181</v>
      </c>
      <c r="AH42" s="123">
        <f>AVERAGE(I42,S42)</f>
        <v>0.19499021297509056</v>
      </c>
      <c r="AI42" s="123">
        <f>_xlfn.STDEV.P(I42,S42)</f>
        <v>4.3196473739771438E-2</v>
      </c>
      <c r="AJ42" s="123">
        <f>AVERAGE(J42,T42)</f>
        <v>15.914600882609065</v>
      </c>
      <c r="AK42" s="123">
        <f>_xlfn.STDEV.P(J42,T42)</f>
        <v>0.10142034106444608</v>
      </c>
      <c r="AL42" s="123">
        <f>AVERAGE(K42,U42)</f>
        <v>44.564356657312061</v>
      </c>
      <c r="AM42" s="123">
        <f>_xlfn.STDEV.P(K42,U42)</f>
        <v>1.4233729838299318</v>
      </c>
      <c r="AN42" s="123">
        <f>AVERAGE(L42,V42)</f>
        <v>42.790677031157131</v>
      </c>
      <c r="AO42" s="123">
        <f>_xlfn.STDEV.P(L42,V42)</f>
        <v>0.41260721096758957</v>
      </c>
      <c r="AP42" s="114"/>
    </row>
    <row r="43" spans="1:56" x14ac:dyDescent="0.3">
      <c r="A43" s="126" t="s">
        <v>112</v>
      </c>
      <c r="B43" s="127"/>
      <c r="C43" s="127"/>
      <c r="D43" s="128">
        <v>3.5913349930368336E-3</v>
      </c>
      <c r="E43" s="128">
        <v>1.0110386342125029E-2</v>
      </c>
      <c r="F43" s="128">
        <v>1.396925206392385E-2</v>
      </c>
      <c r="G43" s="128">
        <v>167.31817422477818</v>
      </c>
      <c r="H43" s="128">
        <v>24.411230333358571</v>
      </c>
      <c r="I43" s="128">
        <v>0.23237368776197961</v>
      </c>
      <c r="J43" s="128">
        <v>16.744626724231448</v>
      </c>
      <c r="K43" s="128">
        <v>54.342809870737355</v>
      </c>
      <c r="L43" s="128">
        <v>35.273584805498089</v>
      </c>
      <c r="N43" s="128">
        <v>1.7599077027791222E-2</v>
      </c>
      <c r="O43" s="128">
        <v>5.7815950649151692E-3</v>
      </c>
      <c r="P43" s="128">
        <v>0</v>
      </c>
      <c r="Q43" s="128">
        <v>168.52460361545346</v>
      </c>
      <c r="R43" s="128">
        <v>24.274908701825382</v>
      </c>
      <c r="S43" s="128">
        <v>0.1806062442459305</v>
      </c>
      <c r="T43" s="128">
        <v>16.487677234339913</v>
      </c>
      <c r="U43" s="128">
        <v>38.727450225266658</v>
      </c>
      <c r="V43" s="128">
        <v>36.552809604453508</v>
      </c>
      <c r="X43" s="123">
        <f t="shared" si="53"/>
        <v>1.0595206010414028E-2</v>
      </c>
      <c r="Y43" s="123">
        <f>_xlfn.STDEV.P(D43,N43)</f>
        <v>7.0038710173771918E-3</v>
      </c>
      <c r="Z43" s="123">
        <f t="shared" si="54"/>
        <v>7.9459907035200998E-3</v>
      </c>
      <c r="AA43" s="123">
        <f>_xlfn.STDEV.P(E43,O43)</f>
        <v>2.1643956386049297E-3</v>
      </c>
      <c r="AB43" s="123">
        <f>AVERAGE(F43,P43)</f>
        <v>6.9846260319619251E-3</v>
      </c>
      <c r="AC43" s="123">
        <f>_xlfn.STDEV.P(F43,P43)</f>
        <v>6.9846260319619251E-3</v>
      </c>
      <c r="AD43" s="123">
        <f>AVERAGE(G43,Q43)</f>
        <v>167.92138892011582</v>
      </c>
      <c r="AE43" s="123">
        <f>_xlfn.STDEV.P(G43,Q43)</f>
        <v>0.60321469533764116</v>
      </c>
      <c r="AF43" s="123">
        <f>AVERAGE(H43,R43)</f>
        <v>24.343069517591978</v>
      </c>
      <c r="AG43" s="123">
        <f>_xlfn.STDEV.P(H43,R43)</f>
        <v>6.8160815766594496E-2</v>
      </c>
      <c r="AH43" s="123">
        <f>AVERAGE(I43,S43)</f>
        <v>0.20648996600395506</v>
      </c>
      <c r="AI43" s="123">
        <f>_xlfn.STDEV.P(I43,S43)</f>
        <v>2.5883721758024534E-2</v>
      </c>
      <c r="AJ43" s="123">
        <f>AVERAGE(J43,T43)</f>
        <v>16.616151979285682</v>
      </c>
      <c r="AK43" s="123">
        <f>_xlfn.STDEV.P(J43,T43)</f>
        <v>0.12847474494576794</v>
      </c>
      <c r="AL43" s="123">
        <f>AVERAGE(K43,U43)</f>
        <v>46.535130048002003</v>
      </c>
      <c r="AM43" s="123">
        <f>_xlfn.STDEV.P(K43,U43)</f>
        <v>7.8076798227353805</v>
      </c>
      <c r="AN43" s="123">
        <f>AVERAGE(L43,V43)</f>
        <v>35.913197204975802</v>
      </c>
      <c r="AO43" s="123">
        <f>_xlfn.STDEV.P(L43,V43)</f>
        <v>0.6396123994777092</v>
      </c>
      <c r="AP43" s="114"/>
    </row>
    <row r="44" spans="1:56" x14ac:dyDescent="0.3">
      <c r="A44" s="126"/>
      <c r="B44" s="127"/>
      <c r="C44" s="127"/>
      <c r="N44" s="123"/>
      <c r="O44" s="123"/>
      <c r="P44" s="123"/>
      <c r="Q44" s="123"/>
      <c r="R44" s="123"/>
      <c r="S44" s="123"/>
      <c r="T44" s="123"/>
      <c r="U44" s="123"/>
      <c r="V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14"/>
    </row>
    <row r="45" spans="1:56" x14ac:dyDescent="0.3">
      <c r="A45" s="126" t="s">
        <v>116</v>
      </c>
      <c r="B45" s="127"/>
      <c r="C45" s="127"/>
      <c r="D45">
        <v>547.75976112344915</v>
      </c>
      <c r="E45">
        <v>485.81864892185621</v>
      </c>
      <c r="F45">
        <v>286.48710300696848</v>
      </c>
      <c r="G45" s="128">
        <v>117.33424955578204</v>
      </c>
      <c r="H45" s="128">
        <v>4399.488638587778</v>
      </c>
      <c r="I45" s="128">
        <v>515.07323161970942</v>
      </c>
      <c r="J45" s="128">
        <v>126.15470879142174</v>
      </c>
      <c r="K45" s="128">
        <v>940.86825608849688</v>
      </c>
      <c r="L45" s="128">
        <v>6589.2654986309217</v>
      </c>
      <c r="N45" s="128">
        <v>524.94983529834678</v>
      </c>
      <c r="O45" s="128">
        <v>720.93693846410929</v>
      </c>
      <c r="P45" s="128">
        <v>310.09275310558621</v>
      </c>
      <c r="Q45" s="135">
        <v>0</v>
      </c>
      <c r="R45" s="135">
        <v>4274.5034668123717</v>
      </c>
      <c r="S45" s="135">
        <v>546.01400078325014</v>
      </c>
      <c r="T45" s="135">
        <v>119.8222521115302</v>
      </c>
      <c r="U45" s="135">
        <v>882.20034967911658</v>
      </c>
      <c r="V45" s="135">
        <v>6455.9159425627859</v>
      </c>
      <c r="X45" s="123">
        <f t="shared" si="53"/>
        <v>536.35479821089802</v>
      </c>
      <c r="Y45" s="123">
        <f>_xlfn.STDEV.P(D45,N45)</f>
        <v>11.404962912551182</v>
      </c>
      <c r="Z45" s="123">
        <f t="shared" ref="Z45:Z47" si="55">AVERAGE(E45,O45)</f>
        <v>603.37779369298278</v>
      </c>
      <c r="AA45" s="123">
        <f>_xlfn.STDEV.P(E45,O45)</f>
        <v>117.55914477112651</v>
      </c>
      <c r="AB45" s="123">
        <f t="shared" ref="AB45:AB47" si="56">AVERAGE(F45,P45)</f>
        <v>298.28992805627735</v>
      </c>
      <c r="AC45" s="123">
        <f>_xlfn.STDEV.P(F45,P45)</f>
        <v>11.802825049308865</v>
      </c>
      <c r="AD45" s="123">
        <f t="shared" ref="AD45:AD47" si="57">AVERAGE(G45,Q45)</f>
        <v>58.667124777891019</v>
      </c>
      <c r="AE45" s="123">
        <f>_xlfn.STDEV.P(G45,Q45)</f>
        <v>58.667124777891019</v>
      </c>
      <c r="AF45" s="123">
        <f t="shared" ref="AF45:AF47" si="58">AVERAGE(H45,R45)</f>
        <v>4336.9960527000749</v>
      </c>
      <c r="AG45" s="123">
        <f>_xlfn.STDEV.P(H45,R45)</f>
        <v>62.492585887703171</v>
      </c>
      <c r="AH45" s="123">
        <f t="shared" ref="AH45:AH47" si="59">AVERAGE(I45,S45)</f>
        <v>530.54361620147984</v>
      </c>
      <c r="AI45" s="123">
        <f>_xlfn.STDEV.P(I45,S45)</f>
        <v>15.470384581770361</v>
      </c>
      <c r="AJ45" s="123">
        <f t="shared" ref="AJ45:AJ47" si="60">AVERAGE(J45,T45)</f>
        <v>122.98848045147597</v>
      </c>
      <c r="AK45" s="123">
        <f>_xlfn.STDEV.P(J45,T45)</f>
        <v>3.1662283399457678</v>
      </c>
      <c r="AL45" s="123">
        <f t="shared" ref="AL45:AL47" si="61">AVERAGE(K45,U45)</f>
        <v>911.53430288380673</v>
      </c>
      <c r="AM45" s="123">
        <f>_xlfn.STDEV.P(K45,U45)</f>
        <v>29.333953204690147</v>
      </c>
      <c r="AN45" s="123">
        <f t="shared" ref="AN45:AN47" si="62">AVERAGE(L45,V45)</f>
        <v>6522.5907205968542</v>
      </c>
      <c r="AO45" s="123">
        <f>_xlfn.STDEV.P(L45,V45)</f>
        <v>66.674778034067913</v>
      </c>
      <c r="AP45" s="114"/>
    </row>
    <row r="46" spans="1:56" x14ac:dyDescent="0.3">
      <c r="A46" s="126"/>
      <c r="B46" s="127"/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N46" s="123"/>
      <c r="O46" s="123"/>
      <c r="P46" s="123"/>
      <c r="Q46" s="123"/>
      <c r="R46" s="123"/>
      <c r="S46" s="123"/>
      <c r="T46" s="123"/>
      <c r="U46" s="123"/>
      <c r="V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14"/>
    </row>
    <row r="47" spans="1:56" x14ac:dyDescent="0.3">
      <c r="A47" s="126" t="s">
        <v>118</v>
      </c>
      <c r="B47" s="127"/>
      <c r="C47" s="127"/>
      <c r="D47" s="128">
        <v>3.7195039724797013E-2</v>
      </c>
      <c r="E47" s="128">
        <v>3.4216925209420122E-3</v>
      </c>
      <c r="F47" s="128">
        <v>1.6816696313038768E-2</v>
      </c>
      <c r="G47" s="128">
        <v>17.154245798692735</v>
      </c>
      <c r="H47" s="128">
        <v>75.797853713284269</v>
      </c>
      <c r="I47" s="128">
        <v>0.20548632067340336</v>
      </c>
      <c r="J47" s="128">
        <v>22.804397773054056</v>
      </c>
      <c r="K47" s="128">
        <v>26.877106606617144</v>
      </c>
      <c r="L47" s="128">
        <v>125.76986203959848</v>
      </c>
      <c r="N47" s="128">
        <v>4.7115418083103051E-2</v>
      </c>
      <c r="O47" s="128">
        <v>3.923423483732362E-3</v>
      </c>
      <c r="P47" s="128">
        <v>8.2083583862505877E-3</v>
      </c>
      <c r="Q47" s="128">
        <v>24.510313204705632</v>
      </c>
      <c r="R47" s="128">
        <v>108.49660480123225</v>
      </c>
      <c r="S47" s="128">
        <v>0.14458971820476341</v>
      </c>
      <c r="T47" s="128">
        <v>23.739562902036472</v>
      </c>
      <c r="U47" s="128">
        <v>34.046074407630094</v>
      </c>
      <c r="V47" s="128">
        <v>176.72179773881476</v>
      </c>
      <c r="X47" s="123">
        <f t="shared" si="53"/>
        <v>4.2155228903950029E-2</v>
      </c>
      <c r="Y47" s="123">
        <f>_xlfn.STDEV.P(D47,N47)</f>
        <v>4.9601891791530191E-3</v>
      </c>
      <c r="Z47" s="123">
        <f t="shared" si="55"/>
        <v>3.6725580023371871E-3</v>
      </c>
      <c r="AA47" s="123">
        <f>_xlfn.STDEV.P(E47,O47)</f>
        <v>2.5086548139517488E-4</v>
      </c>
      <c r="AB47" s="123">
        <f t="shared" si="56"/>
        <v>1.2512527349644677E-2</v>
      </c>
      <c r="AC47" s="123">
        <f>_xlfn.STDEV.P(F47,P47)</f>
        <v>4.3041689633940899E-3</v>
      </c>
      <c r="AD47" s="123">
        <f t="shared" si="57"/>
        <v>20.832279501699183</v>
      </c>
      <c r="AE47" s="123">
        <f>_xlfn.STDEV.P(G47,Q47)</f>
        <v>3.6780337030064594</v>
      </c>
      <c r="AF47" s="123">
        <f t="shared" si="58"/>
        <v>92.14722925725826</v>
      </c>
      <c r="AG47" s="123">
        <f>_xlfn.STDEV.P(H47,R47)</f>
        <v>16.349375543973942</v>
      </c>
      <c r="AH47" s="123">
        <f t="shared" si="59"/>
        <v>0.17503801943908337</v>
      </c>
      <c r="AI47" s="123">
        <f>_xlfn.STDEV.P(I47,S47)</f>
        <v>3.0448301234320119E-2</v>
      </c>
      <c r="AJ47" s="123">
        <f t="shared" si="60"/>
        <v>23.271980337545266</v>
      </c>
      <c r="AK47" s="123">
        <f>_xlfn.STDEV.P(J47,T47)</f>
        <v>0.46758256449120772</v>
      </c>
      <c r="AL47" s="123">
        <f t="shared" si="61"/>
        <v>30.461590507123617</v>
      </c>
      <c r="AM47" s="123">
        <f>_xlfn.STDEV.P(K47,U47)</f>
        <v>3.5844839005064983</v>
      </c>
      <c r="AN47" s="123">
        <f t="shared" si="62"/>
        <v>151.24582988920662</v>
      </c>
      <c r="AO47" s="123">
        <f>_xlfn.STDEV.P(L47,V47)</f>
        <v>25.475967849608189</v>
      </c>
      <c r="AP47" s="114"/>
    </row>
    <row r="48" spans="1:56" x14ac:dyDescent="0.3">
      <c r="AP48" s="114"/>
    </row>
    <row r="49" spans="1:55" x14ac:dyDescent="0.3"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15"/>
      <c r="N49" s="181" t="s">
        <v>228</v>
      </c>
      <c r="O49" s="181"/>
      <c r="P49" s="181"/>
      <c r="Q49" s="181"/>
      <c r="R49" s="181"/>
      <c r="S49" s="181"/>
      <c r="T49" s="181"/>
      <c r="U49" s="181"/>
      <c r="V49" s="181"/>
      <c r="W49" s="115"/>
      <c r="X49" s="116" t="s">
        <v>229</v>
      </c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4"/>
      <c r="AQ49" s="181" t="s">
        <v>230</v>
      </c>
      <c r="AR49" s="181"/>
      <c r="AS49" s="181"/>
      <c r="AT49" s="181"/>
      <c r="AU49" s="181"/>
      <c r="AV49" s="116"/>
      <c r="AW49" s="181" t="s">
        <v>231</v>
      </c>
      <c r="AX49" s="181"/>
      <c r="AY49" s="181"/>
      <c r="AZ49" s="181"/>
      <c r="BA49" s="181"/>
    </row>
    <row r="50" spans="1:55" x14ac:dyDescent="0.3">
      <c r="D50" s="182" t="s">
        <v>200</v>
      </c>
      <c r="E50" s="182"/>
      <c r="F50" s="182"/>
      <c r="G50" s="117"/>
      <c r="H50" s="117"/>
      <c r="I50" s="117"/>
      <c r="J50" s="117"/>
      <c r="K50" s="117"/>
      <c r="L50" s="117"/>
      <c r="M50" s="117"/>
      <c r="N50" s="182" t="s">
        <v>200</v>
      </c>
      <c r="O50" s="182"/>
      <c r="P50" s="182"/>
      <c r="Q50" s="117"/>
      <c r="R50" s="117"/>
      <c r="S50" s="117"/>
      <c r="T50" s="117"/>
      <c r="U50" s="117"/>
      <c r="V50" s="117"/>
      <c r="W50" s="117"/>
      <c r="X50" s="118" t="s">
        <v>201</v>
      </c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P50" s="114"/>
      <c r="AQ50" s="181"/>
      <c r="AR50" s="181"/>
      <c r="AS50" s="181"/>
      <c r="AT50" s="181"/>
      <c r="AU50" s="181"/>
      <c r="AW50" s="181"/>
      <c r="AX50" s="181"/>
      <c r="AY50" s="181"/>
      <c r="AZ50" s="181"/>
      <c r="BA50" s="181"/>
    </row>
    <row r="51" spans="1:55" x14ac:dyDescent="0.3">
      <c r="B51" s="114" t="s">
        <v>202</v>
      </c>
      <c r="C51" s="114" t="s">
        <v>203</v>
      </c>
      <c r="D51" s="114" t="s">
        <v>204</v>
      </c>
      <c r="E51" s="114" t="s">
        <v>205</v>
      </c>
      <c r="F51" s="114" t="s">
        <v>206</v>
      </c>
      <c r="G51" s="119" t="s">
        <v>186</v>
      </c>
      <c r="H51" s="119" t="s">
        <v>187</v>
      </c>
      <c r="I51" s="119" t="s">
        <v>188</v>
      </c>
      <c r="J51" s="119" t="s">
        <v>189</v>
      </c>
      <c r="K51" s="119" t="s">
        <v>190</v>
      </c>
      <c r="L51" s="119" t="s">
        <v>191</v>
      </c>
      <c r="N51" s="114" t="s">
        <v>204</v>
      </c>
      <c r="O51" s="114" t="s">
        <v>205</v>
      </c>
      <c r="P51" s="114" t="s">
        <v>206</v>
      </c>
      <c r="Q51" s="119" t="s">
        <v>186</v>
      </c>
      <c r="R51" s="119" t="s">
        <v>187</v>
      </c>
      <c r="S51" s="119" t="s">
        <v>188</v>
      </c>
      <c r="T51" s="119" t="s">
        <v>189</v>
      </c>
      <c r="U51" s="119" t="s">
        <v>190</v>
      </c>
      <c r="V51" s="119" t="s">
        <v>191</v>
      </c>
      <c r="X51" s="114" t="s">
        <v>204</v>
      </c>
      <c r="Y51" s="114" t="s">
        <v>207</v>
      </c>
      <c r="Z51" s="114" t="s">
        <v>205</v>
      </c>
      <c r="AA51" s="114" t="s">
        <v>208</v>
      </c>
      <c r="AB51" s="114" t="s">
        <v>206</v>
      </c>
      <c r="AC51" s="114" t="s">
        <v>209</v>
      </c>
      <c r="AD51" s="119" t="s">
        <v>186</v>
      </c>
      <c r="AE51" s="119" t="s">
        <v>210</v>
      </c>
      <c r="AF51" s="119" t="s">
        <v>187</v>
      </c>
      <c r="AG51" s="119" t="s">
        <v>211</v>
      </c>
      <c r="AH51" s="119" t="s">
        <v>188</v>
      </c>
      <c r="AI51" s="119" t="s">
        <v>212</v>
      </c>
      <c r="AJ51" s="119" t="s">
        <v>189</v>
      </c>
      <c r="AK51" s="119" t="s">
        <v>213</v>
      </c>
      <c r="AL51" s="119" t="s">
        <v>190</v>
      </c>
      <c r="AM51" s="119" t="s">
        <v>214</v>
      </c>
      <c r="AN51" s="119" t="s">
        <v>191</v>
      </c>
      <c r="AO51" s="119" t="s">
        <v>215</v>
      </c>
      <c r="AP51" s="114"/>
      <c r="AQ51" s="114" t="s">
        <v>203</v>
      </c>
      <c r="AR51" s="114" t="s">
        <v>204</v>
      </c>
      <c r="AT51" s="114" t="s">
        <v>205</v>
      </c>
      <c r="AU51" s="114" t="s">
        <v>206</v>
      </c>
      <c r="AW51" s="114" t="s">
        <v>203</v>
      </c>
      <c r="AX51" s="114" t="s">
        <v>204</v>
      </c>
      <c r="AY51" s="145" t="s">
        <v>232</v>
      </c>
      <c r="AZ51" s="114" t="s">
        <v>205</v>
      </c>
      <c r="BB51" s="114" t="s">
        <v>206</v>
      </c>
    </row>
    <row r="52" spans="1:55" x14ac:dyDescent="0.3">
      <c r="B52" s="114">
        <v>15</v>
      </c>
      <c r="C52" s="120">
        <v>1.4999999999999999E-2</v>
      </c>
      <c r="D52" s="123">
        <v>3.1039381970565904E-4</v>
      </c>
      <c r="E52" s="123">
        <v>0</v>
      </c>
      <c r="F52" s="123">
        <v>6.506731101035018E-3</v>
      </c>
      <c r="G52" s="123">
        <v>0</v>
      </c>
      <c r="H52" s="123">
        <v>14.357998298046457</v>
      </c>
      <c r="I52" s="123">
        <v>0.27374100673072865</v>
      </c>
      <c r="J52" s="123">
        <v>21.566202862600548</v>
      </c>
      <c r="K52" s="123">
        <v>43.446969750790444</v>
      </c>
      <c r="L52" s="123">
        <v>25.348881019767045</v>
      </c>
      <c r="N52" s="123">
        <v>5.5178322630553882E-2</v>
      </c>
      <c r="O52" s="123">
        <v>5.9254555767805486E-2</v>
      </c>
      <c r="P52" s="123">
        <v>4.1796706272959672E-2</v>
      </c>
      <c r="Q52" s="123">
        <v>0</v>
      </c>
      <c r="R52" s="123">
        <v>15.339849204738446</v>
      </c>
      <c r="S52" s="123">
        <v>0.32154842756981228</v>
      </c>
      <c r="T52" s="123">
        <v>21.991897385313127</v>
      </c>
      <c r="U52" s="123">
        <v>11.2919324789586</v>
      </c>
      <c r="V52" s="123">
        <v>26.669133490555602</v>
      </c>
      <c r="X52" s="144">
        <f>AVERAGE(D52,N52)</f>
        <v>2.7744358225129769E-2</v>
      </c>
      <c r="Y52" s="144">
        <f t="shared" ref="Y52:Y62" si="63">_xlfn.STDEV.P(D52,N52)</f>
        <v>2.7433964405424116E-2</v>
      </c>
      <c r="Z52" s="123">
        <f t="shared" ref="Z52:Z66" si="64">AVERAGE(E52,O52)</f>
        <v>2.9627277883902743E-2</v>
      </c>
      <c r="AA52" s="123">
        <f t="shared" ref="AA52:AA62" si="65">_xlfn.STDEV.P(E52,O52)</f>
        <v>2.9627277883902743E-2</v>
      </c>
      <c r="AB52" s="146">
        <f t="shared" ref="AB52:AB62" si="66">AVERAGE(F52,P52)</f>
        <v>2.4151718686997344E-2</v>
      </c>
      <c r="AC52" s="146">
        <f t="shared" ref="AC52:AC62" si="67">_xlfn.STDEV.P(F52,P52)</f>
        <v>1.7644987585962328E-2</v>
      </c>
      <c r="AD52" s="129">
        <f t="shared" ref="AD52:AD62" si="68">AVERAGE(G52,Q52)</f>
        <v>0</v>
      </c>
      <c r="AE52" s="129">
        <f t="shared" ref="AE52:AE62" si="69">_xlfn.STDEV.P(G52,Q52)</f>
        <v>0</v>
      </c>
      <c r="AF52" s="123">
        <f t="shared" ref="AF52:AF62" si="70">AVERAGE(H52,R52)</f>
        <v>14.848923751392451</v>
      </c>
      <c r="AG52" s="123">
        <f t="shared" ref="AG52:AG62" si="71">_xlfn.STDEV.P(H52,R52)</f>
        <v>0.49092545334599436</v>
      </c>
      <c r="AH52" s="123">
        <f t="shared" ref="AH52:AH62" si="72">AVERAGE(I52,S52)</f>
        <v>0.29764471715027047</v>
      </c>
      <c r="AI52" s="123">
        <f t="shared" ref="AI52:AI62" si="73">_xlfn.STDEV.P(I52,S52)</f>
        <v>2.3903710419541813E-2</v>
      </c>
      <c r="AJ52" s="123">
        <f t="shared" ref="AJ52:AJ62" si="74">AVERAGE(J52,T52)</f>
        <v>21.779050123956836</v>
      </c>
      <c r="AK52" s="123">
        <f t="shared" ref="AK52:AK62" si="75">_xlfn.STDEV.P(J52,T52)</f>
        <v>0.21284726135628951</v>
      </c>
      <c r="AL52" s="123">
        <f t="shared" ref="AL52:AL62" si="76">AVERAGE(K52,U52)</f>
        <v>27.369451114874522</v>
      </c>
      <c r="AM52" s="123">
        <f t="shared" ref="AM52:AM62" si="77">_xlfn.STDEV.P(K52,U52)</f>
        <v>16.077518635915922</v>
      </c>
      <c r="AN52" s="123">
        <f t="shared" ref="AN52:AN62" si="78">AVERAGE(L52,V52)</f>
        <v>26.009007255161322</v>
      </c>
      <c r="AO52" s="123">
        <f t="shared" ref="AO52:AO62" si="79">_xlfn.STDEV.P(L52,V52)</f>
        <v>0.66012623539427828</v>
      </c>
      <c r="AP52" s="114"/>
      <c r="AR52" s="114">
        <f t="shared" ref="AR52:AR62" si="80">LN(($D$16/X52)-1)</f>
        <v>8.3199896615482256</v>
      </c>
      <c r="AT52" s="114">
        <f>LN(($E$16/Z52)-1)</f>
        <v>8.848146571405147</v>
      </c>
      <c r="AU52" s="114">
        <f>LN(($F$16/AB52)-1)</f>
        <v>7.8881313212858002</v>
      </c>
      <c r="AX52" s="114">
        <f t="shared" ref="AX52:AX62" si="81">X52/$D$16</f>
        <v>2.4353905692235512E-4</v>
      </c>
      <c r="AY52" s="114">
        <f t="shared" ref="AY52:AY62" si="82">Y52/$D$16</f>
        <v>2.4081443026088226E-4</v>
      </c>
      <c r="AZ52" s="114">
        <f>Z52/$E$16</f>
        <v>1.4362709880401926E-4</v>
      </c>
      <c r="BA52" s="114">
        <f>AA52/$E$16</f>
        <v>1.4362709880401926E-4</v>
      </c>
      <c r="BB52" s="114">
        <f t="shared" ref="BB52:BB62" si="83">AB52/$F$16</f>
        <v>3.7502929279685374E-4</v>
      </c>
      <c r="BC52" s="114">
        <f t="shared" ref="BC52:BC62" si="84">AC52/$F$16</f>
        <v>2.7399239373119004E-4</v>
      </c>
    </row>
    <row r="53" spans="1:55" x14ac:dyDescent="0.3">
      <c r="B53" s="114">
        <v>30</v>
      </c>
      <c r="C53" s="120">
        <v>0.03</v>
      </c>
      <c r="D53" s="123">
        <v>2.8611842454168113E-4</v>
      </c>
      <c r="E53" s="123">
        <v>0</v>
      </c>
      <c r="F53" s="123">
        <v>0</v>
      </c>
      <c r="G53" s="123">
        <v>4.04966930628854</v>
      </c>
      <c r="H53" s="123">
        <v>33.893727007113618</v>
      </c>
      <c r="I53" s="123">
        <v>0.3363634863554682</v>
      </c>
      <c r="J53" s="123">
        <v>22.759504633247545</v>
      </c>
      <c r="K53" s="123">
        <v>14.575264226516158</v>
      </c>
      <c r="L53" s="123">
        <v>60.622073310372556</v>
      </c>
      <c r="N53" s="123">
        <v>6.9846000018721575E-3</v>
      </c>
      <c r="O53" s="123">
        <v>0</v>
      </c>
      <c r="P53" s="123">
        <v>2.3831434941010833E-3</v>
      </c>
      <c r="Q53" s="123">
        <v>7.0500430101820895</v>
      </c>
      <c r="R53" s="123">
        <v>31.283061586887719</v>
      </c>
      <c r="S53" s="123">
        <v>0.29855946450551912</v>
      </c>
      <c r="T53" s="123">
        <v>21.657560490052223</v>
      </c>
      <c r="U53" s="123">
        <v>14.752835899925554</v>
      </c>
      <c r="V53" s="123">
        <v>57.902291035868011</v>
      </c>
      <c r="X53" s="144">
        <f t="shared" ref="X53:X68" si="85">AVERAGE(D53,N53)</f>
        <v>3.6353592132069195E-3</v>
      </c>
      <c r="Y53" s="144">
        <f t="shared" si="63"/>
        <v>3.3492407886652376E-3</v>
      </c>
      <c r="Z53" s="123">
        <f t="shared" si="64"/>
        <v>0</v>
      </c>
      <c r="AA53" s="123">
        <f t="shared" si="65"/>
        <v>0</v>
      </c>
      <c r="AB53" s="146">
        <f t="shared" si="66"/>
        <v>1.1915717470505416E-3</v>
      </c>
      <c r="AC53" s="146">
        <f t="shared" si="67"/>
        <v>1.1915717470505416E-3</v>
      </c>
      <c r="AD53" s="129">
        <f t="shared" si="68"/>
        <v>5.5498561582353148</v>
      </c>
      <c r="AE53" s="129">
        <f t="shared" si="69"/>
        <v>1.5001868519467747</v>
      </c>
      <c r="AF53" s="123">
        <f t="shared" si="70"/>
        <v>32.588394297000669</v>
      </c>
      <c r="AG53" s="123">
        <f t="shared" si="71"/>
        <v>1.3053327101129497</v>
      </c>
      <c r="AH53" s="123">
        <f t="shared" si="72"/>
        <v>0.31746147543049363</v>
      </c>
      <c r="AI53" s="123">
        <f t="shared" si="73"/>
        <v>1.8902010924974538E-2</v>
      </c>
      <c r="AJ53" s="123">
        <f t="shared" si="74"/>
        <v>22.208532561649882</v>
      </c>
      <c r="AK53" s="123">
        <f t="shared" si="75"/>
        <v>0.55097207159766093</v>
      </c>
      <c r="AL53" s="123">
        <f t="shared" si="76"/>
        <v>14.664050063220856</v>
      </c>
      <c r="AM53" s="123">
        <f t="shared" si="77"/>
        <v>8.8785836704698085E-2</v>
      </c>
      <c r="AN53" s="123">
        <f t="shared" si="78"/>
        <v>59.26218217312028</v>
      </c>
      <c r="AO53" s="123">
        <f t="shared" si="79"/>
        <v>1.3598911372522728</v>
      </c>
      <c r="AP53" s="114"/>
      <c r="AR53" s="114">
        <f t="shared" si="80"/>
        <v>10.352525904221251</v>
      </c>
      <c r="AT53" s="114" t="e">
        <f t="shared" ref="AT53:AT62" si="86">LN(($E$16/Z53)-1)</f>
        <v>#DIV/0!</v>
      </c>
      <c r="AU53" s="114">
        <f t="shared" ref="AU53:AU62" si="87">LN(($F$16/AB53)-1)</f>
        <v>10.897570231202167</v>
      </c>
      <c r="AX53" s="114">
        <f t="shared" si="81"/>
        <v>3.1911062680717929E-5</v>
      </c>
      <c r="AY53" s="114">
        <f t="shared" si="82"/>
        <v>2.9399524633394244E-5</v>
      </c>
      <c r="AZ53" s="114">
        <f t="shared" ref="AZ53:BA62" si="88">Z53/$E$16</f>
        <v>0</v>
      </c>
      <c r="BA53" s="114">
        <f t="shared" si="88"/>
        <v>0</v>
      </c>
      <c r="BB53" s="114">
        <f t="shared" si="83"/>
        <v>1.8502795407834128E-5</v>
      </c>
      <c r="BC53" s="114">
        <f t="shared" si="84"/>
        <v>1.8502795407834128E-5</v>
      </c>
    </row>
    <row r="54" spans="1:55" x14ac:dyDescent="0.3">
      <c r="B54" s="114">
        <v>45</v>
      </c>
      <c r="C54" s="120">
        <v>4.4999999999999998E-2</v>
      </c>
      <c r="D54" s="123">
        <v>3.33208136372432E-3</v>
      </c>
      <c r="E54" s="123">
        <v>0</v>
      </c>
      <c r="F54" s="123">
        <v>2.2182124049346125E-3</v>
      </c>
      <c r="G54" s="123">
        <v>21.603662190059111</v>
      </c>
      <c r="H54" s="123">
        <v>51.036326213110989</v>
      </c>
      <c r="I54" s="123">
        <v>0.32586682955028923</v>
      </c>
      <c r="J54" s="123">
        <v>22.804159615658506</v>
      </c>
      <c r="K54" s="123">
        <v>20.043449200406357</v>
      </c>
      <c r="L54" s="123">
        <v>92.484115142465043</v>
      </c>
      <c r="N54" s="123">
        <v>7.2733173678130114E-3</v>
      </c>
      <c r="O54" s="123">
        <v>0</v>
      </c>
      <c r="P54" s="123">
        <v>8.0793391061031398E-3</v>
      </c>
      <c r="Q54" s="123">
        <v>28.598072281752209</v>
      </c>
      <c r="R54" s="123">
        <v>47.22076072302179</v>
      </c>
      <c r="S54" s="123">
        <v>0.33800685683461634</v>
      </c>
      <c r="T54" s="123">
        <v>22.522667828313839</v>
      </c>
      <c r="U54" s="123">
        <v>20.310998164496898</v>
      </c>
      <c r="V54" s="123">
        <v>86.615966180876654</v>
      </c>
      <c r="X54" s="144">
        <f t="shared" si="85"/>
        <v>5.3026993657686655E-3</v>
      </c>
      <c r="Y54" s="144">
        <f t="shared" si="63"/>
        <v>1.970618002044346E-3</v>
      </c>
      <c r="Z54" s="123">
        <f t="shared" si="64"/>
        <v>0</v>
      </c>
      <c r="AA54" s="123">
        <f t="shared" si="65"/>
        <v>0</v>
      </c>
      <c r="AB54" s="146">
        <f t="shared" si="66"/>
        <v>5.1487757555188762E-3</v>
      </c>
      <c r="AC54" s="146">
        <f t="shared" si="67"/>
        <v>2.9305633505842632E-3</v>
      </c>
      <c r="AD54" s="129">
        <f t="shared" si="68"/>
        <v>25.10086723590566</v>
      </c>
      <c r="AE54" s="129">
        <f t="shared" si="69"/>
        <v>3.4972050458465587</v>
      </c>
      <c r="AF54" s="123">
        <f t="shared" si="70"/>
        <v>49.12854346806639</v>
      </c>
      <c r="AG54" s="123">
        <f t="shared" si="71"/>
        <v>1.9077827450445994</v>
      </c>
      <c r="AH54" s="123">
        <f t="shared" si="72"/>
        <v>0.33193684319245276</v>
      </c>
      <c r="AI54" s="123">
        <f t="shared" si="73"/>
        <v>6.0700136421635575E-3</v>
      </c>
      <c r="AJ54" s="123">
        <f t="shared" si="74"/>
        <v>22.663413721986174</v>
      </c>
      <c r="AK54" s="123">
        <f t="shared" si="75"/>
        <v>0.14074589367233337</v>
      </c>
      <c r="AL54" s="123">
        <f t="shared" si="76"/>
        <v>20.177223682451626</v>
      </c>
      <c r="AM54" s="123">
        <f t="shared" si="77"/>
        <v>0.1337744820452702</v>
      </c>
      <c r="AN54" s="123">
        <f t="shared" si="78"/>
        <v>89.550040661670849</v>
      </c>
      <c r="AO54" s="123">
        <f t="shared" si="79"/>
        <v>2.9340744807941945</v>
      </c>
      <c r="AP54" s="114"/>
      <c r="AR54" s="114">
        <f t="shared" si="80"/>
        <v>9.975003189385637</v>
      </c>
      <c r="AT54" s="114" t="e">
        <f t="shared" si="86"/>
        <v>#DIV/0!</v>
      </c>
      <c r="AU54" s="114">
        <f t="shared" si="87"/>
        <v>9.4340230429223517</v>
      </c>
      <c r="AX54" s="114">
        <f t="shared" si="81"/>
        <v>4.6546919276451603E-5</v>
      </c>
      <c r="AY54" s="114">
        <f t="shared" si="82"/>
        <v>1.7298019506445114E-5</v>
      </c>
      <c r="AZ54" s="114">
        <f t="shared" si="88"/>
        <v>0</v>
      </c>
      <c r="BA54" s="114">
        <f t="shared" si="88"/>
        <v>0</v>
      </c>
      <c r="BB54" s="114">
        <f t="shared" si="83"/>
        <v>7.995048946149738E-5</v>
      </c>
      <c r="BC54" s="114">
        <f t="shared" si="84"/>
        <v>4.5505958193264844E-5</v>
      </c>
    </row>
    <row r="55" spans="1:55" x14ac:dyDescent="0.3">
      <c r="B55" s="114">
        <v>60</v>
      </c>
      <c r="C55" s="120">
        <v>0.06</v>
      </c>
      <c r="D55" s="123">
        <v>0</v>
      </c>
      <c r="E55" s="123">
        <v>0</v>
      </c>
      <c r="F55" s="123">
        <v>0</v>
      </c>
      <c r="G55" s="123">
        <v>50.123485973241216</v>
      </c>
      <c r="H55" s="123">
        <v>51.776171680497271</v>
      </c>
      <c r="I55" s="123">
        <v>0.27554567993886758</v>
      </c>
      <c r="J55" s="123">
        <v>21.371653330629037</v>
      </c>
      <c r="K55" s="123">
        <v>22.059459484907212</v>
      </c>
      <c r="L55" s="123">
        <v>97.33587241040199</v>
      </c>
      <c r="N55" s="123">
        <v>4.9410727899804035E-3</v>
      </c>
      <c r="O55" s="123">
        <v>0</v>
      </c>
      <c r="P55" s="123">
        <v>0</v>
      </c>
      <c r="Q55" s="123">
        <v>54.567445421169801</v>
      </c>
      <c r="R55" s="123">
        <v>47.809519575812175</v>
      </c>
      <c r="S55" s="123">
        <v>0.18908861033391064</v>
      </c>
      <c r="T55" s="123">
        <v>20.378448933198747</v>
      </c>
      <c r="U55" s="123">
        <v>22.312732843729652</v>
      </c>
      <c r="V55" s="123">
        <v>88.3439967757609</v>
      </c>
      <c r="X55" s="144">
        <f t="shared" si="85"/>
        <v>2.4705363949902017E-3</v>
      </c>
      <c r="Y55" s="144">
        <f t="shared" si="63"/>
        <v>2.4705363949902017E-3</v>
      </c>
      <c r="Z55" s="123">
        <f t="shared" si="64"/>
        <v>0</v>
      </c>
      <c r="AA55" s="123">
        <f t="shared" si="65"/>
        <v>0</v>
      </c>
      <c r="AB55" s="146">
        <f t="shared" si="66"/>
        <v>0</v>
      </c>
      <c r="AC55" s="146">
        <f t="shared" si="67"/>
        <v>0</v>
      </c>
      <c r="AD55" s="129">
        <f t="shared" si="68"/>
        <v>52.345465697205512</v>
      </c>
      <c r="AE55" s="129">
        <f t="shared" si="69"/>
        <v>2.2219797239642922</v>
      </c>
      <c r="AF55" s="123">
        <f t="shared" si="70"/>
        <v>49.792845628154723</v>
      </c>
      <c r="AG55" s="123">
        <f t="shared" si="71"/>
        <v>1.983326052342548</v>
      </c>
      <c r="AH55" s="123">
        <f t="shared" si="72"/>
        <v>0.23231714513638912</v>
      </c>
      <c r="AI55" s="123">
        <f t="shared" si="73"/>
        <v>4.3228534802478499E-2</v>
      </c>
      <c r="AJ55" s="123">
        <f t="shared" si="74"/>
        <v>20.875051131913892</v>
      </c>
      <c r="AK55" s="123">
        <f t="shared" si="75"/>
        <v>0.49660219871514499</v>
      </c>
      <c r="AL55" s="123">
        <f t="shared" si="76"/>
        <v>22.186096164318432</v>
      </c>
      <c r="AM55" s="123">
        <f t="shared" si="77"/>
        <v>0.12663667941122014</v>
      </c>
      <c r="AN55" s="123">
        <f t="shared" si="78"/>
        <v>92.839934593081438</v>
      </c>
      <c r="AO55" s="123">
        <f t="shared" si="79"/>
        <v>4.4959378173205451</v>
      </c>
      <c r="AP55" s="114"/>
      <c r="AR55" s="114">
        <f t="shared" si="80"/>
        <v>10.738808765037211</v>
      </c>
      <c r="AT55" s="114" t="e">
        <f t="shared" si="86"/>
        <v>#DIV/0!</v>
      </c>
      <c r="AU55" s="114" t="e">
        <f t="shared" si="87"/>
        <v>#DIV/0!</v>
      </c>
      <c r="AX55" s="114">
        <f t="shared" si="81"/>
        <v>2.1686286590089417E-5</v>
      </c>
      <c r="AY55" s="114">
        <f t="shared" si="82"/>
        <v>2.1686286590089417E-5</v>
      </c>
      <c r="AZ55" s="114">
        <f t="shared" si="88"/>
        <v>0</v>
      </c>
      <c r="BA55" s="114">
        <f t="shared" si="88"/>
        <v>0</v>
      </c>
      <c r="BB55" s="114">
        <f t="shared" si="83"/>
        <v>0</v>
      </c>
      <c r="BC55" s="114">
        <f t="shared" si="84"/>
        <v>0</v>
      </c>
    </row>
    <row r="56" spans="1:55" x14ac:dyDescent="0.3">
      <c r="B56" s="114">
        <v>75</v>
      </c>
      <c r="C56" s="120">
        <v>7.4999999999999997E-2</v>
      </c>
      <c r="D56" s="123">
        <v>0</v>
      </c>
      <c r="E56" s="123">
        <v>0</v>
      </c>
      <c r="F56" s="123">
        <v>1.0638184367644406E-2</v>
      </c>
      <c r="G56" s="123">
        <v>81.655344282282712</v>
      </c>
      <c r="H56" s="123">
        <v>51.673902087618281</v>
      </c>
      <c r="I56" s="123">
        <v>0.3646946233084371</v>
      </c>
      <c r="J56" s="123">
        <v>21.486148930146211</v>
      </c>
      <c r="K56" s="123">
        <v>24.666600802687618</v>
      </c>
      <c r="L56" s="123">
        <v>98.219895226113195</v>
      </c>
      <c r="N56" s="123">
        <v>5.9837187998126465E-3</v>
      </c>
      <c r="O56" s="123">
        <v>0</v>
      </c>
      <c r="P56" s="123">
        <v>0</v>
      </c>
      <c r="Q56" s="123">
        <v>90.915107712457768</v>
      </c>
      <c r="R56" s="123">
        <v>53.297435159643619</v>
      </c>
      <c r="S56" s="123">
        <v>0.25700525171706673</v>
      </c>
      <c r="T56" s="123">
        <v>22.692703106550212</v>
      </c>
      <c r="U56" s="123">
        <v>26.033161591724319</v>
      </c>
      <c r="V56" s="123">
        <v>97.982405588858612</v>
      </c>
      <c r="X56" s="144">
        <f t="shared" si="85"/>
        <v>2.9918593999063233E-3</v>
      </c>
      <c r="Y56" s="144">
        <f t="shared" si="63"/>
        <v>2.9918593999063233E-3</v>
      </c>
      <c r="Z56" s="123">
        <f t="shared" si="64"/>
        <v>0</v>
      </c>
      <c r="AA56" s="123">
        <f t="shared" si="65"/>
        <v>0</v>
      </c>
      <c r="AB56" s="146">
        <f t="shared" si="66"/>
        <v>5.3190921838222032E-3</v>
      </c>
      <c r="AC56" s="146">
        <f t="shared" si="67"/>
        <v>5.3190921838222032E-3</v>
      </c>
      <c r="AD56" s="129">
        <f t="shared" si="68"/>
        <v>86.285225997370247</v>
      </c>
      <c r="AE56" s="129">
        <f t="shared" si="69"/>
        <v>4.629881715087528</v>
      </c>
      <c r="AF56" s="123">
        <f t="shared" si="70"/>
        <v>52.48566862363095</v>
      </c>
      <c r="AG56" s="123">
        <f t="shared" si="71"/>
        <v>0.81176653601266935</v>
      </c>
      <c r="AH56" s="123">
        <f t="shared" si="72"/>
        <v>0.31084993751275192</v>
      </c>
      <c r="AI56" s="123">
        <f t="shared" si="73"/>
        <v>5.384468579568534E-2</v>
      </c>
      <c r="AJ56" s="123">
        <f t="shared" si="74"/>
        <v>22.089426018348213</v>
      </c>
      <c r="AK56" s="123">
        <f t="shared" si="75"/>
        <v>0.60327708820200066</v>
      </c>
      <c r="AL56" s="123">
        <f t="shared" si="76"/>
        <v>25.349881197205967</v>
      </c>
      <c r="AM56" s="123">
        <f t="shared" si="77"/>
        <v>0.68328039451835032</v>
      </c>
      <c r="AN56" s="123">
        <f t="shared" si="78"/>
        <v>98.101150407485903</v>
      </c>
      <c r="AO56" s="123">
        <f t="shared" si="79"/>
        <v>0.11874481862729169</v>
      </c>
      <c r="AP56" s="114"/>
      <c r="AR56" s="114">
        <f t="shared" si="80"/>
        <v>10.547344412800136</v>
      </c>
      <c r="AT56" s="114" t="e">
        <f t="shared" si="86"/>
        <v>#DIV/0!</v>
      </c>
      <c r="AU56" s="114">
        <f t="shared" si="87"/>
        <v>9.4014767204115586</v>
      </c>
      <c r="AX56" s="114">
        <f t="shared" si="81"/>
        <v>2.6262442648159731E-5</v>
      </c>
      <c r="AY56" s="114">
        <f t="shared" si="82"/>
        <v>2.6262442648159731E-5</v>
      </c>
      <c r="AZ56" s="114">
        <f t="shared" si="88"/>
        <v>0</v>
      </c>
      <c r="BA56" s="114">
        <f t="shared" si="88"/>
        <v>0</v>
      </c>
      <c r="BB56" s="114">
        <f t="shared" si="83"/>
        <v>8.2595172868342082E-5</v>
      </c>
      <c r="BC56" s="114">
        <f t="shared" si="84"/>
        <v>8.2595172868342082E-5</v>
      </c>
    </row>
    <row r="57" spans="1:55" x14ac:dyDescent="0.3">
      <c r="B57" s="114">
        <v>90</v>
      </c>
      <c r="C57" s="120">
        <v>0.09</v>
      </c>
      <c r="D57" s="123">
        <v>0</v>
      </c>
      <c r="E57" s="123">
        <v>0</v>
      </c>
      <c r="F57" s="123">
        <v>1.1227943012085889E-5</v>
      </c>
      <c r="G57" s="123">
        <v>107.60500018778802</v>
      </c>
      <c r="H57" s="123">
        <v>49.622810012039217</v>
      </c>
      <c r="I57" s="123">
        <v>0.32997769267220212</v>
      </c>
      <c r="J57" s="123">
        <v>21.249066219465739</v>
      </c>
      <c r="K57" s="123">
        <v>31.886264361292195</v>
      </c>
      <c r="L57" s="123">
        <v>93.883986243515409</v>
      </c>
      <c r="N57" s="123">
        <v>5.9379322886166904E-3</v>
      </c>
      <c r="O57" s="123">
        <v>0</v>
      </c>
      <c r="P57" s="123">
        <v>0</v>
      </c>
      <c r="Q57" s="123">
        <v>111.05959874306978</v>
      </c>
      <c r="R57" s="123">
        <v>50.123149461352909</v>
      </c>
      <c r="S57" s="123">
        <v>0.23547686948669286</v>
      </c>
      <c r="T57" s="123">
        <v>22.173084148527007</v>
      </c>
      <c r="U57" s="123">
        <v>27.249462414138108</v>
      </c>
      <c r="V57" s="123">
        <v>93.931709963522678</v>
      </c>
      <c r="X57" s="144">
        <f t="shared" si="85"/>
        <v>2.9689661443083452E-3</v>
      </c>
      <c r="Y57" s="144">
        <f t="shared" si="63"/>
        <v>2.9689661443083452E-3</v>
      </c>
      <c r="Z57" s="123">
        <f t="shared" si="64"/>
        <v>0</v>
      </c>
      <c r="AA57" s="123">
        <f t="shared" si="65"/>
        <v>0</v>
      </c>
      <c r="AB57" s="146">
        <f t="shared" si="66"/>
        <v>5.6139715060429443E-6</v>
      </c>
      <c r="AC57" s="146">
        <f t="shared" si="67"/>
        <v>5.6139715060429443E-6</v>
      </c>
      <c r="AD57" s="129">
        <f t="shared" si="68"/>
        <v>109.3322994654289</v>
      </c>
      <c r="AE57" s="129">
        <f t="shared" si="69"/>
        <v>1.7272992776408813</v>
      </c>
      <c r="AF57" s="123">
        <f t="shared" si="70"/>
        <v>49.872979736696067</v>
      </c>
      <c r="AG57" s="123">
        <f t="shared" si="71"/>
        <v>0.25016972465684617</v>
      </c>
      <c r="AH57" s="123">
        <f t="shared" si="72"/>
        <v>0.2827272810794475</v>
      </c>
      <c r="AI57" s="123">
        <f t="shared" si="73"/>
        <v>4.725041159275449E-2</v>
      </c>
      <c r="AJ57" s="123">
        <f t="shared" si="74"/>
        <v>21.711075183996371</v>
      </c>
      <c r="AK57" s="123">
        <f t="shared" si="75"/>
        <v>0.462008964530634</v>
      </c>
      <c r="AL57" s="123">
        <f t="shared" si="76"/>
        <v>29.56786338771515</v>
      </c>
      <c r="AM57" s="123">
        <f t="shared" si="77"/>
        <v>2.3184009735770434</v>
      </c>
      <c r="AN57" s="123">
        <f t="shared" si="78"/>
        <v>93.907848103519044</v>
      </c>
      <c r="AO57" s="123">
        <f t="shared" si="79"/>
        <v>2.3861860003634661E-2</v>
      </c>
      <c r="AP57" s="114"/>
      <c r="AR57" s="114">
        <f t="shared" si="80"/>
        <v>10.555025888105373</v>
      </c>
      <c r="AT57" s="114" t="e">
        <f t="shared" si="86"/>
        <v>#DIV/0!</v>
      </c>
      <c r="AU57" s="114">
        <f t="shared" si="87"/>
        <v>16.255358755048508</v>
      </c>
      <c r="AX57" s="114">
        <f t="shared" si="81"/>
        <v>2.6061486409310277E-5</v>
      </c>
      <c r="AY57" s="114">
        <f t="shared" si="82"/>
        <v>2.6061486409310277E-5</v>
      </c>
      <c r="AZ57" s="114">
        <f t="shared" si="88"/>
        <v>0</v>
      </c>
      <c r="BA57" s="114">
        <f t="shared" si="88"/>
        <v>0</v>
      </c>
      <c r="BB57" s="114">
        <f t="shared" si="83"/>
        <v>8.7174076138377187E-8</v>
      </c>
      <c r="BC57" s="114">
        <f t="shared" si="84"/>
        <v>8.7174076138377187E-8</v>
      </c>
    </row>
    <row r="58" spans="1:55" x14ac:dyDescent="0.3">
      <c r="B58" s="114">
        <v>135</v>
      </c>
      <c r="C58" s="120">
        <v>0.13500000000000001</v>
      </c>
      <c r="D58" s="123">
        <v>0</v>
      </c>
      <c r="E58" s="123">
        <v>0</v>
      </c>
      <c r="F58" s="123">
        <v>5.0414430651484789E-4</v>
      </c>
      <c r="G58" s="123">
        <v>138.43640118356149</v>
      </c>
      <c r="H58" s="123">
        <v>43.724339507053244</v>
      </c>
      <c r="I58" s="123">
        <v>0.30303597516118258</v>
      </c>
      <c r="J58" s="123">
        <v>20.308383774657411</v>
      </c>
      <c r="K58" s="123">
        <v>25.657127002707185</v>
      </c>
      <c r="L58" s="123">
        <v>83.517225319533054</v>
      </c>
      <c r="N58" s="123">
        <v>4.4736488906645024E-3</v>
      </c>
      <c r="O58" s="123">
        <v>0</v>
      </c>
      <c r="P58" s="123">
        <v>0</v>
      </c>
      <c r="Q58" s="123">
        <v>137.42340451991106</v>
      </c>
      <c r="R58" s="123">
        <v>43.615342777180608</v>
      </c>
      <c r="S58" s="123">
        <v>0.28396412893931533</v>
      </c>
      <c r="T58" s="123">
        <v>20.16031017125238</v>
      </c>
      <c r="U58" s="123">
        <v>25.764444198975369</v>
      </c>
      <c r="V58" s="123">
        <v>81.730220509563182</v>
      </c>
      <c r="X58" s="144">
        <f t="shared" si="85"/>
        <v>2.2368244453322512E-3</v>
      </c>
      <c r="Y58" s="144">
        <f t="shared" si="63"/>
        <v>2.2368244453322512E-3</v>
      </c>
      <c r="Z58" s="123">
        <f t="shared" si="64"/>
        <v>0</v>
      </c>
      <c r="AA58" s="123">
        <f t="shared" si="65"/>
        <v>0</v>
      </c>
      <c r="AB58" s="146">
        <f t="shared" si="66"/>
        <v>2.5207215325742394E-4</v>
      </c>
      <c r="AC58" s="146">
        <f t="shared" si="67"/>
        <v>2.5207215325742394E-4</v>
      </c>
      <c r="AD58" s="129">
        <f t="shared" si="68"/>
        <v>137.92990285173627</v>
      </c>
      <c r="AE58" s="129">
        <f t="shared" si="69"/>
        <v>0.5064983318252132</v>
      </c>
      <c r="AF58" s="123">
        <f t="shared" si="70"/>
        <v>43.669841142116923</v>
      </c>
      <c r="AG58" s="123">
        <f t="shared" si="71"/>
        <v>5.4498364936318211E-2</v>
      </c>
      <c r="AH58" s="123">
        <f t="shared" si="72"/>
        <v>0.29350005205024898</v>
      </c>
      <c r="AI58" s="123">
        <f t="shared" si="73"/>
        <v>9.5359231109336251E-3</v>
      </c>
      <c r="AJ58" s="123">
        <f t="shared" si="74"/>
        <v>20.234346972954896</v>
      </c>
      <c r="AK58" s="123">
        <f t="shared" si="75"/>
        <v>7.4036801702515476E-2</v>
      </c>
      <c r="AL58" s="123">
        <f t="shared" si="76"/>
        <v>25.710785600841277</v>
      </c>
      <c r="AM58" s="123">
        <f t="shared" si="77"/>
        <v>5.3658598134092017E-2</v>
      </c>
      <c r="AN58" s="123">
        <f t="shared" si="78"/>
        <v>82.623722914548125</v>
      </c>
      <c r="AO58" s="123">
        <f t="shared" si="79"/>
        <v>0.89350240498493605</v>
      </c>
      <c r="AP58" s="114"/>
      <c r="AR58" s="114">
        <f t="shared" si="80"/>
        <v>10.838188905917365</v>
      </c>
      <c r="AT58" s="114" t="e">
        <f t="shared" si="86"/>
        <v>#DIV/0!</v>
      </c>
      <c r="AU58" s="114">
        <f t="shared" si="87"/>
        <v>12.450897961453787</v>
      </c>
      <c r="AX58" s="114">
        <f t="shared" si="81"/>
        <v>1.9634770842299366E-5</v>
      </c>
      <c r="AY58" s="114">
        <f t="shared" si="82"/>
        <v>1.9634770842299366E-5</v>
      </c>
      <c r="AZ58" s="114">
        <f t="shared" si="88"/>
        <v>0</v>
      </c>
      <c r="BA58" s="114">
        <f t="shared" si="88"/>
        <v>0</v>
      </c>
      <c r="BB58" s="114">
        <f t="shared" si="83"/>
        <v>3.9141910600675686E-6</v>
      </c>
      <c r="BC58" s="114">
        <f t="shared" si="84"/>
        <v>3.9141910600675686E-6</v>
      </c>
    </row>
    <row r="59" spans="1:55" x14ac:dyDescent="0.3">
      <c r="B59" s="114">
        <v>180</v>
      </c>
      <c r="C59" s="120">
        <v>0.18</v>
      </c>
      <c r="D59" s="123">
        <v>0</v>
      </c>
      <c r="E59" s="123">
        <v>0</v>
      </c>
      <c r="F59" s="123">
        <v>0</v>
      </c>
      <c r="G59" s="123">
        <v>173.05707313235541</v>
      </c>
      <c r="H59" s="123">
        <v>39.95915716419541</v>
      </c>
      <c r="I59" s="123">
        <v>0.28004984374053082</v>
      </c>
      <c r="J59" s="123">
        <v>20.372158970636747</v>
      </c>
      <c r="K59" s="123">
        <v>25.672530277205389</v>
      </c>
      <c r="L59" s="123">
        <v>77.869935568411364</v>
      </c>
      <c r="N59" s="123">
        <v>3.6771849773094638E-3</v>
      </c>
      <c r="O59" s="123">
        <v>0</v>
      </c>
      <c r="P59" s="123">
        <v>0</v>
      </c>
      <c r="Q59" s="123">
        <v>174.3819280980278</v>
      </c>
      <c r="R59" s="123">
        <v>41.143334888635536</v>
      </c>
      <c r="S59" s="123">
        <v>0.32319047204955492</v>
      </c>
      <c r="T59" s="123">
        <v>20.591632054036761</v>
      </c>
      <c r="U59" s="123">
        <v>25.633864531403379</v>
      </c>
      <c r="V59" s="123">
        <v>77.09231735291975</v>
      </c>
      <c r="X59" s="144">
        <f t="shared" si="85"/>
        <v>1.8385924886547319E-3</v>
      </c>
      <c r="Y59" s="144">
        <f t="shared" si="63"/>
        <v>1.8385924886547319E-3</v>
      </c>
      <c r="Z59" s="123">
        <f t="shared" si="64"/>
        <v>0</v>
      </c>
      <c r="AA59" s="123">
        <f t="shared" si="65"/>
        <v>0</v>
      </c>
      <c r="AB59" s="146">
        <f t="shared" si="66"/>
        <v>0</v>
      </c>
      <c r="AC59" s="146">
        <f t="shared" si="67"/>
        <v>0</v>
      </c>
      <c r="AD59" s="129">
        <f t="shared" si="68"/>
        <v>173.71950061519161</v>
      </c>
      <c r="AE59" s="129">
        <f t="shared" si="69"/>
        <v>0.66242748283619335</v>
      </c>
      <c r="AF59" s="123">
        <f t="shared" si="70"/>
        <v>40.55124602641547</v>
      </c>
      <c r="AG59" s="123">
        <f t="shared" si="71"/>
        <v>0.59208886222006285</v>
      </c>
      <c r="AH59" s="123">
        <f t="shared" si="72"/>
        <v>0.30162015789504287</v>
      </c>
      <c r="AI59" s="123">
        <f t="shared" si="73"/>
        <v>2.1570314154512049E-2</v>
      </c>
      <c r="AJ59" s="123">
        <f t="shared" si="74"/>
        <v>20.481895512336756</v>
      </c>
      <c r="AK59" s="123">
        <f t="shared" si="75"/>
        <v>0.10973654170000735</v>
      </c>
      <c r="AL59" s="123">
        <f t="shared" si="76"/>
        <v>25.653197404304386</v>
      </c>
      <c r="AM59" s="123">
        <f t="shared" si="77"/>
        <v>1.933287290100516E-2</v>
      </c>
      <c r="AN59" s="123">
        <f t="shared" si="78"/>
        <v>77.481126460665564</v>
      </c>
      <c r="AO59" s="123">
        <f t="shared" si="79"/>
        <v>0.38880910774580713</v>
      </c>
      <c r="AP59" s="114"/>
      <c r="AR59" s="114">
        <f t="shared" si="80"/>
        <v>11.034249276273757</v>
      </c>
      <c r="AT59" s="114" t="e">
        <f t="shared" si="86"/>
        <v>#DIV/0!</v>
      </c>
      <c r="AU59" s="114" t="e">
        <f t="shared" si="87"/>
        <v>#DIV/0!</v>
      </c>
      <c r="AX59" s="114">
        <f t="shared" si="81"/>
        <v>1.613910392585428E-5</v>
      </c>
      <c r="AY59" s="114">
        <f t="shared" si="82"/>
        <v>1.613910392585428E-5</v>
      </c>
      <c r="AZ59" s="114">
        <f t="shared" si="88"/>
        <v>0</v>
      </c>
      <c r="BA59" s="114">
        <f t="shared" si="88"/>
        <v>0</v>
      </c>
      <c r="BB59" s="114">
        <f t="shared" si="83"/>
        <v>0</v>
      </c>
      <c r="BC59" s="114">
        <f t="shared" si="84"/>
        <v>0</v>
      </c>
    </row>
    <row r="60" spans="1:55" x14ac:dyDescent="0.3">
      <c r="B60" s="114">
        <v>225</v>
      </c>
      <c r="C60" s="120">
        <v>0.22500000000000001</v>
      </c>
      <c r="D60" s="123">
        <v>1.9332617133638886E-4</v>
      </c>
      <c r="E60" s="123">
        <v>0</v>
      </c>
      <c r="F60" s="123">
        <v>0</v>
      </c>
      <c r="G60" s="123">
        <v>185.43665904235161</v>
      </c>
      <c r="H60" s="123">
        <v>36.230708104353454</v>
      </c>
      <c r="I60" s="123">
        <v>0.36107737323191569</v>
      </c>
      <c r="J60" s="123">
        <v>19.655724967300145</v>
      </c>
      <c r="K60" s="123">
        <v>23.771062867873635</v>
      </c>
      <c r="L60" s="123">
        <v>72.208638543428378</v>
      </c>
      <c r="N60" s="123">
        <v>4.6698651584067405E-3</v>
      </c>
      <c r="O60" s="123">
        <v>0</v>
      </c>
      <c r="P60" s="123">
        <v>0</v>
      </c>
      <c r="Q60" s="123">
        <v>178.64715753577042</v>
      </c>
      <c r="R60" s="123">
        <v>35.666042536523591</v>
      </c>
      <c r="S60" s="123">
        <v>0.10794948730386798</v>
      </c>
      <c r="T60" s="123">
        <v>18.855177491043637</v>
      </c>
      <c r="U60" s="123">
        <v>23.27852896480341</v>
      </c>
      <c r="V60" s="123">
        <v>70.929731613827485</v>
      </c>
      <c r="X60" s="144">
        <f t="shared" si="85"/>
        <v>2.4315956648715649E-3</v>
      </c>
      <c r="Y60" s="144">
        <f t="shared" si="63"/>
        <v>2.2382694935351756E-3</v>
      </c>
      <c r="Z60" s="123">
        <f t="shared" si="64"/>
        <v>0</v>
      </c>
      <c r="AA60" s="123">
        <f t="shared" si="65"/>
        <v>0</v>
      </c>
      <c r="AB60" s="146">
        <f t="shared" si="66"/>
        <v>0</v>
      </c>
      <c r="AC60" s="146">
        <f t="shared" si="67"/>
        <v>0</v>
      </c>
      <c r="AD60" s="129">
        <f t="shared" si="68"/>
        <v>182.04190828906101</v>
      </c>
      <c r="AE60" s="129">
        <f t="shared" si="69"/>
        <v>3.3947507532905945</v>
      </c>
      <c r="AF60" s="123">
        <f t="shared" si="70"/>
        <v>35.948375320438522</v>
      </c>
      <c r="AG60" s="123">
        <f t="shared" si="71"/>
        <v>0.28233278391493144</v>
      </c>
      <c r="AH60" s="123">
        <f t="shared" si="72"/>
        <v>0.23451343026789184</v>
      </c>
      <c r="AI60" s="123">
        <f t="shared" si="73"/>
        <v>0.12656394296402385</v>
      </c>
      <c r="AJ60" s="123">
        <f t="shared" si="74"/>
        <v>19.255451229171889</v>
      </c>
      <c r="AK60" s="123">
        <f t="shared" si="75"/>
        <v>0.40027373812825395</v>
      </c>
      <c r="AL60" s="123">
        <f t="shared" si="76"/>
        <v>23.524795916338523</v>
      </c>
      <c r="AM60" s="123">
        <f t="shared" si="77"/>
        <v>0.24626695153511236</v>
      </c>
      <c r="AN60" s="123">
        <f t="shared" si="78"/>
        <v>71.569185078627925</v>
      </c>
      <c r="AO60" s="123">
        <f t="shared" si="79"/>
        <v>0.63945346480044662</v>
      </c>
      <c r="AP60" s="114"/>
      <c r="AR60" s="114">
        <f t="shared" si="80"/>
        <v>10.754696703830604</v>
      </c>
      <c r="AT60" s="114" t="e">
        <f t="shared" si="86"/>
        <v>#DIV/0!</v>
      </c>
      <c r="AU60" s="114" t="e">
        <f t="shared" si="87"/>
        <v>#DIV/0!</v>
      </c>
      <c r="AX60" s="114">
        <f t="shared" si="81"/>
        <v>2.1344466151786006E-5</v>
      </c>
      <c r="AY60" s="114">
        <f t="shared" si="82"/>
        <v>1.9647455427528979E-5</v>
      </c>
      <c r="AZ60" s="114">
        <f t="shared" si="88"/>
        <v>0</v>
      </c>
      <c r="BA60" s="114">
        <f t="shared" si="88"/>
        <v>0</v>
      </c>
      <c r="BB60" s="114">
        <f t="shared" si="83"/>
        <v>0</v>
      </c>
      <c r="BC60" s="114">
        <f t="shared" si="84"/>
        <v>0</v>
      </c>
    </row>
    <row r="61" spans="1:55" x14ac:dyDescent="0.3">
      <c r="B61" s="114">
        <v>270</v>
      </c>
      <c r="C61" s="120">
        <v>0.27</v>
      </c>
      <c r="D61" s="123">
        <v>5.4279688800305641E-4</v>
      </c>
      <c r="E61" s="123">
        <v>0</v>
      </c>
      <c r="F61" s="123">
        <v>3.8872825804914767E-3</v>
      </c>
      <c r="G61" s="123">
        <v>192.15602739798675</v>
      </c>
      <c r="H61" s="123">
        <v>34.215005088021066</v>
      </c>
      <c r="I61" s="123">
        <v>0.2392916623346347</v>
      </c>
      <c r="J61" s="123">
        <v>18.601099491162209</v>
      </c>
      <c r="K61" s="123">
        <v>21.841791184698696</v>
      </c>
      <c r="L61" s="123">
        <v>65.749970576591565</v>
      </c>
      <c r="N61" s="123">
        <v>6.2801532895200842E-3</v>
      </c>
      <c r="O61" s="123">
        <v>0</v>
      </c>
      <c r="P61" s="123">
        <v>0</v>
      </c>
      <c r="Q61" s="123">
        <v>184.71189131204167</v>
      </c>
      <c r="R61" s="123">
        <v>33.596834518921348</v>
      </c>
      <c r="S61" s="123">
        <v>7.7373527153212482E-2</v>
      </c>
      <c r="T61" s="123">
        <v>18.41475370865383</v>
      </c>
      <c r="U61" s="123">
        <v>22.153640099809238</v>
      </c>
      <c r="V61" s="123">
        <v>69.351616071984751</v>
      </c>
      <c r="X61" s="144">
        <f t="shared" si="85"/>
        <v>3.4114750887615703E-3</v>
      </c>
      <c r="Y61" s="144">
        <f t="shared" si="63"/>
        <v>2.8686782007585135E-3</v>
      </c>
      <c r="Z61" s="123">
        <f t="shared" si="64"/>
        <v>0</v>
      </c>
      <c r="AA61" s="123">
        <f t="shared" si="65"/>
        <v>0</v>
      </c>
      <c r="AB61" s="146">
        <f t="shared" si="66"/>
        <v>1.9436412902457383E-3</v>
      </c>
      <c r="AC61" s="146">
        <f t="shared" si="67"/>
        <v>1.9436412902457383E-3</v>
      </c>
      <c r="AD61" s="129">
        <f t="shared" si="68"/>
        <v>188.43395935501422</v>
      </c>
      <c r="AE61" s="129">
        <f t="shared" si="69"/>
        <v>3.7220680429725377</v>
      </c>
      <c r="AF61" s="123">
        <f t="shared" si="70"/>
        <v>33.905919803471207</v>
      </c>
      <c r="AG61" s="123">
        <f t="shared" si="71"/>
        <v>0.30908528454985884</v>
      </c>
      <c r="AH61" s="123">
        <f t="shared" si="72"/>
        <v>0.15833259474392358</v>
      </c>
      <c r="AI61" s="123">
        <f t="shared" si="73"/>
        <v>8.0959067590711142E-2</v>
      </c>
      <c r="AJ61" s="123">
        <f t="shared" si="74"/>
        <v>18.507926599908018</v>
      </c>
      <c r="AK61" s="123">
        <f t="shared" si="75"/>
        <v>9.3172891254189594E-2</v>
      </c>
      <c r="AL61" s="123">
        <f t="shared" si="76"/>
        <v>21.997715642253965</v>
      </c>
      <c r="AM61" s="123">
        <f t="shared" si="77"/>
        <v>0.15592445755527073</v>
      </c>
      <c r="AN61" s="123">
        <f t="shared" si="78"/>
        <v>67.550793324288151</v>
      </c>
      <c r="AO61" s="123">
        <f t="shared" si="79"/>
        <v>1.8008227476965928</v>
      </c>
      <c r="AP61" s="114"/>
      <c r="AR61" s="114">
        <f t="shared" si="80"/>
        <v>10.41609102121191</v>
      </c>
      <c r="AT61" s="114" t="e">
        <f t="shared" si="86"/>
        <v>#DIV/0!</v>
      </c>
      <c r="AU61" s="114">
        <f t="shared" si="87"/>
        <v>10.408268616685424</v>
      </c>
      <c r="AX61" s="114">
        <f t="shared" si="81"/>
        <v>2.9945815256903983E-5</v>
      </c>
      <c r="AY61" s="114">
        <f t="shared" si="82"/>
        <v>2.5181162164841503E-5</v>
      </c>
      <c r="AZ61" s="114">
        <f t="shared" si="88"/>
        <v>0</v>
      </c>
      <c r="BA61" s="114">
        <f t="shared" si="88"/>
        <v>0</v>
      </c>
      <c r="BB61" s="114">
        <f t="shared" si="83"/>
        <v>3.0180975026181324E-5</v>
      </c>
      <c r="BC61" s="114">
        <f t="shared" si="84"/>
        <v>3.0180975026181324E-5</v>
      </c>
    </row>
    <row r="62" spans="1:55" x14ac:dyDescent="0.3">
      <c r="B62" s="114">
        <v>315</v>
      </c>
      <c r="C62" s="120">
        <v>0.315</v>
      </c>
      <c r="D62" s="123">
        <v>0</v>
      </c>
      <c r="E62" s="123">
        <v>0</v>
      </c>
      <c r="F62" s="123">
        <v>3.1898836931677898E-3</v>
      </c>
      <c r="G62" s="123">
        <v>191.26371345728879</v>
      </c>
      <c r="H62" s="123">
        <v>31.892187328336984</v>
      </c>
      <c r="I62" s="123">
        <v>0.37614932557095709</v>
      </c>
      <c r="J62" s="123">
        <v>17.813448843128239</v>
      </c>
      <c r="K62" s="123">
        <v>28.139428240958043</v>
      </c>
      <c r="L62" s="123">
        <v>65.987310486291889</v>
      </c>
      <c r="N62" s="123">
        <v>4.50245967617704E-3</v>
      </c>
      <c r="O62" s="123">
        <v>0</v>
      </c>
      <c r="P62" s="123">
        <v>0</v>
      </c>
      <c r="Q62" s="123">
        <v>195.51145289609033</v>
      </c>
      <c r="R62" s="123">
        <v>33.67464877347809</v>
      </c>
      <c r="S62" s="123">
        <v>0.21934947290476367</v>
      </c>
      <c r="T62" s="123">
        <v>19.411814389291628</v>
      </c>
      <c r="U62" s="123">
        <v>22.366115180067343</v>
      </c>
      <c r="V62" s="123">
        <v>67.448153260547386</v>
      </c>
      <c r="X62" s="144">
        <f t="shared" si="85"/>
        <v>2.25122983808852E-3</v>
      </c>
      <c r="Y62" s="144">
        <f t="shared" si="63"/>
        <v>2.25122983808852E-3</v>
      </c>
      <c r="Z62" s="123">
        <f t="shared" si="64"/>
        <v>0</v>
      </c>
      <c r="AA62" s="123">
        <f t="shared" si="65"/>
        <v>0</v>
      </c>
      <c r="AB62" s="146">
        <f t="shared" si="66"/>
        <v>1.5949418465838949E-3</v>
      </c>
      <c r="AC62" s="146">
        <f t="shared" si="67"/>
        <v>1.5949418465838949E-3</v>
      </c>
      <c r="AD62" s="129">
        <f t="shared" si="68"/>
        <v>193.38758317668956</v>
      </c>
      <c r="AE62" s="129">
        <f t="shared" si="69"/>
        <v>2.1238697194007727</v>
      </c>
      <c r="AF62" s="123">
        <f t="shared" si="70"/>
        <v>32.783418050907535</v>
      </c>
      <c r="AG62" s="123">
        <f t="shared" si="71"/>
        <v>0.89123072257055291</v>
      </c>
      <c r="AH62" s="123">
        <f t="shared" si="72"/>
        <v>0.29774939923786037</v>
      </c>
      <c r="AI62" s="123">
        <f t="shared" si="73"/>
        <v>7.8399926333096795E-2</v>
      </c>
      <c r="AJ62" s="123">
        <f t="shared" si="74"/>
        <v>18.612631616209931</v>
      </c>
      <c r="AK62" s="123">
        <f t="shared" si="75"/>
        <v>0.79918277308169472</v>
      </c>
      <c r="AL62" s="123">
        <f t="shared" si="76"/>
        <v>25.252771710512693</v>
      </c>
      <c r="AM62" s="123">
        <f t="shared" si="77"/>
        <v>2.8866565304453506</v>
      </c>
      <c r="AN62" s="123">
        <f t="shared" si="78"/>
        <v>66.717731873419638</v>
      </c>
      <c r="AO62" s="123">
        <f t="shared" si="79"/>
        <v>0.73042138712774829</v>
      </c>
      <c r="AP62" s="114"/>
      <c r="AR62" s="114">
        <f t="shared" si="80"/>
        <v>10.83176931957578</v>
      </c>
      <c r="AT62" s="114" t="e">
        <f t="shared" si="86"/>
        <v>#DIV/0!</v>
      </c>
      <c r="AU62" s="114">
        <f t="shared" si="87"/>
        <v>10.605999923242846</v>
      </c>
      <c r="AX62" s="114">
        <f t="shared" si="81"/>
        <v>1.976122090245178E-5</v>
      </c>
      <c r="AY62" s="114">
        <f t="shared" si="82"/>
        <v>1.976122090245178E-5</v>
      </c>
      <c r="AZ62" s="114">
        <f t="shared" si="88"/>
        <v>0</v>
      </c>
      <c r="BA62" s="114">
        <f t="shared" si="88"/>
        <v>0</v>
      </c>
      <c r="BB62" s="114">
        <f t="shared" si="83"/>
        <v>2.4766349779425614E-5</v>
      </c>
      <c r="BC62" s="114">
        <f t="shared" si="84"/>
        <v>2.4766349779425614E-5</v>
      </c>
    </row>
    <row r="63" spans="1:55" x14ac:dyDescent="0.3">
      <c r="X63" s="123"/>
      <c r="Y63" s="123"/>
      <c r="Z63" s="123"/>
      <c r="AA63" s="123"/>
      <c r="AB63" s="123"/>
      <c r="AC63" s="123"/>
      <c r="AD63" s="129"/>
      <c r="AE63" s="129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14"/>
    </row>
    <row r="64" spans="1:55" x14ac:dyDescent="0.3">
      <c r="A64" s="126" t="s">
        <v>145</v>
      </c>
      <c r="B64" s="127"/>
      <c r="C64" s="127"/>
      <c r="D64" s="128">
        <v>0.24521084450093306</v>
      </c>
      <c r="E64" s="128">
        <v>2.3619550521310925E-2</v>
      </c>
      <c r="F64" s="128">
        <v>6.5172265932243845E-2</v>
      </c>
      <c r="G64" s="128">
        <v>204.02935402521643</v>
      </c>
      <c r="H64" s="128">
        <v>40.538326451198586</v>
      </c>
      <c r="I64" s="128">
        <v>0.15601623044115082</v>
      </c>
      <c r="J64" s="128">
        <v>22.290156780417458</v>
      </c>
      <c r="K64" s="128">
        <v>24.539577845292865</v>
      </c>
      <c r="L64" s="128">
        <v>77.55584378117365</v>
      </c>
      <c r="N64" s="128">
        <v>0.72052807030207966</v>
      </c>
      <c r="O64" s="128">
        <v>9.8537657951023021E-3</v>
      </c>
      <c r="P64" s="128">
        <v>0.19670409460290483</v>
      </c>
      <c r="Q64" s="128">
        <v>171.35509998151744</v>
      </c>
      <c r="R64" s="128">
        <v>33.875950672149003</v>
      </c>
      <c r="S64" s="128">
        <v>0.11721590852247704</v>
      </c>
      <c r="T64" s="128">
        <v>20.096599466154476</v>
      </c>
      <c r="U64" s="128">
        <v>36.884266105087839</v>
      </c>
      <c r="V64" s="128">
        <v>68.857720361855172</v>
      </c>
      <c r="X64" s="123">
        <f t="shared" si="85"/>
        <v>0.48286945740150633</v>
      </c>
      <c r="Y64" s="123">
        <f>_xlfn.STDEV.P(D64,N64)</f>
        <v>0.23765861290057341</v>
      </c>
      <c r="Z64" s="123">
        <f t="shared" si="64"/>
        <v>1.6736658158206612E-2</v>
      </c>
      <c r="AA64" s="123">
        <f>_xlfn.STDEV.P(E64,O64)</f>
        <v>6.8828923631043129E-3</v>
      </c>
      <c r="AB64" s="123">
        <f>AVERAGE(F64,P64)</f>
        <v>0.13093818026757434</v>
      </c>
      <c r="AC64" s="123">
        <f>_xlfn.STDEV.P(F64,P64)</f>
        <v>6.5765914335330494E-2</v>
      </c>
      <c r="AD64" s="129">
        <f>AVERAGE(G64,Q64)</f>
        <v>187.69222700336695</v>
      </c>
      <c r="AE64" s="129">
        <f>_xlfn.STDEV.P(G64,Q64)</f>
        <v>16.337127021849497</v>
      </c>
      <c r="AF64" s="123">
        <f>AVERAGE(H64,R64)</f>
        <v>37.207138561673794</v>
      </c>
      <c r="AG64" s="123">
        <f>_xlfn.STDEV.P(H64,R64)</f>
        <v>3.3311878895247915</v>
      </c>
      <c r="AH64" s="123">
        <f>AVERAGE(I64,S64)</f>
        <v>0.13661606948181393</v>
      </c>
      <c r="AI64" s="123">
        <f>_xlfn.STDEV.P(I64,S64)</f>
        <v>1.940016095933688E-2</v>
      </c>
      <c r="AJ64" s="123">
        <f>AVERAGE(J64,T64)</f>
        <v>21.193378123285967</v>
      </c>
      <c r="AK64" s="123">
        <f>_xlfn.STDEV.P(J64,T64)</f>
        <v>1.096778657131491</v>
      </c>
      <c r="AL64" s="123">
        <f>AVERAGE(K64,U64)</f>
        <v>30.71192197519035</v>
      </c>
      <c r="AM64" s="123">
        <f>_xlfn.STDEV.P(K64,U64)</f>
        <v>6.1723441298974944</v>
      </c>
      <c r="AN64" s="123">
        <f>AVERAGE(L64,V64)</f>
        <v>73.206782071514411</v>
      </c>
      <c r="AO64" s="123">
        <f>_xlfn.STDEV.P(L64,V64)</f>
        <v>4.3490617096592388</v>
      </c>
      <c r="AP64" s="114"/>
    </row>
    <row r="65" spans="1:42" x14ac:dyDescent="0.3">
      <c r="A65" s="126" t="s">
        <v>146</v>
      </c>
      <c r="B65" s="127"/>
      <c r="C65" s="127"/>
      <c r="D65" s="128">
        <v>1.360499878600379E-2</v>
      </c>
      <c r="E65" s="128">
        <v>1.0486205775827923E-2</v>
      </c>
      <c r="F65" s="128">
        <v>2.786933073613591E-3</v>
      </c>
      <c r="G65" s="128">
        <v>181.84881834878965</v>
      </c>
      <c r="H65" s="128">
        <v>32.067332994195255</v>
      </c>
      <c r="I65" s="128">
        <v>0.191276352571604</v>
      </c>
      <c r="J65" s="128">
        <v>22.496796681469732</v>
      </c>
      <c r="K65" s="128">
        <v>22.580824056941882</v>
      </c>
      <c r="L65" s="128">
        <v>61.944290673369537</v>
      </c>
      <c r="N65" s="128">
        <v>7.6594282154450438E-2</v>
      </c>
      <c r="O65" s="128">
        <v>1.164376268289701E-2</v>
      </c>
      <c r="P65" s="128">
        <v>0</v>
      </c>
      <c r="Q65" s="128">
        <v>177.6243377780763</v>
      </c>
      <c r="R65" s="128">
        <v>30.475342536755317</v>
      </c>
      <c r="S65" s="128">
        <v>0.14457821531290505</v>
      </c>
      <c r="T65" s="128">
        <v>22.02559619073525</v>
      </c>
      <c r="U65" s="128">
        <v>20.545618734500021</v>
      </c>
      <c r="V65" s="128">
        <v>60.782684657914103</v>
      </c>
      <c r="X65" s="123">
        <f t="shared" si="85"/>
        <v>4.5099640470227118E-2</v>
      </c>
      <c r="Y65" s="123">
        <f>_xlfn.STDEV.P(D65,N65)</f>
        <v>3.1494641684223314E-2</v>
      </c>
      <c r="Z65" s="123">
        <f t="shared" si="64"/>
        <v>1.1064984229362466E-2</v>
      </c>
      <c r="AA65" s="123">
        <f>_xlfn.STDEV.P(E65,O65)</f>
        <v>5.7877845353454353E-4</v>
      </c>
      <c r="AB65" s="123">
        <f>AVERAGE(F65,P65)</f>
        <v>1.3934665368067955E-3</v>
      </c>
      <c r="AC65" s="123">
        <f>_xlfn.STDEV.P(F65,P65)</f>
        <v>1.3934665368067955E-3</v>
      </c>
      <c r="AD65" s="129">
        <f>AVERAGE(G65,Q65)</f>
        <v>179.73657806343297</v>
      </c>
      <c r="AE65" s="129">
        <f>_xlfn.STDEV.P(G65,Q65)</f>
        <v>2.1122402853566768</v>
      </c>
      <c r="AF65" s="123">
        <f>AVERAGE(H65,R65)</f>
        <v>31.271337765475288</v>
      </c>
      <c r="AG65" s="123">
        <f>_xlfn.STDEV.P(H65,R65)</f>
        <v>0.79599522871996875</v>
      </c>
      <c r="AH65" s="123">
        <f>AVERAGE(I65,S65)</f>
        <v>0.16792728394225453</v>
      </c>
      <c r="AI65" s="123">
        <f>_xlfn.STDEV.P(I65,S65)</f>
        <v>2.3349068629349379E-2</v>
      </c>
      <c r="AJ65" s="123">
        <f>AVERAGE(J65,T65)</f>
        <v>22.261196436102491</v>
      </c>
      <c r="AK65" s="123">
        <f>_xlfn.STDEV.P(J65,T65)</f>
        <v>0.235600245367241</v>
      </c>
      <c r="AL65" s="123">
        <f>AVERAGE(K65,U65)</f>
        <v>21.563221395720952</v>
      </c>
      <c r="AM65" s="123">
        <f>_xlfn.STDEV.P(K65,U65)</f>
        <v>1.0176026612209306</v>
      </c>
      <c r="AN65" s="123">
        <f>AVERAGE(L65,V65)</f>
        <v>61.36348766564182</v>
      </c>
      <c r="AO65" s="123">
        <f>_xlfn.STDEV.P(L65,V65)</f>
        <v>0.58080300772771665</v>
      </c>
      <c r="AP65" s="114"/>
    </row>
    <row r="66" spans="1:42" x14ac:dyDescent="0.3">
      <c r="A66" s="126" t="s">
        <v>147</v>
      </c>
      <c r="B66" s="127"/>
      <c r="C66" s="127"/>
      <c r="D66" s="128">
        <v>6.8911511331270778E-3</v>
      </c>
      <c r="E66" s="128">
        <v>3.6452225013997512E-3</v>
      </c>
      <c r="F66" s="128">
        <v>1.7826886407784292E-3</v>
      </c>
      <c r="G66" s="128">
        <v>156.73265344024759</v>
      </c>
      <c r="H66" s="128">
        <v>24.415823551910528</v>
      </c>
      <c r="I66" s="128">
        <v>0.19942496446791746</v>
      </c>
      <c r="J66" s="128">
        <v>20.350484230270283</v>
      </c>
      <c r="K66" s="128">
        <v>56.397795798785467</v>
      </c>
      <c r="L66" s="128">
        <v>50.477881086090818</v>
      </c>
      <c r="N66" s="128">
        <v>3.8153790993054784E-2</v>
      </c>
      <c r="O66" s="128">
        <v>5.2016423828356497E-3</v>
      </c>
      <c r="P66" s="128">
        <v>4.624828958823891E-3</v>
      </c>
      <c r="Q66" s="128">
        <v>165.21435205951161</v>
      </c>
      <c r="R66" s="128">
        <v>24.428538225977231</v>
      </c>
      <c r="S66" s="128">
        <v>0.14921521748850541</v>
      </c>
      <c r="T66" s="128">
        <v>21.125066977281577</v>
      </c>
      <c r="U66" s="128">
        <v>19.581837425062858</v>
      </c>
      <c r="V66" s="128">
        <v>48.738440304574489</v>
      </c>
      <c r="X66" s="123">
        <f t="shared" si="85"/>
        <v>2.2522471063090931E-2</v>
      </c>
      <c r="Y66" s="123">
        <f>_xlfn.STDEV.P(D66,N66)</f>
        <v>1.5631319929963854E-2</v>
      </c>
      <c r="Z66" s="123">
        <f t="shared" si="64"/>
        <v>4.4234324421177007E-3</v>
      </c>
      <c r="AA66" s="123">
        <f>_xlfn.STDEV.P(E66,O66)</f>
        <v>7.7820994071794926E-4</v>
      </c>
      <c r="AB66" s="123">
        <f>AVERAGE(F66,P66)</f>
        <v>3.2037587998011603E-3</v>
      </c>
      <c r="AC66" s="123">
        <f>_xlfn.STDEV.P(F66,P66)</f>
        <v>1.4210701590227312E-3</v>
      </c>
      <c r="AD66" s="129">
        <f>AVERAGE(G66,Q66)</f>
        <v>160.9735027498796</v>
      </c>
      <c r="AE66" s="129">
        <f>_xlfn.STDEV.P(G66,Q66)</f>
        <v>4.2408493096320115</v>
      </c>
      <c r="AF66" s="123">
        <f>AVERAGE(H66,R66)</f>
        <v>24.422180888943878</v>
      </c>
      <c r="AG66" s="123">
        <f>_xlfn.STDEV.P(H66,R66)</f>
        <v>6.3573370333518398E-3</v>
      </c>
      <c r="AH66" s="123">
        <f>AVERAGE(I66,S66)</f>
        <v>0.17432009097821144</v>
      </c>
      <c r="AI66" s="123">
        <f>_xlfn.STDEV.P(I66,S66)</f>
        <v>2.510487348970606E-2</v>
      </c>
      <c r="AJ66" s="123">
        <f>AVERAGE(J66,T66)</f>
        <v>20.73777560377593</v>
      </c>
      <c r="AK66" s="123">
        <f>_xlfn.STDEV.P(J66,T66)</f>
        <v>0.38729137350564713</v>
      </c>
      <c r="AL66" s="123">
        <f>AVERAGE(K66,U66)</f>
        <v>37.989816611924162</v>
      </c>
      <c r="AM66" s="123">
        <f>_xlfn.STDEV.P(K66,U66)</f>
        <v>18.407979186861308</v>
      </c>
      <c r="AN66" s="123">
        <f>AVERAGE(L66,V66)</f>
        <v>49.608160695332657</v>
      </c>
      <c r="AO66" s="123">
        <f>_xlfn.STDEV.P(L66,V66)</f>
        <v>0.86972039075816454</v>
      </c>
      <c r="AP66" s="114"/>
    </row>
    <row r="67" spans="1:42" x14ac:dyDescent="0.3">
      <c r="A67" s="126"/>
      <c r="B67" s="127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X67" s="123"/>
      <c r="Y67" s="123"/>
      <c r="Z67" s="123"/>
      <c r="AA67" s="123"/>
      <c r="AB67" s="123"/>
      <c r="AC67" s="123"/>
      <c r="AD67" s="129"/>
      <c r="AE67" s="129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14"/>
    </row>
    <row r="68" spans="1:42" x14ac:dyDescent="0.3">
      <c r="A68" s="126" t="s">
        <v>151</v>
      </c>
      <c r="B68" s="127"/>
      <c r="C68" s="127"/>
      <c r="D68" s="128">
        <v>240.45979542122532</v>
      </c>
      <c r="E68" s="128">
        <v>4.2655611335878598</v>
      </c>
      <c r="F68" s="128">
        <v>91.010409414148043</v>
      </c>
      <c r="G68" s="128">
        <v>439.84544987244556</v>
      </c>
      <c r="H68" s="128">
        <v>3422.5960744505323</v>
      </c>
      <c r="I68" s="128">
        <v>2.7462304628257797</v>
      </c>
      <c r="J68" s="128">
        <v>136.42739652537267</v>
      </c>
      <c r="K68" s="128">
        <v>898.53158400154007</v>
      </c>
      <c r="L68" s="128">
        <v>20314.061166175845</v>
      </c>
      <c r="N68" s="128">
        <v>272.01319603699045</v>
      </c>
      <c r="O68" s="128">
        <v>2.8809300486578495</v>
      </c>
      <c r="P68" s="128">
        <v>99.135272646693295</v>
      </c>
      <c r="Q68" s="128">
        <v>449.76969429218326</v>
      </c>
      <c r="R68" s="128">
        <v>3544.9173340218467</v>
      </c>
      <c r="S68" s="128">
        <v>2.3238940135278718</v>
      </c>
      <c r="T68" s="128">
        <v>86.758449741556177</v>
      </c>
      <c r="U68" s="128">
        <v>926.57993305019966</v>
      </c>
      <c r="V68" s="128">
        <v>19925.2890839801</v>
      </c>
      <c r="X68" s="123">
        <f t="shared" si="85"/>
        <v>256.2364957291079</v>
      </c>
      <c r="Y68" s="123">
        <f>_xlfn.STDEV.P(D68,N68)</f>
        <v>15.776700307882564</v>
      </c>
      <c r="Z68" s="123">
        <f t="shared" ref="Z68" si="89">AVERAGE(E68,O68)</f>
        <v>3.5732455911228547</v>
      </c>
      <c r="AA68" s="123">
        <f>_xlfn.STDEV.P(E68,O68)</f>
        <v>0.69231554246500504</v>
      </c>
      <c r="AB68" s="123">
        <f t="shared" ref="AB68" si="90">AVERAGE(F68,P68)</f>
        <v>95.072841030420676</v>
      </c>
      <c r="AC68" s="123">
        <f>_xlfn.STDEV.P(F68,P68)</f>
        <v>4.0624316162726259</v>
      </c>
      <c r="AD68" s="129">
        <f t="shared" ref="AD68" si="91">AVERAGE(G68,Q68)</f>
        <v>444.80757208231444</v>
      </c>
      <c r="AE68" s="129">
        <f>_xlfn.STDEV.P(G68,Q68)</f>
        <v>4.962122209868852</v>
      </c>
      <c r="AF68" s="123">
        <f t="shared" ref="AF68" si="92">AVERAGE(H68,R68)</f>
        <v>3483.7567042361898</v>
      </c>
      <c r="AG68" s="123">
        <f>_xlfn.STDEV.P(H68,R68)</f>
        <v>61.160629785657193</v>
      </c>
      <c r="AH68" s="123">
        <f t="shared" ref="AH68" si="93">AVERAGE(I68,S68)</f>
        <v>2.5350622381768257</v>
      </c>
      <c r="AI68" s="123">
        <f>_xlfn.STDEV.P(I68,S68)</f>
        <v>0.21116822464895391</v>
      </c>
      <c r="AJ68" s="123">
        <f t="shared" ref="AJ68" si="94">AVERAGE(J68,T68)</f>
        <v>111.59292313346442</v>
      </c>
      <c r="AK68" s="123">
        <f>_xlfn.STDEV.P(J68,T68)</f>
        <v>24.834473391908247</v>
      </c>
      <c r="AL68" s="123">
        <f t="shared" ref="AL68" si="95">AVERAGE(K68,U68)</f>
        <v>912.55575852586981</v>
      </c>
      <c r="AM68" s="123">
        <f>_xlfn.STDEV.P(K68,U68)</f>
        <v>14.024174524329794</v>
      </c>
      <c r="AN68" s="123">
        <f t="shared" ref="AN68" si="96">AVERAGE(L68,V68)</f>
        <v>20119.675125077971</v>
      </c>
      <c r="AO68" s="123">
        <f>_xlfn.STDEV.P(L68,V68)</f>
        <v>194.38604109787229</v>
      </c>
      <c r="AP68" s="114"/>
    </row>
    <row r="69" spans="1:42" x14ac:dyDescent="0.3">
      <c r="A69" s="126"/>
      <c r="B69" s="127"/>
      <c r="C69" s="127">
        <v>2</v>
      </c>
      <c r="D69" s="114">
        <f>$C$69*D68</f>
        <v>480.91959084245065</v>
      </c>
      <c r="E69" s="114">
        <f>$C$69*E68</f>
        <v>8.5311222671757196</v>
      </c>
      <c r="F69" s="114">
        <f t="shared" ref="F69:L69" si="97">$C$69*F68</f>
        <v>182.02081882829609</v>
      </c>
      <c r="G69" s="114">
        <f t="shared" si="97"/>
        <v>879.69089974489111</v>
      </c>
      <c r="H69" s="114">
        <f t="shared" si="97"/>
        <v>6845.1921489010647</v>
      </c>
      <c r="I69" s="114">
        <f t="shared" si="97"/>
        <v>5.4924609256515593</v>
      </c>
      <c r="J69" s="114">
        <f t="shared" si="97"/>
        <v>272.85479305074534</v>
      </c>
      <c r="K69" s="114">
        <f t="shared" si="97"/>
        <v>1797.0631680030801</v>
      </c>
      <c r="L69" s="114">
        <f t="shared" si="97"/>
        <v>40628.12233235169</v>
      </c>
      <c r="N69" s="114">
        <f t="shared" ref="N69" si="98">$C$69*N68</f>
        <v>544.0263920739809</v>
      </c>
      <c r="O69" s="114">
        <f t="shared" ref="O69" si="99">$C$69*O68</f>
        <v>5.761860097315699</v>
      </c>
      <c r="P69" s="114">
        <f t="shared" ref="P69" si="100">$C$69*P68</f>
        <v>198.27054529338659</v>
      </c>
      <c r="Q69" s="114">
        <f t="shared" ref="Q69" si="101">$C$69*Q68</f>
        <v>899.53938858436652</v>
      </c>
      <c r="R69" s="114">
        <f t="shared" ref="R69" si="102">$C$69*R68</f>
        <v>7089.8346680436935</v>
      </c>
      <c r="S69" s="114">
        <f t="shared" ref="S69" si="103">$C$69*S68</f>
        <v>4.6477880270557437</v>
      </c>
      <c r="T69" s="114">
        <f t="shared" ref="T69:U69" si="104">$C$69*T68</f>
        <v>173.51689948311235</v>
      </c>
      <c r="U69" s="114">
        <f t="shared" si="104"/>
        <v>1853.1598661003993</v>
      </c>
      <c r="V69" s="114">
        <f t="shared" ref="V69" si="105">$C$69*V68</f>
        <v>39850.578167960201</v>
      </c>
      <c r="X69" s="123">
        <f t="shared" ref="X69" si="106">AVERAGE(D69,N69)</f>
        <v>512.4729914582158</v>
      </c>
      <c r="Y69" s="123">
        <f t="shared" ref="Y69" si="107">_xlfn.STDEV.P(D69,N69)</f>
        <v>31.553400615765128</v>
      </c>
      <c r="Z69" s="123">
        <f t="shared" ref="Z69" si="108">AVERAGE(E69,O69)</f>
        <v>7.1464911822457093</v>
      </c>
      <c r="AA69" s="123">
        <f t="shared" ref="AA69" si="109">_xlfn.STDEV.P(E69,O69)</f>
        <v>1.3846310849300101</v>
      </c>
      <c r="AB69" s="123">
        <f t="shared" ref="AB69" si="110">AVERAGE(F69,P69)</f>
        <v>190.14568206084135</v>
      </c>
      <c r="AC69" s="123">
        <f t="shared" ref="AC69" si="111">_xlfn.STDEV.P(F69,P69)</f>
        <v>8.1248632325452519</v>
      </c>
      <c r="AD69" s="129">
        <f t="shared" ref="AD69" si="112">AVERAGE(G69,Q69)</f>
        <v>889.61514416462887</v>
      </c>
      <c r="AE69" s="129">
        <f t="shared" ref="AE69" si="113">_xlfn.STDEV.P(G69,Q69)</f>
        <v>9.924244419737704</v>
      </c>
      <c r="AF69" s="123">
        <f t="shared" ref="AF69" si="114">AVERAGE(H69,R69)</f>
        <v>6967.5134084723795</v>
      </c>
      <c r="AG69" s="123">
        <f t="shared" ref="AG69" si="115">_xlfn.STDEV.P(H69,R69)</f>
        <v>122.32125957131439</v>
      </c>
      <c r="AH69" s="123">
        <f t="shared" ref="AH69" si="116">AVERAGE(I69,S69)</f>
        <v>5.0701244763536515</v>
      </c>
      <c r="AI69" s="123">
        <f t="shared" ref="AI69" si="117">_xlfn.STDEV.P(I69,S69)</f>
        <v>0.42233644929790781</v>
      </c>
      <c r="AJ69" s="123">
        <f t="shared" ref="AJ69" si="118">AVERAGE(J69,T69)</f>
        <v>223.18584626692885</v>
      </c>
      <c r="AK69" s="123">
        <f t="shared" ref="AK69" si="119">_xlfn.STDEV.P(J69,T69)</f>
        <v>49.668946783816494</v>
      </c>
      <c r="AL69" s="123">
        <f t="shared" ref="AL69" si="120">AVERAGE(K69,U69)</f>
        <v>1825.1115170517396</v>
      </c>
      <c r="AM69" s="123">
        <f t="shared" ref="AM69" si="121">_xlfn.STDEV.P(K69,U69)</f>
        <v>28.048349048659588</v>
      </c>
      <c r="AN69" s="123">
        <f t="shared" ref="AN69" si="122">AVERAGE(L69,V69)</f>
        <v>40239.350250155941</v>
      </c>
      <c r="AO69" s="123">
        <f t="shared" ref="AO69" si="123">_xlfn.STDEV.P(L69,V69)</f>
        <v>388.77208219574459</v>
      </c>
      <c r="AP69" s="114"/>
    </row>
    <row r="70" spans="1:42" x14ac:dyDescent="0.3">
      <c r="X70" s="123"/>
      <c r="Y70" s="123"/>
      <c r="Z70" s="123"/>
      <c r="AA70" s="123"/>
      <c r="AB70" s="123"/>
      <c r="AC70" s="123"/>
      <c r="AD70" s="129"/>
      <c r="AE70" s="129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</row>
    <row r="71" spans="1:42" x14ac:dyDescent="0.3">
      <c r="A71" s="92" t="s">
        <v>238</v>
      </c>
      <c r="D71" s="114">
        <v>0.15824050896754288</v>
      </c>
      <c r="E71" s="114">
        <v>0.19801754511572153</v>
      </c>
      <c r="F71" s="114">
        <v>0</v>
      </c>
      <c r="G71">
        <f t="shared" ref="G71:L75" ca="1" si="124">$G71*A71</f>
        <v>63.566066039027085</v>
      </c>
      <c r="H71">
        <f t="shared" ca="1" si="124"/>
        <v>2.491357792468671</v>
      </c>
      <c r="I71">
        <f t="shared" ca="1" si="124"/>
        <v>0.62724832470584002</v>
      </c>
      <c r="J71">
        <f t="shared" ca="1" si="124"/>
        <v>19.279511465836613</v>
      </c>
      <c r="K71">
        <f t="shared" ca="1" si="124"/>
        <v>12944.98634823606</v>
      </c>
      <c r="L71">
        <f t="shared" ca="1" si="124"/>
        <v>0</v>
      </c>
      <c r="N71" s="114">
        <v>3.8752160536379199E-2</v>
      </c>
      <c r="O71" s="114">
        <v>0.92438125253203873</v>
      </c>
      <c r="P71" s="114">
        <v>0</v>
      </c>
      <c r="Q71" s="114">
        <v>1053.7553762431296</v>
      </c>
      <c r="R71" s="114">
        <v>2.773462906336424</v>
      </c>
      <c r="S71" s="114">
        <v>0.73102419382786243</v>
      </c>
      <c r="T71" s="114">
        <v>30.729391850600141</v>
      </c>
      <c r="U71" s="114">
        <v>12376.812282114925</v>
      </c>
      <c r="V71" s="114">
        <v>0</v>
      </c>
      <c r="X71" s="123">
        <f t="shared" ref="X71:X75" si="125">AVERAGE(D71,N71)</f>
        <v>9.849633475196104E-2</v>
      </c>
      <c r="Y71" s="123">
        <f t="shared" ref="Y71:Y75" si="126">_xlfn.STDEV.P(D71,N71)</f>
        <v>5.9744174215581841E-2</v>
      </c>
      <c r="Z71" s="123">
        <f t="shared" ref="Z71:Z75" si="127">AVERAGE(E71,O71)</f>
        <v>0.56119939882388015</v>
      </c>
      <c r="AA71" s="123">
        <f t="shared" ref="AA71:AA75" si="128">_xlfn.STDEV.P(E71,O71)</f>
        <v>0.36318185370815853</v>
      </c>
      <c r="AB71" s="123">
        <f t="shared" ref="AB71:AB75" si="129">AVERAGE(F71,P71)</f>
        <v>0</v>
      </c>
      <c r="AC71" s="123">
        <f t="shared" ref="AC71:AC75" si="130">_xlfn.STDEV.P(F71,P71)</f>
        <v>0</v>
      </c>
      <c r="AD71" s="129">
        <f t="shared" ref="AD71:AD75" ca="1" si="131">AVERAGE(G71,Q71)</f>
        <v>889.61514416462887</v>
      </c>
      <c r="AE71" s="129">
        <f t="shared" ref="AE71:AE75" ca="1" si="132">_xlfn.STDEV.P(G71,Q71)</f>
        <v>9.924244419737704</v>
      </c>
      <c r="AF71" s="123">
        <f t="shared" ref="AF71:AF75" ca="1" si="133">AVERAGE(H71,R71)</f>
        <v>6967.5134084723795</v>
      </c>
      <c r="AG71" s="123">
        <f t="shared" ref="AG71:AG75" ca="1" si="134">_xlfn.STDEV.P(H71,R71)</f>
        <v>122.32125957131439</v>
      </c>
      <c r="AH71" s="123">
        <f t="shared" ref="AH71:AH75" ca="1" si="135">AVERAGE(I71,S71)</f>
        <v>5.0701244763536515</v>
      </c>
      <c r="AI71" s="123">
        <f t="shared" ref="AI71:AI75" ca="1" si="136">_xlfn.STDEV.P(I71,S71)</f>
        <v>0.42233644929790781</v>
      </c>
      <c r="AJ71" s="123">
        <f t="shared" ref="AJ71:AJ75" ca="1" si="137">AVERAGE(J71,T71)</f>
        <v>223.18584626692885</v>
      </c>
      <c r="AK71" s="123">
        <f t="shared" ref="AK71:AK75" ca="1" si="138">_xlfn.STDEV.P(J71,T71)</f>
        <v>49.668946783816494</v>
      </c>
      <c r="AL71" s="123">
        <f t="shared" ref="AL71:AL75" ca="1" si="139">AVERAGE(K71,U71)</f>
        <v>1825.1115170517396</v>
      </c>
      <c r="AM71" s="123">
        <f t="shared" ref="AM71:AM75" ca="1" si="140">_xlfn.STDEV.P(K71,U71)</f>
        <v>28.048349048659588</v>
      </c>
      <c r="AN71" s="123">
        <f t="shared" ref="AN71:AN75" ca="1" si="141">AVERAGE(L71,V71)</f>
        <v>40239.350250155941</v>
      </c>
      <c r="AO71" s="123">
        <f t="shared" ref="AO71:AO75" ca="1" si="142">_xlfn.STDEV.P(L71,V71)</f>
        <v>388.77208219574459</v>
      </c>
      <c r="AP71" s="123"/>
    </row>
    <row r="72" spans="1:42" x14ac:dyDescent="0.3">
      <c r="A72" s="92" t="s">
        <v>237</v>
      </c>
      <c r="D72" s="114">
        <v>0</v>
      </c>
      <c r="E72" s="114">
        <v>0</v>
      </c>
      <c r="F72" s="114">
        <v>7.2517637010865253E-3</v>
      </c>
      <c r="G72">
        <f t="shared" ca="1" si="124"/>
        <v>456.65315942369045</v>
      </c>
      <c r="H72">
        <f t="shared" ca="1" si="124"/>
        <v>1.3853999161424306</v>
      </c>
      <c r="I72">
        <f t="shared" ca="1" si="124"/>
        <v>1.2212848972024748</v>
      </c>
      <c r="J72">
        <f t="shared" ca="1" si="124"/>
        <v>33.70937781268259</v>
      </c>
      <c r="K72">
        <f t="shared" ca="1" si="124"/>
        <v>2742.689512914194</v>
      </c>
      <c r="L72">
        <f t="shared" ca="1" si="124"/>
        <v>0</v>
      </c>
      <c r="N72" s="114">
        <v>0</v>
      </c>
      <c r="O72" s="114">
        <v>4.4047133082258681E-2</v>
      </c>
      <c r="P72" s="114">
        <v>0</v>
      </c>
      <c r="Q72" s="114">
        <v>395.46555300981288</v>
      </c>
      <c r="R72" s="114">
        <v>0</v>
      </c>
      <c r="S72" s="114">
        <v>0.87198661593944626</v>
      </c>
      <c r="T72" s="114">
        <v>39.440011336413512</v>
      </c>
      <c r="U72" s="114">
        <v>2275.3008948081492</v>
      </c>
      <c r="V72" s="114">
        <v>0</v>
      </c>
      <c r="X72" s="123">
        <f t="shared" si="125"/>
        <v>0</v>
      </c>
      <c r="Y72" s="123">
        <f t="shared" si="126"/>
        <v>0</v>
      </c>
      <c r="Z72" s="123">
        <f t="shared" si="127"/>
        <v>2.2023566541129341E-2</v>
      </c>
      <c r="AA72" s="123">
        <f t="shared" si="128"/>
        <v>2.2023566541129341E-2</v>
      </c>
      <c r="AB72" s="123">
        <f t="shared" si="129"/>
        <v>3.6258818505432626E-3</v>
      </c>
      <c r="AC72" s="123">
        <f t="shared" si="130"/>
        <v>3.6258818505432626E-3</v>
      </c>
      <c r="AD72" s="129">
        <f t="shared" ca="1" si="131"/>
        <v>889.61514416462887</v>
      </c>
      <c r="AE72" s="129">
        <f t="shared" ca="1" si="132"/>
        <v>9.924244419737704</v>
      </c>
      <c r="AF72" s="123">
        <f t="shared" ca="1" si="133"/>
        <v>6967.5134084723795</v>
      </c>
      <c r="AG72" s="123">
        <f t="shared" ca="1" si="134"/>
        <v>122.32125957131439</v>
      </c>
      <c r="AH72" s="123">
        <f t="shared" ca="1" si="135"/>
        <v>5.0701244763536515</v>
      </c>
      <c r="AI72" s="123">
        <f t="shared" ca="1" si="136"/>
        <v>0.42233644929790781</v>
      </c>
      <c r="AJ72" s="123">
        <f t="shared" ca="1" si="137"/>
        <v>223.18584626692885</v>
      </c>
      <c r="AK72" s="123">
        <f t="shared" ca="1" si="138"/>
        <v>49.668946783816494</v>
      </c>
      <c r="AL72" s="123">
        <f t="shared" ca="1" si="139"/>
        <v>1825.1115170517396</v>
      </c>
      <c r="AM72" s="123">
        <f t="shared" ca="1" si="140"/>
        <v>28.048349048659588</v>
      </c>
      <c r="AN72" s="123">
        <f t="shared" ca="1" si="141"/>
        <v>40239.350250155941</v>
      </c>
      <c r="AO72" s="123">
        <f t="shared" ca="1" si="142"/>
        <v>388.77208219574459</v>
      </c>
      <c r="AP72" s="123"/>
    </row>
    <row r="73" spans="1:42" x14ac:dyDescent="0.3">
      <c r="A73" s="92" t="s">
        <v>236</v>
      </c>
      <c r="D73" s="114">
        <v>0</v>
      </c>
      <c r="E73" s="114">
        <v>0</v>
      </c>
      <c r="F73" s="114">
        <v>0</v>
      </c>
      <c r="G73">
        <f t="shared" ca="1" si="124"/>
        <v>231.78409347403976</v>
      </c>
      <c r="H73">
        <f t="shared" ca="1" si="124"/>
        <v>0</v>
      </c>
      <c r="I73">
        <f t="shared" ca="1" si="124"/>
        <v>0.71972346497000284</v>
      </c>
      <c r="J73">
        <f t="shared" ca="1" si="124"/>
        <v>38.4758304756377</v>
      </c>
      <c r="K73">
        <f t="shared" ca="1" si="124"/>
        <v>1172.1202282130637</v>
      </c>
      <c r="L73">
        <f t="shared" ca="1" si="124"/>
        <v>0</v>
      </c>
      <c r="N73" s="114">
        <v>0</v>
      </c>
      <c r="O73" s="114">
        <v>0</v>
      </c>
      <c r="P73" s="114">
        <v>0</v>
      </c>
      <c r="Q73" s="114">
        <v>202.8710696714416</v>
      </c>
      <c r="R73" s="114">
        <v>0</v>
      </c>
      <c r="S73" s="114">
        <v>0.65518576938331585</v>
      </c>
      <c r="T73" s="114">
        <v>38.672821497017807</v>
      </c>
      <c r="U73" s="114">
        <v>1028.0273984741852</v>
      </c>
      <c r="V73" s="114">
        <v>0</v>
      </c>
      <c r="X73" s="123">
        <f t="shared" si="125"/>
        <v>0</v>
      </c>
      <c r="Y73" s="123">
        <f t="shared" si="126"/>
        <v>0</v>
      </c>
      <c r="Z73" s="123">
        <f t="shared" si="127"/>
        <v>0</v>
      </c>
      <c r="AA73" s="123">
        <f t="shared" si="128"/>
        <v>0</v>
      </c>
      <c r="AB73" s="123">
        <f t="shared" si="129"/>
        <v>0</v>
      </c>
      <c r="AC73" s="123">
        <f t="shared" si="130"/>
        <v>0</v>
      </c>
      <c r="AD73" s="129">
        <f t="shared" ca="1" si="131"/>
        <v>889.61514416462887</v>
      </c>
      <c r="AE73" s="129">
        <f t="shared" ca="1" si="132"/>
        <v>9.924244419737704</v>
      </c>
      <c r="AF73" s="123">
        <f t="shared" ca="1" si="133"/>
        <v>6967.5134084723795</v>
      </c>
      <c r="AG73" s="123">
        <f t="shared" ca="1" si="134"/>
        <v>122.32125957131439</v>
      </c>
      <c r="AH73" s="123">
        <f t="shared" ca="1" si="135"/>
        <v>5.0701244763536515</v>
      </c>
      <c r="AI73" s="123">
        <f t="shared" ca="1" si="136"/>
        <v>0.42233644929790781</v>
      </c>
      <c r="AJ73" s="123">
        <f t="shared" ca="1" si="137"/>
        <v>223.18584626692885</v>
      </c>
      <c r="AK73" s="123">
        <f t="shared" ca="1" si="138"/>
        <v>49.668946783816494</v>
      </c>
      <c r="AL73" s="123">
        <f t="shared" ca="1" si="139"/>
        <v>1825.1115170517396</v>
      </c>
      <c r="AM73" s="123">
        <f t="shared" ca="1" si="140"/>
        <v>28.048349048659588</v>
      </c>
      <c r="AN73" s="123">
        <f t="shared" ca="1" si="141"/>
        <v>40239.350250155941</v>
      </c>
      <c r="AO73" s="123">
        <f t="shared" ca="1" si="142"/>
        <v>388.77208219574459</v>
      </c>
      <c r="AP73" s="123"/>
    </row>
    <row r="74" spans="1:42" x14ac:dyDescent="0.3">
      <c r="A74" s="92" t="s">
        <v>235</v>
      </c>
      <c r="D74" s="114">
        <v>0</v>
      </c>
      <c r="E74" s="114">
        <v>0</v>
      </c>
      <c r="F74" s="114">
        <v>0</v>
      </c>
      <c r="G74" s="94">
        <f t="shared" ca="1" si="124"/>
        <v>136.99121164223556</v>
      </c>
      <c r="H74" s="94">
        <f t="shared" ca="1" si="124"/>
        <v>0</v>
      </c>
      <c r="I74" s="94">
        <f t="shared" ca="1" si="124"/>
        <v>0.25228252530345996</v>
      </c>
      <c r="J74" s="94">
        <f t="shared" ca="1" si="124"/>
        <v>31.184464372937644</v>
      </c>
      <c r="K74" s="94">
        <f t="shared" ca="1" si="124"/>
        <v>238.563714398527</v>
      </c>
      <c r="L74" s="94">
        <f t="shared" ca="1" si="124"/>
        <v>0</v>
      </c>
      <c r="N74" s="114">
        <v>0</v>
      </c>
      <c r="O74" s="114">
        <v>0</v>
      </c>
      <c r="P74" s="114">
        <v>0</v>
      </c>
      <c r="Q74" s="114">
        <v>113.53966406464342</v>
      </c>
      <c r="R74" s="114">
        <v>0</v>
      </c>
      <c r="S74" s="114">
        <v>0.1515419701873619</v>
      </c>
      <c r="T74" s="114">
        <v>25.284050758859912</v>
      </c>
      <c r="U74" s="114">
        <v>218.39029038586497</v>
      </c>
      <c r="V74" s="114">
        <v>0</v>
      </c>
      <c r="X74" s="123">
        <f t="shared" si="125"/>
        <v>0</v>
      </c>
      <c r="Y74" s="123">
        <f t="shared" si="126"/>
        <v>0</v>
      </c>
      <c r="Z74" s="123">
        <f t="shared" si="127"/>
        <v>0</v>
      </c>
      <c r="AA74" s="123">
        <f t="shared" si="128"/>
        <v>0</v>
      </c>
      <c r="AB74" s="123">
        <f t="shared" si="129"/>
        <v>0</v>
      </c>
      <c r="AC74" s="123">
        <f t="shared" si="130"/>
        <v>0</v>
      </c>
      <c r="AD74" s="129">
        <f t="shared" ca="1" si="131"/>
        <v>889.61514416462887</v>
      </c>
      <c r="AE74" s="129">
        <f t="shared" ca="1" si="132"/>
        <v>9.924244419737704</v>
      </c>
      <c r="AF74" s="123">
        <f t="shared" ca="1" si="133"/>
        <v>6967.5134084723795</v>
      </c>
      <c r="AG74" s="123">
        <f t="shared" ca="1" si="134"/>
        <v>122.32125957131439</v>
      </c>
      <c r="AH74" s="123">
        <f t="shared" ca="1" si="135"/>
        <v>5.0701244763536515</v>
      </c>
      <c r="AI74" s="123">
        <f t="shared" ca="1" si="136"/>
        <v>0.42233644929790781</v>
      </c>
      <c r="AJ74" s="123">
        <f t="shared" ca="1" si="137"/>
        <v>223.18584626692885</v>
      </c>
      <c r="AK74" s="123">
        <f t="shared" ca="1" si="138"/>
        <v>49.668946783816494</v>
      </c>
      <c r="AL74" s="123">
        <f t="shared" ca="1" si="139"/>
        <v>1825.1115170517396</v>
      </c>
      <c r="AM74" s="123">
        <f t="shared" ca="1" si="140"/>
        <v>28.048349048659588</v>
      </c>
      <c r="AN74" s="123">
        <f t="shared" ca="1" si="141"/>
        <v>40239.350250155941</v>
      </c>
      <c r="AO74" s="123">
        <f t="shared" ca="1" si="142"/>
        <v>388.77208219574459</v>
      </c>
      <c r="AP74" s="123"/>
    </row>
    <row r="75" spans="1:42" x14ac:dyDescent="0.3">
      <c r="A75" s="92" t="s">
        <v>234</v>
      </c>
      <c r="D75" s="114">
        <v>0</v>
      </c>
      <c r="E75" s="114">
        <v>0</v>
      </c>
      <c r="F75" s="114">
        <v>0</v>
      </c>
      <c r="G75" s="148">
        <f t="shared" ca="1" si="124"/>
        <v>113.09878542815373</v>
      </c>
      <c r="H75" s="148">
        <f t="shared" ca="1" si="124"/>
        <v>0</v>
      </c>
      <c r="I75" s="148">
        <f t="shared" ca="1" si="124"/>
        <v>0.3443316205934584</v>
      </c>
      <c r="J75" s="148">
        <f t="shared" ca="1" si="124"/>
        <v>21.951130644937084</v>
      </c>
      <c r="K75" s="148">
        <f t="shared" ca="1" si="124"/>
        <v>480.29342130976909</v>
      </c>
      <c r="L75" s="148">
        <f t="shared" ca="1" si="124"/>
        <v>0</v>
      </c>
      <c r="N75" s="114">
        <v>0</v>
      </c>
      <c r="O75" s="114">
        <v>0</v>
      </c>
      <c r="P75" s="114">
        <v>0</v>
      </c>
      <c r="Q75" s="114">
        <v>97.016088370032818</v>
      </c>
      <c r="R75" s="114">
        <v>0</v>
      </c>
      <c r="S75" s="114">
        <v>0.29448319085229074</v>
      </c>
      <c r="T75" s="114">
        <v>20.533419657676973</v>
      </c>
      <c r="U75" s="114">
        <v>451.30580914640353</v>
      </c>
      <c r="V75" s="114">
        <v>0</v>
      </c>
      <c r="X75" s="123">
        <f t="shared" si="125"/>
        <v>0</v>
      </c>
      <c r="Y75" s="123">
        <f t="shared" si="126"/>
        <v>0</v>
      </c>
      <c r="Z75" s="123">
        <f t="shared" si="127"/>
        <v>0</v>
      </c>
      <c r="AA75" s="123">
        <f t="shared" si="128"/>
        <v>0</v>
      </c>
      <c r="AB75" s="123">
        <f t="shared" si="129"/>
        <v>0</v>
      </c>
      <c r="AC75" s="123">
        <f t="shared" si="130"/>
        <v>0</v>
      </c>
      <c r="AD75" s="129">
        <f t="shared" ca="1" si="131"/>
        <v>889.61514416462887</v>
      </c>
      <c r="AE75" s="129">
        <f t="shared" ca="1" si="132"/>
        <v>9.924244419737704</v>
      </c>
      <c r="AF75" s="123">
        <f t="shared" ca="1" si="133"/>
        <v>6967.5134084723795</v>
      </c>
      <c r="AG75" s="123">
        <f t="shared" ca="1" si="134"/>
        <v>122.32125957131439</v>
      </c>
      <c r="AH75" s="123">
        <f t="shared" ca="1" si="135"/>
        <v>5.0701244763536515</v>
      </c>
      <c r="AI75" s="123">
        <f t="shared" ca="1" si="136"/>
        <v>0.42233644929790781</v>
      </c>
      <c r="AJ75" s="123">
        <f t="shared" ca="1" si="137"/>
        <v>223.18584626692885</v>
      </c>
      <c r="AK75" s="123">
        <f t="shared" ca="1" si="138"/>
        <v>49.668946783816494</v>
      </c>
      <c r="AL75" s="123">
        <f t="shared" ca="1" si="139"/>
        <v>1825.1115170517396</v>
      </c>
      <c r="AM75" s="123">
        <f t="shared" ca="1" si="140"/>
        <v>28.048349048659588</v>
      </c>
      <c r="AN75" s="123">
        <f t="shared" ca="1" si="141"/>
        <v>40239.350250155941</v>
      </c>
      <c r="AO75" s="123">
        <f t="shared" ca="1" si="142"/>
        <v>388.77208219574459</v>
      </c>
      <c r="AP75" s="123"/>
    </row>
    <row r="76" spans="1:42" x14ac:dyDescent="0.3">
      <c r="A76" s="92"/>
      <c r="X76" s="123"/>
      <c r="Y76" s="123"/>
      <c r="Z76" s="123"/>
      <c r="AA76" s="123"/>
      <c r="AB76" s="123"/>
      <c r="AC76" s="123"/>
      <c r="AD76" s="129"/>
      <c r="AE76" s="129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</row>
    <row r="77" spans="1:42" x14ac:dyDescent="0.3">
      <c r="A77" s="92" t="s">
        <v>233</v>
      </c>
      <c r="D77" s="114">
        <v>0.12378950389441523</v>
      </c>
      <c r="E77" s="114">
        <v>0.34031358568329673</v>
      </c>
      <c r="F77" s="114">
        <v>2.3486702355519995</v>
      </c>
      <c r="G77" s="114">
        <v>1441.9081907193433</v>
      </c>
      <c r="H77" s="114">
        <v>490.04265608861573</v>
      </c>
      <c r="I77" s="114">
        <v>144.14174853241522</v>
      </c>
      <c r="J77" s="114">
        <v>78.919056082459988</v>
      </c>
      <c r="K77" s="114">
        <v>3261.0181463120493</v>
      </c>
      <c r="L77" s="114">
        <v>14047.779919000588</v>
      </c>
      <c r="N77" s="114">
        <v>0</v>
      </c>
      <c r="O77" s="114">
        <v>0</v>
      </c>
      <c r="P77" s="114">
        <v>9.2594430603030423E-2</v>
      </c>
      <c r="Q77" s="114">
        <v>1340.1309665622346</v>
      </c>
      <c r="R77" s="114">
        <v>3796.7712616844678</v>
      </c>
      <c r="S77" s="114">
        <v>2.1125146598229398</v>
      </c>
      <c r="T77" s="114">
        <v>48.825778375441786</v>
      </c>
      <c r="U77" s="114">
        <v>3498.3090807369626</v>
      </c>
      <c r="V77" s="114">
        <v>15090.440637226297</v>
      </c>
      <c r="X77" s="123">
        <f t="shared" ref="X77" si="143">AVERAGE(D77,N77)</f>
        <v>6.1894751947207616E-2</v>
      </c>
      <c r="Y77" s="123">
        <f t="shared" ref="Y77" si="144">_xlfn.STDEV.P(D77,N77)</f>
        <v>6.1894751947207616E-2</v>
      </c>
      <c r="Z77" s="123">
        <f t="shared" ref="Z77" si="145">AVERAGE(E77,O77)</f>
        <v>0.17015679284164836</v>
      </c>
      <c r="AA77" s="123">
        <f t="shared" ref="AA77" si="146">_xlfn.STDEV.P(E77,O77)</f>
        <v>0.17015679284164836</v>
      </c>
      <c r="AB77" s="123">
        <f t="shared" ref="AB77" si="147">AVERAGE(F77,P77)</f>
        <v>1.2206323330775151</v>
      </c>
      <c r="AC77" s="123">
        <f t="shared" ref="AC77" si="148">_xlfn.STDEV.P(F77,P77)</f>
        <v>1.1280379024744844</v>
      </c>
      <c r="AD77" s="129">
        <f t="shared" ref="AD77" si="149">AVERAGE(G77,Q77)</f>
        <v>1391.0195786407889</v>
      </c>
      <c r="AE77" s="129">
        <f t="shared" ref="AE77" si="150">_xlfn.STDEV.P(G77,Q77)</f>
        <v>50.888612078554388</v>
      </c>
      <c r="AF77" s="123">
        <f t="shared" ref="AF77" si="151">AVERAGE(H77,R77)</f>
        <v>2143.4069588865418</v>
      </c>
      <c r="AG77" s="123">
        <f t="shared" ref="AG77" si="152">_xlfn.STDEV.P(H77,R77)</f>
        <v>1653.3643027979263</v>
      </c>
      <c r="AH77" s="123">
        <f t="shared" ref="AH77" si="153">AVERAGE(I77,S77)</f>
        <v>73.127131596119085</v>
      </c>
      <c r="AI77" s="123">
        <f t="shared" ref="AI77" si="154">_xlfn.STDEV.P(I77,S77)</f>
        <v>71.014616936296136</v>
      </c>
      <c r="AJ77" s="123">
        <f t="shared" ref="AJ77" si="155">AVERAGE(J77,T77)</f>
        <v>63.872417228950887</v>
      </c>
      <c r="AK77" s="123">
        <f t="shared" ref="AK77" si="156">_xlfn.STDEV.P(J77,T77)</f>
        <v>15.046638853509117</v>
      </c>
      <c r="AL77" s="123">
        <f t="shared" ref="AL77" si="157">AVERAGE(K77,U77)</f>
        <v>3379.6636135245062</v>
      </c>
      <c r="AM77" s="123">
        <f t="shared" ref="AM77" si="158">_xlfn.STDEV.P(K77,U77)</f>
        <v>118.64546721245665</v>
      </c>
      <c r="AN77" s="123">
        <f t="shared" ref="AN77" si="159">AVERAGE(L77,V77)</f>
        <v>14569.110278113443</v>
      </c>
      <c r="AO77" s="123">
        <f t="shared" ref="AO77" si="160">_xlfn.STDEV.P(L77,V77)</f>
        <v>521.33035911285424</v>
      </c>
      <c r="AP77" s="123"/>
    </row>
    <row r="78" spans="1:42" x14ac:dyDescent="0.3">
      <c r="A78" s="92"/>
      <c r="X78" s="123"/>
      <c r="Y78" s="123"/>
      <c r="Z78" s="123"/>
      <c r="AA78" s="123"/>
      <c r="AB78" s="123"/>
      <c r="AC78" s="123"/>
      <c r="AD78" s="129"/>
      <c r="AE78" s="129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8"/>
    </row>
    <row r="79" spans="1:42" x14ac:dyDescent="0.3">
      <c r="A79" s="92"/>
      <c r="G79" s="119"/>
      <c r="H79" s="119"/>
      <c r="I79" s="119"/>
      <c r="J79" s="119"/>
      <c r="K79" s="119"/>
      <c r="L79" s="119"/>
      <c r="X79" s="123"/>
      <c r="Y79" s="123"/>
      <c r="Z79" s="123"/>
      <c r="AA79" s="123"/>
      <c r="AB79" s="123"/>
      <c r="AC79" s="123"/>
      <c r="AD79" s="129"/>
      <c r="AE79" s="129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8"/>
    </row>
    <row r="80" spans="1:42" x14ac:dyDescent="0.3">
      <c r="A80" s="92"/>
      <c r="G80" s="147"/>
      <c r="X80" s="123"/>
      <c r="Y80" s="123"/>
      <c r="Z80" s="123"/>
      <c r="AA80" s="123"/>
      <c r="AB80" s="123"/>
      <c r="AC80" s="123"/>
      <c r="AD80" s="129"/>
      <c r="AE80" s="129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8"/>
    </row>
    <row r="81" spans="7:42" x14ac:dyDescent="0.3"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8"/>
    </row>
    <row r="82" spans="7:42" x14ac:dyDescent="0.3"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8"/>
    </row>
    <row r="83" spans="7:42" x14ac:dyDescent="0.3"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8"/>
    </row>
    <row r="86" spans="7:42" x14ac:dyDescent="0.3">
      <c r="G86" s="119"/>
      <c r="H86" s="119"/>
      <c r="I86" s="119"/>
      <c r="J86" s="119"/>
      <c r="K86" s="119"/>
      <c r="L86" s="119"/>
    </row>
  </sheetData>
  <mergeCells count="20">
    <mergeCell ref="B49:L49"/>
    <mergeCell ref="N49:V49"/>
    <mergeCell ref="AQ49:AU50"/>
    <mergeCell ref="AW49:BA50"/>
    <mergeCell ref="D50:F50"/>
    <mergeCell ref="N50:P50"/>
    <mergeCell ref="AW26:BA27"/>
    <mergeCell ref="D27:F27"/>
    <mergeCell ref="N27:P27"/>
    <mergeCell ref="B1:L1"/>
    <mergeCell ref="N1:V1"/>
    <mergeCell ref="AQ1:AU2"/>
    <mergeCell ref="AW1:BA2"/>
    <mergeCell ref="D2:F2"/>
    <mergeCell ref="N2:P2"/>
    <mergeCell ref="D15:F15"/>
    <mergeCell ref="N15:P15"/>
    <mergeCell ref="B26:L26"/>
    <mergeCell ref="N26:V26"/>
    <mergeCell ref="AQ26:AU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0F06-5D53-4F74-AD51-FF3D8A3DE6A0}">
  <dimension ref="A1:U21"/>
  <sheetViews>
    <sheetView topLeftCell="E1" workbookViewId="0">
      <selection activeCell="A21" sqref="A21:S21"/>
    </sheetView>
  </sheetViews>
  <sheetFormatPr defaultRowHeight="14.4" x14ac:dyDescent="0.3"/>
  <cols>
    <col min="1" max="1" width="12.44140625" bestFit="1" customWidth="1"/>
    <col min="2" max="2" width="10.109375" bestFit="1" customWidth="1"/>
    <col min="3" max="3" width="14.88671875" bestFit="1" customWidth="1"/>
    <col min="4" max="5" width="12" bestFit="1" customWidth="1"/>
    <col min="6" max="6" width="14.109375" bestFit="1" customWidth="1"/>
    <col min="7" max="7" width="12" bestFit="1" customWidth="1"/>
    <col min="8" max="8" width="14.109375" bestFit="1" customWidth="1"/>
    <col min="9" max="9" width="19.6640625" bestFit="1" customWidth="1"/>
    <col min="10" max="10" width="12" bestFit="1" customWidth="1"/>
    <col min="11" max="11" width="17.5546875" bestFit="1" customWidth="1"/>
    <col min="12" max="12" width="13.33203125" bestFit="1" customWidth="1"/>
    <col min="13" max="13" width="18.6640625" bestFit="1" customWidth="1"/>
    <col min="14" max="14" width="16" bestFit="1" customWidth="1"/>
    <col min="15" max="15" width="21.5546875" bestFit="1" customWidth="1"/>
    <col min="16" max="16" width="14.109375" bestFit="1" customWidth="1"/>
    <col min="17" max="17" width="17.5546875" bestFit="1" customWidth="1"/>
  </cols>
  <sheetData>
    <row r="1" spans="1:21" x14ac:dyDescent="0.3">
      <c r="A1" s="181" t="s">
        <v>227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5"/>
      <c r="M1" s="181" t="s">
        <v>228</v>
      </c>
      <c r="N1" s="181"/>
      <c r="O1" s="181"/>
      <c r="P1" s="181"/>
      <c r="Q1" s="181"/>
      <c r="R1" s="181"/>
      <c r="S1" s="181"/>
      <c r="T1" s="181"/>
      <c r="U1" s="181"/>
    </row>
    <row r="2" spans="1:21" x14ac:dyDescent="0.3">
      <c r="A2" s="114"/>
      <c r="B2" s="114"/>
      <c r="C2" s="182" t="s">
        <v>200</v>
      </c>
      <c r="D2" s="182"/>
      <c r="E2" s="182"/>
      <c r="F2" s="117"/>
      <c r="G2" s="117"/>
      <c r="H2" s="117"/>
      <c r="I2" s="117"/>
      <c r="J2" s="117"/>
      <c r="K2" s="117"/>
      <c r="L2" s="117"/>
      <c r="M2" s="182" t="s">
        <v>200</v>
      </c>
      <c r="N2" s="182"/>
      <c r="O2" s="182"/>
      <c r="P2" s="117"/>
      <c r="Q2" s="117"/>
      <c r="R2" s="117"/>
      <c r="S2" s="117"/>
      <c r="T2" s="117"/>
      <c r="U2" s="117"/>
    </row>
    <row r="3" spans="1:21" x14ac:dyDescent="0.3">
      <c r="A3" s="145" t="s">
        <v>168</v>
      </c>
      <c r="B3" s="145" t="s">
        <v>239</v>
      </c>
      <c r="C3" s="114" t="s">
        <v>204</v>
      </c>
      <c r="D3" s="114" t="s">
        <v>205</v>
      </c>
      <c r="E3" s="114" t="s">
        <v>206</v>
      </c>
      <c r="F3" s="119" t="s">
        <v>186</v>
      </c>
      <c r="G3" s="119" t="s">
        <v>187</v>
      </c>
      <c r="H3" s="119" t="s">
        <v>188</v>
      </c>
      <c r="I3" s="119" t="s">
        <v>189</v>
      </c>
      <c r="J3" s="119" t="s">
        <v>190</v>
      </c>
      <c r="K3" s="119" t="s">
        <v>191</v>
      </c>
      <c r="L3" s="114"/>
      <c r="M3" s="114" t="s">
        <v>204</v>
      </c>
      <c r="N3" s="114" t="s">
        <v>205</v>
      </c>
      <c r="O3" s="114" t="s">
        <v>206</v>
      </c>
      <c r="P3" s="119" t="s">
        <v>186</v>
      </c>
      <c r="Q3" s="119" t="s">
        <v>187</v>
      </c>
      <c r="R3" s="119" t="s">
        <v>188</v>
      </c>
      <c r="S3" s="119" t="s">
        <v>189</v>
      </c>
      <c r="T3" s="119" t="s">
        <v>190</v>
      </c>
      <c r="U3" s="119" t="s">
        <v>191</v>
      </c>
    </row>
    <row r="5" spans="1:21" x14ac:dyDescent="0.3">
      <c r="A5" s="92" t="s">
        <v>238</v>
      </c>
      <c r="B5">
        <v>15</v>
      </c>
      <c r="C5" s="114">
        <v>0.15824050896754288</v>
      </c>
      <c r="D5" s="114">
        <v>0.19801754511572153</v>
      </c>
      <c r="E5" s="114">
        <v>0</v>
      </c>
      <c r="F5">
        <v>63.566066039027085</v>
      </c>
      <c r="G5">
        <v>2.491357792468671</v>
      </c>
      <c r="H5">
        <v>0.62724832470584002</v>
      </c>
      <c r="I5">
        <v>19.279511465836613</v>
      </c>
      <c r="J5">
        <v>12944.98634823606</v>
      </c>
      <c r="K5">
        <v>0</v>
      </c>
      <c r="L5" s="114"/>
      <c r="M5" s="114">
        <v>3.8752160536379199E-2</v>
      </c>
      <c r="N5" s="114">
        <v>0.92438125253203873</v>
      </c>
      <c r="O5" s="114">
        <v>0</v>
      </c>
      <c r="P5" s="114">
        <v>1053.7553762431296</v>
      </c>
      <c r="Q5" s="114">
        <v>2.773462906336424</v>
      </c>
      <c r="R5" s="114">
        <v>0.73102419382786243</v>
      </c>
      <c r="S5" s="114">
        <v>30.729391850600141</v>
      </c>
      <c r="T5" s="114">
        <v>12376.812282114925</v>
      </c>
      <c r="U5" s="114">
        <v>0</v>
      </c>
    </row>
    <row r="6" spans="1:21" x14ac:dyDescent="0.3">
      <c r="A6" s="92" t="s">
        <v>237</v>
      </c>
      <c r="B6">
        <v>45</v>
      </c>
      <c r="C6" s="114">
        <v>0</v>
      </c>
      <c r="D6" s="114">
        <v>0</v>
      </c>
      <c r="E6" s="114">
        <v>7.2517637010865253E-3</v>
      </c>
      <c r="F6">
        <v>456.65315942369045</v>
      </c>
      <c r="G6">
        <v>1.3853999161424306</v>
      </c>
      <c r="H6">
        <v>1.2212848972024748</v>
      </c>
      <c r="I6">
        <v>33.70937781268259</v>
      </c>
      <c r="J6">
        <v>2742.689512914194</v>
      </c>
      <c r="K6">
        <v>0</v>
      </c>
      <c r="L6" s="114"/>
      <c r="M6" s="114">
        <v>0</v>
      </c>
      <c r="N6" s="114">
        <v>4.4047133082258681E-2</v>
      </c>
      <c r="O6" s="114">
        <v>0</v>
      </c>
      <c r="P6" s="114">
        <v>395.46555300981288</v>
      </c>
      <c r="Q6" s="114">
        <v>0</v>
      </c>
      <c r="R6" s="114">
        <v>0.87198661593944626</v>
      </c>
      <c r="S6" s="114">
        <v>39.440011336413512</v>
      </c>
      <c r="T6" s="114">
        <v>2275.3008948081492</v>
      </c>
      <c r="U6" s="114">
        <v>0</v>
      </c>
    </row>
    <row r="7" spans="1:21" x14ac:dyDescent="0.3">
      <c r="A7" s="92" t="s">
        <v>236</v>
      </c>
      <c r="B7">
        <v>75</v>
      </c>
      <c r="C7" s="114">
        <v>0</v>
      </c>
      <c r="D7" s="114">
        <v>0</v>
      </c>
      <c r="E7" s="114">
        <v>0</v>
      </c>
      <c r="F7">
        <v>231.78409347403976</v>
      </c>
      <c r="G7">
        <v>0</v>
      </c>
      <c r="H7">
        <v>0.71972346497000284</v>
      </c>
      <c r="I7">
        <v>38.4758304756377</v>
      </c>
      <c r="J7">
        <v>1172.1202282130637</v>
      </c>
      <c r="K7">
        <v>0</v>
      </c>
      <c r="L7" s="114"/>
      <c r="M7" s="114">
        <v>0</v>
      </c>
      <c r="N7" s="114">
        <v>0</v>
      </c>
      <c r="O7" s="114">
        <v>0</v>
      </c>
      <c r="P7" s="114">
        <v>202.8710696714416</v>
      </c>
      <c r="Q7" s="114">
        <v>0</v>
      </c>
      <c r="R7" s="114">
        <v>0.65518576938331585</v>
      </c>
      <c r="S7" s="114">
        <v>38.672821497017807</v>
      </c>
      <c r="T7" s="114">
        <v>1028.0273984741852</v>
      </c>
      <c r="U7" s="114">
        <v>0</v>
      </c>
    </row>
    <row r="8" spans="1:21" x14ac:dyDescent="0.3">
      <c r="A8" s="92" t="s">
        <v>235</v>
      </c>
      <c r="B8">
        <v>180</v>
      </c>
      <c r="C8" s="114">
        <v>0</v>
      </c>
      <c r="D8" s="114">
        <v>0</v>
      </c>
      <c r="E8" s="114">
        <v>0</v>
      </c>
      <c r="F8" s="94">
        <v>136.99121164223556</v>
      </c>
      <c r="G8" s="94">
        <v>0</v>
      </c>
      <c r="H8" s="94">
        <v>0.25228252530345996</v>
      </c>
      <c r="I8" s="94">
        <v>31.184464372937644</v>
      </c>
      <c r="J8" s="94">
        <v>238.563714398527</v>
      </c>
      <c r="K8" s="94">
        <v>0</v>
      </c>
      <c r="L8" s="114"/>
      <c r="M8" s="114">
        <v>0</v>
      </c>
      <c r="N8" s="114">
        <v>0</v>
      </c>
      <c r="O8" s="114">
        <v>0</v>
      </c>
      <c r="P8" s="114">
        <v>113.53966406464342</v>
      </c>
      <c r="Q8" s="114">
        <v>0</v>
      </c>
      <c r="R8" s="114">
        <v>0.1515419701873619</v>
      </c>
      <c r="S8" s="114">
        <v>25.284050758859912</v>
      </c>
      <c r="T8" s="114">
        <v>218.39029038586497</v>
      </c>
      <c r="U8" s="114">
        <v>0</v>
      </c>
    </row>
    <row r="9" spans="1:21" x14ac:dyDescent="0.3">
      <c r="A9" s="92" t="s">
        <v>234</v>
      </c>
      <c r="B9">
        <v>315</v>
      </c>
      <c r="C9" s="114">
        <v>0</v>
      </c>
      <c r="D9" s="114">
        <v>0</v>
      </c>
      <c r="E9" s="114">
        <v>0</v>
      </c>
      <c r="F9" s="148">
        <v>113.09878542815373</v>
      </c>
      <c r="G9" s="148">
        <v>0</v>
      </c>
      <c r="H9" s="148">
        <v>0.3443316205934584</v>
      </c>
      <c r="I9" s="148">
        <v>21.951130644937084</v>
      </c>
      <c r="J9" s="148">
        <v>480.29342130976909</v>
      </c>
      <c r="K9" s="148">
        <v>0</v>
      </c>
      <c r="L9" s="114"/>
      <c r="M9" s="114">
        <v>0</v>
      </c>
      <c r="N9" s="114">
        <v>0</v>
      </c>
      <c r="O9" s="114">
        <v>0</v>
      </c>
      <c r="P9" s="114">
        <v>97.016088370032818</v>
      </c>
      <c r="Q9" s="114">
        <v>0</v>
      </c>
      <c r="R9" s="114">
        <v>0.29448319085229074</v>
      </c>
      <c r="S9" s="114">
        <v>20.533419657676973</v>
      </c>
      <c r="T9" s="114">
        <v>451.30580914640353</v>
      </c>
      <c r="U9" s="114">
        <v>0</v>
      </c>
    </row>
    <row r="10" spans="1:21" x14ac:dyDescent="0.3">
      <c r="A10" s="9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x14ac:dyDescent="0.3">
      <c r="A11" s="92" t="s">
        <v>233</v>
      </c>
      <c r="C11" s="114">
        <v>0.12378950389441523</v>
      </c>
      <c r="D11" s="114">
        <v>0.34031358568329673</v>
      </c>
      <c r="E11" s="114">
        <v>2.3486702355519995</v>
      </c>
      <c r="F11" s="114">
        <v>1441.9081907193433</v>
      </c>
      <c r="G11" s="114">
        <v>490.04265608861573</v>
      </c>
      <c r="H11" s="114">
        <v>144.14174853241522</v>
      </c>
      <c r="I11" s="114">
        <v>78.919056082459988</v>
      </c>
      <c r="J11" s="114">
        <v>3261.0181463120493</v>
      </c>
      <c r="K11" s="114">
        <v>14047.779919000588</v>
      </c>
      <c r="L11" s="114"/>
      <c r="M11" s="114">
        <v>0</v>
      </c>
      <c r="N11" s="114">
        <v>0</v>
      </c>
      <c r="O11" s="114">
        <v>9.2594430603030423E-2</v>
      </c>
      <c r="P11" s="114">
        <v>1340.1309665622346</v>
      </c>
      <c r="Q11" s="114">
        <v>3796.7712616844678</v>
      </c>
      <c r="R11" s="114">
        <v>2.1125146598229398</v>
      </c>
      <c r="S11" s="114">
        <v>48.825778375441786</v>
      </c>
      <c r="T11" s="114">
        <v>3498.3090807369626</v>
      </c>
      <c r="U11" s="114">
        <v>15090.440637226297</v>
      </c>
    </row>
    <row r="14" spans="1:21" x14ac:dyDescent="0.3">
      <c r="B14" s="114" t="s">
        <v>204</v>
      </c>
      <c r="C14" s="114" t="s">
        <v>207</v>
      </c>
      <c r="D14" s="114" t="s">
        <v>205</v>
      </c>
      <c r="E14" s="114" t="s">
        <v>208</v>
      </c>
      <c r="F14" s="114" t="s">
        <v>206</v>
      </c>
      <c r="G14" s="114" t="s">
        <v>209</v>
      </c>
      <c r="H14" s="119" t="s">
        <v>186</v>
      </c>
      <c r="I14" s="119" t="s">
        <v>210</v>
      </c>
      <c r="J14" s="119" t="s">
        <v>187</v>
      </c>
      <c r="K14" s="119" t="s">
        <v>211</v>
      </c>
      <c r="L14" s="119" t="s">
        <v>188</v>
      </c>
      <c r="M14" s="119" t="s">
        <v>212</v>
      </c>
      <c r="N14" s="119" t="s">
        <v>189</v>
      </c>
      <c r="O14" s="119" t="s">
        <v>213</v>
      </c>
      <c r="P14" s="119" t="s">
        <v>190</v>
      </c>
      <c r="Q14" s="119" t="s">
        <v>214</v>
      </c>
      <c r="R14" s="119" t="s">
        <v>191</v>
      </c>
      <c r="S14" s="119" t="s">
        <v>215</v>
      </c>
    </row>
    <row r="15" spans="1:21" x14ac:dyDescent="0.3">
      <c r="A15" s="92" t="s">
        <v>238</v>
      </c>
      <c r="B15">
        <f>AVERAGE(C5,M5)</f>
        <v>9.849633475196104E-2</v>
      </c>
      <c r="C15">
        <f>STDEV(C5,M5)</f>
        <v>8.4491021448456813E-2</v>
      </c>
      <c r="D15">
        <f>AVERAGE(D5,N5)</f>
        <v>0.56119939882388015</v>
      </c>
      <c r="E15">
        <f>STDEV(D5,N5)</f>
        <v>0.51361670312187913</v>
      </c>
      <c r="F15">
        <f>AVERAGE(E5,O5)</f>
        <v>0</v>
      </c>
      <c r="G15">
        <f>STDEV(E5,O5)</f>
        <v>0</v>
      </c>
      <c r="H15">
        <f>AVERAGE(F5,P5)</f>
        <v>558.6607211410784</v>
      </c>
      <c r="I15">
        <f>STDEV(F5,P5)</f>
        <v>700.16957590375068</v>
      </c>
      <c r="J15">
        <f>AVERAGE(G5,Q5)</f>
        <v>2.6324103494025475</v>
      </c>
      <c r="K15">
        <f>STDEV(G5,Q5)</f>
        <v>0.19947843902329132</v>
      </c>
      <c r="L15">
        <f>AVERAGE(H5,R5)</f>
        <v>0.67913625926685128</v>
      </c>
      <c r="M15">
        <f>STDEV(H5,R5)</f>
        <v>7.3380620779709693E-2</v>
      </c>
      <c r="N15">
        <f>AVERAGE(I5,S5)</f>
        <v>25.004451658218379</v>
      </c>
      <c r="O15">
        <f>STDEV(I5,S5)</f>
        <v>8.0962880638411221</v>
      </c>
      <c r="P15">
        <f>AVERAGE(J5,T5)</f>
        <v>12660.899315175491</v>
      </c>
      <c r="Q15">
        <f>STDEV(J5,T5)</f>
        <v>401.75973504858848</v>
      </c>
      <c r="R15">
        <f>AVERAGE(K5,U5)</f>
        <v>0</v>
      </c>
      <c r="S15">
        <f>STDEV(K5,U5)</f>
        <v>0</v>
      </c>
    </row>
    <row r="16" spans="1:21" x14ac:dyDescent="0.3">
      <c r="A16" s="92" t="s">
        <v>237</v>
      </c>
      <c r="B16">
        <f>AVERAGE(C6,M6)</f>
        <v>0</v>
      </c>
      <c r="C16">
        <f>STDEV(C6,M6)</f>
        <v>0</v>
      </c>
      <c r="D16">
        <f>AVERAGE(D6,N6)</f>
        <v>2.2023566541129341E-2</v>
      </c>
      <c r="E16">
        <f>STDEV(D6,N6)</f>
        <v>3.1146026494291427E-2</v>
      </c>
      <c r="F16">
        <f>AVERAGE(E6,O6)</f>
        <v>3.6258818505432626E-3</v>
      </c>
      <c r="G16">
        <f>STDEV(E6,O6)</f>
        <v>5.1277712886007376E-3</v>
      </c>
      <c r="H16">
        <f>AVERAGE(F6,P6)</f>
        <v>426.05935621675167</v>
      </c>
      <c r="I16">
        <f>STDEV(F6,P6)</f>
        <v>43.266171419826321</v>
      </c>
      <c r="J16">
        <f>AVERAGE(G6,Q6)</f>
        <v>0.69269995807121532</v>
      </c>
      <c r="K16">
        <f>STDEV(G6,Q6)</f>
        <v>0.979625675359587</v>
      </c>
      <c r="L16">
        <f>AVERAGE(H6,R6)</f>
        <v>1.0466357565709605</v>
      </c>
      <c r="M16">
        <f>STDEV(H6,R6)</f>
        <v>0.24699118333789366</v>
      </c>
      <c r="N16">
        <f>AVERAGE(I6,S6)</f>
        <v>36.574694574548047</v>
      </c>
      <c r="O16">
        <f>STDEV(I6,S6)</f>
        <v>4.0521698251250955</v>
      </c>
      <c r="P16">
        <f>AVERAGE(J6,T6)</f>
        <v>2508.9952038611718</v>
      </c>
      <c r="Q16">
        <f>STDEV(J6,T6)</f>
        <v>330.49366131219381</v>
      </c>
      <c r="R16">
        <f>AVERAGE(K6,U6)</f>
        <v>0</v>
      </c>
      <c r="S16">
        <f>STDEV(K6,U6)</f>
        <v>0</v>
      </c>
    </row>
    <row r="17" spans="1:19" x14ac:dyDescent="0.3">
      <c r="A17" s="92" t="s">
        <v>236</v>
      </c>
      <c r="B17">
        <f>AVERAGE(C7,M7)</f>
        <v>0</v>
      </c>
      <c r="C17">
        <f>STDEV(C7,M7)</f>
        <v>0</v>
      </c>
      <c r="D17">
        <f>AVERAGE(D7,N7)</f>
        <v>0</v>
      </c>
      <c r="E17">
        <f>STDEV(D7,N7)</f>
        <v>0</v>
      </c>
      <c r="F17">
        <f>AVERAGE(E7,O7)</f>
        <v>0</v>
      </c>
      <c r="G17">
        <f>STDEV(E7,O7)</f>
        <v>0</v>
      </c>
      <c r="H17">
        <f>AVERAGE(F7,P7)</f>
        <v>217.32758157274068</v>
      </c>
      <c r="I17">
        <f>STDEV(F7,P7)</f>
        <v>20.444595195425219</v>
      </c>
      <c r="J17">
        <f>AVERAGE(G7,Q7)</f>
        <v>0</v>
      </c>
      <c r="K17">
        <f>STDEV(G7,Q7)</f>
        <v>0</v>
      </c>
      <c r="L17">
        <f>AVERAGE(H7,R7)</f>
        <v>0.68745461717665934</v>
      </c>
      <c r="M17">
        <f>STDEV(H7,R7)</f>
        <v>4.5635042191499484E-2</v>
      </c>
      <c r="N17">
        <f>AVERAGE(I7,S7)</f>
        <v>38.57432598632775</v>
      </c>
      <c r="O17">
        <f>STDEV(I7,S7)</f>
        <v>0.13929368705073794</v>
      </c>
      <c r="P17">
        <f>AVERAGE(J7,T7)</f>
        <v>1100.0738133436244</v>
      </c>
      <c r="Q17">
        <f>STDEV(J7,T7)</f>
        <v>101.88901702871956</v>
      </c>
      <c r="R17">
        <f>AVERAGE(K7,U7)</f>
        <v>0</v>
      </c>
      <c r="S17">
        <f>STDEV(K7,U7)</f>
        <v>0</v>
      </c>
    </row>
    <row r="18" spans="1:19" x14ac:dyDescent="0.3">
      <c r="A18" s="92" t="s">
        <v>235</v>
      </c>
      <c r="B18">
        <f>AVERAGE(C8,M8)</f>
        <v>0</v>
      </c>
      <c r="C18">
        <f>STDEV(C8,M8)</f>
        <v>0</v>
      </c>
      <c r="D18">
        <f>AVERAGE(D8,N8)</f>
        <v>0</v>
      </c>
      <c r="E18">
        <f>STDEV(D8,N8)</f>
        <v>0</v>
      </c>
      <c r="F18">
        <f>AVERAGE(E8,O8)</f>
        <v>0</v>
      </c>
      <c r="G18">
        <f>STDEV(E8,O8)</f>
        <v>0</v>
      </c>
      <c r="H18">
        <f>AVERAGE(F8,P8)</f>
        <v>125.26543785343949</v>
      </c>
      <c r="I18">
        <f>STDEV(F8,P8)</f>
        <v>16.582748321434352</v>
      </c>
      <c r="J18">
        <f>AVERAGE(G8,Q8)</f>
        <v>0</v>
      </c>
      <c r="K18">
        <f>STDEV(G8,Q8)</f>
        <v>0</v>
      </c>
      <c r="L18">
        <f>AVERAGE(H8,R8)</f>
        <v>0.20191224774541094</v>
      </c>
      <c r="M18">
        <f>STDEV(H8,R8)</f>
        <v>7.1234329663090012E-2</v>
      </c>
      <c r="N18">
        <f>AVERAGE(I8,S8)</f>
        <v>28.23425756589878</v>
      </c>
      <c r="O18">
        <f>STDEV(I8,S8)</f>
        <v>4.1722224783197754</v>
      </c>
      <c r="P18">
        <f>AVERAGE(J8,T8)</f>
        <v>228.47700239219597</v>
      </c>
      <c r="Q18">
        <f>STDEV(J8,T8)</f>
        <v>14.26476491910485</v>
      </c>
      <c r="R18">
        <f>AVERAGE(K8,U8)</f>
        <v>0</v>
      </c>
      <c r="S18">
        <f>STDEV(K8,U8)</f>
        <v>0</v>
      </c>
    </row>
    <row r="19" spans="1:19" x14ac:dyDescent="0.3">
      <c r="A19" s="92" t="s">
        <v>234</v>
      </c>
      <c r="B19">
        <f>AVERAGE(C9,M9)</f>
        <v>0</v>
      </c>
      <c r="C19">
        <f>STDEV(C9,M9)</f>
        <v>0</v>
      </c>
      <c r="D19">
        <f>AVERAGE(D9,N9)</f>
        <v>0</v>
      </c>
      <c r="E19">
        <f>STDEV(D9,N9)</f>
        <v>0</v>
      </c>
      <c r="F19">
        <f>AVERAGE(E9,O9)</f>
        <v>0</v>
      </c>
      <c r="G19">
        <f>STDEV(E9,O9)</f>
        <v>0</v>
      </c>
      <c r="H19">
        <f>AVERAGE(F9,P9)</f>
        <v>105.05743689909328</v>
      </c>
      <c r="I19">
        <f>STDEV(F9,P9)</f>
        <v>11.372184149566236</v>
      </c>
      <c r="J19">
        <f>AVERAGE(G9,Q9)</f>
        <v>0</v>
      </c>
      <c r="K19">
        <f>STDEV(G9,Q9)</f>
        <v>0</v>
      </c>
      <c r="L19">
        <f>AVERAGE(H9,R9)</f>
        <v>0.31940740572287457</v>
      </c>
      <c r="M19">
        <f>STDEV(H9,R9)</f>
        <v>3.5248162701480824E-2</v>
      </c>
      <c r="N19">
        <f>AVERAGE(I9,S9)</f>
        <v>21.242275151307027</v>
      </c>
      <c r="O19">
        <f>STDEV(I9,S9)</f>
        <v>1.0024730528542998</v>
      </c>
      <c r="P19">
        <f>AVERAGE(J9,T9)</f>
        <v>465.79961522808628</v>
      </c>
      <c r="Q19">
        <f>STDEV(J9,T9)</f>
        <v>20.49733713112143</v>
      </c>
      <c r="R19">
        <f>AVERAGE(K9,U9)</f>
        <v>0</v>
      </c>
      <c r="S19">
        <f>STDEV(K9,U9)</f>
        <v>0</v>
      </c>
    </row>
    <row r="20" spans="1:19" x14ac:dyDescent="0.3">
      <c r="A20" s="92"/>
    </row>
    <row r="21" spans="1:19" x14ac:dyDescent="0.3">
      <c r="A21" s="92" t="s">
        <v>233</v>
      </c>
      <c r="B21">
        <f>AVERAGE(C11,M11)</f>
        <v>6.1894751947207616E-2</v>
      </c>
      <c r="C21">
        <f>STDEV(C11,M11)</f>
        <v>8.7532397643459547E-2</v>
      </c>
      <c r="D21">
        <f>AVERAGE(D11,N11)</f>
        <v>0.17015679284164836</v>
      </c>
      <c r="E21">
        <f>STDEV(D11,N11)</f>
        <v>0.24063804416656828</v>
      </c>
      <c r="F21">
        <f>AVERAGE(E11,O11)</f>
        <v>1.2206323330775151</v>
      </c>
      <c r="G21">
        <f>STDEV(E11,O11)</f>
        <v>1.5952865005503145</v>
      </c>
      <c r="H21">
        <f>AVERAGE(F11,P11)</f>
        <v>1391.0195786407889</v>
      </c>
      <c r="I21">
        <f>STDEV(F11,P11)</f>
        <v>71.967365371834916</v>
      </c>
      <c r="J21">
        <f>AVERAGE(G11,Q11)</f>
        <v>2143.4069588865418</v>
      </c>
      <c r="K21">
        <f>STDEV(G11,Q11)</f>
        <v>2338.2102205603637</v>
      </c>
      <c r="L21">
        <f>AVERAGE(H11,R11)</f>
        <v>73.127131596119085</v>
      </c>
      <c r="M21">
        <f>STDEV(H11,R11)</f>
        <v>100.42983439804009</v>
      </c>
      <c r="N21">
        <f>AVERAGE(I11,S11)</f>
        <v>63.872417228950887</v>
      </c>
      <c r="O21">
        <f>STDEV(I11,S11)</f>
        <v>21.279160734762552</v>
      </c>
      <c r="P21">
        <f>AVERAGE(J11,T11)</f>
        <v>3379.6636135245062</v>
      </c>
      <c r="Q21">
        <f>STDEV(J11,T11)</f>
        <v>167.79002884594857</v>
      </c>
      <c r="R21">
        <f>AVERAGE(K11,U11)</f>
        <v>14569.110278113443</v>
      </c>
      <c r="S21">
        <f>STDEV(K11,U11)</f>
        <v>737.27246433423454</v>
      </c>
    </row>
  </sheetData>
  <mergeCells count="4">
    <mergeCell ref="A1:K1"/>
    <mergeCell ref="M1:U1"/>
    <mergeCell ref="C2:E2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</vt:lpstr>
      <vt:lpstr>Sheet1</vt:lpstr>
      <vt:lpstr>Analysis</vt:lpstr>
      <vt:lpstr>Organized for Origin</vt:lpstr>
      <vt:lpstr>Background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Loocke, Matthew</dc:creator>
  <cp:lastModifiedBy>Wallace, Rosie</cp:lastModifiedBy>
  <dcterms:created xsi:type="dcterms:W3CDTF">2019-08-26T13:59:46Z</dcterms:created>
  <dcterms:modified xsi:type="dcterms:W3CDTF">2021-07-19T19:31:28Z</dcterms:modified>
</cp:coreProperties>
</file>