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iletic_ivan_epa_gov/Documents/Profile/Documents/Calcs/RXNS/monoterpene autoxidation/2021-07-21/"/>
    </mc:Choice>
  </mc:AlternateContent>
  <xr:revisionPtr revIDLastSave="580" documentId="13_ncr:1_{9E147F95-E905-4912-83D2-C8E2FADFF0D3}" xr6:coauthVersionLast="46" xr6:coauthVersionMax="46" xr10:uidLastSave="{81F31A5D-1203-4137-ADF3-1EFDD2320579}"/>
  <bookViews>
    <workbookView xWindow="-108" yWindow="-108" windowWidth="20376" windowHeight="12216" activeTab="2" xr2:uid="{16D44760-32FC-4DB1-9A37-A1F6003D6046}"/>
  </bookViews>
  <sheets>
    <sheet name="ReadMe" sheetId="3" r:id="rId1"/>
    <sheet name="MonoterpeneOO Rxns" sheetId="1" r:id="rId2"/>
    <sheet name="Comparison Tabl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5" i="1" l="1"/>
  <c r="AB62" i="1"/>
  <c r="AC62" i="1"/>
  <c r="AA62" i="1"/>
  <c r="C66" i="1"/>
  <c r="D66" i="1"/>
  <c r="B66" i="1"/>
  <c r="B67" i="1"/>
  <c r="AB60" i="1"/>
  <c r="AC60" i="1"/>
  <c r="AA60" i="1"/>
  <c r="L60" i="1" l="1"/>
  <c r="M60" i="1"/>
  <c r="N60" i="1"/>
  <c r="M62" i="1"/>
  <c r="N62" i="1"/>
  <c r="L62" i="1"/>
  <c r="H60" i="1"/>
  <c r="I60" i="1"/>
  <c r="G60" i="1"/>
  <c r="H62" i="1"/>
  <c r="I62" i="1"/>
  <c r="G62" i="1"/>
  <c r="B69" i="1"/>
  <c r="C69" i="1"/>
  <c r="D69" i="1"/>
  <c r="C67" i="1"/>
  <c r="D67" i="1"/>
  <c r="D95" i="1" l="1"/>
  <c r="C95" i="1"/>
  <c r="B95" i="1"/>
  <c r="Q90" i="1"/>
  <c r="D34" i="1" l="1"/>
  <c r="L92" i="1" l="1"/>
  <c r="I108" i="1"/>
  <c r="H108" i="1"/>
  <c r="G108" i="1"/>
  <c r="I106" i="1"/>
  <c r="I109" i="1" s="1"/>
  <c r="H106" i="1"/>
  <c r="G106" i="1"/>
  <c r="N92" i="1"/>
  <c r="M92" i="1"/>
  <c r="N90" i="1"/>
  <c r="N93" i="1" s="1"/>
  <c r="M90" i="1"/>
  <c r="L90" i="1"/>
  <c r="N63" i="1"/>
  <c r="N32" i="1"/>
  <c r="M32" i="1"/>
  <c r="L32" i="1"/>
  <c r="N30" i="1"/>
  <c r="N33" i="1" s="1"/>
  <c r="M30" i="1"/>
  <c r="L30" i="1"/>
  <c r="G92" i="1"/>
  <c r="I90" i="1"/>
  <c r="G90" i="1"/>
  <c r="D97" i="1"/>
  <c r="C97" i="1"/>
  <c r="B97" i="1"/>
  <c r="AH92" i="1" l="1"/>
  <c r="AG92" i="1"/>
  <c r="AF92" i="1"/>
  <c r="AC92" i="1"/>
  <c r="AB92" i="1"/>
  <c r="AA92" i="1"/>
  <c r="X92" i="1"/>
  <c r="W92" i="1"/>
  <c r="V92" i="1"/>
  <c r="S92" i="1"/>
  <c r="R92" i="1"/>
  <c r="Q92" i="1"/>
  <c r="AH90" i="1"/>
  <c r="AH93" i="1" s="1"/>
  <c r="AG90" i="1"/>
  <c r="AF90" i="1"/>
  <c r="AC90" i="1"/>
  <c r="AC93" i="1" s="1"/>
  <c r="AB90" i="1"/>
  <c r="AA90" i="1"/>
  <c r="X90" i="1"/>
  <c r="X93" i="1" s="1"/>
  <c r="W90" i="1"/>
  <c r="V90" i="1"/>
  <c r="S90" i="1"/>
  <c r="S93" i="1" s="1"/>
  <c r="R90" i="1"/>
  <c r="AH60" i="1"/>
  <c r="AG60" i="1"/>
  <c r="AF60" i="1"/>
  <c r="AC64" i="1"/>
  <c r="AB64" i="1"/>
  <c r="AA64" i="1"/>
  <c r="X60" i="1"/>
  <c r="W60" i="1"/>
  <c r="V60" i="1"/>
  <c r="S60" i="1"/>
  <c r="R60" i="1"/>
  <c r="Q60" i="1"/>
  <c r="AH58" i="1"/>
  <c r="AH61" i="1" s="1"/>
  <c r="AG58" i="1"/>
  <c r="AF58" i="1"/>
  <c r="X58" i="1"/>
  <c r="X61" i="1" s="1"/>
  <c r="W58" i="1"/>
  <c r="V58" i="1"/>
  <c r="S58" i="1"/>
  <c r="S61" i="1" s="1"/>
  <c r="R58" i="1"/>
  <c r="Q58" i="1"/>
  <c r="AH32" i="1"/>
  <c r="AG32" i="1"/>
  <c r="AF32" i="1"/>
  <c r="AC32" i="1"/>
  <c r="AB32" i="1"/>
  <c r="AA32" i="1"/>
  <c r="AH30" i="1"/>
  <c r="AH33" i="1" s="1"/>
  <c r="AG30" i="1"/>
  <c r="AF30" i="1"/>
  <c r="AC30" i="1"/>
  <c r="AC33" i="1" s="1"/>
  <c r="AB30" i="1"/>
  <c r="AA30" i="1"/>
  <c r="S32" i="1"/>
  <c r="R32" i="1"/>
  <c r="Q32" i="1"/>
  <c r="S30" i="1"/>
  <c r="S33" i="1" s="1"/>
  <c r="R30" i="1"/>
  <c r="Q30" i="1"/>
  <c r="X32" i="1"/>
  <c r="W32" i="1"/>
  <c r="V32" i="1"/>
  <c r="X30" i="1"/>
  <c r="X33" i="1" s="1"/>
  <c r="W30" i="1"/>
  <c r="V30" i="1"/>
  <c r="D80" i="1" l="1"/>
  <c r="C80" i="1"/>
  <c r="B80" i="1"/>
  <c r="D48" i="1"/>
  <c r="C48" i="1"/>
  <c r="B48" i="1"/>
  <c r="C20" i="1"/>
  <c r="D20" i="1"/>
  <c r="B20" i="1"/>
  <c r="I92" i="1" l="1"/>
  <c r="H92" i="1"/>
  <c r="I93" i="1"/>
  <c r="H90" i="1"/>
  <c r="I63" i="1"/>
  <c r="I32" i="1"/>
  <c r="H32" i="1"/>
  <c r="G32" i="1"/>
  <c r="I30" i="1"/>
  <c r="I33" i="1" s="1"/>
  <c r="H30" i="1"/>
  <c r="G30" i="1"/>
  <c r="D98" i="1" l="1"/>
  <c r="D70" i="1"/>
  <c r="C34" i="1"/>
  <c r="D37" i="1"/>
  <c r="B34" i="1"/>
  <c r="D36" i="1"/>
  <c r="C36" i="1"/>
  <c r="B36" i="1"/>
</calcChain>
</file>

<file path=xl/sharedStrings.xml><?xml version="1.0" encoding="utf-8"?>
<sst xmlns="http://schemas.openxmlformats.org/spreadsheetml/2006/main" count="538" uniqueCount="147">
  <si>
    <t>H (H)</t>
  </si>
  <si>
    <t>G (H)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</si>
  <si>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bscript"/>
        <sz val="11"/>
        <color theme="1"/>
        <rFont val="Calibri"/>
        <family val="2"/>
        <scheme val="minor"/>
      </rPr>
      <t>ZPE</t>
    </r>
    <r>
      <rPr>
        <vertAlign val="superscript"/>
        <sz val="11"/>
        <color theme="1"/>
        <rFont val="Calibri"/>
        <family val="2"/>
      </rPr>
      <t>‡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</si>
  <si>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bscript"/>
        <sz val="11"/>
        <color theme="1"/>
        <rFont val="Calibri"/>
        <family val="2"/>
        <scheme val="minor"/>
      </rPr>
      <t>ZPE, rxn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</si>
  <si>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perscript"/>
        <sz val="11"/>
        <color theme="1"/>
        <rFont val="Calibri"/>
        <family val="2"/>
      </rPr>
      <t>‡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</si>
  <si>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</rPr>
      <t>‡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</si>
  <si>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G</t>
    </r>
    <r>
      <rPr>
        <vertAlign val="subscript"/>
        <sz val="11"/>
        <color theme="1"/>
        <rFont val="Calibri"/>
        <family val="2"/>
        <scheme val="minor"/>
      </rPr>
      <t>rxn</t>
    </r>
    <r>
      <rPr>
        <sz val="9.9"/>
        <color theme="1"/>
        <rFont val="Calibri"/>
        <family val="2"/>
      </rPr>
      <t xml:space="preserve"> (kcal/mol)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</si>
  <si>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rxn</t>
    </r>
    <r>
      <rPr>
        <sz val="9.9"/>
        <color theme="1"/>
        <rFont val="Calibri"/>
        <family val="2"/>
      </rPr>
      <t xml:space="preserve"> (kcal/mol)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</si>
  <si>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ZPE</t>
    </r>
    <r>
      <rPr>
        <b/>
        <sz val="11"/>
        <color theme="1"/>
        <rFont val="Calibri"/>
        <family val="2"/>
        <scheme val="minor"/>
      </rPr>
      <t xml:space="preserve"> (H)</t>
    </r>
  </si>
  <si>
    <t>T</t>
  </si>
  <si>
    <t>h</t>
  </si>
  <si>
    <t>k_B</t>
  </si>
  <si>
    <t>P</t>
  </si>
  <si>
    <t>K</t>
  </si>
  <si>
    <t>J*s</t>
  </si>
  <si>
    <t>J/K</t>
  </si>
  <si>
    <t>Pa</t>
  </si>
  <si>
    <t>N_A</t>
  </si>
  <si>
    <t>molecules/mol</t>
  </si>
  <si>
    <t>mol/L</t>
  </si>
  <si>
    <t>R</t>
  </si>
  <si>
    <t>kcal/mol/K</t>
  </si>
  <si>
    <r>
      <t>molecules/cm</t>
    </r>
    <r>
      <rPr>
        <vertAlign val="superscript"/>
        <sz val="11"/>
        <color theme="1"/>
        <rFont val="Calibri"/>
        <family val="2"/>
        <scheme val="minor"/>
      </rPr>
      <t>3</t>
    </r>
  </si>
  <si>
    <t>HO-apinene-OO_1.out</t>
  </si>
  <si>
    <t>HO-bpinene-OO_1.out</t>
  </si>
  <si>
    <t>CONSTANTS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</si>
  <si>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TST</t>
    </r>
    <r>
      <rPr>
        <b/>
        <sz val="11"/>
        <color theme="1"/>
        <rFont val="Calibri"/>
        <family val="2"/>
        <scheme val="minor"/>
      </rPr>
      <t xml:space="preserve"> 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</si>
  <si>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NO TUNNELING</t>
  </si>
  <si>
    <r>
      <rPr>
        <b/>
        <u/>
        <sz val="11"/>
        <color theme="1"/>
        <rFont val="Symbol"/>
        <family val="1"/>
        <charset val="2"/>
      </rPr>
      <t>a</t>
    </r>
    <r>
      <rPr>
        <b/>
        <u/>
        <sz val="11"/>
        <color theme="1"/>
        <rFont val="Calibri"/>
        <family val="2"/>
        <scheme val="minor"/>
      </rPr>
      <t xml:space="preserve">-pinene+ </t>
    </r>
  </si>
  <si>
    <t>HO-apinene-OO_X --&gt; HO-apinene-6bicyclo_1</t>
  </si>
  <si>
    <t>HO-apinene-OO_2.out</t>
  </si>
  <si>
    <t>TS.out</t>
  </si>
  <si>
    <t>HO-apinene-6bicyclo_1.out</t>
  </si>
  <si>
    <r>
      <rPr>
        <b/>
        <u/>
        <sz val="11"/>
        <color theme="1"/>
        <rFont val="Symbol"/>
        <family val="1"/>
        <charset val="2"/>
      </rPr>
      <t>b</t>
    </r>
    <r>
      <rPr>
        <b/>
        <u/>
        <sz val="11"/>
        <color theme="1"/>
        <rFont val="Calibri"/>
        <family val="2"/>
        <scheme val="minor"/>
      </rPr>
      <t>-pinene+</t>
    </r>
  </si>
  <si>
    <t xml:space="preserve">limonene+ </t>
  </si>
  <si>
    <t>HO-bpinene-OO_X --&gt; HO-bpinene-6bicyclo_1</t>
  </si>
  <si>
    <t>HO-bpinene-OO_2.out</t>
  </si>
  <si>
    <t>HO-bpinene-6bicyclo_1.out</t>
  </si>
  <si>
    <t>HO-limonene-OO_1.out</t>
  </si>
  <si>
    <t>HO-limonene-OO_2.out</t>
  </si>
  <si>
    <t>HO-limonene-OO_3.out</t>
  </si>
  <si>
    <t>HO-limonene-OO_4.out</t>
  </si>
  <si>
    <t>HO-limonene-6bicyclo_1.out</t>
  </si>
  <si>
    <t>HO-apinene-OO_3.out</t>
  </si>
  <si>
    <t>HO-apinene-OO_4.out</t>
  </si>
  <si>
    <t>HO-bpinene-OO_3.out</t>
  </si>
  <si>
    <t>HO-bpinene-OO_4.out</t>
  </si>
  <si>
    <t>&lt;-- MINIMUM</t>
  </si>
  <si>
    <t>wB97XD</t>
  </si>
  <si>
    <t>HO-limonene-OO_X --&gt; HO-limonene-6bicyclo_1</t>
  </si>
  <si>
    <t>Calculations based on work done by Xu et al. JPCA 2019 and Moller et al. JPCA 2020</t>
  </si>
  <si>
    <t>HO-apinene_rad-OOH_1.out</t>
  </si>
  <si>
    <t>HO-bpinene_rad-OOH_1.out</t>
  </si>
  <si>
    <t>HO-bpinene-OO_1 --&gt; HO-bpinene_rad-OOH_1</t>
  </si>
  <si>
    <t>HO-apinene-OO_1 --&gt; HO-apinene_rad-OOH_1</t>
  </si>
  <si>
    <t>HO-limonene-OO_2 --&gt; HO-limonene_rad-OOH_1</t>
  </si>
  <si>
    <t>HO-limonene_rad-OOH_1.out</t>
  </si>
  <si>
    <t>O2 addition</t>
  </si>
  <si>
    <t>O2.out</t>
  </si>
  <si>
    <t>HO-apinene_1.out</t>
  </si>
  <si>
    <t>HO-bpinene_1.out</t>
  </si>
  <si>
    <t>HO-limonene_1.out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</si>
  <si>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MESMER</t>
    </r>
    <r>
      <rPr>
        <b/>
        <sz val="11"/>
        <color theme="1"/>
        <rFont val="Calibri"/>
        <family val="2"/>
        <scheme val="minor"/>
      </rPr>
      <t xml:space="preserve"> 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</si>
  <si>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/MESMER1</t>
  </si>
  <si>
    <t>/MESMER2</t>
  </si>
  <si>
    <t>wB97XD/6-311++G**</t>
  </si>
  <si>
    <t>wB97XD/aug-cc-pVTZ</t>
  </si>
  <si>
    <t>M062x/aug-cc-pVTZ</t>
  </si>
  <si>
    <r>
      <t>Summary Monoterpene-OO</t>
    </r>
    <r>
      <rPr>
        <b/>
        <sz val="20"/>
        <color theme="1"/>
        <rFont val="Calibri"/>
        <family val="2"/>
      </rPr>
      <t>∙</t>
    </r>
    <r>
      <rPr>
        <b/>
        <sz val="20"/>
        <color theme="1"/>
        <rFont val="Calibri"/>
        <family val="2"/>
        <scheme val="minor"/>
      </rPr>
      <t xml:space="preserve"> 1st Gen Calculations</t>
    </r>
  </si>
  <si>
    <t>HO-limonene-OO_5.out</t>
  </si>
  <si>
    <t>/MESMER5</t>
  </si>
  <si>
    <t>1st Gen 1,5-H shift</t>
  </si>
  <si>
    <t>1st Gen 1,6-H shift</t>
  </si>
  <si>
    <t>HO-apinene-OO_1 --&gt; HO-apinene_rad-OOH_2</t>
  </si>
  <si>
    <t>HO-apinene_rad-OOH_2.out</t>
  </si>
  <si>
    <t>TS2.out</t>
  </si>
  <si>
    <t xml:space="preserve">/MESMER2 shows no effect of </t>
  </si>
  <si>
    <t>HO-bpinene-OO_1 --&gt; HO-bpinene_rad-OOH_2</t>
  </si>
  <si>
    <t>HO-bpinene_rad-OOH_2.out</t>
  </si>
  <si>
    <t>HO-limonene-OO_2 --&gt; HO-limonene_rad-OOH_2</t>
  </si>
  <si>
    <t>HO-limonene_rad-OOH_2.out</t>
  </si>
  <si>
    <t>1st Gen 1,5-H shift (no H bond)</t>
  </si>
  <si>
    <t>1st Gen 1,5-H shift (with H bond)</t>
  </si>
  <si>
    <t>/MESMER3</t>
  </si>
  <si>
    <t>HO-limonene-OO_6.out</t>
  </si>
  <si>
    <r>
      <t xml:space="preserve">&lt;-- Compares with TS.out from 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>-pinene</t>
    </r>
  </si>
  <si>
    <r>
      <t xml:space="preserve">&lt;-- adjusted the torsional angle to be similar to 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>-pinene</t>
    </r>
  </si>
  <si>
    <t>/MESMER6</t>
  </si>
  <si>
    <t>TS4.out</t>
  </si>
  <si>
    <t>1st Gen 1,5 H shift</t>
  </si>
  <si>
    <t>Comparison of 1,5-H shift and Endo-Cyclization Reactions in the 1st Generation Autoxidation of Monoterpenes</t>
  </si>
  <si>
    <t>limonene</t>
  </si>
  <si>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>-pinene</t>
    </r>
  </si>
  <si>
    <r>
      <rPr>
        <b/>
        <sz val="11"/>
        <color theme="1"/>
        <rFont val="Symbol"/>
        <family val="1"/>
        <charset val="2"/>
      </rPr>
      <t>b</t>
    </r>
    <r>
      <rPr>
        <b/>
        <sz val="11"/>
        <color theme="1"/>
        <rFont val="Calibri"/>
        <family val="2"/>
        <scheme val="minor"/>
      </rPr>
      <t>-pinene</t>
    </r>
  </si>
  <si>
    <t>wB97X-D/6-311++G** method predicts that limonene has fastest 1st generation reactions</t>
  </si>
  <si>
    <t>wB97X-D/6-311++G** method seems to predict trends like F12 method - all results are within a factor of 2 (or within ~0.4 kcal/mol in the barrier height)</t>
  </si>
  <si>
    <r>
      <t>1,5-H shift rate constants (s</t>
    </r>
    <r>
      <rPr>
        <b/>
        <u/>
        <vertAlign val="superscript"/>
        <sz val="11"/>
        <color theme="1"/>
        <rFont val="Calibri"/>
        <family val="2"/>
        <scheme val="minor"/>
      </rPr>
      <t>-1</t>
    </r>
    <r>
      <rPr>
        <b/>
        <u/>
        <sz val="11"/>
        <color theme="1"/>
        <rFont val="Calibri"/>
        <family val="2"/>
        <scheme val="minor"/>
      </rPr>
      <t>)</t>
    </r>
  </si>
  <si>
    <t>Endo-cyclization reactions can compete with 1,5-H shift reactions in the 1st generation</t>
  </si>
  <si>
    <t>TS5.out</t>
  </si>
  <si>
    <t>HO-bpinene-OO_5.out</t>
  </si>
  <si>
    <t>DONE</t>
  </si>
  <si>
    <t>HO-bpinene-6bicyclo_2.out</t>
  </si>
  <si>
    <t>HO-bpinene_rad-OOH_3.out</t>
  </si>
  <si>
    <t xml:space="preserve"> </t>
  </si>
  <si>
    <t>/MESMER4</t>
  </si>
  <si>
    <t>TS2.oout</t>
  </si>
  <si>
    <t>&lt;-- original</t>
  </si>
  <si>
    <r>
      <rPr>
        <b/>
        <sz val="12"/>
        <color theme="1"/>
        <rFont val="Symbol"/>
        <family val="1"/>
        <charset val="2"/>
      </rPr>
      <t>a</t>
    </r>
    <r>
      <rPr>
        <b/>
        <sz val="12"/>
        <color theme="1"/>
        <rFont val="Calibri"/>
        <family val="2"/>
        <scheme val="minor"/>
      </rPr>
      <t>-pinene</t>
    </r>
  </si>
  <si>
    <r>
      <rPr>
        <b/>
        <sz val="12"/>
        <color theme="1"/>
        <rFont val="Symbol"/>
        <family val="1"/>
        <charset val="2"/>
      </rPr>
      <t>b</t>
    </r>
    <r>
      <rPr>
        <b/>
        <sz val="12"/>
        <color theme="1"/>
        <rFont val="Calibri"/>
        <family val="2"/>
        <scheme val="minor"/>
      </rPr>
      <t>-pinene</t>
    </r>
  </si>
  <si>
    <r>
      <t>1.1</t>
    </r>
    <r>
      <rPr>
        <vertAlign val="superscript"/>
        <sz val="12"/>
        <color theme="1"/>
        <rFont val="Calibri"/>
        <family val="2"/>
        <scheme val="minor"/>
      </rPr>
      <t>a</t>
    </r>
  </si>
  <si>
    <r>
      <t>1.4</t>
    </r>
    <r>
      <rPr>
        <vertAlign val="superscript"/>
        <sz val="12"/>
        <color theme="1"/>
        <rFont val="Calibri"/>
        <family val="2"/>
        <scheme val="minor"/>
      </rPr>
      <t>a</t>
    </r>
  </si>
  <si>
    <r>
      <t>4.0</t>
    </r>
    <r>
      <rPr>
        <vertAlign val="superscript"/>
        <sz val="12"/>
        <color theme="1"/>
        <rFont val="Calibri"/>
        <family val="2"/>
        <scheme val="minor"/>
      </rPr>
      <t>b</t>
    </r>
  </si>
  <si>
    <r>
      <t>0.35</t>
    </r>
    <r>
      <rPr>
        <vertAlign val="superscript"/>
        <sz val="12"/>
        <color theme="1"/>
        <rFont val="Calibri"/>
        <family val="2"/>
        <scheme val="minor"/>
      </rPr>
      <t>a</t>
    </r>
  </si>
  <si>
    <r>
      <t>4.0</t>
    </r>
    <r>
      <rPr>
        <vertAlign val="superscript"/>
        <sz val="12"/>
        <color theme="1"/>
        <rFont val="Calibri"/>
        <family val="2"/>
        <scheme val="minor"/>
      </rPr>
      <t>a</t>
    </r>
  </si>
  <si>
    <r>
      <t>3.9</t>
    </r>
    <r>
      <rPr>
        <vertAlign val="superscript"/>
        <sz val="12"/>
        <color theme="1"/>
        <rFont val="Calibri"/>
        <family val="2"/>
        <scheme val="minor"/>
      </rPr>
      <t>b</t>
    </r>
  </si>
  <si>
    <t>Metadata</t>
  </si>
  <si>
    <t>Title:</t>
  </si>
  <si>
    <t>Description:</t>
  </si>
  <si>
    <t>Units:</t>
  </si>
  <si>
    <t>Variables:</t>
  </si>
  <si>
    <t>Time of data collection:</t>
  </si>
  <si>
    <t>J - Joules (energy)</t>
  </si>
  <si>
    <r>
      <t>E</t>
    </r>
    <r>
      <rPr>
        <vertAlign val="subscript"/>
        <sz val="9"/>
        <color theme="1"/>
        <rFont val="Calibri"/>
        <family val="2"/>
        <scheme val="minor"/>
      </rPr>
      <t>ZPE</t>
    </r>
    <r>
      <rPr>
        <sz val="9"/>
        <color theme="1"/>
        <rFont val="Calibri"/>
        <family val="2"/>
        <scheme val="minor"/>
      </rPr>
      <t xml:space="preserve"> - zero point energy</t>
    </r>
  </si>
  <si>
    <t>kcal/mol - kilocalories/mole (energy)</t>
  </si>
  <si>
    <t>H - enthalpy</t>
  </si>
  <si>
    <t>H - Hartrees (energy)</t>
  </si>
  <si>
    <t>G - Gibbs free energy</t>
  </si>
  <si>
    <t>K - Kelvin (temperature)</t>
  </si>
  <si>
    <t>q_t - translational partition function</t>
  </si>
  <si>
    <t>Pa - pascal (pressure)</t>
  </si>
  <si>
    <t>q_r - rotational partition function</t>
  </si>
  <si>
    <t>mol - moles (quantity)</t>
  </si>
  <si>
    <t>q_v - vibrational partition function</t>
  </si>
  <si>
    <r>
      <t>cm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- centimeters cubed (volume)</t>
    </r>
  </si>
  <si>
    <t>q_e - electronic partition function</t>
  </si>
  <si>
    <t>kg - kilograms (mass)</t>
  </si>
  <si>
    <t>Q_tot - total partition function</t>
  </si>
  <si>
    <t>m - mass</t>
  </si>
  <si>
    <t>k - rate constant</t>
  </si>
  <si>
    <r>
      <t>Energetics and Kinetics of 1st Generation ROO</t>
    </r>
    <r>
      <rPr>
        <sz val="9"/>
        <color theme="1"/>
        <rFont val="Calibri"/>
        <family val="2"/>
      </rPr>
      <t>∙</t>
    </r>
    <r>
      <rPr>
        <sz val="9"/>
        <color theme="1"/>
        <rFont val="Calibri"/>
        <family val="2"/>
        <scheme val="minor"/>
      </rPr>
      <t xml:space="preserve"> H-Shift and Cyclization Reactions with (+)-</t>
    </r>
    <r>
      <rPr>
        <sz val="9"/>
        <color theme="1"/>
        <rFont val="Symbol"/>
        <family val="1"/>
        <charset val="2"/>
      </rPr>
      <t>a</t>
    </r>
    <r>
      <rPr>
        <sz val="9"/>
        <color theme="1"/>
        <rFont val="Calibri"/>
        <family val="2"/>
        <scheme val="minor"/>
      </rPr>
      <t>-pinene, (+)-</t>
    </r>
    <r>
      <rPr>
        <sz val="9"/>
        <color theme="1"/>
        <rFont val="Symbol"/>
        <family val="1"/>
        <charset val="2"/>
      </rPr>
      <t>b</t>
    </r>
    <r>
      <rPr>
        <sz val="9"/>
        <color theme="1"/>
        <rFont val="Calibri"/>
        <family val="2"/>
        <scheme val="minor"/>
      </rPr>
      <t>-pinene and (+) limonene</t>
    </r>
  </si>
  <si>
    <r>
      <t>Rates of 1st generation ROO</t>
    </r>
    <r>
      <rPr>
        <sz val="9"/>
        <color theme="1"/>
        <rFont val="Calibri"/>
        <family val="2"/>
      </rPr>
      <t>∙</t>
    </r>
    <r>
      <rPr>
        <sz val="9"/>
        <color theme="1"/>
        <rFont val="Calibri"/>
        <family val="2"/>
        <scheme val="minor"/>
      </rPr>
      <t xml:space="preserve"> H-shifts and cyclizations in </t>
    </r>
    <r>
      <rPr>
        <sz val="9"/>
        <color theme="1"/>
        <rFont val="Symbol"/>
        <family val="1"/>
        <charset val="2"/>
      </rPr>
      <t>a</t>
    </r>
    <r>
      <rPr>
        <sz val="9"/>
        <color theme="1"/>
        <rFont val="Calibri"/>
        <family val="2"/>
        <scheme val="minor"/>
      </rPr>
      <t xml:space="preserve">-pinene, </t>
    </r>
    <r>
      <rPr>
        <sz val="9"/>
        <color theme="1"/>
        <rFont val="Symbol"/>
        <family val="1"/>
        <charset val="2"/>
      </rPr>
      <t>b</t>
    </r>
    <r>
      <rPr>
        <sz val="9"/>
        <color theme="1"/>
        <rFont val="Calibri"/>
        <family val="2"/>
        <scheme val="minor"/>
      </rPr>
      <t xml:space="preserve">-pinene and limonene finding multiple conformers with wB97XD/6-311++G** and aug-cc-pVTZ, transition state theory (TST) and master equation (MESMER).  </t>
    </r>
  </si>
  <si>
    <t>07/21/2021 - 07/23/2021</t>
  </si>
  <si>
    <r>
      <rPr>
        <b/>
        <sz val="12"/>
        <color theme="1"/>
        <rFont val="Symbol"/>
        <family val="1"/>
        <charset val="2"/>
      </rPr>
      <t>w</t>
    </r>
    <r>
      <rPr>
        <b/>
        <sz val="12"/>
        <color theme="1"/>
        <rFont val="Calibri"/>
        <family val="2"/>
        <scheme val="minor"/>
      </rPr>
      <t>B97X-D/aug-cc-pVTZ</t>
    </r>
  </si>
  <si>
    <r>
      <rPr>
        <b/>
        <sz val="12"/>
        <color theme="1"/>
        <rFont val="Symbol"/>
        <family val="1"/>
        <charset val="2"/>
      </rPr>
      <t>w</t>
    </r>
    <r>
      <rPr>
        <b/>
        <sz val="12"/>
        <color theme="1"/>
        <rFont val="Calibri"/>
        <family val="2"/>
        <scheme val="minor"/>
      </rPr>
      <t>B97X-D/6-311++G**</t>
    </r>
  </si>
  <si>
    <t>1st Gen Exo Cyclization</t>
  </si>
  <si>
    <r>
      <t>Exo-cyclization rate constants (s</t>
    </r>
    <r>
      <rPr>
        <b/>
        <u/>
        <vertAlign val="superscript"/>
        <sz val="11"/>
        <color theme="1"/>
        <rFont val="Calibri"/>
        <family val="2"/>
        <scheme val="minor"/>
      </rPr>
      <t>-1</t>
    </r>
    <r>
      <rPr>
        <b/>
        <u/>
        <sz val="11"/>
        <color theme="1"/>
        <rFont val="Calibri"/>
        <family val="2"/>
        <scheme val="minor"/>
      </rPr>
      <t>)</t>
    </r>
  </si>
  <si>
    <t>CCSD(T)-F12a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</si>
</sst>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"/>
    <numFmt numFmtId="166" formatCode="0.0E+0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.9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vertAlign val="super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1"/>
      <charset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1"/>
      <color theme="1"/>
      <name val="Symbol"/>
      <family val="1"/>
      <charset val="2"/>
    </font>
    <font>
      <b/>
      <u/>
      <sz val="11"/>
      <color theme="1"/>
      <name val="Calibri"/>
      <family val="1"/>
      <charset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1"/>
      <charset val="2"/>
      <scheme val="minor"/>
    </font>
    <font>
      <b/>
      <sz val="12"/>
      <color theme="1"/>
      <name val="Symbol"/>
      <family val="1"/>
      <charset val="2"/>
    </font>
    <font>
      <vertAlign val="superscript"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Symbol"/>
      <family val="1"/>
      <charset val="2"/>
    </font>
    <font>
      <vertAlign val="sub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5" fillId="3" borderId="0" xfId="0" applyFont="1" applyFill="1"/>
    <xf numFmtId="0" fontId="15" fillId="4" borderId="0" xfId="0" applyFont="1" applyFill="1"/>
    <xf numFmtId="0" fontId="2" fillId="5" borderId="0" xfId="0" applyFont="1" applyFill="1"/>
    <xf numFmtId="165" fontId="0" fillId="2" borderId="0" xfId="0" applyNumberForma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0" fontId="1" fillId="6" borderId="0" xfId="0" applyFont="1" applyFill="1"/>
    <xf numFmtId="0" fontId="16" fillId="0" borderId="0" xfId="0" applyFont="1"/>
    <xf numFmtId="166" fontId="0" fillId="7" borderId="0" xfId="0" applyNumberFormat="1" applyFill="1" applyAlignment="1">
      <alignment horizontal="center"/>
    </xf>
    <xf numFmtId="0" fontId="0" fillId="8" borderId="0" xfId="0" applyFill="1"/>
    <xf numFmtId="164" fontId="1" fillId="0" borderId="0" xfId="0" applyNumberFormat="1" applyFont="1" applyAlignment="1">
      <alignment horizontal="center"/>
    </xf>
    <xf numFmtId="166" fontId="0" fillId="9" borderId="0" xfId="0" applyNumberFormat="1" applyFill="1" applyAlignment="1">
      <alignment horizontal="center"/>
    </xf>
    <xf numFmtId="0" fontId="19" fillId="0" borderId="0" xfId="0" applyFont="1"/>
    <xf numFmtId="0" fontId="2" fillId="0" borderId="0" xfId="0" applyFont="1"/>
    <xf numFmtId="0" fontId="20" fillId="0" borderId="0" xfId="0" applyFont="1" applyAlignment="1">
      <alignment horizontal="left"/>
    </xf>
    <xf numFmtId="0" fontId="1" fillId="10" borderId="0" xfId="0" applyFont="1" applyFill="1" applyAlignment="1">
      <alignment horizontal="center"/>
    </xf>
    <xf numFmtId="0" fontId="2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22" fillId="0" borderId="0" xfId="0" applyFont="1"/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5" xfId="0" applyFont="1" applyBorder="1"/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0" borderId="8" xfId="0" applyFont="1" applyBorder="1"/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7" fillId="0" borderId="0" xfId="0" applyFont="1"/>
    <xf numFmtId="0" fontId="28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28" fillId="0" borderId="0" xfId="0" applyFont="1"/>
    <xf numFmtId="0" fontId="24" fillId="11" borderId="6" xfId="0" applyFont="1" applyFill="1" applyBorder="1"/>
    <xf numFmtId="0" fontId="22" fillId="11" borderId="1" xfId="0" applyFont="1" applyFill="1" applyBorder="1" applyAlignment="1">
      <alignment horizontal="center"/>
    </xf>
    <xf numFmtId="165" fontId="22" fillId="11" borderId="7" xfId="0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505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A7FC9-B22D-494A-94D2-A20228EA9639}">
  <dimension ref="A1:C16"/>
  <sheetViews>
    <sheetView workbookViewId="0">
      <selection activeCell="C13" sqref="C13"/>
    </sheetView>
  </sheetViews>
  <sheetFormatPr defaultRowHeight="14.4"/>
  <cols>
    <col min="1" max="1" width="92.109375" bestFit="1" customWidth="1"/>
    <col min="2" max="2" width="32.88671875" customWidth="1"/>
    <col min="3" max="3" width="31.109375" customWidth="1"/>
  </cols>
  <sheetData>
    <row r="1" spans="1:3" ht="18">
      <c r="A1" s="50" t="s">
        <v>115</v>
      </c>
    </row>
    <row r="3" spans="1:3">
      <c r="A3" s="1" t="s">
        <v>116</v>
      </c>
      <c r="B3" s="1" t="s">
        <v>117</v>
      </c>
    </row>
    <row r="4" spans="1:3" ht="72">
      <c r="A4" s="51" t="s">
        <v>139</v>
      </c>
      <c r="B4" s="52" t="s">
        <v>140</v>
      </c>
    </row>
    <row r="6" spans="1:3">
      <c r="A6" s="1" t="s">
        <v>118</v>
      </c>
      <c r="B6" s="1" t="s">
        <v>119</v>
      </c>
      <c r="C6" s="1" t="s">
        <v>120</v>
      </c>
    </row>
    <row r="7" spans="1:3">
      <c r="A7" s="51" t="s">
        <v>121</v>
      </c>
      <c r="B7" s="51" t="s">
        <v>122</v>
      </c>
      <c r="C7" s="53" t="s">
        <v>141</v>
      </c>
    </row>
    <row r="8" spans="1:3">
      <c r="A8" s="53" t="s">
        <v>123</v>
      </c>
      <c r="B8" s="53" t="s">
        <v>124</v>
      </c>
      <c r="C8" s="53"/>
    </row>
    <row r="9" spans="1:3">
      <c r="A9" s="53" t="s">
        <v>125</v>
      </c>
      <c r="B9" s="53" t="s">
        <v>126</v>
      </c>
      <c r="C9" s="53"/>
    </row>
    <row r="10" spans="1:3">
      <c r="A10" s="53" t="s">
        <v>127</v>
      </c>
      <c r="B10" s="53" t="s">
        <v>128</v>
      </c>
      <c r="C10" s="53"/>
    </row>
    <row r="11" spans="1:3">
      <c r="A11" s="53" t="s">
        <v>129</v>
      </c>
      <c r="B11" s="53" t="s">
        <v>130</v>
      </c>
      <c r="C11" s="53"/>
    </row>
    <row r="12" spans="1:3">
      <c r="A12" s="53" t="s">
        <v>131</v>
      </c>
      <c r="B12" s="53" t="s">
        <v>132</v>
      </c>
      <c r="C12" s="53"/>
    </row>
    <row r="13" spans="1:3">
      <c r="A13" s="53" t="s">
        <v>133</v>
      </c>
      <c r="B13" s="53" t="s">
        <v>134</v>
      </c>
      <c r="C13" s="53"/>
    </row>
    <row r="14" spans="1:3">
      <c r="A14" s="53" t="s">
        <v>135</v>
      </c>
      <c r="B14" s="53" t="s">
        <v>136</v>
      </c>
      <c r="C14" s="53"/>
    </row>
    <row r="15" spans="1:3">
      <c r="B15" s="53" t="s">
        <v>137</v>
      </c>
    </row>
    <row r="16" spans="1:3">
      <c r="B16" s="53" t="s">
        <v>138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B08C-6271-4A6F-8638-1241F4F4188D}">
  <dimension ref="A1:BB133"/>
  <sheetViews>
    <sheetView zoomScale="50" zoomScaleNormal="50" workbookViewId="0">
      <selection activeCell="G4" sqref="G4"/>
    </sheetView>
  </sheetViews>
  <sheetFormatPr defaultRowHeight="14.4"/>
  <cols>
    <col min="1" max="1" width="32.109375" customWidth="1"/>
    <col min="2" max="2" width="16.77734375" customWidth="1"/>
    <col min="3" max="4" width="16.109375" bestFit="1" customWidth="1"/>
    <col min="5" max="5" width="16.88671875" customWidth="1"/>
    <col min="6" max="6" width="35.21875" customWidth="1"/>
    <col min="7" max="9" width="16.109375" bestFit="1" customWidth="1"/>
    <col min="10" max="10" width="16.88671875" customWidth="1"/>
    <col min="11" max="11" width="30.109375" customWidth="1"/>
    <col min="12" max="12" width="16.6640625" customWidth="1"/>
    <col min="13" max="14" width="14.88671875" customWidth="1"/>
    <col min="15" max="15" width="16.44140625" customWidth="1"/>
    <col min="16" max="16" width="29" customWidth="1"/>
    <col min="17" max="17" width="18.109375" bestFit="1" customWidth="1"/>
    <col min="18" max="19" width="15.21875" bestFit="1" customWidth="1"/>
    <col min="20" max="20" width="14.33203125" customWidth="1"/>
    <col min="21" max="21" width="28.5546875" customWidth="1"/>
    <col min="22" max="22" width="18.109375" bestFit="1" customWidth="1"/>
    <col min="23" max="23" width="16.109375" bestFit="1" customWidth="1"/>
    <col min="24" max="24" width="15.21875" bestFit="1" customWidth="1"/>
    <col min="25" max="25" width="12" customWidth="1"/>
    <col min="26" max="26" width="29" customWidth="1"/>
    <col min="27" max="27" width="18.109375" bestFit="1" customWidth="1"/>
    <col min="28" max="29" width="15.21875" bestFit="1" customWidth="1"/>
    <col min="30" max="30" width="14.33203125" customWidth="1"/>
    <col min="31" max="31" width="28.5546875" customWidth="1"/>
    <col min="32" max="32" width="18.109375" bestFit="1" customWidth="1"/>
    <col min="33" max="33" width="16.109375" bestFit="1" customWidth="1"/>
    <col min="34" max="34" width="15.21875" bestFit="1" customWidth="1"/>
    <col min="35" max="35" width="12.88671875" customWidth="1"/>
    <col min="36" max="36" width="32.109375" customWidth="1"/>
    <col min="37" max="39" width="16.109375" bestFit="1" customWidth="1"/>
    <col min="40" max="40" width="14.6640625" customWidth="1"/>
    <col min="41" max="41" width="31.21875" customWidth="1"/>
    <col min="42" max="44" width="16.109375" bestFit="1" customWidth="1"/>
    <col min="46" max="46" width="32.109375" customWidth="1"/>
    <col min="47" max="49" width="16.109375" bestFit="1" customWidth="1"/>
    <col min="50" max="50" width="14.6640625" customWidth="1"/>
    <col min="51" max="51" width="30.109375" customWidth="1"/>
    <col min="52" max="54" width="16.109375" bestFit="1" customWidth="1"/>
  </cols>
  <sheetData>
    <row r="1" spans="1:4" ht="25.8">
      <c r="A1" s="30" t="s">
        <v>68</v>
      </c>
    </row>
    <row r="2" spans="1:4">
      <c r="A2" s="1" t="s">
        <v>48</v>
      </c>
    </row>
    <row r="3" spans="1:4">
      <c r="A3" s="1" t="s">
        <v>25</v>
      </c>
    </row>
    <row r="4" spans="1:4">
      <c r="A4" t="s">
        <v>9</v>
      </c>
      <c r="B4" s="8">
        <v>298.14999999999998</v>
      </c>
      <c r="C4" t="s">
        <v>13</v>
      </c>
    </row>
    <row r="5" spans="1:4">
      <c r="A5" t="s">
        <v>10</v>
      </c>
      <c r="B5" s="9">
        <v>6.6260799999999997E-34</v>
      </c>
      <c r="C5" t="s">
        <v>14</v>
      </c>
    </row>
    <row r="6" spans="1:4">
      <c r="A6" t="s">
        <v>11</v>
      </c>
      <c r="B6" s="9">
        <v>1.3806999999999999E-23</v>
      </c>
      <c r="C6" t="s">
        <v>15</v>
      </c>
    </row>
    <row r="7" spans="1:4">
      <c r="A7" t="s">
        <v>20</v>
      </c>
      <c r="B7" s="9">
        <v>1.9858779999999999E-3</v>
      </c>
      <c r="C7" t="s">
        <v>21</v>
      </c>
    </row>
    <row r="8" spans="1:4">
      <c r="A8" t="s">
        <v>17</v>
      </c>
      <c r="B8" s="9">
        <v>6.0221E+23</v>
      </c>
      <c r="C8" t="s">
        <v>18</v>
      </c>
    </row>
    <row r="9" spans="1:4">
      <c r="A9" t="s">
        <v>12</v>
      </c>
      <c r="B9" s="8">
        <v>101325</v>
      </c>
      <c r="C9" t="s">
        <v>16</v>
      </c>
    </row>
    <row r="10" spans="1:4" ht="16.2">
      <c r="A10" t="s">
        <v>19</v>
      </c>
      <c r="B10" s="9">
        <v>6.02E+20</v>
      </c>
      <c r="C10" t="s">
        <v>22</v>
      </c>
    </row>
    <row r="11" spans="1:4">
      <c r="B11" s="9"/>
    </row>
    <row r="12" spans="1:4">
      <c r="A12" s="1" t="s">
        <v>50</v>
      </c>
    </row>
    <row r="13" spans="1:4" s="17" customFormat="1">
      <c r="A13" s="17" t="s">
        <v>28</v>
      </c>
    </row>
    <row r="14" spans="1:4">
      <c r="A14" s="1" t="s">
        <v>57</v>
      </c>
    </row>
    <row r="15" spans="1:4" ht="15.6">
      <c r="B15" s="5" t="s">
        <v>8</v>
      </c>
      <c r="C15" s="5" t="s">
        <v>0</v>
      </c>
      <c r="D15" s="5" t="s">
        <v>1</v>
      </c>
    </row>
    <row r="16" spans="1:4">
      <c r="A16" t="s">
        <v>59</v>
      </c>
      <c r="B16" s="2">
        <v>-466.19880899999998</v>
      </c>
      <c r="C16" s="2">
        <v>-466.18500499999999</v>
      </c>
      <c r="D16" s="2">
        <v>-466.23835700000001</v>
      </c>
    </row>
    <row r="17" spans="1:44">
      <c r="A17" t="s">
        <v>58</v>
      </c>
      <c r="B17" s="2">
        <v>-150.31487799999999</v>
      </c>
      <c r="C17" s="2">
        <v>-150.31157099999999</v>
      </c>
      <c r="D17" s="2">
        <v>-150.33482699999999</v>
      </c>
    </row>
    <row r="18" spans="1:44">
      <c r="A18" t="s">
        <v>23</v>
      </c>
      <c r="B18" s="2">
        <v>-616.56418399999995</v>
      </c>
      <c r="C18" s="2">
        <v>-616.54908499999999</v>
      </c>
      <c r="D18" s="2">
        <v>-616.60516700000005</v>
      </c>
    </row>
    <row r="19" spans="1:44" ht="15.6">
      <c r="B19" s="3" t="s">
        <v>3</v>
      </c>
      <c r="C19" s="3" t="s">
        <v>7</v>
      </c>
      <c r="D19" s="3" t="s">
        <v>6</v>
      </c>
    </row>
    <row r="20" spans="1:44">
      <c r="B20" s="4">
        <f>(B18-B17-B16)*627.51</f>
        <v>-31.687372469968796</v>
      </c>
      <c r="C20" s="4">
        <f t="shared" ref="C20:D20" si="0">(C18-C17-C16)*627.51</f>
        <v>-32.949922590027114</v>
      </c>
      <c r="D20" s="4">
        <f t="shared" si="0"/>
        <v>-20.069652330015803</v>
      </c>
    </row>
    <row r="21" spans="1:44">
      <c r="A21" s="29" t="s">
        <v>65</v>
      </c>
      <c r="P21" s="29" t="s">
        <v>66</v>
      </c>
      <c r="Z21" s="29" t="s">
        <v>67</v>
      </c>
    </row>
    <row r="22" spans="1:44" s="11" customFormat="1">
      <c r="A22" s="38" t="s">
        <v>100</v>
      </c>
      <c r="F22" s="38" t="s">
        <v>100</v>
      </c>
      <c r="K22" s="38" t="s">
        <v>100</v>
      </c>
      <c r="P22" s="10"/>
      <c r="Z22" s="10"/>
    </row>
    <row r="23" spans="1:44">
      <c r="A23" s="1" t="s">
        <v>144</v>
      </c>
      <c r="F23" s="1" t="s">
        <v>71</v>
      </c>
      <c r="K23" s="1" t="s">
        <v>72</v>
      </c>
      <c r="P23" s="1" t="s">
        <v>144</v>
      </c>
      <c r="U23" s="1" t="s">
        <v>89</v>
      </c>
      <c r="Z23" s="1" t="s">
        <v>144</v>
      </c>
      <c r="AE23" s="1" t="s">
        <v>89</v>
      </c>
    </row>
    <row r="24" spans="1:44" s="16" customFormat="1">
      <c r="A24" s="15" t="s">
        <v>29</v>
      </c>
      <c r="F24" s="15" t="s">
        <v>54</v>
      </c>
      <c r="G24" s="26"/>
      <c r="H24" s="26"/>
      <c r="I24" s="26"/>
      <c r="J24" s="26"/>
      <c r="K24" s="15" t="s">
        <v>73</v>
      </c>
      <c r="L24" s="26"/>
      <c r="M24" s="26"/>
      <c r="N24" s="26"/>
      <c r="O24" s="26"/>
      <c r="P24" s="15" t="s">
        <v>29</v>
      </c>
      <c r="U24" s="15" t="s">
        <v>54</v>
      </c>
      <c r="V24" s="26"/>
      <c r="W24" s="26"/>
      <c r="X24" s="26"/>
      <c r="Y24" s="26"/>
      <c r="Z24" s="15" t="s">
        <v>29</v>
      </c>
      <c r="AE24" s="15" t="s">
        <v>54</v>
      </c>
      <c r="AF24" s="26"/>
      <c r="AG24" s="26"/>
      <c r="AH24" s="26"/>
      <c r="AI24" s="26"/>
      <c r="AJ24" s="25"/>
      <c r="AO24" s="15"/>
    </row>
    <row r="25" spans="1:44" ht="15.6">
      <c r="B25" s="5" t="s">
        <v>8</v>
      </c>
      <c r="C25" s="5" t="s">
        <v>0</v>
      </c>
      <c r="D25" s="5" t="s">
        <v>1</v>
      </c>
      <c r="G25" s="5" t="s">
        <v>8</v>
      </c>
      <c r="H25" s="5" t="s">
        <v>0</v>
      </c>
      <c r="I25" s="5" t="s">
        <v>1</v>
      </c>
      <c r="J25" s="12"/>
      <c r="L25" s="5" t="s">
        <v>8</v>
      </c>
      <c r="M25" s="5" t="s">
        <v>0</v>
      </c>
      <c r="N25" s="5" t="s">
        <v>1</v>
      </c>
      <c r="O25" s="12"/>
      <c r="Q25" s="5" t="s">
        <v>8</v>
      </c>
      <c r="R25" s="5" t="s">
        <v>0</v>
      </c>
      <c r="S25" s="5" t="s">
        <v>1</v>
      </c>
      <c r="V25" s="5" t="s">
        <v>8</v>
      </c>
      <c r="W25" s="5" t="s">
        <v>0</v>
      </c>
      <c r="X25" s="5" t="s">
        <v>1</v>
      </c>
      <c r="Y25" s="12"/>
      <c r="AA25" s="5" t="s">
        <v>8</v>
      </c>
      <c r="AB25" s="5" t="s">
        <v>0</v>
      </c>
      <c r="AC25" s="5" t="s">
        <v>1</v>
      </c>
      <c r="AF25" s="5" t="s">
        <v>8</v>
      </c>
      <c r="AG25" s="5" t="s">
        <v>0</v>
      </c>
      <c r="AH25" s="5" t="s">
        <v>1</v>
      </c>
      <c r="AI25" s="12"/>
      <c r="AJ25" s="11"/>
      <c r="AK25" s="5"/>
      <c r="AL25" s="5"/>
      <c r="AM25" s="5"/>
      <c r="AP25" s="5"/>
      <c r="AQ25" s="5"/>
      <c r="AR25" s="5"/>
    </row>
    <row r="26" spans="1:44">
      <c r="A26" t="s">
        <v>23</v>
      </c>
      <c r="B26" s="33">
        <v>-616.56418399999995</v>
      </c>
      <c r="C26" s="2">
        <v>-616.54908499999999</v>
      </c>
      <c r="D26" s="2">
        <v>-616.60516700000005</v>
      </c>
      <c r="E26" s="1" t="s">
        <v>47</v>
      </c>
      <c r="F26" t="s">
        <v>23</v>
      </c>
      <c r="G26" s="2">
        <v>-616.56418399999995</v>
      </c>
      <c r="H26" s="2">
        <v>-616.54908499999999</v>
      </c>
      <c r="I26" s="2">
        <v>-616.60516700000005</v>
      </c>
      <c r="J26" s="13"/>
      <c r="K26" t="s">
        <v>23</v>
      </c>
      <c r="L26" s="2">
        <v>-616.56418399999995</v>
      </c>
      <c r="M26" s="2">
        <v>-616.54908499999999</v>
      </c>
      <c r="N26" s="2">
        <v>-616.60516700000005</v>
      </c>
      <c r="O26" s="13"/>
      <c r="P26" t="s">
        <v>23</v>
      </c>
      <c r="Q26" s="2">
        <v>-616.61875699999996</v>
      </c>
      <c r="R26" s="2">
        <v>-616.60362999999995</v>
      </c>
      <c r="S26" s="2">
        <v>-616.659808</v>
      </c>
      <c r="T26" s="1"/>
      <c r="U26" t="s">
        <v>23</v>
      </c>
      <c r="V26" s="2">
        <v>-616.61875699999996</v>
      </c>
      <c r="W26" s="2">
        <v>-616.60362999999995</v>
      </c>
      <c r="X26" s="2">
        <v>-616.659808</v>
      </c>
      <c r="Y26" s="13"/>
      <c r="Z26" t="s">
        <v>23</v>
      </c>
      <c r="AA26" s="2">
        <v>-616.54633999999999</v>
      </c>
      <c r="AB26" s="2">
        <v>-616.53137000000004</v>
      </c>
      <c r="AC26" s="2">
        <v>-616.58660699999996</v>
      </c>
      <c r="AD26" s="1"/>
      <c r="AE26" t="s">
        <v>23</v>
      </c>
      <c r="AF26" s="2">
        <v>-616.54633999999999</v>
      </c>
      <c r="AG26" s="2">
        <v>-616.53137000000004</v>
      </c>
      <c r="AH26" s="2">
        <v>-616.58660699999996</v>
      </c>
      <c r="AI26" s="13"/>
      <c r="AJ26" s="11"/>
      <c r="AK26" s="2"/>
      <c r="AL26" s="2"/>
      <c r="AM26" s="2"/>
      <c r="AP26" s="2"/>
      <c r="AQ26" s="2"/>
      <c r="AR26" s="2"/>
    </row>
    <row r="27" spans="1:44">
      <c r="A27" t="s">
        <v>30</v>
      </c>
      <c r="B27" s="2">
        <v>-616.56276800000001</v>
      </c>
      <c r="C27" s="2">
        <v>-616.54764999999998</v>
      </c>
      <c r="D27" s="2">
        <v>-616.60367299999996</v>
      </c>
      <c r="F27" t="s">
        <v>31</v>
      </c>
      <c r="G27" s="2">
        <v>-616.53234799999996</v>
      </c>
      <c r="H27" s="2">
        <v>-616.51812199999995</v>
      </c>
      <c r="I27" s="2">
        <v>-616.57142099999999</v>
      </c>
      <c r="J27" s="13"/>
      <c r="K27" t="s">
        <v>75</v>
      </c>
      <c r="L27" s="2">
        <v>-616.53556500000002</v>
      </c>
      <c r="M27" s="2">
        <v>-616.52162199999998</v>
      </c>
      <c r="N27" s="2">
        <v>-616.573938</v>
      </c>
      <c r="O27" s="13"/>
      <c r="P27" s="32" t="s">
        <v>31</v>
      </c>
      <c r="Q27" s="2">
        <v>-616.59132399999999</v>
      </c>
      <c r="R27" s="2">
        <v>-616.57754599999998</v>
      </c>
      <c r="S27" s="2">
        <v>-616.62963400000001</v>
      </c>
      <c r="U27" s="32" t="s">
        <v>31</v>
      </c>
      <c r="V27" s="2">
        <v>-616.58727499999998</v>
      </c>
      <c r="W27" s="2">
        <v>-616.57303100000001</v>
      </c>
      <c r="X27" s="2">
        <v>-616.62635899999998</v>
      </c>
      <c r="Y27" s="13"/>
      <c r="Z27" s="32" t="s">
        <v>31</v>
      </c>
      <c r="AA27" s="2">
        <v>-616.51939200000004</v>
      </c>
      <c r="AB27" s="2">
        <v>-616.50558599999999</v>
      </c>
      <c r="AC27" s="2">
        <v>-616.55771600000003</v>
      </c>
      <c r="AE27" s="32" t="s">
        <v>31</v>
      </c>
      <c r="AF27" s="2">
        <v>-616.51533600000005</v>
      </c>
      <c r="AG27" s="2">
        <v>-616.50109099999997</v>
      </c>
      <c r="AH27" s="2">
        <v>-616.55441499999995</v>
      </c>
      <c r="AI27" s="13"/>
      <c r="AJ27" s="11"/>
      <c r="AK27" s="2"/>
      <c r="AL27" s="2"/>
      <c r="AM27" s="2"/>
      <c r="AP27" s="2"/>
      <c r="AQ27" s="2"/>
      <c r="AR27" s="2"/>
    </row>
    <row r="28" spans="1:44">
      <c r="A28" t="s">
        <v>43</v>
      </c>
      <c r="B28" s="2">
        <v>-616.56241499999999</v>
      </c>
      <c r="C28" s="2">
        <v>-616.54715499999998</v>
      </c>
      <c r="D28" s="2">
        <v>-616.60351800000001</v>
      </c>
      <c r="F28" t="s">
        <v>51</v>
      </c>
      <c r="G28" s="2">
        <v>-616.56225199999994</v>
      </c>
      <c r="H28" s="2">
        <v>-616.54670299999998</v>
      </c>
      <c r="I28" s="2">
        <v>-616.60333400000002</v>
      </c>
      <c r="J28" s="13"/>
      <c r="K28" t="s">
        <v>74</v>
      </c>
      <c r="L28" s="2">
        <v>-616.56570099999999</v>
      </c>
      <c r="M28" s="2">
        <v>-616.55001000000004</v>
      </c>
      <c r="N28" s="2">
        <v>-616.60672399999999</v>
      </c>
      <c r="O28" s="13"/>
      <c r="P28" t="s">
        <v>32</v>
      </c>
      <c r="Q28" s="2">
        <v>-616.61285599999997</v>
      </c>
      <c r="R28" s="2">
        <v>-616.599063</v>
      </c>
      <c r="S28" s="2">
        <v>-616.65133300000002</v>
      </c>
      <c r="U28" t="s">
        <v>51</v>
      </c>
      <c r="V28" s="2">
        <v>-616.61718399999995</v>
      </c>
      <c r="W28" s="2">
        <v>-616.60162700000001</v>
      </c>
      <c r="X28" s="2">
        <v>-616.65830600000004</v>
      </c>
      <c r="Y28" s="13"/>
      <c r="Z28" t="s">
        <v>32</v>
      </c>
      <c r="AA28" s="2">
        <v>-616.54478700000004</v>
      </c>
      <c r="AB28" s="2">
        <v>-616.53108999999995</v>
      </c>
      <c r="AC28" s="2">
        <v>-616.58300199999996</v>
      </c>
      <c r="AE28" t="s">
        <v>51</v>
      </c>
      <c r="AF28" s="2">
        <v>-616.54755699999998</v>
      </c>
      <c r="AG28" s="2">
        <v>-616.53198499999996</v>
      </c>
      <c r="AH28" s="2">
        <v>-616.58873800000003</v>
      </c>
      <c r="AI28" s="13"/>
      <c r="AJ28" s="11"/>
      <c r="AK28" s="2"/>
      <c r="AL28" s="2"/>
      <c r="AM28" s="2"/>
      <c r="AP28" s="2"/>
      <c r="AQ28" s="2"/>
      <c r="AR28" s="2"/>
    </row>
    <row r="29" spans="1:44" ht="16.8">
      <c r="A29" t="s">
        <v>44</v>
      </c>
      <c r="B29" s="2">
        <v>-616.56011899999999</v>
      </c>
      <c r="C29" s="2">
        <v>-616.54494799999998</v>
      </c>
      <c r="D29" s="2">
        <v>-616.60095000000001</v>
      </c>
      <c r="G29" s="3" t="s">
        <v>2</v>
      </c>
      <c r="H29" s="3" t="s">
        <v>4</v>
      </c>
      <c r="I29" s="3" t="s">
        <v>5</v>
      </c>
      <c r="J29" s="13"/>
      <c r="L29" s="3" t="s">
        <v>2</v>
      </c>
      <c r="M29" s="3" t="s">
        <v>4</v>
      </c>
      <c r="N29" s="3" t="s">
        <v>5</v>
      </c>
      <c r="O29" s="13"/>
      <c r="Q29" s="3" t="s">
        <v>2</v>
      </c>
      <c r="R29" s="3" t="s">
        <v>4</v>
      </c>
      <c r="S29" s="3" t="s">
        <v>5</v>
      </c>
      <c r="V29" s="3" t="s">
        <v>2</v>
      </c>
      <c r="W29" s="3" t="s">
        <v>4</v>
      </c>
      <c r="X29" s="3" t="s">
        <v>5</v>
      </c>
      <c r="Y29" s="13"/>
      <c r="AA29" s="3" t="s">
        <v>2</v>
      </c>
      <c r="AB29" s="3" t="s">
        <v>4</v>
      </c>
      <c r="AC29" s="3" t="s">
        <v>5</v>
      </c>
      <c r="AF29" s="3" t="s">
        <v>2</v>
      </c>
      <c r="AG29" s="3" t="s">
        <v>4</v>
      </c>
      <c r="AH29" s="3" t="s">
        <v>5</v>
      </c>
      <c r="AI29" s="13"/>
      <c r="AJ29" s="11"/>
      <c r="AK29" s="2"/>
      <c r="AL29" s="2"/>
      <c r="AM29" s="2"/>
      <c r="AP29" s="2"/>
      <c r="AQ29" s="2"/>
      <c r="AR29" s="2"/>
    </row>
    <row r="30" spans="1:44">
      <c r="A30" t="s">
        <v>31</v>
      </c>
      <c r="B30" s="2">
        <v>-616.53781700000002</v>
      </c>
      <c r="C30" s="2">
        <v>-616.524091</v>
      </c>
      <c r="D30" s="2">
        <v>-616.57601099999999</v>
      </c>
      <c r="E30" s="1" t="s">
        <v>47</v>
      </c>
      <c r="G30" s="4">
        <f>(G27-G26)*627.51</f>
        <v>19.977408359999011</v>
      </c>
      <c r="H30" s="4">
        <f>(H27-H26)*627.51</f>
        <v>19.429592130026659</v>
      </c>
      <c r="I30" s="20">
        <f>(I27-I26)*627.51</f>
        <v>21.17595246004058</v>
      </c>
      <c r="J30" s="13"/>
      <c r="L30" s="4">
        <f>(L27-L26)*627.51</f>
        <v>17.958708689959284</v>
      </c>
      <c r="M30" s="4">
        <f>(M27-M26)*627.51</f>
        <v>17.233307130007255</v>
      </c>
      <c r="N30" s="20">
        <f>(N27-N26)*627.51</f>
        <v>19.59650979003327</v>
      </c>
      <c r="O30" s="13"/>
      <c r="Q30" s="4">
        <f>(Q27-Q26)*627.51</f>
        <v>17.214481829983445</v>
      </c>
      <c r="R30" s="4">
        <f>(R27-R26)*627.51</f>
        <v>16.36797083998049</v>
      </c>
      <c r="S30" s="20">
        <f>(S27-S26)*627.51</f>
        <v>18.934486739992568</v>
      </c>
      <c r="V30" s="4">
        <f>(V27-V26)*627.51</f>
        <v>19.755269819989138</v>
      </c>
      <c r="W30" s="4">
        <f>(W27-W26)*627.51</f>
        <v>19.20117848996129</v>
      </c>
      <c r="X30" s="20">
        <f>(X27-X26)*627.51</f>
        <v>20.989581990011743</v>
      </c>
      <c r="Y30" s="13"/>
      <c r="AA30" s="4">
        <f>(AA27-AA26)*627.51</f>
        <v>16.9101394799671</v>
      </c>
      <c r="AB30" s="4">
        <f>(AB27-AB26)*627.51</f>
        <v>16.179717840027745</v>
      </c>
      <c r="AC30" s="20">
        <f>(AC27-AC26)*627.51</f>
        <v>18.129391409956387</v>
      </c>
      <c r="AF30" s="4">
        <f>(AF27-AF26)*627.51</f>
        <v>19.455320039961702</v>
      </c>
      <c r="AG30" s="4">
        <f>(AG27-AG26)*627.51</f>
        <v>19.000375290040232</v>
      </c>
      <c r="AH30" s="20">
        <f>(AH27-AH26)*627.51</f>
        <v>20.200801920005713</v>
      </c>
      <c r="AI30" s="13"/>
      <c r="AJ30" s="11"/>
      <c r="AK30" s="2"/>
      <c r="AL30" s="2"/>
      <c r="AM30" s="2"/>
      <c r="AP30" s="2"/>
      <c r="AQ30" s="2"/>
      <c r="AR30" s="2"/>
    </row>
    <row r="31" spans="1:44" ht="15.6">
      <c r="A31" t="s">
        <v>75</v>
      </c>
      <c r="B31" s="2"/>
      <c r="C31" s="2"/>
      <c r="D31" s="2"/>
      <c r="G31" s="3" t="s">
        <v>3</v>
      </c>
      <c r="H31" s="3" t="s">
        <v>7</v>
      </c>
      <c r="I31" s="3" t="s">
        <v>6</v>
      </c>
      <c r="J31" s="13"/>
      <c r="L31" s="3" t="s">
        <v>3</v>
      </c>
      <c r="M31" s="3" t="s">
        <v>7</v>
      </c>
      <c r="N31" s="3" t="s">
        <v>6</v>
      </c>
      <c r="O31" s="13"/>
      <c r="Q31" s="3" t="s">
        <v>3</v>
      </c>
      <c r="R31" s="3" t="s">
        <v>7</v>
      </c>
      <c r="S31" s="3" t="s">
        <v>6</v>
      </c>
      <c r="V31" s="3" t="s">
        <v>3</v>
      </c>
      <c r="W31" s="3" t="s">
        <v>7</v>
      </c>
      <c r="X31" s="3" t="s">
        <v>6</v>
      </c>
      <c r="Y31" s="13"/>
      <c r="AA31" s="3" t="s">
        <v>3</v>
      </c>
      <c r="AB31" s="3" t="s">
        <v>7</v>
      </c>
      <c r="AC31" s="3" t="s">
        <v>6</v>
      </c>
      <c r="AF31" s="3" t="s">
        <v>3</v>
      </c>
      <c r="AG31" s="3" t="s">
        <v>7</v>
      </c>
      <c r="AH31" s="3" t="s">
        <v>6</v>
      </c>
      <c r="AI31" s="13"/>
      <c r="AJ31" s="11"/>
      <c r="AK31" s="3"/>
      <c r="AL31" s="3"/>
      <c r="AM31" s="3"/>
      <c r="AP31" s="3"/>
      <c r="AQ31" s="3"/>
      <c r="AR31" s="3"/>
    </row>
    <row r="32" spans="1:44">
      <c r="A32" t="s">
        <v>32</v>
      </c>
      <c r="B32" s="2">
        <v>-616.55862400000001</v>
      </c>
      <c r="C32" s="2">
        <v>-616.54490599999997</v>
      </c>
      <c r="D32" s="2">
        <v>-616.59689900000001</v>
      </c>
      <c r="G32" s="4">
        <f>(G28-G26)*627.51</f>
        <v>1.2123493200067161</v>
      </c>
      <c r="H32" s="4">
        <f>(H28-H26)*627.51</f>
        <v>1.4947288200071727</v>
      </c>
      <c r="I32" s="4">
        <f>(I28-I26)*627.51</f>
        <v>1.1502258300208836</v>
      </c>
      <c r="J32" s="13"/>
      <c r="L32" s="4">
        <f>(L28-L26)*627.51</f>
        <v>-0.95193267002214832</v>
      </c>
      <c r="M32" s="4">
        <f>(M28-M26)*627.51</f>
        <v>-0.58044675003264501</v>
      </c>
      <c r="N32" s="4">
        <f>(N28-N26)*627.51</f>
        <v>-0.97703306995877592</v>
      </c>
      <c r="O32" s="13"/>
      <c r="Q32" s="4">
        <f>(Q28-Q26)*627.51</f>
        <v>3.7029365099964751</v>
      </c>
      <c r="R32" s="4">
        <f>(R28-R26)*627.51</f>
        <v>2.8658381699697566</v>
      </c>
      <c r="S32" s="4">
        <f>(S28-S26)*627.51</f>
        <v>5.3181472499848192</v>
      </c>
      <c r="V32" s="4">
        <f>(V28-V26)*627.51</f>
        <v>0.98707323000476666</v>
      </c>
      <c r="W32" s="4">
        <f>(W28-W26)*627.51</f>
        <v>1.2569025299655698</v>
      </c>
      <c r="X32" s="4">
        <f>(X28-X26)*627.51</f>
        <v>0.94252001997457335</v>
      </c>
      <c r="Y32" s="13"/>
      <c r="AA32" s="4">
        <f>(AA28-AA26)*627.51</f>
        <v>0.9745230299651132</v>
      </c>
      <c r="AB32" s="4">
        <f>(AB28-AB26)*627.51</f>
        <v>0.17570280005577046</v>
      </c>
      <c r="AC32" s="4">
        <f>(AC28-AC26)*627.51</f>
        <v>2.2621735499957309</v>
      </c>
      <c r="AF32" s="4">
        <f>(AF28-AF26)*627.51</f>
        <v>-0.76367966999806414</v>
      </c>
      <c r="AG32" s="4">
        <f>(AG28-AG26)*627.51</f>
        <v>-0.38591864995306424</v>
      </c>
      <c r="AH32" s="4">
        <f>(AH28-AH26)*627.51</f>
        <v>-1.3372238100481366</v>
      </c>
      <c r="AI32" s="13"/>
      <c r="AJ32" s="11"/>
      <c r="AK32" s="4"/>
      <c r="AL32" s="4"/>
      <c r="AM32" s="4"/>
      <c r="AN32" s="6"/>
      <c r="AP32" s="4"/>
      <c r="AQ32" s="4"/>
      <c r="AR32" s="4"/>
    </row>
    <row r="33" spans="1:44" ht="16.8">
      <c r="B33" s="3" t="s">
        <v>2</v>
      </c>
      <c r="C33" s="3" t="s">
        <v>4</v>
      </c>
      <c r="D33" s="3" t="s">
        <v>5</v>
      </c>
      <c r="G33" s="4"/>
      <c r="H33" s="21" t="s">
        <v>26</v>
      </c>
      <c r="I33" s="22">
        <f>($B$6*$B$4/$B$5)*EXP(-(I30)/($B$7*$B$4))</f>
        <v>1.823182955005773E-3</v>
      </c>
      <c r="J33" s="14"/>
      <c r="L33" s="4"/>
      <c r="M33" s="21" t="s">
        <v>26</v>
      </c>
      <c r="N33" s="22">
        <f>($B$6*$B$4/$B$5)*EXP(-(N30)/($B$7*$B$4))</f>
        <v>2.626291654673402E-2</v>
      </c>
      <c r="O33" s="14"/>
      <c r="Q33" s="4"/>
      <c r="R33" s="21" t="s">
        <v>26</v>
      </c>
      <c r="S33" s="22">
        <f>($B$6*$B$4/$B$5)*EXP(-(S30)/($B$7*$B$4))</f>
        <v>8.0340272315670785E-2</v>
      </c>
      <c r="T33" s="6"/>
      <c r="V33" s="4"/>
      <c r="W33" s="21" t="s">
        <v>26</v>
      </c>
      <c r="X33" s="22">
        <f>($B$6*$B$4/$B$5)*EXP(-(X30)/($B$7*$B$4))</f>
        <v>2.497652353682545E-3</v>
      </c>
      <c r="Y33" s="14"/>
      <c r="AA33" s="4"/>
      <c r="AB33" s="21" t="s">
        <v>26</v>
      </c>
      <c r="AC33" s="22">
        <f>($B$6*$B$4/$B$5)*EXP(-(AC30)/($B$7*$B$4))</f>
        <v>0.3129438296596796</v>
      </c>
      <c r="AD33" s="6"/>
      <c r="AF33" s="4"/>
      <c r="AG33" s="21" t="s">
        <v>26</v>
      </c>
      <c r="AH33" s="22">
        <f>($B$6*$B$4/$B$5)*EXP(-(AH30)/($B$7*$B$4))</f>
        <v>9.4645054830791824E-3</v>
      </c>
      <c r="AI33" s="14"/>
      <c r="AJ33" s="11"/>
      <c r="AK33" s="3"/>
      <c r="AL33" s="3"/>
      <c r="AM33" s="3"/>
      <c r="AP33" s="3"/>
      <c r="AQ33" s="3"/>
      <c r="AR33" s="3"/>
    </row>
    <row r="34" spans="1:44" ht="16.8">
      <c r="B34" s="4">
        <f>(B30-B26)*627.51</f>
        <v>16.545556169960168</v>
      </c>
      <c r="C34" s="4">
        <f>(C30-C26)*627.51</f>
        <v>15.683984939995238</v>
      </c>
      <c r="D34" s="20">
        <f>(D30-D26)*627.51</f>
        <v>18.295681560035923</v>
      </c>
      <c r="E34" s="6"/>
      <c r="F34" s="11"/>
      <c r="G34" s="7"/>
      <c r="H34" s="21" t="s">
        <v>62</v>
      </c>
      <c r="I34" s="31">
        <v>2.2999999999999998</v>
      </c>
      <c r="J34" s="7" t="s">
        <v>63</v>
      </c>
      <c r="K34" s="11"/>
      <c r="L34" s="7"/>
      <c r="M34" s="21" t="s">
        <v>62</v>
      </c>
      <c r="N34" s="23">
        <v>5.7000000000000002E-2</v>
      </c>
      <c r="O34" s="7" t="s">
        <v>64</v>
      </c>
      <c r="Q34" s="4"/>
      <c r="R34" s="21" t="s">
        <v>62</v>
      </c>
      <c r="S34" s="23"/>
      <c r="U34" s="11"/>
      <c r="V34" s="7"/>
      <c r="W34" s="21" t="s">
        <v>62</v>
      </c>
      <c r="X34" s="34">
        <v>3.1</v>
      </c>
      <c r="Y34" s="7" t="s">
        <v>63</v>
      </c>
      <c r="AA34" s="4"/>
      <c r="AB34" s="21" t="s">
        <v>62</v>
      </c>
      <c r="AC34" s="23"/>
      <c r="AE34" s="11"/>
      <c r="AF34" s="7"/>
      <c r="AG34" s="21" t="s">
        <v>62</v>
      </c>
      <c r="AH34" s="34">
        <v>12</v>
      </c>
      <c r="AI34" s="7" t="s">
        <v>63</v>
      </c>
      <c r="AJ34" s="11"/>
      <c r="AK34" s="4"/>
      <c r="AL34" s="4"/>
      <c r="AM34" s="4"/>
      <c r="AP34" s="4"/>
      <c r="AQ34" s="4"/>
      <c r="AR34" s="4"/>
    </row>
    <row r="35" spans="1:44" ht="16.8">
      <c r="B35" s="3" t="s">
        <v>3</v>
      </c>
      <c r="C35" s="3" t="s">
        <v>7</v>
      </c>
      <c r="D35" s="3" t="s">
        <v>6</v>
      </c>
      <c r="F35" s="11"/>
      <c r="G35" s="7"/>
      <c r="H35" s="21"/>
      <c r="I35" s="23"/>
      <c r="J35" s="7"/>
      <c r="K35" s="7"/>
      <c r="L35" s="7"/>
      <c r="M35" s="21" t="s">
        <v>62</v>
      </c>
      <c r="N35" s="31">
        <v>3.6</v>
      </c>
      <c r="O35" s="7" t="s">
        <v>83</v>
      </c>
      <c r="P35" s="11"/>
      <c r="Q35" s="14"/>
      <c r="R35" s="14"/>
      <c r="S35" s="14"/>
      <c r="U35" s="11"/>
      <c r="V35" s="7"/>
      <c r="W35" s="21"/>
      <c r="X35" s="23"/>
      <c r="Y35" s="7"/>
      <c r="Z35" s="11"/>
      <c r="AA35" s="7"/>
      <c r="AB35" s="27"/>
      <c r="AC35" s="23"/>
      <c r="AD35" s="11"/>
      <c r="AE35" s="11"/>
      <c r="AF35" s="7"/>
      <c r="AG35" s="7"/>
      <c r="AH35" s="7"/>
      <c r="AI35" s="11"/>
      <c r="AJ35" s="11"/>
      <c r="AK35" s="4"/>
      <c r="AL35" s="4"/>
      <c r="AM35" s="4"/>
      <c r="AP35" s="4"/>
      <c r="AQ35" s="4"/>
      <c r="AR35" s="4"/>
    </row>
    <row r="36" spans="1:44">
      <c r="B36" s="4">
        <f>(B32-B26)*627.51</f>
        <v>3.4889555999660082</v>
      </c>
      <c r="C36" s="4">
        <f>(C32-C26)*627.51</f>
        <v>2.6223642900137518</v>
      </c>
      <c r="D36" s="4">
        <f>(D32-D26)*627.51</f>
        <v>5.1882526800274125</v>
      </c>
      <c r="F36" s="11"/>
      <c r="G36" s="14"/>
      <c r="H36" s="14"/>
      <c r="I36" s="14"/>
      <c r="J36" s="7"/>
      <c r="K36" s="7"/>
      <c r="L36" s="7"/>
      <c r="M36" s="7"/>
      <c r="N36" s="7"/>
      <c r="O36" s="7"/>
      <c r="U36" s="11"/>
      <c r="V36" s="14"/>
      <c r="W36" s="14"/>
      <c r="X36" s="14"/>
      <c r="Y36" s="7"/>
      <c r="Z36" s="11"/>
      <c r="AA36" s="7"/>
      <c r="AB36" s="27"/>
      <c r="AC36" s="23"/>
      <c r="AD36" s="28"/>
      <c r="AE36" s="11"/>
      <c r="AF36" s="7"/>
      <c r="AG36" s="7"/>
      <c r="AH36" s="7"/>
      <c r="AI36" s="11"/>
      <c r="AJ36" s="11"/>
      <c r="AK36" s="4"/>
      <c r="AL36" s="4"/>
      <c r="AM36" s="4"/>
      <c r="AP36" s="4"/>
      <c r="AQ36" s="4"/>
      <c r="AR36" s="4"/>
    </row>
    <row r="37" spans="1:44" ht="16.8">
      <c r="B37" s="4"/>
      <c r="C37" s="21" t="s">
        <v>26</v>
      </c>
      <c r="D37" s="31">
        <f>($B$6*$B$4/$B$5)*EXP(-(D34)/($B$7*$B$4))</f>
        <v>0.23631618255375994</v>
      </c>
      <c r="E37" t="s">
        <v>27</v>
      </c>
      <c r="F37" s="11"/>
      <c r="G37" s="14"/>
      <c r="H37" s="14"/>
      <c r="I37" s="14"/>
      <c r="J37" s="11"/>
      <c r="K37" s="11"/>
      <c r="L37" s="11"/>
      <c r="M37" s="11"/>
      <c r="N37" s="11"/>
      <c r="O37" s="11"/>
      <c r="T37" s="7"/>
      <c r="U37" s="11"/>
      <c r="V37" s="14"/>
      <c r="W37" s="14"/>
      <c r="X37" s="14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44">
      <c r="B38" s="4"/>
      <c r="C38" s="21"/>
      <c r="D38" s="23"/>
      <c r="E38" s="7"/>
      <c r="F38" s="11"/>
      <c r="G38" s="14"/>
      <c r="H38" s="14"/>
      <c r="I38" s="14"/>
      <c r="J38" s="14"/>
      <c r="K38" s="14"/>
      <c r="L38" s="14"/>
      <c r="M38" s="14"/>
      <c r="N38" s="14"/>
      <c r="O38" s="14"/>
      <c r="T38" s="11"/>
    </row>
    <row r="39" spans="1:44">
      <c r="B39" s="4"/>
      <c r="C39" s="21"/>
      <c r="D39" s="23"/>
      <c r="E39" s="7"/>
      <c r="F39" s="11"/>
      <c r="G39" s="14"/>
      <c r="H39" s="14"/>
      <c r="I39" s="14"/>
      <c r="J39" s="14"/>
      <c r="K39" s="14"/>
      <c r="L39" s="14"/>
      <c r="M39" s="14"/>
      <c r="N39" s="14"/>
      <c r="O39" s="14"/>
      <c r="T39" s="11"/>
    </row>
    <row r="40" spans="1:44">
      <c r="Y40" s="11"/>
      <c r="Z40" s="11"/>
      <c r="AA40" s="11"/>
      <c r="AB40" s="11"/>
      <c r="AC40" s="11"/>
      <c r="AD40" s="11"/>
      <c r="AE40" s="11"/>
      <c r="AF40" s="11"/>
      <c r="AG40" s="11"/>
    </row>
    <row r="41" spans="1:44" s="18" customFormat="1">
      <c r="A41" s="18" t="s">
        <v>33</v>
      </c>
    </row>
    <row r="42" spans="1:44">
      <c r="A42" s="1" t="s">
        <v>57</v>
      </c>
      <c r="Y42" s="11"/>
      <c r="Z42" s="11"/>
      <c r="AA42" s="11"/>
      <c r="AB42" s="11"/>
      <c r="AC42" s="11"/>
      <c r="AD42" s="11"/>
      <c r="AE42" s="11"/>
      <c r="AF42" s="11"/>
      <c r="AG42" s="11"/>
    </row>
    <row r="43" spans="1:44" ht="15.6">
      <c r="B43" s="5" t="s">
        <v>8</v>
      </c>
      <c r="C43" s="5" t="s">
        <v>0</v>
      </c>
      <c r="D43" s="5" t="s">
        <v>1</v>
      </c>
      <c r="Y43" s="11"/>
      <c r="Z43" s="11"/>
      <c r="AA43" s="11"/>
      <c r="AB43" s="11"/>
      <c r="AC43" s="11"/>
      <c r="AD43" s="11"/>
      <c r="AE43" s="11"/>
      <c r="AF43" s="11"/>
      <c r="AG43" s="11"/>
    </row>
    <row r="44" spans="1:44">
      <c r="A44" t="s">
        <v>60</v>
      </c>
      <c r="B44" s="2">
        <v>-466.19154900000001</v>
      </c>
      <c r="C44" s="2">
        <v>-466.17779400000001</v>
      </c>
      <c r="D44" s="2">
        <v>-466.23155200000002</v>
      </c>
      <c r="Y44" s="11"/>
      <c r="Z44" s="11"/>
      <c r="AA44" s="11"/>
      <c r="AB44" s="11"/>
      <c r="AC44" s="11"/>
      <c r="AD44" s="11"/>
      <c r="AE44" s="11"/>
      <c r="AF44" s="11"/>
      <c r="AG44" s="11"/>
    </row>
    <row r="45" spans="1:44">
      <c r="A45" t="s">
        <v>58</v>
      </c>
      <c r="B45" s="2">
        <v>-150.31487799999999</v>
      </c>
      <c r="C45" s="2">
        <v>-150.31157099999999</v>
      </c>
      <c r="D45" s="2">
        <v>-150.33482699999999</v>
      </c>
      <c r="Y45" s="11"/>
      <c r="Z45" s="11"/>
      <c r="AA45" s="11"/>
      <c r="AB45" s="11"/>
      <c r="AC45" s="11"/>
      <c r="AD45" s="11"/>
      <c r="AE45" s="11"/>
      <c r="AF45" s="11"/>
      <c r="AG45" s="11"/>
    </row>
    <row r="46" spans="1:44">
      <c r="A46" t="s">
        <v>24</v>
      </c>
      <c r="B46" s="2">
        <v>-616.55686700000001</v>
      </c>
      <c r="C46" s="2">
        <v>-616.54184699999996</v>
      </c>
      <c r="D46" s="2">
        <v>-616.59819300000004</v>
      </c>
      <c r="Y46" s="11"/>
      <c r="Z46" s="11"/>
      <c r="AA46" s="11"/>
      <c r="AB46" s="11"/>
      <c r="AC46" s="11"/>
      <c r="AD46" s="11"/>
      <c r="AE46" s="11"/>
      <c r="AF46" s="11"/>
      <c r="AG46" s="11"/>
    </row>
    <row r="47" spans="1:44" ht="15.6">
      <c r="B47" s="3" t="s">
        <v>3</v>
      </c>
      <c r="C47" s="3" t="s">
        <v>7</v>
      </c>
      <c r="D47" s="3" t="s">
        <v>6</v>
      </c>
      <c r="P47" s="11"/>
      <c r="Q47" s="11"/>
      <c r="R47" s="11"/>
      <c r="S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44">
      <c r="B48" s="4">
        <f>(B46-B45-B44)*627.51</f>
        <v>-31.651604399987765</v>
      </c>
      <c r="C48" s="4">
        <f t="shared" ref="C48:D48" si="1">(C46-C45-C44)*627.51</f>
        <v>-32.932979819998558</v>
      </c>
      <c r="D48" s="4">
        <f t="shared" si="1"/>
        <v>-19.963603139998195</v>
      </c>
      <c r="P48" s="11"/>
      <c r="Q48" s="11"/>
      <c r="R48" s="11"/>
      <c r="S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5">
      <c r="A49" s="29" t="s">
        <v>65</v>
      </c>
      <c r="K49" s="12"/>
      <c r="P49" s="29" t="s">
        <v>66</v>
      </c>
      <c r="Z49" s="29" t="s">
        <v>67</v>
      </c>
    </row>
    <row r="50" spans="1:35">
      <c r="A50" s="38" t="s">
        <v>100</v>
      </c>
      <c r="F50" s="38" t="s">
        <v>100</v>
      </c>
      <c r="K50" s="38" t="s">
        <v>100</v>
      </c>
      <c r="P50" s="38" t="s">
        <v>100</v>
      </c>
      <c r="U50" s="38" t="s">
        <v>100</v>
      </c>
      <c r="Z50" s="38" t="s">
        <v>100</v>
      </c>
      <c r="AE50" s="38" t="s">
        <v>100</v>
      </c>
    </row>
    <row r="51" spans="1:35">
      <c r="A51" s="1" t="s">
        <v>144</v>
      </c>
      <c r="F51" s="1" t="s">
        <v>71</v>
      </c>
      <c r="G51" s="11"/>
      <c r="H51" s="11"/>
      <c r="I51" s="11"/>
      <c r="J51" s="11"/>
      <c r="K51" s="1" t="s">
        <v>72</v>
      </c>
      <c r="P51" s="1" t="s">
        <v>144</v>
      </c>
      <c r="U51" s="1" t="s">
        <v>89</v>
      </c>
      <c r="Z51" s="1" t="s">
        <v>144</v>
      </c>
      <c r="AE51" s="1" t="s">
        <v>89</v>
      </c>
    </row>
    <row r="52" spans="1:35">
      <c r="A52" s="15" t="s">
        <v>35</v>
      </c>
      <c r="B52" s="16"/>
      <c r="C52" s="16"/>
      <c r="D52" s="16"/>
      <c r="E52" s="16"/>
      <c r="F52" s="15" t="s">
        <v>53</v>
      </c>
      <c r="G52" s="26"/>
      <c r="H52" s="26"/>
      <c r="I52" s="26"/>
      <c r="J52" s="11"/>
      <c r="K52" s="15" t="s">
        <v>77</v>
      </c>
      <c r="L52" s="26"/>
      <c r="M52" s="26"/>
      <c r="N52" s="26"/>
      <c r="O52" s="26"/>
      <c r="P52" s="15" t="s">
        <v>35</v>
      </c>
      <c r="Q52" s="16"/>
      <c r="R52" s="16"/>
      <c r="S52" s="16"/>
      <c r="T52" s="16"/>
      <c r="U52" s="15" t="s">
        <v>53</v>
      </c>
      <c r="V52" s="26"/>
      <c r="W52" s="26"/>
      <c r="X52" s="26"/>
      <c r="Y52" s="26"/>
      <c r="Z52" s="15" t="s">
        <v>35</v>
      </c>
      <c r="AA52" s="16"/>
      <c r="AB52" s="16"/>
      <c r="AC52" s="16"/>
      <c r="AD52" s="16"/>
      <c r="AE52" s="15" t="s">
        <v>53</v>
      </c>
      <c r="AF52" s="26"/>
      <c r="AG52" s="26"/>
      <c r="AH52" s="26"/>
      <c r="AI52" s="26"/>
    </row>
    <row r="53" spans="1:35" ht="15.6">
      <c r="B53" s="5" t="s">
        <v>8</v>
      </c>
      <c r="C53" s="5" t="s">
        <v>0</v>
      </c>
      <c r="D53" s="5" t="s">
        <v>1</v>
      </c>
      <c r="G53" s="5" t="s">
        <v>8</v>
      </c>
      <c r="H53" s="5" t="s">
        <v>0</v>
      </c>
      <c r="I53" s="5" t="s">
        <v>1</v>
      </c>
      <c r="J53" s="11"/>
      <c r="L53" s="5" t="s">
        <v>8</v>
      </c>
      <c r="M53" s="5" t="s">
        <v>0</v>
      </c>
      <c r="N53" s="5" t="s">
        <v>1</v>
      </c>
      <c r="O53" s="12"/>
      <c r="Q53" s="5" t="s">
        <v>8</v>
      </c>
      <c r="R53" s="5" t="s">
        <v>0</v>
      </c>
      <c r="S53" s="5" t="s">
        <v>1</v>
      </c>
      <c r="V53" s="5" t="s">
        <v>8</v>
      </c>
      <c r="W53" s="5" t="s">
        <v>0</v>
      </c>
      <c r="X53" s="5" t="s">
        <v>1</v>
      </c>
      <c r="Y53" s="12"/>
      <c r="AA53" s="5" t="s">
        <v>8</v>
      </c>
      <c r="AB53" s="5" t="s">
        <v>0</v>
      </c>
      <c r="AC53" s="5" t="s">
        <v>1</v>
      </c>
      <c r="AF53" s="5" t="s">
        <v>8</v>
      </c>
      <c r="AG53" s="5" t="s">
        <v>0</v>
      </c>
      <c r="AH53" s="5" t="s">
        <v>1</v>
      </c>
      <c r="AI53" s="12"/>
    </row>
    <row r="54" spans="1:35">
      <c r="A54" t="s">
        <v>24</v>
      </c>
      <c r="B54" s="33">
        <v>-616.55686700000001</v>
      </c>
      <c r="C54" s="2">
        <v>-616.54184699999996</v>
      </c>
      <c r="D54" s="2">
        <v>-616.59819300000004</v>
      </c>
      <c r="E54" s="1"/>
      <c r="F54" t="s">
        <v>99</v>
      </c>
      <c r="G54" s="2">
        <v>-616.55822999999998</v>
      </c>
      <c r="H54" s="2">
        <v>-616.54331300000001</v>
      </c>
      <c r="I54" s="2">
        <v>-616.59956999999997</v>
      </c>
      <c r="J54" s="11"/>
      <c r="K54" t="s">
        <v>99</v>
      </c>
      <c r="L54" s="2">
        <v>-616.55822999999998</v>
      </c>
      <c r="M54" s="2">
        <v>-616.54331300000001</v>
      </c>
      <c r="N54" s="2">
        <v>-616.59956999999997</v>
      </c>
      <c r="O54" s="13"/>
      <c r="P54" t="s">
        <v>99</v>
      </c>
      <c r="Q54" s="2">
        <v>-616.61291100000005</v>
      </c>
      <c r="R54" s="2">
        <v>-616.59796900000003</v>
      </c>
      <c r="S54" s="2">
        <v>-616.65425800000003</v>
      </c>
      <c r="T54" s="1"/>
      <c r="U54" t="s">
        <v>99</v>
      </c>
      <c r="V54" s="2">
        <v>-616.61291100000005</v>
      </c>
      <c r="W54" s="2">
        <v>-616.59796900000003</v>
      </c>
      <c r="X54" s="2">
        <v>-616.65425800000003</v>
      </c>
      <c r="Y54" s="13"/>
      <c r="Z54" t="s">
        <v>24</v>
      </c>
      <c r="AA54" s="2">
        <v>-616.53938300000004</v>
      </c>
      <c r="AB54" s="2">
        <v>-616.52443400000004</v>
      </c>
      <c r="AC54" s="2">
        <v>-616.58021199999996</v>
      </c>
      <c r="AD54" s="1"/>
      <c r="AE54" t="s">
        <v>99</v>
      </c>
      <c r="AF54" s="2">
        <v>-616.540437</v>
      </c>
      <c r="AG54" s="2">
        <v>-616.52562899999998</v>
      </c>
      <c r="AH54" s="2">
        <v>-616.58113700000001</v>
      </c>
      <c r="AI54" s="13"/>
    </row>
    <row r="55" spans="1:35">
      <c r="A55" t="s">
        <v>36</v>
      </c>
      <c r="B55" s="2">
        <v>-616.55538899999999</v>
      </c>
      <c r="C55" s="2">
        <v>-616.540347</v>
      </c>
      <c r="D55" s="2">
        <v>-616.59671100000003</v>
      </c>
      <c r="F55" t="s">
        <v>31</v>
      </c>
      <c r="G55" s="2">
        <v>-616.52495899999997</v>
      </c>
      <c r="H55" s="2">
        <v>-616.510808</v>
      </c>
      <c r="I55" s="2">
        <v>-616.56449799999996</v>
      </c>
      <c r="J55" s="11"/>
      <c r="K55" t="s">
        <v>31</v>
      </c>
      <c r="L55" s="2">
        <v>-616.52295800000002</v>
      </c>
      <c r="M55" s="2">
        <v>-616.50908200000003</v>
      </c>
      <c r="N55" s="2">
        <v>-616.56210399999998</v>
      </c>
      <c r="O55" s="13"/>
      <c r="P55" s="32" t="s">
        <v>98</v>
      </c>
      <c r="Q55" s="2">
        <v>-616.58869400000003</v>
      </c>
      <c r="R55" s="2">
        <v>-616.575333</v>
      </c>
      <c r="S55" s="2">
        <v>-616.62700299999995</v>
      </c>
      <c r="U55" s="32" t="s">
        <v>75</v>
      </c>
      <c r="V55" s="2">
        <v>-616.58165299999996</v>
      </c>
      <c r="W55" s="2">
        <v>-616.56758200000002</v>
      </c>
      <c r="X55" s="2">
        <v>-616.62114499999996</v>
      </c>
      <c r="Y55" s="13"/>
      <c r="Z55" t="s">
        <v>105</v>
      </c>
      <c r="AA55" s="2">
        <v>-616.51380800000004</v>
      </c>
      <c r="AB55" s="2">
        <v>-616.50024800000006</v>
      </c>
      <c r="AC55" s="2">
        <v>-616.55239900000004</v>
      </c>
      <c r="AE55" s="32" t="s">
        <v>75</v>
      </c>
      <c r="AF55" s="2">
        <v>-616.50964799999997</v>
      </c>
      <c r="AG55" s="2">
        <v>-616.49557500000003</v>
      </c>
      <c r="AH55" s="2">
        <v>-616.54909499999997</v>
      </c>
      <c r="AI55" s="13"/>
    </row>
    <row r="56" spans="1:35">
      <c r="A56" t="s">
        <v>45</v>
      </c>
      <c r="B56" s="2">
        <v>-616.55613900000003</v>
      </c>
      <c r="C56" s="2">
        <v>-616.54101100000003</v>
      </c>
      <c r="D56" s="2">
        <v>-616.59762499999999</v>
      </c>
      <c r="F56" t="s">
        <v>75</v>
      </c>
      <c r="G56" s="2">
        <v>-616.52652499999999</v>
      </c>
      <c r="H56" s="2">
        <v>-616.51246500000002</v>
      </c>
      <c r="I56" s="2">
        <v>-616.56603199999995</v>
      </c>
      <c r="J56" s="1" t="s">
        <v>47</v>
      </c>
      <c r="K56" t="s">
        <v>75</v>
      </c>
      <c r="L56" s="2">
        <v>-616.527512</v>
      </c>
      <c r="M56" s="2">
        <v>-616.51379799999995</v>
      </c>
      <c r="N56" s="2">
        <v>-616.56637699999999</v>
      </c>
      <c r="O56" s="1" t="s">
        <v>47</v>
      </c>
      <c r="P56" t="s">
        <v>101</v>
      </c>
      <c r="Q56" s="2">
        <v>-616.60594400000002</v>
      </c>
      <c r="R56" s="2">
        <v>-616.59236999999996</v>
      </c>
      <c r="S56" s="2">
        <v>-616.64477699999998</v>
      </c>
      <c r="U56" t="s">
        <v>78</v>
      </c>
      <c r="V56" s="2">
        <v>-616.61129300000005</v>
      </c>
      <c r="W56" s="2">
        <v>-616.59599600000001</v>
      </c>
      <c r="X56" s="2">
        <v>-616.652738</v>
      </c>
      <c r="Y56" s="13"/>
      <c r="Z56" t="s">
        <v>99</v>
      </c>
      <c r="AA56" s="2">
        <v>-616.540437</v>
      </c>
      <c r="AB56" s="2">
        <v>-616.52562899999998</v>
      </c>
      <c r="AC56" s="2">
        <v>-616.58113700000001</v>
      </c>
      <c r="AE56" t="s">
        <v>78</v>
      </c>
      <c r="AF56" s="2">
        <v>-616.54165699999999</v>
      </c>
      <c r="AG56" s="2">
        <v>-616.52630899999997</v>
      </c>
      <c r="AH56" s="2">
        <v>-616.58320900000001</v>
      </c>
      <c r="AI56" s="13"/>
    </row>
    <row r="57" spans="1:35" ht="16.8">
      <c r="A57" t="s">
        <v>46</v>
      </c>
      <c r="B57" s="2">
        <v>-616.55465500000003</v>
      </c>
      <c r="C57" s="2">
        <v>-616.53963799999997</v>
      </c>
      <c r="D57" s="2">
        <v>-616.59587399999998</v>
      </c>
      <c r="F57" t="s">
        <v>52</v>
      </c>
      <c r="G57" s="2">
        <v>-616.554845</v>
      </c>
      <c r="H57" s="2">
        <v>-616.539444</v>
      </c>
      <c r="I57" s="2">
        <v>-616.596361</v>
      </c>
      <c r="J57" s="24"/>
      <c r="K57" t="s">
        <v>78</v>
      </c>
      <c r="L57" s="2">
        <v>-616.54999599999996</v>
      </c>
      <c r="M57" s="2">
        <v>-616.53441499999997</v>
      </c>
      <c r="N57" s="2">
        <v>-616.59202600000003</v>
      </c>
      <c r="O57" s="13"/>
      <c r="Q57" s="3" t="s">
        <v>2</v>
      </c>
      <c r="R57" s="3" t="s">
        <v>4</v>
      </c>
      <c r="S57" s="3" t="s">
        <v>5</v>
      </c>
      <c r="V57" s="3" t="s">
        <v>2</v>
      </c>
      <c r="W57" s="3" t="s">
        <v>4</v>
      </c>
      <c r="X57" s="3" t="s">
        <v>5</v>
      </c>
      <c r="Y57" s="13"/>
      <c r="Z57" s="32" t="s">
        <v>98</v>
      </c>
      <c r="AA57" s="2"/>
      <c r="AB57" s="2"/>
      <c r="AC57" s="2"/>
      <c r="AF57" s="3" t="s">
        <v>2</v>
      </c>
      <c r="AG57" s="3" t="s">
        <v>4</v>
      </c>
      <c r="AH57" s="3" t="s">
        <v>5</v>
      </c>
      <c r="AI57" s="13"/>
    </row>
    <row r="58" spans="1:35">
      <c r="A58" t="s">
        <v>99</v>
      </c>
      <c r="B58" s="2">
        <v>-616.55822999999998</v>
      </c>
      <c r="C58" s="2">
        <v>-616.54331300000001</v>
      </c>
      <c r="D58" s="2">
        <v>-616.59956999999997</v>
      </c>
      <c r="E58" s="1" t="s">
        <v>47</v>
      </c>
      <c r="F58" t="s">
        <v>78</v>
      </c>
      <c r="G58" s="2">
        <v>-616.55608199999995</v>
      </c>
      <c r="H58" s="2">
        <v>-616.54079400000001</v>
      </c>
      <c r="I58" s="2">
        <v>-616.59751200000005</v>
      </c>
      <c r="J58" s="1" t="s">
        <v>47</v>
      </c>
      <c r="K58" t="s">
        <v>102</v>
      </c>
      <c r="L58" s="2">
        <v>-616.55193599999996</v>
      </c>
      <c r="M58" s="2">
        <v>-616.53650800000003</v>
      </c>
      <c r="N58" s="2">
        <v>-616.59365100000002</v>
      </c>
      <c r="O58" s="1" t="s">
        <v>47</v>
      </c>
      <c r="Q58" s="4">
        <f>(Q55-Q54)*627.51</f>
        <v>15.196409670013473</v>
      </c>
      <c r="R58" s="4">
        <f>(R55-R54)*627.51</f>
        <v>14.204316360021382</v>
      </c>
      <c r="S58" s="20">
        <f>(S55-S54)*627.51</f>
        <v>17.102785050051434</v>
      </c>
      <c r="V58" s="4">
        <f>(V55-V54)*627.51</f>
        <v>19.614707580058663</v>
      </c>
      <c r="W58" s="4">
        <f>(W55-W54)*627.51</f>
        <v>19.068146370011807</v>
      </c>
      <c r="X58" s="20">
        <f>(X55-X54)*627.51</f>
        <v>20.778738630044693</v>
      </c>
      <c r="Y58" s="13"/>
      <c r="Z58" t="s">
        <v>101</v>
      </c>
      <c r="AA58" s="2">
        <v>-616.53734099999997</v>
      </c>
      <c r="AB58" s="2">
        <v>-616.52380000000005</v>
      </c>
      <c r="AC58" s="2">
        <v>-616.576143</v>
      </c>
      <c r="AF58" s="4">
        <f>(AF55-AF54)*627.51</f>
        <v>19.320405390016969</v>
      </c>
      <c r="AG58" s="4">
        <f>(AG55-AG54)*627.51</f>
        <v>18.859185539968664</v>
      </c>
      <c r="AH58" s="20">
        <f>(AH55-AH54)*627.51</f>
        <v>20.10667542002934</v>
      </c>
      <c r="AI58" s="13"/>
    </row>
    <row r="59" spans="1:35" ht="16.8">
      <c r="A59" t="s">
        <v>31</v>
      </c>
      <c r="B59" s="2">
        <v>-616.53190600000005</v>
      </c>
      <c r="C59" s="2">
        <v>-616.51828999999998</v>
      </c>
      <c r="D59" s="2">
        <v>-616.57053499999995</v>
      </c>
      <c r="G59" s="3" t="s">
        <v>2</v>
      </c>
      <c r="H59" s="3" t="s">
        <v>4</v>
      </c>
      <c r="I59" s="3" t="s">
        <v>5</v>
      </c>
      <c r="J59" s="11"/>
      <c r="L59" s="3" t="s">
        <v>2</v>
      </c>
      <c r="M59" s="3" t="s">
        <v>4</v>
      </c>
      <c r="N59" s="3" t="s">
        <v>5</v>
      </c>
      <c r="O59" s="13"/>
      <c r="Q59" s="3" t="s">
        <v>3</v>
      </c>
      <c r="R59" s="3" t="s">
        <v>7</v>
      </c>
      <c r="S59" s="3" t="s">
        <v>6</v>
      </c>
      <c r="V59" s="3" t="s">
        <v>3</v>
      </c>
      <c r="W59" s="3" t="s">
        <v>7</v>
      </c>
      <c r="X59" s="3" t="s">
        <v>6</v>
      </c>
      <c r="Y59" s="13"/>
      <c r="AA59" s="3" t="s">
        <v>2</v>
      </c>
      <c r="AB59" s="3" t="s">
        <v>4</v>
      </c>
      <c r="AC59" s="3" t="s">
        <v>5</v>
      </c>
      <c r="AF59" s="3" t="s">
        <v>3</v>
      </c>
      <c r="AG59" s="3" t="s">
        <v>7</v>
      </c>
      <c r="AH59" s="3" t="s">
        <v>6</v>
      </c>
      <c r="AI59" s="13"/>
    </row>
    <row r="60" spans="1:35">
      <c r="A60" t="s">
        <v>75</v>
      </c>
      <c r="B60" s="2">
        <v>-616.532735</v>
      </c>
      <c r="C60" s="2">
        <v>-616.51919599999997</v>
      </c>
      <c r="D60" s="2">
        <v>-616.57134900000005</v>
      </c>
      <c r="E60" s="1" t="s">
        <v>47</v>
      </c>
      <c r="G60" s="4">
        <f>(G56-G54)*627.51</f>
        <v>19.895204549992535</v>
      </c>
      <c r="H60" s="4">
        <f t="shared" ref="H60:I60" si="2">(H56-H54)*627.51</f>
        <v>19.357428479994837</v>
      </c>
      <c r="I60" s="20">
        <f t="shared" si="2"/>
        <v>21.045430380013418</v>
      </c>
      <c r="J60" s="11"/>
      <c r="L60" s="4">
        <f>(L56-L54)*627.51</f>
        <v>19.275852179986778</v>
      </c>
      <c r="M60" s="4">
        <f t="shared" ref="M60:N60" si="3">(M56-M54)*627.51</f>
        <v>18.520957650037872</v>
      </c>
      <c r="N60" s="20">
        <f t="shared" si="3"/>
        <v>20.828939429989287</v>
      </c>
      <c r="O60" s="13"/>
      <c r="Q60" s="4">
        <f>(Q56-Q54)*627.51</f>
        <v>4.3718621700197513</v>
      </c>
      <c r="R60" s="4">
        <f>(R56-R54)*627.51</f>
        <v>3.5134284900468993</v>
      </c>
      <c r="S60" s="4">
        <f>(S56-S54)*627.51</f>
        <v>5.9494223100318138</v>
      </c>
      <c r="V60" s="4">
        <f>(V56-V54)*627.51</f>
        <v>1.0153111800048122</v>
      </c>
      <c r="W60" s="4">
        <f>(W56-W54)*627.51</f>
        <v>1.2380772300130991</v>
      </c>
      <c r="X60" s="4">
        <f>(X56-X54)*627.51</f>
        <v>0.95381520001739539</v>
      </c>
      <c r="Y60" s="13"/>
      <c r="AA60" s="4">
        <f>(AA55-AA54)*627.51</f>
        <v>16.04856825000217</v>
      </c>
      <c r="AB60" s="4">
        <f t="shared" ref="AB60:AC60" si="4">(AB55-AB54)*627.51</f>
        <v>15.176956859991247</v>
      </c>
      <c r="AC60" s="20">
        <f t="shared" si="4"/>
        <v>17.452935629952123</v>
      </c>
      <c r="AD60" t="s">
        <v>106</v>
      </c>
      <c r="AF60" s="4">
        <f>(AF56-AF54)*627.51</f>
        <v>-0.76556219999331121</v>
      </c>
      <c r="AG60" s="4">
        <f>(AG56-AG54)*627.51</f>
        <v>-0.42670679999276329</v>
      </c>
      <c r="AH60" s="4">
        <f>(AH56-AH54)*627.51</f>
        <v>-1.3002007199989316</v>
      </c>
      <c r="AI60" s="13"/>
    </row>
    <row r="61" spans="1:35" ht="16.8">
      <c r="A61" t="s">
        <v>88</v>
      </c>
      <c r="B61" s="2">
        <v>-616.532376</v>
      </c>
      <c r="C61" s="2">
        <v>-616.51965900000005</v>
      </c>
      <c r="D61" s="2">
        <v>-616.56957499999999</v>
      </c>
      <c r="E61" s="1" t="s">
        <v>85</v>
      </c>
      <c r="G61" s="3" t="s">
        <v>3</v>
      </c>
      <c r="H61" s="3" t="s">
        <v>7</v>
      </c>
      <c r="I61" s="3" t="s">
        <v>6</v>
      </c>
      <c r="J61" s="7"/>
      <c r="L61" s="3" t="s">
        <v>3</v>
      </c>
      <c r="M61" s="3" t="s">
        <v>7</v>
      </c>
      <c r="N61" s="3" t="s">
        <v>6</v>
      </c>
      <c r="O61" s="13"/>
      <c r="Q61" s="4"/>
      <c r="R61" s="21" t="s">
        <v>26</v>
      </c>
      <c r="S61" s="22">
        <f>($B$6*$B$4/$B$5)*EXP(-(S58)/($B$7*$B$4))</f>
        <v>1.7720527072217978</v>
      </c>
      <c r="T61" s="6"/>
      <c r="V61" s="4"/>
      <c r="W61" s="21" t="s">
        <v>26</v>
      </c>
      <c r="X61" s="22">
        <f>($B$6*$B$4/$B$5)*EXP(-(X58)/($B$7*$B$4))</f>
        <v>3.5660256231873433E-3</v>
      </c>
      <c r="Y61" s="14"/>
      <c r="AA61" s="3" t="s">
        <v>2</v>
      </c>
      <c r="AB61" s="3" t="s">
        <v>4</v>
      </c>
      <c r="AC61" s="3" t="s">
        <v>5</v>
      </c>
      <c r="AD61" s="6"/>
      <c r="AF61" s="4"/>
      <c r="AG61" s="21" t="s">
        <v>26</v>
      </c>
      <c r="AH61" s="22">
        <f>($B$6*$B$4/$B$5)*EXP(-(AH58)/($B$7*$B$4))</f>
        <v>1.1095304065929065E-2</v>
      </c>
      <c r="AI61" s="14"/>
    </row>
    <row r="62" spans="1:35" ht="16.8">
      <c r="A62" t="s">
        <v>98</v>
      </c>
      <c r="B62" s="2">
        <v>-616.53549999999996</v>
      </c>
      <c r="C62" s="2">
        <v>-616.52223900000001</v>
      </c>
      <c r="D62" s="2">
        <v>-616.57348300000001</v>
      </c>
      <c r="E62" s="1" t="s">
        <v>86</v>
      </c>
      <c r="G62" s="4">
        <f>(G58-G54)*627.51</f>
        <v>1.3478914800212032</v>
      </c>
      <c r="H62" s="4">
        <f t="shared" ref="H62:I62" si="5">(H58-H54)*627.51</f>
        <v>1.5806976900041412</v>
      </c>
      <c r="I62" s="4">
        <f t="shared" si="5"/>
        <v>1.2914155799497724</v>
      </c>
      <c r="J62" s="11"/>
      <c r="L62" s="4">
        <f>(L58-L54)*627.51</f>
        <v>3.9495479400158979</v>
      </c>
      <c r="M62" s="4">
        <f t="shared" ref="M62:N62" si="6">(M58-M54)*627.51</f>
        <v>4.2702055499910507</v>
      </c>
      <c r="N62" s="4">
        <f t="shared" si="6"/>
        <v>3.7142316899679577</v>
      </c>
      <c r="O62" s="13"/>
      <c r="Q62" s="4"/>
      <c r="R62" s="21" t="s">
        <v>62</v>
      </c>
      <c r="S62" s="23"/>
      <c r="U62" s="11"/>
      <c r="V62" s="7"/>
      <c r="W62" s="21" t="s">
        <v>62</v>
      </c>
      <c r="X62" s="34">
        <v>4.7</v>
      </c>
      <c r="Y62" s="7" t="s">
        <v>63</v>
      </c>
      <c r="AA62" s="4">
        <f>B67-B66+AA60</f>
        <v>15.168799230011844</v>
      </c>
      <c r="AB62" s="4">
        <f t="shared" ref="AB62:AC62" si="7">C67-C66+AB60</f>
        <v>14.187373589992818</v>
      </c>
      <c r="AC62" s="20">
        <f t="shared" si="7"/>
        <v>16.977910559938671</v>
      </c>
      <c r="AE62" s="11"/>
      <c r="AF62" s="7"/>
      <c r="AG62" s="21" t="s">
        <v>62</v>
      </c>
      <c r="AH62" s="34">
        <v>14.9</v>
      </c>
      <c r="AI62" s="7" t="s">
        <v>63</v>
      </c>
    </row>
    <row r="63" spans="1:35" ht="16.8">
      <c r="A63" t="s">
        <v>37</v>
      </c>
      <c r="B63" s="2">
        <v>-616.55118900000002</v>
      </c>
      <c r="C63" s="2">
        <v>-616.53754300000003</v>
      </c>
      <c r="D63" s="2">
        <v>-616.59002599999997</v>
      </c>
      <c r="E63" s="1"/>
      <c r="G63" s="4"/>
      <c r="H63" s="21" t="s">
        <v>26</v>
      </c>
      <c r="I63" s="22">
        <f>($B$6*$B$4/$B$5)*EXP(-(I60)/($B$7*$B$4))</f>
        <v>2.272832838185516E-3</v>
      </c>
      <c r="J63" s="11"/>
      <c r="L63" s="4"/>
      <c r="M63" s="21" t="s">
        <v>26</v>
      </c>
      <c r="N63" s="22">
        <f>($B$6*$B$4/$B$5)*EXP(-(N60)/($B$7*$B$4))</f>
        <v>3.2761399278009996E-3</v>
      </c>
      <c r="O63" s="14"/>
      <c r="Y63" s="11"/>
      <c r="AA63" s="3" t="s">
        <v>3</v>
      </c>
      <c r="AB63" s="3" t="s">
        <v>7</v>
      </c>
      <c r="AC63" s="3" t="s">
        <v>6</v>
      </c>
      <c r="AD63" s="11"/>
      <c r="AE63" s="11"/>
      <c r="AF63" s="11"/>
      <c r="AG63" s="11"/>
    </row>
    <row r="64" spans="1:35" ht="16.8">
      <c r="A64" t="s">
        <v>101</v>
      </c>
      <c r="B64" s="2">
        <v>-616.55185400000005</v>
      </c>
      <c r="C64" s="2">
        <v>-616.53829199999996</v>
      </c>
      <c r="D64" s="2">
        <v>-616.59066700000005</v>
      </c>
      <c r="E64" s="1" t="s">
        <v>47</v>
      </c>
      <c r="G64" s="4"/>
      <c r="H64" s="21" t="s">
        <v>62</v>
      </c>
      <c r="I64" s="31">
        <v>2.7</v>
      </c>
      <c r="J64" s="7" t="s">
        <v>104</v>
      </c>
      <c r="K64" s="11"/>
      <c r="L64" s="7"/>
      <c r="M64" s="21" t="s">
        <v>62</v>
      </c>
      <c r="N64" s="31">
        <v>1</v>
      </c>
      <c r="O64" s="7" t="s">
        <v>70</v>
      </c>
      <c r="Y64" s="11"/>
      <c r="AA64" s="4">
        <f>(AA58-AA56)*627.51</f>
        <v>1.9427709600174092</v>
      </c>
      <c r="AB64" s="4">
        <f>(AB58-AB56)*627.51</f>
        <v>1.1477157899558812</v>
      </c>
      <c r="AC64" s="4">
        <f>(AC58-AC56)*627.51</f>
        <v>3.1337849400066524</v>
      </c>
      <c r="AD64" s="11"/>
      <c r="AE64" s="11"/>
      <c r="AF64" s="11"/>
      <c r="AG64" s="11"/>
    </row>
    <row r="65" spans="1:54" ht="16.8">
      <c r="B65" s="3" t="s">
        <v>2</v>
      </c>
      <c r="C65" s="3" t="s">
        <v>4</v>
      </c>
      <c r="D65" s="3" t="s">
        <v>5</v>
      </c>
      <c r="G65" s="4"/>
      <c r="H65" s="21"/>
      <c r="I65" s="23"/>
      <c r="J65" s="7"/>
      <c r="K65" s="7"/>
      <c r="L65" s="7"/>
      <c r="M65" s="27"/>
      <c r="N65" s="23"/>
      <c r="O65" s="7"/>
      <c r="Y65" s="11"/>
      <c r="Z65" s="11"/>
      <c r="AA65" s="4"/>
      <c r="AB65" s="21" t="s">
        <v>26</v>
      </c>
      <c r="AC65" s="22">
        <f>($B$6*$B$4/$B$5)*EXP(-(AC62)/($B$7*$B$4))</f>
        <v>2.1881213413518168</v>
      </c>
      <c r="AD65" s="11"/>
      <c r="AE65" s="11"/>
      <c r="AF65" s="11"/>
      <c r="AG65" s="11"/>
    </row>
    <row r="66" spans="1:54" ht="16.8">
      <c r="B66" s="4">
        <f>(B60-B54)*627.51</f>
        <v>15.143071320005461</v>
      </c>
      <c r="C66" s="4">
        <f t="shared" ref="C66:D66" si="8">(C60-C54)*627.51</f>
        <v>14.213729009997616</v>
      </c>
      <c r="D66" s="20">
        <f t="shared" si="8"/>
        <v>16.844878439989188</v>
      </c>
      <c r="Y66" s="11"/>
      <c r="Z66" s="11"/>
      <c r="AA66" s="4"/>
      <c r="AB66" s="21" t="s">
        <v>62</v>
      </c>
      <c r="AC66" s="23"/>
      <c r="AD66" s="11"/>
      <c r="AE66" s="11"/>
      <c r="AF66" s="11"/>
      <c r="AG66" s="11"/>
    </row>
    <row r="67" spans="1:54">
      <c r="B67" s="4">
        <f>(B62-B58)*627.51</f>
        <v>14.263302300015136</v>
      </c>
      <c r="C67" s="4">
        <f>(C62-C58)*627.51</f>
        <v>13.224145739999187</v>
      </c>
      <c r="D67" s="20">
        <f>(D62-D58)*627.51</f>
        <v>16.369853369975736</v>
      </c>
      <c r="E67" s="6"/>
      <c r="G67" s="3" t="s">
        <v>103</v>
      </c>
      <c r="Y67" s="11"/>
      <c r="Z67" s="11"/>
      <c r="AA67" s="11"/>
      <c r="AB67" s="11"/>
      <c r="AC67" s="11"/>
      <c r="AD67" s="11"/>
      <c r="AE67" s="11"/>
      <c r="AF67" s="11"/>
      <c r="AG67" s="11"/>
    </row>
    <row r="68" spans="1:54" ht="15.6">
      <c r="B68" s="3" t="s">
        <v>3</v>
      </c>
      <c r="C68" s="3" t="s">
        <v>7</v>
      </c>
      <c r="D68" s="3" t="s">
        <v>6</v>
      </c>
      <c r="Y68" s="11"/>
      <c r="Z68" s="11"/>
      <c r="AA68" s="11"/>
      <c r="AB68" s="11"/>
      <c r="AC68" s="11"/>
      <c r="AD68" s="11"/>
      <c r="AE68" s="11"/>
      <c r="AF68" s="11"/>
      <c r="AG68" s="11"/>
    </row>
    <row r="69" spans="1:54">
      <c r="B69" s="4">
        <f>(B64-B58)*627.51</f>
        <v>4.0010037599573236</v>
      </c>
      <c r="C69" s="4">
        <f>(C64-C58)*627.51</f>
        <v>3.1507277100352153</v>
      </c>
      <c r="D69" s="4">
        <f>(D64-D58)*627.51</f>
        <v>5.5867215299487905</v>
      </c>
      <c r="Y69" s="11"/>
      <c r="Z69" s="11"/>
      <c r="AA69" s="11"/>
      <c r="AB69" s="11"/>
      <c r="AC69" s="11"/>
      <c r="AD69" s="11"/>
      <c r="AE69" s="11"/>
      <c r="AF69" s="11"/>
      <c r="AG69" s="11"/>
    </row>
    <row r="70" spans="1:54" ht="16.8">
      <c r="B70" s="4"/>
      <c r="C70" s="21" t="s">
        <v>26</v>
      </c>
      <c r="D70" s="31">
        <f>($B$6*$B$4/$B$5)*EXP(-(D67)/($B$7*$B$4))</f>
        <v>6.1105187306895674</v>
      </c>
      <c r="Y70" s="11"/>
      <c r="Z70" s="11"/>
      <c r="AA70" s="11"/>
      <c r="AB70" s="11"/>
      <c r="AC70" s="11"/>
      <c r="AD70" s="11"/>
      <c r="AE70" s="11"/>
      <c r="AF70" s="11"/>
      <c r="AG70" s="11"/>
    </row>
    <row r="71" spans="1:54">
      <c r="B71" s="4"/>
      <c r="C71" s="21"/>
      <c r="D71" s="23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54">
      <c r="B72" s="4"/>
      <c r="C72" s="21"/>
      <c r="D72" s="23"/>
      <c r="E72" s="7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54" s="19" customFormat="1">
      <c r="A73" s="19" t="s">
        <v>34</v>
      </c>
    </row>
    <row r="74" spans="1:54">
      <c r="A74" s="1" t="s">
        <v>57</v>
      </c>
      <c r="Y74" s="11"/>
      <c r="Z74" s="11"/>
      <c r="AA74" s="11"/>
      <c r="AB74" s="11"/>
      <c r="AC74" s="11"/>
      <c r="AD74" s="11"/>
      <c r="AE74" s="11"/>
      <c r="AF74" s="11"/>
      <c r="AG74" s="11"/>
    </row>
    <row r="75" spans="1:54" ht="15.6">
      <c r="B75" s="5" t="s">
        <v>8</v>
      </c>
      <c r="C75" s="5" t="s">
        <v>0</v>
      </c>
      <c r="D75" s="5" t="s">
        <v>1</v>
      </c>
      <c r="Y75" s="11"/>
      <c r="Z75" s="11"/>
      <c r="AA75" s="11"/>
      <c r="AB75" s="11"/>
      <c r="AC75" s="11"/>
      <c r="AD75" s="11"/>
      <c r="AE75" s="11"/>
      <c r="AF75" s="11"/>
      <c r="AG75" s="11"/>
    </row>
    <row r="76" spans="1:54">
      <c r="A76" t="s">
        <v>61</v>
      </c>
      <c r="B76" s="2">
        <v>-466.19290100000001</v>
      </c>
      <c r="C76" s="2">
        <v>-466.17939899999999</v>
      </c>
      <c r="D76" s="2">
        <v>-466.23235399999999</v>
      </c>
      <c r="Y76" s="11"/>
      <c r="Z76" s="11"/>
      <c r="AA76" s="11"/>
      <c r="AB76" s="11"/>
      <c r="AC76" s="11"/>
      <c r="AD76" s="11"/>
      <c r="AE76" s="11"/>
      <c r="AF76" s="11"/>
      <c r="AG76" s="11"/>
    </row>
    <row r="77" spans="1:54">
      <c r="A77" t="s">
        <v>58</v>
      </c>
      <c r="B77" s="2">
        <v>-150.31487799999999</v>
      </c>
      <c r="C77" s="2">
        <v>-150.31157099999999</v>
      </c>
      <c r="D77" s="2">
        <v>-150.33482699999999</v>
      </c>
      <c r="Y77" s="11"/>
      <c r="Z77" s="11"/>
      <c r="AA77" s="11"/>
      <c r="AB77" s="11"/>
      <c r="AC77" s="11"/>
      <c r="AD77" s="11"/>
      <c r="AE77" s="11"/>
      <c r="AF77" s="11"/>
      <c r="AG77" s="11"/>
    </row>
    <row r="78" spans="1:54">
      <c r="A78" t="s">
        <v>39</v>
      </c>
      <c r="B78" s="2">
        <v>-616.55946200000005</v>
      </c>
      <c r="C78" s="2">
        <v>-616.54486799999995</v>
      </c>
      <c r="D78" s="2">
        <v>-616.59951999999998</v>
      </c>
      <c r="Y78" s="11"/>
      <c r="Z78" s="11"/>
      <c r="AA78" s="11"/>
      <c r="AB78" s="11"/>
      <c r="AC78" s="11"/>
      <c r="AD78" s="11"/>
      <c r="AE78" s="11"/>
      <c r="AF78" s="11"/>
      <c r="AG78" s="11"/>
    </row>
    <row r="79" spans="1:54" ht="15.6">
      <c r="B79" s="3" t="s">
        <v>3</v>
      </c>
      <c r="C79" s="3" t="s">
        <v>7</v>
      </c>
      <c r="D79" s="3" t="s">
        <v>6</v>
      </c>
      <c r="Y79" s="11"/>
      <c r="Z79" s="11"/>
      <c r="AA79" s="11"/>
      <c r="AB79" s="11"/>
      <c r="AC79" s="11"/>
      <c r="AD79" s="11"/>
      <c r="AE79" s="11"/>
      <c r="AF79" s="11"/>
      <c r="AG79" s="11"/>
    </row>
    <row r="80" spans="1:54">
      <c r="B80" s="4">
        <f>(B78-B77-B76)*627.51</f>
        <v>-32.431599330015978</v>
      </c>
      <c r="C80" s="4">
        <f t="shared" ref="C80:D80" si="9">(C78-C77-C76)*627.51</f>
        <v>-33.821533980002371</v>
      </c>
      <c r="D80" s="4">
        <f t="shared" si="9"/>
        <v>-20.293045889986836</v>
      </c>
      <c r="P80" s="25"/>
      <c r="Q80" s="26"/>
      <c r="R80" s="26"/>
      <c r="S80" s="26"/>
      <c r="Y80" s="11"/>
      <c r="Z80" s="11"/>
      <c r="AA80" s="11"/>
      <c r="AB80" s="11"/>
      <c r="AC80" s="11"/>
      <c r="AD80" s="11"/>
      <c r="AE80" s="11"/>
      <c r="AF80" s="11"/>
      <c r="AG80" s="11"/>
      <c r="AW80" s="16"/>
      <c r="AX80" s="16"/>
      <c r="AY80" s="15"/>
      <c r="AZ80" s="16"/>
      <c r="BA80" s="16"/>
      <c r="BB80" s="16"/>
    </row>
    <row r="81" spans="1:54">
      <c r="A81" s="29" t="s">
        <v>65</v>
      </c>
      <c r="P81" s="29" t="s">
        <v>66</v>
      </c>
      <c r="Z81" s="29" t="s">
        <v>67</v>
      </c>
      <c r="AL81" s="26"/>
      <c r="AM81" s="26"/>
      <c r="AN81" s="26"/>
      <c r="AO81" s="25"/>
      <c r="AP81" s="26"/>
      <c r="AW81" s="5"/>
      <c r="AZ81" s="5"/>
      <c r="BA81" s="5"/>
      <c r="BB81" s="5"/>
    </row>
    <row r="82" spans="1:54" s="11" customFormat="1">
      <c r="A82" s="38" t="s">
        <v>100</v>
      </c>
      <c r="F82" s="38" t="s">
        <v>100</v>
      </c>
      <c r="K82" s="38" t="s">
        <v>100</v>
      </c>
      <c r="P82" s="10"/>
      <c r="Z82" s="10"/>
      <c r="AL82" s="26"/>
      <c r="AM82" s="26"/>
      <c r="AN82" s="26"/>
      <c r="AO82" s="25"/>
      <c r="AP82" s="26"/>
      <c r="AW82" s="12"/>
      <c r="AZ82" s="12"/>
      <c r="BA82" s="12"/>
      <c r="BB82" s="12"/>
    </row>
    <row r="83" spans="1:54">
      <c r="A83" s="1" t="s">
        <v>144</v>
      </c>
      <c r="B83" s="4"/>
      <c r="C83" s="21"/>
      <c r="D83" s="22"/>
      <c r="F83" s="1" t="s">
        <v>82</v>
      </c>
      <c r="K83" s="1" t="s">
        <v>72</v>
      </c>
      <c r="P83" s="1" t="s">
        <v>144</v>
      </c>
      <c r="U83" s="1" t="s">
        <v>89</v>
      </c>
      <c r="Z83" s="1" t="s">
        <v>144</v>
      </c>
      <c r="AE83" s="1" t="s">
        <v>89</v>
      </c>
      <c r="AK83" s="26"/>
      <c r="AL83" s="12"/>
      <c r="AM83" s="12"/>
      <c r="AN83" s="11"/>
      <c r="AO83" s="11"/>
      <c r="AP83" s="12"/>
      <c r="AQ83" s="26"/>
      <c r="AR83" s="26"/>
      <c r="AS83" s="11"/>
      <c r="AT83" s="15"/>
      <c r="AU83" s="16"/>
      <c r="AV83" s="16"/>
      <c r="AW83" s="2"/>
      <c r="AZ83" s="2"/>
      <c r="BA83" s="2"/>
      <c r="BB83" s="2"/>
    </row>
    <row r="84" spans="1:54">
      <c r="A84" s="15" t="s">
        <v>49</v>
      </c>
      <c r="B84" s="16"/>
      <c r="C84" s="16"/>
      <c r="D84" s="16"/>
      <c r="E84" s="16"/>
      <c r="F84" s="15" t="s">
        <v>55</v>
      </c>
      <c r="G84" s="26"/>
      <c r="H84" s="26"/>
      <c r="I84" s="26"/>
      <c r="J84" s="26"/>
      <c r="K84" s="15" t="s">
        <v>79</v>
      </c>
      <c r="L84" s="26"/>
      <c r="M84" s="26"/>
      <c r="N84" s="26"/>
      <c r="O84" s="26"/>
      <c r="P84" s="15" t="s">
        <v>49</v>
      </c>
      <c r="Q84" s="16"/>
      <c r="R84" s="16"/>
      <c r="S84" s="16"/>
      <c r="T84" s="16"/>
      <c r="U84" s="15" t="s">
        <v>55</v>
      </c>
      <c r="V84" s="26"/>
      <c r="W84" s="26"/>
      <c r="X84" s="26"/>
      <c r="Y84" s="26"/>
      <c r="Z84" s="15" t="s">
        <v>49</v>
      </c>
      <c r="AA84" s="16"/>
      <c r="AB84" s="16"/>
      <c r="AC84" s="16"/>
      <c r="AD84" s="16"/>
      <c r="AE84" s="15" t="s">
        <v>55</v>
      </c>
      <c r="AF84" s="26"/>
      <c r="AG84" s="26"/>
      <c r="AH84" s="26"/>
      <c r="AI84" s="26"/>
      <c r="AJ84" s="25"/>
      <c r="AK84" s="12"/>
      <c r="AL84" s="13"/>
      <c r="AM84" s="13"/>
      <c r="AN84" s="11"/>
      <c r="AO84" s="11"/>
      <c r="AP84" s="13"/>
      <c r="AQ84" s="12"/>
      <c r="AR84" s="12"/>
      <c r="AS84" s="11"/>
      <c r="AU84" s="5"/>
      <c r="AV84" s="5"/>
      <c r="AW84" s="2"/>
      <c r="AX84" s="11"/>
      <c r="AZ84" s="2"/>
      <c r="BA84" s="2"/>
      <c r="BB84" s="2"/>
    </row>
    <row r="85" spans="1:54" ht="15.6">
      <c r="B85" s="5" t="s">
        <v>8</v>
      </c>
      <c r="C85" s="5" t="s">
        <v>0</v>
      </c>
      <c r="D85" s="5" t="s">
        <v>1</v>
      </c>
      <c r="G85" s="5" t="s">
        <v>8</v>
      </c>
      <c r="H85" s="5" t="s">
        <v>0</v>
      </c>
      <c r="I85" s="5" t="s">
        <v>1</v>
      </c>
      <c r="J85" s="11"/>
      <c r="L85" s="5" t="s">
        <v>8</v>
      </c>
      <c r="M85" s="5" t="s">
        <v>0</v>
      </c>
      <c r="N85" s="5" t="s">
        <v>1</v>
      </c>
      <c r="O85" s="12"/>
      <c r="Q85" s="5" t="s">
        <v>8</v>
      </c>
      <c r="R85" s="5" t="s">
        <v>0</v>
      </c>
      <c r="S85" s="5" t="s">
        <v>1</v>
      </c>
      <c r="V85" s="5" t="s">
        <v>8</v>
      </c>
      <c r="W85" s="5" t="s">
        <v>0</v>
      </c>
      <c r="X85" s="5" t="s">
        <v>1</v>
      </c>
      <c r="Y85" s="12"/>
      <c r="AA85" s="5" t="s">
        <v>8</v>
      </c>
      <c r="AB85" s="5" t="s">
        <v>0</v>
      </c>
      <c r="AC85" s="5" t="s">
        <v>1</v>
      </c>
      <c r="AF85" s="5" t="s">
        <v>8</v>
      </c>
      <c r="AG85" s="5" t="s">
        <v>0</v>
      </c>
      <c r="AH85" s="5" t="s">
        <v>1</v>
      </c>
      <c r="AI85" s="12"/>
      <c r="AJ85" s="11"/>
      <c r="AK85" s="13"/>
      <c r="AL85" s="13"/>
      <c r="AM85" s="13"/>
      <c r="AN85" s="11"/>
      <c r="AO85" s="11"/>
      <c r="AP85" s="13"/>
      <c r="AQ85" s="13"/>
      <c r="AR85" s="13"/>
      <c r="AS85" s="11"/>
      <c r="AU85" s="2"/>
      <c r="AV85" s="2"/>
      <c r="AW85" s="2"/>
      <c r="AZ85" s="2"/>
      <c r="BA85" s="2"/>
      <c r="BB85" s="2"/>
    </row>
    <row r="86" spans="1:54">
      <c r="A86" t="s">
        <v>38</v>
      </c>
      <c r="B86" s="2">
        <v>-616.55525</v>
      </c>
      <c r="C86" s="2">
        <v>-616.54038000000003</v>
      </c>
      <c r="D86" s="2">
        <v>-616.59591399999999</v>
      </c>
      <c r="F86" t="s">
        <v>69</v>
      </c>
      <c r="G86" s="2">
        <v>-616.56038000000001</v>
      </c>
      <c r="H86" s="2">
        <v>-616.54575199999999</v>
      </c>
      <c r="I86" s="2">
        <v>-616.60053800000003</v>
      </c>
      <c r="J86" s="11"/>
      <c r="K86" t="s">
        <v>69</v>
      </c>
      <c r="L86" s="2">
        <v>-616.56038000000001</v>
      </c>
      <c r="M86" s="2">
        <v>-616.54575199999999</v>
      </c>
      <c r="N86" s="2">
        <v>-616.60053800000003</v>
      </c>
      <c r="O86" s="13"/>
      <c r="P86" t="s">
        <v>69</v>
      </c>
      <c r="Q86" s="2">
        <v>-616.61495000000002</v>
      </c>
      <c r="R86" s="2">
        <v>-616.60029999999995</v>
      </c>
      <c r="S86" s="2">
        <v>-616.65517599999998</v>
      </c>
      <c r="T86" s="1"/>
      <c r="U86" t="s">
        <v>69</v>
      </c>
      <c r="V86" s="2">
        <v>-616.61495000000002</v>
      </c>
      <c r="W86" s="2">
        <v>-616.60029999999995</v>
      </c>
      <c r="X86" s="2">
        <v>-616.65517599999998</v>
      </c>
      <c r="Y86" s="13"/>
      <c r="Z86" t="s">
        <v>69</v>
      </c>
      <c r="AA86" s="2">
        <v>-616.54311700000005</v>
      </c>
      <c r="AB86" s="2">
        <v>-616.52851499999997</v>
      </c>
      <c r="AC86" s="2">
        <v>-616.58313999999996</v>
      </c>
      <c r="AD86" s="1"/>
      <c r="AE86" t="s">
        <v>69</v>
      </c>
      <c r="AF86" s="2">
        <v>-616.54311700000005</v>
      </c>
      <c r="AG86" s="2">
        <v>-616.52851499999997</v>
      </c>
      <c r="AH86" s="2">
        <v>-616.58313999999996</v>
      </c>
      <c r="AI86" s="13"/>
      <c r="AJ86" s="11"/>
      <c r="AK86" s="13"/>
      <c r="AL86" s="13"/>
      <c r="AM86" s="13"/>
      <c r="AN86" s="11"/>
      <c r="AO86" s="11"/>
      <c r="AP86" s="13"/>
      <c r="AQ86" s="13"/>
      <c r="AR86" s="13"/>
      <c r="AS86" s="11"/>
      <c r="AU86" s="2"/>
      <c r="AV86" s="2"/>
      <c r="AW86" s="3"/>
      <c r="AZ86" s="3"/>
      <c r="BA86" s="3"/>
      <c r="BB86" s="3"/>
    </row>
    <row r="87" spans="1:54">
      <c r="A87" t="s">
        <v>39</v>
      </c>
      <c r="B87" s="2">
        <v>-616.55946200000005</v>
      </c>
      <c r="C87" s="2">
        <v>-616.54486799999995</v>
      </c>
      <c r="D87" s="2">
        <v>-616.59951999999998</v>
      </c>
      <c r="F87" t="s">
        <v>31</v>
      </c>
      <c r="G87" s="2">
        <v>-616.52995699999997</v>
      </c>
      <c r="H87" s="2">
        <v>-616.51597800000002</v>
      </c>
      <c r="I87" s="2">
        <v>-616.56893500000001</v>
      </c>
      <c r="J87" s="11"/>
      <c r="K87" t="s">
        <v>31</v>
      </c>
      <c r="L87" s="2">
        <v>-616.52889300000004</v>
      </c>
      <c r="M87" s="2">
        <v>-616.51500099999998</v>
      </c>
      <c r="N87" s="2">
        <v>-616.56788900000004</v>
      </c>
      <c r="O87" s="13"/>
      <c r="P87" s="32" t="s">
        <v>31</v>
      </c>
      <c r="Q87" s="2">
        <v>-616.58949299999995</v>
      </c>
      <c r="R87" s="2">
        <v>-616.57588599999997</v>
      </c>
      <c r="S87" s="2">
        <v>-616.62775899999997</v>
      </c>
      <c r="U87" s="32" t="s">
        <v>31</v>
      </c>
      <c r="V87" s="2">
        <v>-616.58471399999996</v>
      </c>
      <c r="W87" s="2">
        <v>-616.57070999999996</v>
      </c>
      <c r="X87" s="2">
        <v>-616.62372400000004</v>
      </c>
      <c r="Y87" s="13"/>
      <c r="Z87" s="32" t="s">
        <v>31</v>
      </c>
      <c r="AA87" s="2">
        <v>-616.51781100000005</v>
      </c>
      <c r="AB87" s="2">
        <v>-616.50429699999995</v>
      </c>
      <c r="AC87" s="2">
        <v>-616.555925</v>
      </c>
      <c r="AE87" s="32" t="s">
        <v>31</v>
      </c>
      <c r="AF87" s="2">
        <v>-616.51352799999995</v>
      </c>
      <c r="AG87" s="2">
        <v>-616.49960299999998</v>
      </c>
      <c r="AH87" s="2">
        <v>-616.55237499999998</v>
      </c>
      <c r="AI87" s="13"/>
      <c r="AJ87" s="11"/>
      <c r="AK87" s="13"/>
      <c r="AL87" s="13"/>
      <c r="AM87" s="13"/>
      <c r="AN87" s="11"/>
      <c r="AO87" s="11"/>
      <c r="AP87" s="14"/>
      <c r="AQ87" s="13"/>
      <c r="AR87" s="13"/>
      <c r="AS87" s="11"/>
      <c r="AU87" s="2"/>
      <c r="AV87" s="2"/>
      <c r="AW87" s="4"/>
      <c r="AX87" s="6"/>
      <c r="AZ87" s="4"/>
      <c r="BA87" s="4"/>
      <c r="BB87" s="4"/>
    </row>
    <row r="88" spans="1:54">
      <c r="A88" t="s">
        <v>40</v>
      </c>
      <c r="B88" s="2">
        <v>-616.55802500000004</v>
      </c>
      <c r="C88" s="2">
        <v>-616.54323699999998</v>
      </c>
      <c r="D88" s="2">
        <v>-616.59862699999996</v>
      </c>
      <c r="F88" t="s">
        <v>56</v>
      </c>
      <c r="G88" s="2">
        <v>-616.55573100000004</v>
      </c>
      <c r="H88" s="2">
        <v>-616.54060200000004</v>
      </c>
      <c r="I88" s="2">
        <v>-616.59635000000003</v>
      </c>
      <c r="J88" s="11"/>
      <c r="K88" t="s">
        <v>80</v>
      </c>
      <c r="L88" s="2">
        <v>-616.55529200000001</v>
      </c>
      <c r="M88" s="2">
        <v>-616.53998000000001</v>
      </c>
      <c r="N88" s="2">
        <v>-616.59663999999998</v>
      </c>
      <c r="O88" s="13"/>
      <c r="P88" t="s">
        <v>42</v>
      </c>
      <c r="Q88" s="2">
        <v>-616.60950200000002</v>
      </c>
      <c r="R88" s="2">
        <v>-616.59591499999999</v>
      </c>
      <c r="S88" s="2">
        <v>-616.64789399999995</v>
      </c>
      <c r="U88" t="s">
        <v>56</v>
      </c>
      <c r="V88" s="2">
        <v>-616.61059499999999</v>
      </c>
      <c r="W88" s="2">
        <v>-616.59545200000002</v>
      </c>
      <c r="X88" s="2">
        <v>-616.65123500000004</v>
      </c>
      <c r="Y88" s="13"/>
      <c r="Z88" t="s">
        <v>42</v>
      </c>
      <c r="AA88" s="2">
        <v>-616.54132700000002</v>
      </c>
      <c r="AB88" s="2">
        <v>-616.52785400000005</v>
      </c>
      <c r="AC88" s="2">
        <v>-616.57950900000003</v>
      </c>
      <c r="AE88" t="s">
        <v>56</v>
      </c>
      <c r="AF88" s="2">
        <v>-616.54162899999994</v>
      </c>
      <c r="AG88" s="2">
        <v>-616.52651400000002</v>
      </c>
      <c r="AH88" s="2">
        <v>-616.58209599999998</v>
      </c>
      <c r="AI88" s="13"/>
      <c r="AJ88" s="11"/>
      <c r="AK88" s="13"/>
      <c r="AL88" s="13"/>
      <c r="AM88" s="13"/>
      <c r="AN88" s="24"/>
      <c r="AO88" s="11"/>
      <c r="AP88" s="7"/>
      <c r="AQ88" s="14"/>
      <c r="AR88" s="14"/>
      <c r="AS88" s="11"/>
      <c r="AU88" s="3"/>
      <c r="AV88" s="3"/>
      <c r="AW88" s="3"/>
      <c r="AZ88" s="3"/>
      <c r="BA88" s="3"/>
      <c r="BB88" s="3"/>
    </row>
    <row r="89" spans="1:54" ht="16.8">
      <c r="A89" t="s">
        <v>41</v>
      </c>
      <c r="B89" s="2">
        <v>-616.55830300000002</v>
      </c>
      <c r="C89" s="2">
        <v>-616.54368599999998</v>
      </c>
      <c r="D89" s="2">
        <v>-616.59837700000003</v>
      </c>
      <c r="G89" s="3" t="s">
        <v>2</v>
      </c>
      <c r="H89" s="3" t="s">
        <v>4</v>
      </c>
      <c r="I89" s="3" t="s">
        <v>5</v>
      </c>
      <c r="J89" s="11"/>
      <c r="L89" s="3" t="s">
        <v>2</v>
      </c>
      <c r="M89" s="3" t="s">
        <v>4</v>
      </c>
      <c r="N89" s="3" t="s">
        <v>5</v>
      </c>
      <c r="O89" s="13"/>
      <c r="Q89" s="3" t="s">
        <v>2</v>
      </c>
      <c r="R89" s="3" t="s">
        <v>4</v>
      </c>
      <c r="S89" s="3" t="s">
        <v>5</v>
      </c>
      <c r="V89" s="3" t="s">
        <v>2</v>
      </c>
      <c r="W89" s="3" t="s">
        <v>4</v>
      </c>
      <c r="X89" s="3" t="s">
        <v>5</v>
      </c>
      <c r="Y89" s="13"/>
      <c r="AA89" s="3" t="s">
        <v>2</v>
      </c>
      <c r="AB89" s="3" t="s">
        <v>4</v>
      </c>
      <c r="AC89" s="3" t="s">
        <v>5</v>
      </c>
      <c r="AF89" s="3" t="s">
        <v>2</v>
      </c>
      <c r="AG89" s="3" t="s">
        <v>4</v>
      </c>
      <c r="AH89" s="3" t="s">
        <v>5</v>
      </c>
      <c r="AI89" s="13"/>
      <c r="AJ89" s="11"/>
      <c r="AK89" s="13"/>
      <c r="AL89" s="14"/>
      <c r="AM89" s="14"/>
      <c r="AN89" s="11"/>
      <c r="AO89" s="11"/>
      <c r="AP89" s="14"/>
      <c r="AQ89" s="7"/>
      <c r="AR89" s="7"/>
      <c r="AS89" s="11"/>
      <c r="AU89" s="4"/>
      <c r="AV89" s="4"/>
      <c r="AW89" s="4"/>
      <c r="AZ89" s="4"/>
      <c r="BA89" s="4"/>
      <c r="BB89" s="4"/>
    </row>
    <row r="90" spans="1:54">
      <c r="A90" t="s">
        <v>69</v>
      </c>
      <c r="B90" s="33">
        <v>-616.56038000000001</v>
      </c>
      <c r="C90" s="2">
        <v>-616.54575199999999</v>
      </c>
      <c r="D90" s="2">
        <v>-616.60053800000003</v>
      </c>
      <c r="E90" s="1" t="s">
        <v>47</v>
      </c>
      <c r="G90" s="4">
        <f>(G87-G86)*627.51</f>
        <v>19.090736730026112</v>
      </c>
      <c r="H90" s="4">
        <f>(H87-H86)*627.51</f>
        <v>18.683482739984235</v>
      </c>
      <c r="I90" s="20">
        <f>(I87-I86)*627.51</f>
        <v>19.831198530011456</v>
      </c>
      <c r="J90" s="11"/>
      <c r="L90" s="4">
        <f>(L87-L86)*627.51</f>
        <v>19.758407369981217</v>
      </c>
      <c r="M90" s="4">
        <f>(M87-M86)*627.51</f>
        <v>19.296560010005834</v>
      </c>
      <c r="N90" s="20">
        <f>(N87-N86)*627.51</f>
        <v>20.487573989995077</v>
      </c>
      <c r="O90" s="13"/>
      <c r="Q90" s="4">
        <f>(Q87-Q86)*627.51</f>
        <v>15.974522070046438</v>
      </c>
      <c r="R90" s="4">
        <f>(R87-R86)*627.51</f>
        <v>15.320029139986723</v>
      </c>
      <c r="S90" s="20">
        <f>(S87-S86)*627.51</f>
        <v>17.204441670008794</v>
      </c>
      <c r="V90" s="4">
        <f>(V87-V86)*627.51</f>
        <v>18.973392360037018</v>
      </c>
      <c r="W90" s="4">
        <f>(W87-W86)*627.51</f>
        <v>18.56802089999039</v>
      </c>
      <c r="X90" s="20">
        <f>(X87-X86)*627.51</f>
        <v>19.736444519965328</v>
      </c>
      <c r="Y90" s="13"/>
      <c r="AA90" s="4">
        <f>(AA87-AA86)*627.51</f>
        <v>15.879768060000311</v>
      </c>
      <c r="AB90" s="4">
        <f>(AB87-AB86)*627.51</f>
        <v>15.19703718001189</v>
      </c>
      <c r="AC90" s="20">
        <f>(AC87-AC86)*627.51</f>
        <v>17.077684649972127</v>
      </c>
      <c r="AF90" s="4">
        <f>(AF87-AF86)*627.51</f>
        <v>18.567393390063312</v>
      </c>
      <c r="AG90" s="4">
        <f>(AG87-AG86)*627.51</f>
        <v>18.142569119994455</v>
      </c>
      <c r="AH90" s="20">
        <f>(AH87-AH86)*627.51</f>
        <v>19.305345149983655</v>
      </c>
      <c r="AI90" s="13"/>
      <c r="AJ90" s="11"/>
      <c r="AK90" s="14"/>
      <c r="AL90" s="7"/>
      <c r="AM90" s="7"/>
      <c r="AN90" s="11"/>
      <c r="AO90" s="11"/>
      <c r="AP90" s="7"/>
      <c r="AQ90" s="14"/>
      <c r="AR90" s="14"/>
      <c r="AS90" s="11"/>
      <c r="AU90" s="3"/>
      <c r="AV90" s="3"/>
    </row>
    <row r="91" spans="1:54" ht="15.6">
      <c r="A91" t="s">
        <v>31</v>
      </c>
      <c r="B91" s="2">
        <v>-616.53626899999995</v>
      </c>
      <c r="C91" s="2">
        <v>-616.52275799999995</v>
      </c>
      <c r="D91" s="2">
        <v>-616.57437300000004</v>
      </c>
      <c r="G91" s="3" t="s">
        <v>3</v>
      </c>
      <c r="H91" s="3" t="s">
        <v>7</v>
      </c>
      <c r="I91" s="3" t="s">
        <v>6</v>
      </c>
      <c r="J91" s="24"/>
      <c r="L91" s="3" t="s">
        <v>3</v>
      </c>
      <c r="M91" s="3" t="s">
        <v>7</v>
      </c>
      <c r="N91" s="3" t="s">
        <v>6</v>
      </c>
      <c r="O91" s="13"/>
      <c r="Q91" s="3" t="s">
        <v>3</v>
      </c>
      <c r="R91" s="3" t="s">
        <v>7</v>
      </c>
      <c r="S91" s="3" t="s">
        <v>6</v>
      </c>
      <c r="V91" s="3" t="s">
        <v>3</v>
      </c>
      <c r="W91" s="3" t="s">
        <v>7</v>
      </c>
      <c r="X91" s="3" t="s">
        <v>6</v>
      </c>
      <c r="Y91" s="13"/>
      <c r="AA91" s="3" t="s">
        <v>3</v>
      </c>
      <c r="AB91" s="3" t="s">
        <v>7</v>
      </c>
      <c r="AC91" s="3" t="s">
        <v>6</v>
      </c>
      <c r="AF91" s="3" t="s">
        <v>3</v>
      </c>
      <c r="AG91" s="3" t="s">
        <v>7</v>
      </c>
      <c r="AH91" s="3" t="s">
        <v>6</v>
      </c>
      <c r="AI91" s="13"/>
      <c r="AJ91" s="11"/>
      <c r="AK91" s="7"/>
      <c r="AL91" s="14"/>
      <c r="AM91" s="14"/>
      <c r="AN91" s="11"/>
      <c r="AO91" s="11"/>
      <c r="AP91" s="11"/>
      <c r="AQ91" s="7"/>
      <c r="AR91" s="7"/>
      <c r="AS91" s="11"/>
      <c r="AU91" s="4"/>
      <c r="AV91" s="4"/>
    </row>
    <row r="92" spans="1:54">
      <c r="A92" t="s">
        <v>75</v>
      </c>
      <c r="B92" s="2">
        <v>-616.53641100000004</v>
      </c>
      <c r="C92" s="2">
        <v>-616.52285600000005</v>
      </c>
      <c r="D92" s="2">
        <v>-616.57459800000004</v>
      </c>
      <c r="E92" s="1" t="s">
        <v>47</v>
      </c>
      <c r="G92" s="4">
        <f>(G88-G86)*627.51</f>
        <v>2.9172939899825225</v>
      </c>
      <c r="H92" s="4">
        <f>(H88-H86)*627.51</f>
        <v>3.2316764999735188</v>
      </c>
      <c r="I92" s="4">
        <f>(I88-I86)*627.51</f>
        <v>2.6280118799994931</v>
      </c>
      <c r="J92" s="11"/>
      <c r="L92" s="4">
        <f>(L88-L86)*627.51</f>
        <v>3.1927708800004062</v>
      </c>
      <c r="M92" s="4">
        <f>(M88-M86)*627.51</f>
        <v>3.6219877199868322</v>
      </c>
      <c r="N92" s="4">
        <f>(N88-N86)*627.51</f>
        <v>2.4460339800309052</v>
      </c>
      <c r="O92" s="13"/>
      <c r="Q92" s="4">
        <f>(Q88-Q86)*627.51</f>
        <v>3.4186744800007713</v>
      </c>
      <c r="R92" s="4">
        <f>(R88-R86)*627.51</f>
        <v>2.7516313499727425</v>
      </c>
      <c r="S92" s="4">
        <f>(S88-S86)*627.51</f>
        <v>4.5695278200200713</v>
      </c>
      <c r="V92" s="4">
        <f>(V88-V86)*627.51</f>
        <v>2.732806050020272</v>
      </c>
      <c r="W92" s="4">
        <f>(W88-W86)*627.51</f>
        <v>3.0421684799526032</v>
      </c>
      <c r="X92" s="4">
        <f>(X88-X86)*627.51</f>
        <v>2.4730169099627801</v>
      </c>
      <c r="Y92" s="13"/>
      <c r="AA92" s="4">
        <f>(AA88-AA86)*627.51</f>
        <v>1.1232429000176694</v>
      </c>
      <c r="AB92" s="4">
        <f>(AB88-AB86)*627.51</f>
        <v>0.41478410995152559</v>
      </c>
      <c r="AC92" s="4">
        <f>(AC88-AC86)*627.51</f>
        <v>2.2784888099545388</v>
      </c>
      <c r="AF92" s="4">
        <f>(AF88-AF86)*627.51</f>
        <v>0.93373488006809335</v>
      </c>
      <c r="AG92" s="4">
        <f>(AG88-AG86)*627.51</f>
        <v>1.2556475099687383</v>
      </c>
      <c r="AH92" s="4">
        <f>(AH88-AH86)*627.51</f>
        <v>0.65512043998679137</v>
      </c>
      <c r="AI92" s="13"/>
      <c r="AJ92" s="11"/>
      <c r="AK92" s="14"/>
      <c r="AL92" s="7"/>
      <c r="AM92" s="7"/>
      <c r="AN92" s="11"/>
      <c r="AO92" s="11"/>
      <c r="AP92" s="11"/>
      <c r="AQ92" s="27"/>
      <c r="AR92" s="23"/>
      <c r="AS92" s="11"/>
    </row>
    <row r="93" spans="1:54" ht="16.8">
      <c r="A93" t="s">
        <v>42</v>
      </c>
      <c r="B93" s="2">
        <v>-616.55561499999999</v>
      </c>
      <c r="C93" s="2">
        <v>-616.54212099999995</v>
      </c>
      <c r="D93" s="2">
        <v>-616.59385699999996</v>
      </c>
      <c r="G93" s="4"/>
      <c r="H93" s="21" t="s">
        <v>26</v>
      </c>
      <c r="I93" s="22">
        <f>($B$6*$B$4/$B$5)*EXP(-(I90)/($B$7*$B$4))</f>
        <v>1.7668514018419946E-2</v>
      </c>
      <c r="J93" s="11"/>
      <c r="L93" s="4"/>
      <c r="M93" s="21" t="s">
        <v>26</v>
      </c>
      <c r="N93" s="22">
        <f>($B$6*$B$4/$B$5)*EXP(-(N90)/($B$7*$B$4))</f>
        <v>5.8311223843378326E-3</v>
      </c>
      <c r="O93" s="14"/>
      <c r="Q93" s="4"/>
      <c r="R93" s="21" t="s">
        <v>26</v>
      </c>
      <c r="S93" s="22">
        <f>($B$6*$B$4/$B$5)*EXP(-(S90)/($B$7*$B$4))</f>
        <v>1.4924921355277774</v>
      </c>
      <c r="T93" s="6"/>
      <c r="V93" s="4"/>
      <c r="W93" s="21" t="s">
        <v>26</v>
      </c>
      <c r="X93" s="22">
        <f>($B$6*$B$4/$B$5)*EXP(-(X90)/($B$7*$B$4))</f>
        <v>2.0734882661763283E-2</v>
      </c>
      <c r="Y93" s="14"/>
      <c r="AA93" s="4"/>
      <c r="AB93" s="21" t="s">
        <v>26</v>
      </c>
      <c r="AC93" s="22">
        <f>($B$6*$B$4/$B$5)*EXP(-(AC90)/($B$7*$B$4))</f>
        <v>1.8487902564770597</v>
      </c>
      <c r="AD93" s="6"/>
      <c r="AF93" s="4"/>
      <c r="AG93" s="21" t="s">
        <v>26</v>
      </c>
      <c r="AH93" s="22">
        <f>($B$6*$B$4/$B$5)*EXP(-(AH90)/($B$7*$B$4))</f>
        <v>4.2944806553795442E-2</v>
      </c>
      <c r="AI93" s="14"/>
      <c r="AJ93" s="11"/>
      <c r="AK93" s="7"/>
      <c r="AL93" s="27"/>
      <c r="AM93" s="23"/>
      <c r="AN93" s="11"/>
      <c r="AO93" s="11"/>
      <c r="AP93" s="11"/>
      <c r="AQ93" s="27"/>
      <c r="AR93" s="23"/>
      <c r="AS93" s="11"/>
    </row>
    <row r="94" spans="1:54" ht="16.8">
      <c r="B94" s="3" t="s">
        <v>2</v>
      </c>
      <c r="C94" s="3" t="s">
        <v>4</v>
      </c>
      <c r="D94" s="3" t="s">
        <v>5</v>
      </c>
      <c r="F94" s="11"/>
      <c r="G94" s="11"/>
      <c r="H94" s="21" t="s">
        <v>62</v>
      </c>
      <c r="I94" s="31">
        <v>6.4</v>
      </c>
      <c r="J94" s="7" t="s">
        <v>70</v>
      </c>
      <c r="K94" s="11"/>
      <c r="L94" s="7"/>
      <c r="M94" s="21" t="s">
        <v>62</v>
      </c>
      <c r="N94" s="31">
        <v>2</v>
      </c>
      <c r="O94" s="7" t="s">
        <v>87</v>
      </c>
      <c r="Q94" s="4"/>
      <c r="R94" s="21" t="s">
        <v>62</v>
      </c>
      <c r="S94" s="23"/>
      <c r="U94" s="11"/>
      <c r="V94" s="7"/>
      <c r="W94" s="21" t="s">
        <v>62</v>
      </c>
      <c r="X94" s="34">
        <v>7.8</v>
      </c>
      <c r="Y94" s="7" t="s">
        <v>63</v>
      </c>
      <c r="AA94" s="4"/>
      <c r="AB94" s="21" t="s">
        <v>62</v>
      </c>
      <c r="AC94" s="23"/>
      <c r="AE94" s="11"/>
      <c r="AF94" s="7"/>
      <c r="AG94" s="21" t="s">
        <v>62</v>
      </c>
      <c r="AH94" s="34">
        <v>16</v>
      </c>
      <c r="AI94" s="7" t="s">
        <v>63</v>
      </c>
      <c r="AJ94" s="11"/>
      <c r="AK94" s="11"/>
      <c r="AL94" s="27"/>
      <c r="AM94" s="23"/>
      <c r="AN94" s="11"/>
      <c r="AO94" s="11"/>
      <c r="AP94" s="11"/>
      <c r="AQ94" s="11"/>
      <c r="AR94" s="11"/>
      <c r="AS94" s="11"/>
    </row>
    <row r="95" spans="1:54" ht="16.8">
      <c r="B95" s="4">
        <f>(B92-B90)*627.51</f>
        <v>15.040787189978344</v>
      </c>
      <c r="C95" s="4">
        <f t="shared" ref="C95:D95" si="10">(C92-C90)*627.51</f>
        <v>14.367468959966159</v>
      </c>
      <c r="D95" s="20">
        <f t="shared" si="10"/>
        <v>16.277609399994613</v>
      </c>
      <c r="E95" s="6"/>
      <c r="F95" s="11"/>
      <c r="G95" s="11"/>
      <c r="H95" s="21" t="s">
        <v>62</v>
      </c>
      <c r="I95" s="23">
        <v>19</v>
      </c>
      <c r="J95" s="7" t="s">
        <v>64</v>
      </c>
      <c r="K95" s="7"/>
      <c r="L95" s="7"/>
      <c r="M95" s="21"/>
      <c r="N95" s="23"/>
      <c r="O95" s="7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54" ht="15.6">
      <c r="B96" s="3" t="s">
        <v>3</v>
      </c>
      <c r="C96" s="3" t="s">
        <v>7</v>
      </c>
      <c r="D96" s="3" t="s">
        <v>6</v>
      </c>
      <c r="F96" s="11"/>
      <c r="G96" s="11"/>
      <c r="H96" s="11"/>
      <c r="I96" s="11" t="s">
        <v>76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>
      <c r="B97" s="4">
        <f>(B93-B90)*627.51</f>
        <v>2.990085150012761</v>
      </c>
      <c r="C97" s="4">
        <f>(C93-C90)*627.51</f>
        <v>2.2784888100258787</v>
      </c>
      <c r="D97" s="4">
        <f>(D93-D90)*627.51</f>
        <v>4.1923943100448264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6.8">
      <c r="B98" s="4"/>
      <c r="C98" s="21" t="s">
        <v>26</v>
      </c>
      <c r="D98" s="31">
        <f>($B$6*$B$4/$B$5)*EXP(-(D95)/($B$7*$B$4))</f>
        <v>7.140662970177706</v>
      </c>
      <c r="E98" t="s">
        <v>27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6.8">
      <c r="A99" s="11"/>
      <c r="B99" s="7"/>
      <c r="C99" s="21" t="s">
        <v>62</v>
      </c>
      <c r="D99" s="23">
        <v>16</v>
      </c>
      <c r="E99" s="7" t="s">
        <v>64</v>
      </c>
      <c r="F99" s="1" t="s">
        <v>81</v>
      </c>
      <c r="K99" s="11"/>
      <c r="L99" s="11"/>
      <c r="M99" s="11"/>
      <c r="N99" s="11"/>
      <c r="O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Q99" s="11"/>
      <c r="AR99" s="11"/>
      <c r="AS99" s="11"/>
    </row>
    <row r="100" spans="1:45">
      <c r="A100" s="11"/>
      <c r="B100" s="11"/>
      <c r="C100" s="11"/>
      <c r="D100" s="11"/>
      <c r="E100" s="11"/>
      <c r="F100" s="15" t="s">
        <v>55</v>
      </c>
      <c r="G100" s="26"/>
      <c r="H100" s="26"/>
      <c r="I100" s="26"/>
      <c r="J100" s="26"/>
      <c r="K100" s="11"/>
      <c r="L100" s="11"/>
      <c r="M100" s="11"/>
      <c r="N100" s="11"/>
      <c r="O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45" ht="15.6">
      <c r="A101" s="11"/>
      <c r="B101" s="11"/>
      <c r="C101" s="11"/>
      <c r="D101" s="11"/>
      <c r="E101" s="11"/>
      <c r="G101" s="5" t="s">
        <v>8</v>
      </c>
      <c r="H101" s="5" t="s">
        <v>0</v>
      </c>
      <c r="I101" s="5" t="s">
        <v>1</v>
      </c>
      <c r="J101" s="11"/>
      <c r="K101" s="11"/>
      <c r="L101" s="11"/>
      <c r="M101" s="11"/>
      <c r="N101" s="11"/>
      <c r="O101" s="11"/>
    </row>
    <row r="102" spans="1:45">
      <c r="A102" s="10"/>
      <c r="B102" s="11"/>
      <c r="C102" s="11"/>
      <c r="D102" s="11"/>
      <c r="E102" s="11"/>
      <c r="F102" t="s">
        <v>84</v>
      </c>
      <c r="G102" s="2">
        <v>-616.55284200000006</v>
      </c>
      <c r="H102" s="2">
        <v>-616.537735</v>
      </c>
      <c r="I102" s="2">
        <v>-616.59370699999999</v>
      </c>
      <c r="J102" s="11"/>
    </row>
    <row r="103" spans="1:45">
      <c r="A103" s="11"/>
      <c r="B103" s="11"/>
      <c r="C103" s="11"/>
      <c r="D103" s="11"/>
      <c r="E103" s="11"/>
      <c r="F103" t="s">
        <v>75</v>
      </c>
      <c r="G103" s="2">
        <v>-616.52678700000001</v>
      </c>
      <c r="H103" s="2">
        <v>-616.51258099999995</v>
      </c>
      <c r="I103" s="2">
        <v>-616.56621500000006</v>
      </c>
      <c r="J103" s="11"/>
    </row>
    <row r="104" spans="1:45">
      <c r="A104" s="11"/>
      <c r="B104" s="11"/>
      <c r="C104" s="11"/>
      <c r="D104" s="11"/>
      <c r="E104" s="11"/>
      <c r="F104" t="s">
        <v>80</v>
      </c>
      <c r="G104" s="2">
        <v>-616.54984300000001</v>
      </c>
      <c r="H104" s="2">
        <v>-616.53409699999997</v>
      </c>
      <c r="I104" s="2">
        <v>-616.59148300000004</v>
      </c>
      <c r="J104" s="11"/>
    </row>
    <row r="105" spans="1:45" ht="16.8">
      <c r="A105" s="11"/>
      <c r="B105" s="11"/>
      <c r="C105" s="11"/>
      <c r="D105" s="11"/>
      <c r="E105" s="11"/>
      <c r="G105" s="3" t="s">
        <v>2</v>
      </c>
      <c r="H105" s="3" t="s">
        <v>4</v>
      </c>
      <c r="I105" s="3" t="s">
        <v>5</v>
      </c>
      <c r="J105" s="11"/>
    </row>
    <row r="106" spans="1:45">
      <c r="A106" s="11"/>
      <c r="B106" s="12"/>
      <c r="C106" s="12"/>
      <c r="D106" s="12"/>
      <c r="E106" s="11"/>
      <c r="G106" s="4">
        <f>(G103-G102)*627.51</f>
        <v>16.349773050026435</v>
      </c>
      <c r="H106" s="4">
        <f>(H103-H102)*627.51</f>
        <v>15.784386540027107</v>
      </c>
      <c r="I106" s="20">
        <f>(I103-I102)*627.51</f>
        <v>17.25150491996131</v>
      </c>
      <c r="J106" s="11"/>
    </row>
    <row r="107" spans="1:45" ht="15.6">
      <c r="A107" s="11"/>
      <c r="B107" s="13"/>
      <c r="C107" s="13"/>
      <c r="D107" s="13"/>
      <c r="E107" s="11"/>
      <c r="G107" s="3" t="s">
        <v>3</v>
      </c>
      <c r="H107" s="3" t="s">
        <v>7</v>
      </c>
      <c r="I107" s="3" t="s">
        <v>6</v>
      </c>
      <c r="J107" s="24"/>
    </row>
    <row r="108" spans="1:45">
      <c r="A108" s="11"/>
      <c r="B108" s="13"/>
      <c r="C108" s="13"/>
      <c r="D108" s="13"/>
      <c r="E108" s="11"/>
      <c r="G108" s="4">
        <f>(G104-G102)*627.51</f>
        <v>1.881902490028408</v>
      </c>
      <c r="H108" s="4">
        <f>(H104-H102)*627.51</f>
        <v>2.2828813800147882</v>
      </c>
      <c r="I108" s="4">
        <f>(I104-I102)*627.51</f>
        <v>1.3955822399721354</v>
      </c>
      <c r="J108" s="11"/>
    </row>
    <row r="109" spans="1:45" ht="16.8">
      <c r="A109" s="11"/>
      <c r="B109" s="13"/>
      <c r="C109" s="13"/>
      <c r="D109" s="13"/>
      <c r="E109" s="11"/>
      <c r="G109" s="4"/>
      <c r="H109" s="21" t="s">
        <v>26</v>
      </c>
      <c r="I109" s="22">
        <f>($B$6*$B$4/$B$5)*EXP(-(I106)/($B$7*$B$4))</f>
        <v>1.3784512472847901</v>
      </c>
      <c r="J109" s="11"/>
    </row>
    <row r="110" spans="1:45" ht="16.8">
      <c r="A110" s="11"/>
      <c r="B110" s="14"/>
      <c r="C110" s="14"/>
      <c r="D110" s="14"/>
      <c r="E110" s="11"/>
      <c r="F110" s="11"/>
      <c r="G110" s="11"/>
      <c r="H110" s="21" t="s">
        <v>62</v>
      </c>
      <c r="I110" s="31">
        <v>6.4</v>
      </c>
      <c r="J110" s="7" t="s">
        <v>70</v>
      </c>
    </row>
    <row r="111" spans="1:45">
      <c r="A111" s="11"/>
      <c r="B111" s="7"/>
      <c r="C111" s="7"/>
      <c r="D111" s="7"/>
      <c r="E111" s="11"/>
      <c r="F111" s="11"/>
      <c r="G111" s="11"/>
      <c r="H111" s="21"/>
      <c r="I111" s="23"/>
      <c r="J111" s="7"/>
    </row>
    <row r="112" spans="1:45">
      <c r="A112" s="11"/>
      <c r="B112" s="14"/>
      <c r="C112" s="14"/>
      <c r="D112" s="14"/>
      <c r="E112" s="11"/>
      <c r="F112" s="11"/>
      <c r="G112" s="11"/>
      <c r="H112" s="11"/>
      <c r="I112" s="11"/>
      <c r="J112" s="11"/>
    </row>
    <row r="113" spans="1:5">
      <c r="A113" s="11"/>
      <c r="B113" s="7"/>
      <c r="C113" s="7"/>
      <c r="D113" s="7"/>
      <c r="E113" s="11"/>
    </row>
    <row r="114" spans="1:5" s="39" customFormat="1"/>
    <row r="115" spans="1:5" s="11" customFormat="1"/>
    <row r="116" spans="1:5" s="11" customFormat="1">
      <c r="A116" s="12"/>
    </row>
    <row r="117" spans="1:5" s="11" customFormat="1">
      <c r="A117" s="10"/>
      <c r="B117" s="7"/>
      <c r="C117" s="27"/>
      <c r="D117" s="23"/>
    </row>
    <row r="118" spans="1:5" s="11" customFormat="1">
      <c r="A118" s="25"/>
      <c r="B118" s="26"/>
      <c r="C118" s="26"/>
      <c r="D118" s="26"/>
      <c r="E118" s="26"/>
    </row>
    <row r="119" spans="1:5" s="11" customFormat="1">
      <c r="B119" s="12"/>
      <c r="C119" s="12"/>
      <c r="D119" s="12"/>
    </row>
    <row r="120" spans="1:5" s="11" customFormat="1">
      <c r="B120" s="13"/>
      <c r="C120" s="13"/>
      <c r="D120" s="13"/>
    </row>
    <row r="121" spans="1:5" s="11" customFormat="1">
      <c r="B121" s="13"/>
      <c r="C121" s="13"/>
      <c r="D121" s="13"/>
    </row>
    <row r="122" spans="1:5" s="11" customFormat="1">
      <c r="B122" s="13"/>
      <c r="C122" s="13"/>
      <c r="D122" s="13"/>
    </row>
    <row r="123" spans="1:5" s="11" customFormat="1">
      <c r="B123" s="13"/>
      <c r="C123" s="13"/>
      <c r="D123" s="13"/>
    </row>
    <row r="124" spans="1:5" s="11" customFormat="1">
      <c r="B124" s="40"/>
      <c r="C124" s="13"/>
      <c r="D124" s="13"/>
      <c r="E124" s="10"/>
    </row>
    <row r="125" spans="1:5" s="11" customFormat="1">
      <c r="B125" s="13"/>
      <c r="C125" s="13"/>
      <c r="D125" s="13"/>
    </row>
    <row r="126" spans="1:5" s="11" customFormat="1">
      <c r="B126" s="13"/>
      <c r="C126" s="13"/>
      <c r="D126" s="13"/>
      <c r="E126" s="10"/>
    </row>
    <row r="127" spans="1:5" s="11" customFormat="1">
      <c r="B127" s="13"/>
      <c r="C127" s="13"/>
      <c r="D127" s="13"/>
    </row>
    <row r="128" spans="1:5" s="11" customFormat="1">
      <c r="B128" s="14"/>
      <c r="C128" s="14"/>
      <c r="D128" s="14"/>
    </row>
    <row r="129" spans="2:5" s="11" customFormat="1">
      <c r="B129" s="7"/>
      <c r="C129" s="7"/>
      <c r="D129" s="7"/>
      <c r="E129" s="24"/>
    </row>
    <row r="130" spans="2:5" s="11" customFormat="1">
      <c r="B130" s="14"/>
      <c r="C130" s="14"/>
      <c r="D130" s="14"/>
    </row>
    <row r="131" spans="2:5" s="11" customFormat="1">
      <c r="B131" s="7"/>
      <c r="C131" s="7"/>
      <c r="D131" s="7"/>
    </row>
    <row r="132" spans="2:5" s="11" customFormat="1">
      <c r="B132" s="7"/>
      <c r="C132" s="27"/>
      <c r="D132" s="23"/>
    </row>
    <row r="133" spans="2:5" s="11" customFormat="1">
      <c r="B133" s="7"/>
      <c r="C133" s="27"/>
      <c r="D133" s="23"/>
      <c r="E133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B37E-5654-4178-9F98-5A15AA262D24}">
  <dimension ref="A1:E17"/>
  <sheetViews>
    <sheetView tabSelected="1" zoomScale="80" zoomScaleNormal="80" workbookViewId="0">
      <selection activeCell="A4" sqref="A4:E7"/>
    </sheetView>
  </sheetViews>
  <sheetFormatPr defaultRowHeight="14.4"/>
  <cols>
    <col min="1" max="1" width="10.109375" customWidth="1"/>
    <col min="2" max="2" width="21.77734375" bestFit="1" customWidth="1"/>
    <col min="3" max="3" width="22.33203125" bestFit="1" customWidth="1"/>
    <col min="4" max="4" width="20" bestFit="1" customWidth="1"/>
    <col min="5" max="5" width="14.88671875" customWidth="1"/>
  </cols>
  <sheetData>
    <row r="1" spans="1:5" ht="18">
      <c r="A1" s="35" t="s">
        <v>90</v>
      </c>
    </row>
    <row r="2" spans="1:5" ht="18">
      <c r="A2" s="35"/>
    </row>
    <row r="3" spans="1:5" ht="16.2">
      <c r="A3" s="36" t="s">
        <v>96</v>
      </c>
    </row>
    <row r="4" spans="1:5" ht="15.6">
      <c r="A4" s="41"/>
      <c r="B4" s="57" t="s">
        <v>143</v>
      </c>
      <c r="C4" s="57" t="s">
        <v>142</v>
      </c>
      <c r="D4" s="42" t="s">
        <v>67</v>
      </c>
      <c r="E4" s="43" t="s">
        <v>146</v>
      </c>
    </row>
    <row r="5" spans="1:5" ht="17.399999999999999">
      <c r="A5" s="44" t="s">
        <v>107</v>
      </c>
      <c r="B5" s="45">
        <v>2.2999999999999998</v>
      </c>
      <c r="C5" s="45">
        <v>3.1</v>
      </c>
      <c r="D5" s="45">
        <v>11.9</v>
      </c>
      <c r="E5" s="46" t="s">
        <v>109</v>
      </c>
    </row>
    <row r="6" spans="1:5" ht="17.399999999999999">
      <c r="A6" s="54" t="s">
        <v>108</v>
      </c>
      <c r="B6" s="55">
        <v>2.7</v>
      </c>
      <c r="C6" s="55">
        <v>4.7</v>
      </c>
      <c r="D6" s="55">
        <v>14.9</v>
      </c>
      <c r="E6" s="56" t="s">
        <v>110</v>
      </c>
    </row>
    <row r="7" spans="1:5" ht="17.399999999999999">
      <c r="A7" s="47" t="s">
        <v>91</v>
      </c>
      <c r="B7" s="48">
        <v>6.4</v>
      </c>
      <c r="C7" s="48">
        <v>7.8</v>
      </c>
      <c r="D7" s="48">
        <v>15.8</v>
      </c>
      <c r="E7" s="49" t="s">
        <v>111</v>
      </c>
    </row>
    <row r="9" spans="1:5" ht="16.2">
      <c r="A9" s="36" t="s">
        <v>145</v>
      </c>
    </row>
    <row r="10" spans="1:5" ht="15.6">
      <c r="A10" s="41"/>
      <c r="B10" s="57" t="s">
        <v>143</v>
      </c>
      <c r="C10" s="57" t="s">
        <v>142</v>
      </c>
      <c r="D10" s="42" t="s">
        <v>67</v>
      </c>
      <c r="E10" s="43" t="s">
        <v>146</v>
      </c>
    </row>
    <row r="11" spans="1:5" ht="17.399999999999999">
      <c r="A11" s="44" t="s">
        <v>92</v>
      </c>
      <c r="B11" s="45">
        <v>0.24</v>
      </c>
      <c r="C11" s="45">
        <v>0.08</v>
      </c>
      <c r="D11" s="45">
        <v>0.31</v>
      </c>
      <c r="E11" s="46" t="s">
        <v>112</v>
      </c>
    </row>
    <row r="12" spans="1:5" ht="17.399999999999999">
      <c r="A12" s="54" t="s">
        <v>93</v>
      </c>
      <c r="B12" s="55">
        <v>6.1</v>
      </c>
      <c r="C12" s="55">
        <v>1.8</v>
      </c>
      <c r="D12" s="55">
        <v>2.2000000000000002</v>
      </c>
      <c r="E12" s="56" t="s">
        <v>113</v>
      </c>
    </row>
    <row r="13" spans="1:5" ht="17.399999999999999">
      <c r="A13" s="47" t="s">
        <v>91</v>
      </c>
      <c r="B13" s="48">
        <v>7.1</v>
      </c>
      <c r="C13" s="48">
        <v>1.5</v>
      </c>
      <c r="D13" s="48">
        <v>1.8</v>
      </c>
      <c r="E13" s="49" t="s">
        <v>114</v>
      </c>
    </row>
    <row r="15" spans="1:5">
      <c r="A15" s="37" t="s">
        <v>95</v>
      </c>
    </row>
    <row r="16" spans="1:5">
      <c r="A16" s="37" t="s">
        <v>94</v>
      </c>
    </row>
    <row r="17" spans="1:1">
      <c r="A17" s="37" t="s">
        <v>97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Records_x0020_Date xmlns="2dfb30c8-2307-42db-927a-69c9911b3bee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ecords_x0020_Status xmlns="2dfb30c8-2307-42db-927a-69c9911b3bee">Pending</Records_x0020_Status>
    <Rights xmlns="4ffa91fb-a0ff-4ac5-b2db-65c790d184a4" xsi:nil="true"/>
    <Document_x0020_Creation_x0020_Date xmlns="4ffa91fb-a0ff-4ac5-b2db-65c790d184a4">2021-03-26T10:30:32+00:00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EE6D7BB82EFA46AA29A7ED577BE597" ma:contentTypeVersion="32" ma:contentTypeDescription="Create a new document." ma:contentTypeScope="" ma:versionID="8fcd0d9d1c029a954e06b1cf90e71735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2dfb30c8-2307-42db-927a-69c9911b3bee" xmlns:ns7="38885d5b-fd1f-4819-8d40-cb9c4b50cc39" targetNamespace="http://schemas.microsoft.com/office/2006/metadata/properties" ma:root="true" ma:fieldsID="dbf11cc8c72c56e0eabb8a107e348b2c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2dfb30c8-2307-42db-927a-69c9911b3bee"/>
    <xsd:import namespace="38885d5b-fd1f-4819-8d40-cb9c4b50cc39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OCR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419b7115-3280-4d99-91ae-3246264b6e28}" ma:internalName="TaxCatchAllLabel" ma:readOnly="true" ma:showField="CatchAllDataLabel" ma:web="2dfb30c8-2307-42db-927a-69c9911b3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419b7115-3280-4d99-91ae-3246264b6e28}" ma:internalName="TaxCatchAll" ma:showField="CatchAllData" ma:web="2dfb30c8-2307-42db-927a-69c9911b3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b30c8-2307-42db-927a-69c9911b3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1" nillable="true" ma:displayName="Records Status" ma:default="Pending" ma:internalName="Records_x0020_Status">
      <xsd:simpleType>
        <xsd:restriction base="dms:Text"/>
      </xsd:simpleType>
    </xsd:element>
    <xsd:element name="Records_x0020_Date" ma:index="32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5d5b-fd1f-4819-8d40-cb9c4b50c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825670-FA9D-4926-B189-87C721A1A57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330402F-1B39-496B-9E59-D0048FAD4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01F00-5501-4087-BC03-5B8F086A442D}">
  <ds:schemaRefs>
    <ds:schemaRef ds:uri="http://purl.org/dc/dcmitype/"/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8885d5b-fd1f-4819-8d40-cb9c4b50cc39"/>
    <ds:schemaRef ds:uri="http://purl.org/dc/terms/"/>
    <ds:schemaRef ds:uri="2dfb30c8-2307-42db-927a-69c9911b3bee"/>
    <ds:schemaRef ds:uri="http://schemas.microsoft.com/office/2006/documentManagement/types"/>
    <ds:schemaRef ds:uri="http://schemas.microsoft.com/sharepoint.v3"/>
    <ds:schemaRef ds:uri="http://schemas.microsoft.com/office/2006/metadata/properties"/>
    <ds:schemaRef ds:uri="4ffa91fb-a0ff-4ac5-b2db-65c790d184a4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4882D92-BD1A-43E0-85FD-FD8A2BE1E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2dfb30c8-2307-42db-927a-69c9911b3bee"/>
    <ds:schemaRef ds:uri="38885d5b-fd1f-4819-8d40-cb9c4b50cc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MonoterpeneOO Rxns</vt:lpstr>
      <vt:lpstr>Comparison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Piletic, Ivan</dc:creator>
  <cp:lastModifiedBy>Piletic, Ivan</cp:lastModifiedBy>
  <dcterms:created xsi:type="dcterms:W3CDTF">2021-03-23T14:15:30Z</dcterms:created>
  <dcterms:modified xsi:type="dcterms:W3CDTF">2021-11-29T04:49:31Z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0x01010091EE6D7BB82EFA46AA29A7ED577BE597</vt:lpwstr>
  </property>
</Properties>
</file>