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stevens_caroline_epa_gov/Documents/MyResearch/ChemFateTrans/EFS/ProcessScience/PFAS/"/>
    </mc:Choice>
  </mc:AlternateContent>
  <xr:revisionPtr revIDLastSave="154" documentId="8_{C42B589F-E1CA-4650-93C5-A21558CC7462}" xr6:coauthVersionLast="47" xr6:coauthVersionMax="47" xr10:uidLastSave="{47A3FE71-D4F2-404E-8792-A2FECDFAB7CD}"/>
  <bookViews>
    <workbookView xWindow="-108" yWindow="-108" windowWidth="23256" windowHeight="12576" xr2:uid="{7E2BDAFE-D288-466D-A042-FAEA677FC2E3}"/>
  </bookViews>
  <sheets>
    <sheet name="Key" sheetId="6" r:id="rId1"/>
    <sheet name="EnvLib" sheetId="2" r:id="rId2"/>
    <sheet name="MetaLib" sheetId="4" r:id="rId3"/>
  </sheets>
  <definedNames>
    <definedName name="_xlnm._FilterDatabase" localSheetId="1" hidden="1">EnvLib!#REF!</definedName>
    <definedName name="_Hlk99120025" localSheetId="1">EnvLib!#REF!</definedName>
    <definedName name="_Hlk99120212" localSheetId="1">EnvLib!$C$12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0" i="4" l="1"/>
  <c r="P61" i="4"/>
  <c r="P80" i="4"/>
  <c r="N85" i="4"/>
  <c r="P85" i="4"/>
  <c r="P123" i="4"/>
  <c r="P131" i="4"/>
  <c r="P11" i="2"/>
  <c r="P13" i="2"/>
  <c r="P16" i="2"/>
  <c r="P18" i="2"/>
  <c r="P25" i="2"/>
  <c r="P26" i="2"/>
  <c r="N32" i="2"/>
  <c r="P32" i="2"/>
  <c r="P34" i="2"/>
  <c r="P35" i="2"/>
  <c r="P36" i="2"/>
  <c r="P62" i="2"/>
  <c r="P65" i="2"/>
  <c r="P87" i="2"/>
</calcChain>
</file>

<file path=xl/sharedStrings.xml><?xml version="1.0" encoding="utf-8"?>
<sst xmlns="http://schemas.openxmlformats.org/spreadsheetml/2006/main" count="3480" uniqueCount="1223">
  <si>
    <t>10.1021/acs.est.5b03379</t>
  </si>
  <si>
    <t>Washington et al., 2015</t>
  </si>
  <si>
    <t>Estimated half-life of 16 days based on data in Washington et al (2015)</t>
  </si>
  <si>
    <t>N/A</t>
  </si>
  <si>
    <t>aerobic soil</t>
  </si>
  <si>
    <t>OC(=O)\C=C\C(\F)=C(/F)C(F)(F)C(F)(F)C(F)(F)C(F)(F)C(F)(F)F</t>
  </si>
  <si>
    <t>OC(=O)C=CC(F)(F)C(F)(F)C(F)(F)C(F)(F)C(F)(F)C(F)(F)C(F)(F)F</t>
  </si>
  <si>
    <t>DTXSID30822919</t>
  </si>
  <si>
    <t>4,4,5,5,6,6,7,7,8,8,9,9,10,10,10-Pentadecafluorodec-2-enoic acid</t>
  </si>
  <si>
    <t>Vicinal bis-defluorination of unsaturated carboxylic acid_PTP</t>
  </si>
  <si>
    <t>Reduction</t>
  </si>
  <si>
    <t>10.1021/es050213u</t>
  </si>
  <si>
    <r>
      <t>Boulanger</t>
    </r>
    <r>
      <rPr>
        <sz val="11"/>
        <color rgb="FF000000"/>
        <rFont val="Calibri"/>
        <family val="2"/>
        <scheme val="minor"/>
      </rPr>
      <t xml:space="preserve"> et al., 2005</t>
    </r>
  </si>
  <si>
    <t>Estimated from fit to data in Fig 2</t>
  </si>
  <si>
    <t>aerobic sludge</t>
  </si>
  <si>
    <t>OS(=O)C(F)(F)C(F)(F)C(F)(F)C(F)(F)C(F)(F)C(F)(F)C(F)(F)C(F)(F)F</t>
  </si>
  <si>
    <t>DTXSID10904262</t>
  </si>
  <si>
    <t>heptadecafluorooctane-1-sulfinic acid</t>
  </si>
  <si>
    <t>CCN(CC(O)=O)S(=O)(=O)C(F)(F)C(F)(F)C(F)(F)C(F)(F)C(F)(F)C(F)(F)C(F)(F)C(F)(F)F</t>
  </si>
  <si>
    <t>DTXSID5062760</t>
  </si>
  <si>
    <t>2-(N-Ethylperfluorooctanesulfonamido)acetic acid</t>
  </si>
  <si>
    <t>Sulfonamide to sulfinic acid</t>
  </si>
  <si>
    <t>Estimated half-life of 1 to 60 days based on data in Washington et al (2015)</t>
  </si>
  <si>
    <t>CC(O)C(F)(F)C(F)(F)C(F)(F)C(F)(F)C(F)(F)C(F)(F)C(F)(F)F</t>
  </si>
  <si>
    <t>DTXSID10517598</t>
  </si>
  <si>
    <t>3,3,4,4,5,5,6,6,7,7,8,8,9,9,9-pentadecafluorononan-2-ol</t>
  </si>
  <si>
    <t>CC(=O)C(F)(F)C(F)(F)C(F)(F)C(F)(F)C(F)(F)C(F)(F)C(F)(F)F</t>
  </si>
  <si>
    <t>DTXSID50504109</t>
  </si>
  <si>
    <t xml:space="preserve">Methyl Pentadecafluoroheptyl Ketone </t>
  </si>
  <si>
    <t>10.1016/j.chemosphere.2011.12.056</t>
  </si>
  <si>
    <t>Wang et al., 2012</t>
  </si>
  <si>
    <t>room temp</t>
  </si>
  <si>
    <t>activated sludge</t>
  </si>
  <si>
    <t>CC(O)C(F)(F)C(F)(F)C(F)(F)C(F)(F)C(F)(F)F</t>
  </si>
  <si>
    <t>DTXSID80597206</t>
  </si>
  <si>
    <t>CC(=O)C(F)(F)C(F)(F)C(F)(F)C(F)(F)C(F)(F)F</t>
  </si>
  <si>
    <t>DTXSID00578936</t>
  </si>
  <si>
    <t xml:space="preserve">5:2 Ketone </t>
  </si>
  <si>
    <t xml:space="preserve">Methyl heptafluoropropyl ketone </t>
  </si>
  <si>
    <t>Hydrogenolysis of chlorinated perfluorinated ether_PTP</t>
  </si>
  <si>
    <t>Estimated half-life of 11.8 days based on data in Washington et al (2015)</t>
  </si>
  <si>
    <t>[H]\C(=C/C(O)=O)C(F)(F)C(F)(F)C(F)(F)C(F)(F)C(F)(F)C(F)(F)C(F)(F)F</t>
  </si>
  <si>
    <t>DTXSID701026589</t>
  </si>
  <si>
    <t>(2E)-4,4,5,5,6,6,7,7,8,8,9,9,10,10,10-pentadecafluorodec-2-enoic acid</t>
  </si>
  <si>
    <t>OC(=O)C=C(F)C(F)(F)C(F)(F)C(F)(F)C(F)(F)C(F)(F)C(F)(F)C(F)(F)F</t>
  </si>
  <si>
    <t>DTXSID60825615</t>
  </si>
  <si>
    <t>8:2 FTUCA</t>
  </si>
  <si>
    <t>2H-Perfluoro-2-decenoic acid</t>
  </si>
  <si>
    <t>Beta fluoro unsaturated telomer acid to beta H unsaturated telomer acid</t>
  </si>
  <si>
    <t>Reaction 6 in Fig. 5; not possible to determine half-life from the data in the paper</t>
  </si>
  <si>
    <t>[H]\C(=C/C(O)=O)C(F)(F)C(F)(F)C(F)(F)C(F)(F)F</t>
  </si>
  <si>
    <t>OC(=O)\C=C(/F)C(F)(F)C(F)(F)C(F)(F)C(F)(F)F</t>
  </si>
  <si>
    <t>DTXSID201036278</t>
  </si>
  <si>
    <t>5:3 FTUCA</t>
  </si>
  <si>
    <t>5:2 fluorotelomer unsaturated acid</t>
  </si>
  <si>
    <t>activated sludge; pure water</t>
  </si>
  <si>
    <t>OC(=O)CCC(F)(F)C(F)(F)C(F)(F)F</t>
  </si>
  <si>
    <t>DTXSID00379268</t>
  </si>
  <si>
    <t>3:3 Fluorotelomer carboxylic acid</t>
  </si>
  <si>
    <t>OC(=O)C=CC(F)(F)C(F)(F)C(F)(F)F</t>
  </si>
  <si>
    <t>DTXSID30895360</t>
  </si>
  <si>
    <t>4,4,5,5,6,6,6-Heptafluoro-2-hexenoic acid</t>
  </si>
  <si>
    <t>2,3-Unsaturated fluorotelomer carboxylic acid to fluorotelomer carboxylic acid</t>
  </si>
  <si>
    <t>OC(=O)CCC(F)(F)C(F)(F)C(F)(F)C(F)(F)C(F)(F)C(F)(F)C(F)(F)F</t>
  </si>
  <si>
    <t>DTXSID90382620</t>
  </si>
  <si>
    <t>4,4,5,5,6,6,7,7,8,8,9,9,10,10,10-pentadecafluorodecanoic acid</t>
  </si>
  <si>
    <t>10.1021/es702866c</t>
  </si>
  <si>
    <t>Rhoads et al., 2008</t>
  </si>
  <si>
    <t>Table 2, reported half-life</t>
  </si>
  <si>
    <t>aerobic activated sludge</t>
  </si>
  <si>
    <t>OS(=O)(=O)C(F)(F)C(F)(F)C(F)(F)C(F)(F)C(F)(F)C(F)(F)C(F)(F)C(F)(F)F</t>
  </si>
  <si>
    <t>DTXSID3031864</t>
  </si>
  <si>
    <t>PFOS</t>
  </si>
  <si>
    <t>Perfluorooctanesulfinic acid</t>
  </si>
  <si>
    <t>Sulfinic acid to sulfonic acid</t>
  </si>
  <si>
    <t>Oxidation</t>
  </si>
  <si>
    <t>10.1002/etc.4014</t>
  </si>
  <si>
    <t>Lange et al., 2018</t>
  </si>
  <si>
    <t>Table 3, reported half-life</t>
  </si>
  <si>
    <t>20-26</t>
  </si>
  <si>
    <t>anaerobic digestor sludge</t>
  </si>
  <si>
    <t>CN(CC(O)=O)SC(F)(F)C(F)(F)C(F)(F)C(F)(F)F</t>
  </si>
  <si>
    <t>{methyl[(1,1,2,2,3,3,4,4,4-nonafluorobutyl)sulfanyl]amino}acetic acid</t>
  </si>
  <si>
    <t>CN(CCO)S(=O)(=O)C(F)(F)C(F)(F)C(F)(F)C(F)(F)F</t>
  </si>
  <si>
    <t>DTXSID0067848</t>
  </si>
  <si>
    <t>2-(N-(Perfluorobutylsulfonyl)-N-methylamino)ethanol</t>
  </si>
  <si>
    <t>N-Alkyl sulfonamide alcohol to N-alkyl sulfonamide carboxylic acid</t>
  </si>
  <si>
    <t>Table 3, reported half-life based on total product formation</t>
  </si>
  <si>
    <t>CN(CC(O)=O)S(=O)(=O)C(F)(F)C(F)(F)C(F)(F)C(F)(F)C(F)(F)C(F)(F)C(F)(F)C(F)(F)F</t>
  </si>
  <si>
    <t>DTXSID10624392</t>
  </si>
  <si>
    <t>(N-methyl1,1,2,2,3,3,4,4,5,5,6,6,7,7,8,8,8-heptadecafluorooctanesulfonamido)acetic acid</t>
  </si>
  <si>
    <t>CCN(CCO)S(=O)(=O)C(F)(F)C(F)(F)C(F)(F)C(F)(F)C(F)(F)C(F)(F)C(F)(F)C(F)(F)F</t>
  </si>
  <si>
    <t xml:space="preserve"> DTXSID6027426</t>
  </si>
  <si>
    <t>N-Ethyl-N-(2-hydroxyethyl)perfluorooctane sulfonamide</t>
  </si>
  <si>
    <t>N-Alky sulfonamide alcohol to N-alkyl sulfonamide carboxylic acid</t>
  </si>
  <si>
    <t>Estimated half-life of 3.5 days based on data in Washington et al (2015)</t>
  </si>
  <si>
    <t>OC(=O)C(F)(F)C(F)(F)C(F)(F)C(F)(F)C(F)(F)F</t>
  </si>
  <si>
    <t>DTXSID3031862</t>
  </si>
  <si>
    <t>undecafluorohexanoic acid</t>
  </si>
  <si>
    <t>OC(=O)C(\F)=C(/F)C(F)(F)C(F)(F)C(F)(F)C(F)(F)C(F)(F)F</t>
  </si>
  <si>
    <t xml:space="preserve">2,3,4,4,5,5,6,6,7,7,8,8,8-Tridecafluorooct-2-enoic acid </t>
  </si>
  <si>
    <t>Hydrodefluorination with beta oxidation</t>
  </si>
  <si>
    <t>10.1016/j.chemosphere.2009.01.033</t>
  </si>
  <si>
    <t>[H]C(F)(C(O)=O)C(F)(F)C(F)(F)C(F)(F)C(F)(F)C(F)(F)C(F)(F)F</t>
  </si>
  <si>
    <t>DTXSID601035115</t>
  </si>
  <si>
    <t>2,3,3,4,4,5,5,6,6,7,7,8,8,8-tetradecafluorooctanoic acid</t>
  </si>
  <si>
    <t>Hydrodefluorination with alpha oxidation</t>
  </si>
  <si>
    <t>Harding-Majanovic et al., 2015</t>
  </si>
  <si>
    <t>Based on 8:2 FtTAoS disappearance in Fig. 1B</t>
  </si>
  <si>
    <t>soil microcosm</t>
  </si>
  <si>
    <t>CC(C)(CS(O)(=O)=O)NC(=O)CCS(=O)CCC(F)(F)C(F)(F)C(F)(F)C(F)(F)C(F)(F)C(F)(F)C(F)(F)C(F)(F)F</t>
  </si>
  <si>
    <t>DTXSID60892605</t>
  </si>
  <si>
    <t>2-[3-(3,3,4,4,5,5,6,6,7,7,8,8,9,9,10,10,10-heptadecafluorodecanesulfinyl)propanamido]-2-methylpropane-1-sulfonic acid</t>
  </si>
  <si>
    <t>CC(C)(CS(O)(=O)=O)NC(=O)CCSCCC(F)(F)C(F)(F)C(F)(F)C(F)(F)C(F)(F)C(F)(F)C(F)(F)C(F)(F)F</t>
  </si>
  <si>
    <t>8:2 FtTAoS</t>
  </si>
  <si>
    <t>Fluorotelomer thioether to fluorotelomer sulfoxide</t>
  </si>
  <si>
    <t>Based on 6:2 FtTAoS disappearance in Fig. 1A</t>
  </si>
  <si>
    <t>CC(C)(CS(O)(=O)=O)NC(=O)CCS(=O)CCC(F)(F)C(F)(F)C(F)(F)C(F)(F)C(F)(F)C(F)(F)F</t>
  </si>
  <si>
    <t>DTXSID90892592</t>
  </si>
  <si>
    <t>2-methyl-2-[3-(3,3,4,4,5,5,6,6,7,7,8,8,8-tridecafluorooctanesulfinyl)propanamido]propane-1-sulfonic acid</t>
  </si>
  <si>
    <t>CC(C)(CS(O)(=O)=O)NC(=O)CCSCCC(F)(F)C(F)(F)C(F)(F)C(F)(F)C(F)(F)C(F)(F)F</t>
  </si>
  <si>
    <t>DTXSID001032820</t>
  </si>
  <si>
    <t>6:2 FtTAoS</t>
  </si>
  <si>
    <t>CC(C)(CS(O)(=O)=O)NC(=O)CCS(=O)CCC(F)(F)C(F)(F)C(F)(F)C(F)(F)F</t>
  </si>
  <si>
    <t>2-methyl-2-[3-(3,3,4,4,5,5,6,6,6-nonafluorohexanesulfinyl)propanamido]propane-1-sulfonic acid</t>
  </si>
  <si>
    <t>CC(C)(CS(O)(=O)=O)NC(=O)CCSCCC(F)(F)C(F)(F)C(F)(F)C(F)(F)F</t>
  </si>
  <si>
    <t>DTXSID801339327</t>
  </si>
  <si>
    <t>4:2 FtTAoS</t>
  </si>
  <si>
    <t>10.1021/acs.est.5b01219</t>
  </si>
  <si>
    <t>CC(C)(CS(O)(=O)=O)NC(=O)CCS(=O)(=O)CCC(F)(F)C(F)(F)C(F)(F)C(F)(F)C(F)(F)C(F)(F)C(F)(F)C(F)(F)F</t>
  </si>
  <si>
    <t>DTXSID801035911</t>
  </si>
  <si>
    <t>2-[3-(3,3,4,4,5,5,6,6,7,7,8,8,9,9,10,10,10-heptadecafluorodecanesulfonyl)propanamido]-2-methylpropane-1-sulfonic acid</t>
  </si>
  <si>
    <t>8:2 FtSOAoS</t>
  </si>
  <si>
    <t>Fluorotelomer sulfoxide to fluorotelomer sulfone</t>
  </si>
  <si>
    <t>CC(C)(CS(O)(=O)=O)NC(=O)CCS(=O)(=O)CCC(F)(F)C(F)(F)C(F)(F)C(F)(F)C(F)(F)C(F)(F)F</t>
  </si>
  <si>
    <t>DTXSID90894132</t>
  </si>
  <si>
    <t>2-methyl-2-[3-(3,3,4,4,5,5,6,6,7,7,8,8,8-tridecafluorooctanesulfonyl)propanamido]propane-1-sulfonic acid</t>
  </si>
  <si>
    <t>6:2 FtSOAoS</t>
  </si>
  <si>
    <t>CC(C)(CS(O)(=O)=O)NC(=O)CCS(=O)(=O)CCC(F)(F)C(F)(F)C(F)(F)C(F)(F)F</t>
  </si>
  <si>
    <t>DTXSID101035908</t>
  </si>
  <si>
    <t>2-methyl-2-[3-(3,3,4,4,5,5,6,6,6-nonafluorohexanesulfonyl)propanamido]propane-1-sulfonic acid</t>
  </si>
  <si>
    <t>4:2 FtSOAoS</t>
  </si>
  <si>
    <t>10.1016/j.chemosphere.2010.06.002</t>
  </si>
  <si>
    <t>Frömel and Knepper, 2010</t>
  </si>
  <si>
    <t>wastewater effluent</t>
  </si>
  <si>
    <t>[H]C(=O)COCCOCCOCCOCCOCCOCCOCCOCCOCCC(F)(F)C(F)(F)C(F)(F)C(F)(F)C(F)(F)C(F)(F)F</t>
  </si>
  <si>
    <t>30,30,31,31,32,32,33,33,34,34,35,35,35-tridecafluoro-3,6,9,12,15,18,21,24,27-nonaoxapentatriacontanal</t>
  </si>
  <si>
    <t>C(OCCOCCOCCOCCOCCOCCOCCOCCOCCO)CC(F)(F)C(F)(F)C(F)(F)C(F)(F)C(F)(F)C(F)(F)F</t>
  </si>
  <si>
    <t>Fluorotelomer polyethoxylate to fluorotelomer polyethoxylate carboxylic acid_PTP</t>
  </si>
  <si>
    <t>OC(=O)COCCOCCOCCOCCOCCOCCOCCOCCOCCC(F)(F)C(F)(F)C(F)(F)C(F)(F)C(F)(F)C(F)(F)F</t>
  </si>
  <si>
    <t>30,30,31,31,32,32,33,33,34,34,35,35,35-tridecafluoro-3,6,9,12,15,18,21,24,27-nonaoxapentatriacontanoic acid</t>
  </si>
  <si>
    <t>Fluorotelomer polyethoxylate carboxylic acid to shortened fluorotelomer polyethoxylate_PTP</t>
  </si>
  <si>
    <t>10.1021/es4018128</t>
  </si>
  <si>
    <t>Ruan et al., 2013</t>
  </si>
  <si>
    <t>"6:2 FTI primary biotransformation half-life in Sassafras soil was about 4.5 days (Figure 3A)"; final product yield for transformation pathway was 16% (Table 1)</t>
  </si>
  <si>
    <r>
      <t xml:space="preserve">22 </t>
    </r>
    <r>
      <rPr>
        <sz val="11"/>
        <color theme="1"/>
        <rFont val="Calibri"/>
        <family val="2"/>
      </rPr>
      <t>± 3</t>
    </r>
  </si>
  <si>
    <t>[H]\C(I)=C/C(F)(F)C(F)(F)C(F)(F)C(F)(F)C(F)(F)C(F)(F)F</t>
  </si>
  <si>
    <t>DTXSID90895306</t>
  </si>
  <si>
    <t>(1E)-3,3,4,4,5,5,6,6,7,7,8,8,8-tridecafluoro-1-iodooct-1-ene</t>
  </si>
  <si>
    <t>FC(F)(F)C(F)(F)C(F)(F)C(F)(F)C(F)(F)C(F)(F)CCI</t>
  </si>
  <si>
    <t>DTXSID2047565</t>
  </si>
  <si>
    <t>1H,1H,2H,2H-Perfluorooctyl iodide</t>
  </si>
  <si>
    <t>Fluorotelomer iodide to alpha beta unsaturated fluorotelomer iodide_PTP</t>
  </si>
  <si>
    <t>[H]C(=O)C(O)C(F)(F)C(F)(F)C(F)(F)C(F)(F)C(F)(F)C(F)(F)F</t>
  </si>
  <si>
    <t>3,3,4,4,5,5,6,6,7,7,8,8,8-tridecafluoro-2-hydroxyoctanal</t>
  </si>
  <si>
    <t>[H]C(O)C(O)C(F)(F)C(F)(F)C(F)(F)C(F)(F)C(F)(F)C(F)(F)F</t>
  </si>
  <si>
    <t xml:space="preserve">3,3,4,4,5,5,6,6,7,7,8,8,8-tridecafluorooctane-1,2-diol </t>
  </si>
  <si>
    <t>Fluorotelomer diol to alpha hydroxy fluorotelomer aldehyde_PTP</t>
  </si>
  <si>
    <t>Based on 5:3 FTCA disappearance before 56 days in Fig. 2a</t>
  </si>
  <si>
    <t>[H]\C(=C(\[H])C(F)(F)C(F)(F)C(F)(F)C(F)(F)C(F)(F)F)C(O)=O</t>
  </si>
  <si>
    <t>DTXSID401026580</t>
  </si>
  <si>
    <t>(2E)-4,4,5,5,6,6,7,7,8,8,8-undecafluorooct-2-enoic acid</t>
  </si>
  <si>
    <t>OC(=O)CCC(F)(F)C(F)(F)C(F)(F)C(F)(F)C(F)(F)F</t>
  </si>
  <si>
    <t>DTXSID20874028</t>
  </si>
  <si>
    <t>5:3 FTCA</t>
  </si>
  <si>
    <t>2H,2H,3H,3H-Perfluorooctanoic acid</t>
  </si>
  <si>
    <t>Fluorotelomer carboxylic acid to 2,3-unsaturated fluorotelomer carboxylic acid</t>
  </si>
  <si>
    <t xml:space="preserve">10.1016/j.cbi.2005.06.007   </t>
  </si>
  <si>
    <t>8:2 FTAL diminished by 93% in 90 min in pure water at 37°C</t>
  </si>
  <si>
    <t>pure water</t>
  </si>
  <si>
    <t>OC(=O)CC(F)(F)C(F)(F)C(F)(F)C(F)(F)C(F)(F)C(F)(F)C(F)(F)C(F)(F)F</t>
  </si>
  <si>
    <t>DTXSID50451109</t>
  </si>
  <si>
    <t>3,3,4,4,5,5,6,6,7,7,8,8,9,9,10,10,10-heptadecafluorodecanoic acid</t>
  </si>
  <si>
    <t>FC(F)(F)C(F)(F)C(F)(F)C(F)(F)C(F)(F)C(F)(F)C(F)(F)C(F)(F)CC=O</t>
  </si>
  <si>
    <t>DTXSID10895489</t>
  </si>
  <si>
    <t>8:2 FTAL</t>
  </si>
  <si>
    <t xml:space="preserve">3,3,4,4,5,5,6,6,7,7,8,8,9,9,10,10,10-Heptadecafluorod </t>
  </si>
  <si>
    <t>Fluorotelomer aldehyde to fluorotelomer carboxylic acid</t>
  </si>
  <si>
    <t>10.1021/es4000824</t>
  </si>
  <si>
    <t>Zhang et al., 2013</t>
  </si>
  <si>
    <t>WWTP digester sludge</t>
  </si>
  <si>
    <t>OC(=O)CC(F)(F)C(F)(F)C(F)(F)C(F)(F)C(F)(F)C(F)(F)F</t>
  </si>
  <si>
    <t>DTXSID50472556</t>
  </si>
  <si>
    <t>3,3,4,4,5,5,6,6,7,7,8,8,8-tridecafluorooctanoic acid</t>
  </si>
  <si>
    <t>FC(F)(F)C(F)(F)C(F)(F)C(F)(F)C(F)(F)C(F)(F)CC=O</t>
  </si>
  <si>
    <t>DTXSID20895379</t>
  </si>
  <si>
    <t>3,3,4,4,5,5,6,6,7,7,8,8,8-Tridecafluorooctanal</t>
  </si>
  <si>
    <t>10.1016/j.scitotenv.2018.08.012</t>
  </si>
  <si>
    <t>Shaw et al., 2019</t>
  </si>
  <si>
    <t>bacterial culture</t>
  </si>
  <si>
    <t>OC(=O)C(F)(F)C(F)(F)C(F)(F)C(F)(F)C(F)(F)C(F)(F)F</t>
  </si>
  <si>
    <t>DTXSID1037303</t>
  </si>
  <si>
    <t>[H]C(C)(O)C(F)(F)C(F)(F)C(F)(F)C(F)(F)C(F)(F)C(F)(F)F</t>
  </si>
  <si>
    <t>DTXSID40895356</t>
  </si>
  <si>
    <t>Fluorotelomer alcohol to fluorotelomer carboxylic acid with loss of methyl group</t>
  </si>
  <si>
    <t>10.1016/j.chemosphere.2012.06.035</t>
  </si>
  <si>
    <t>Zhao et al., 2013</t>
  </si>
  <si>
    <t>Estimated from 5:2 sFTOH disappearance after complete degradation of 6:2 FTOH parent in Fig. 3B</t>
  </si>
  <si>
    <t>aerobic sediment</t>
  </si>
  <si>
    <t>5:2 sFTOH</t>
  </si>
  <si>
    <t>1H,1H,1H,2H-Perfluoro-2-heptanol</t>
  </si>
  <si>
    <t>10.1016/j.chemosphere.2009.10.044</t>
  </si>
  <si>
    <t>Liu et al., 2010</t>
  </si>
  <si>
    <t>20-25</t>
  </si>
  <si>
    <t>2-(Perfluorohexyl)ethanoic acid</t>
  </si>
  <si>
    <t>OCCC(F)(F)C(F)(F)C(F)(F)C(F)(F)C(F)(F)C(F)(F)F</t>
  </si>
  <si>
    <t xml:space="preserve"> DTXSID5044572 </t>
  </si>
  <si>
    <t>6:2 sFTOH</t>
  </si>
  <si>
    <t>3,3,4,4,5,5,6,6,7,7,8,8,8-Tridecafluorooctanol</t>
  </si>
  <si>
    <t>OC(=O)C(F)(F)C(F)(F)C(F)(F)C(F)(F)F</t>
  </si>
  <si>
    <t>DTXSID6062599</t>
  </si>
  <si>
    <t>nonafluoropentanoic acid</t>
  </si>
  <si>
    <t>Fluorotelomer alcohol to fluorotelomer carboxylic acid with loss of CF2 and methyl groups</t>
  </si>
  <si>
    <t>10.1016/j.scitotenv.2020.136547</t>
  </si>
  <si>
    <t>Hamid et al., 2020</t>
  </si>
  <si>
    <t>aerobic soil microcosm</t>
  </si>
  <si>
    <t>OCCC(F)(F)C(F)(F)C(F)(F)C(F)(F)C(F)(F)C(F)(F)C(F)(F)C(F)(F)F</t>
  </si>
  <si>
    <t>DTXSID7029904</t>
  </si>
  <si>
    <t>8:2 sFTOH</t>
  </si>
  <si>
    <t>3,3,4,4,5,5,6,6,7,7,8,8,9,9,10,10,10-Heptadecafluoro-1</t>
  </si>
  <si>
    <t>Wang et al., 2009</t>
  </si>
  <si>
    <t>Estimated from disappearance of 8:2 FTOH in Fig. 3A; Sassafras soil</t>
  </si>
  <si>
    <t>[H]C(=O)CC(F)(F)C(F)(F)C(F)(F)C(F)(F)C(F)(F)C(F)(F)C(F)(F)C(F)(F)F</t>
  </si>
  <si>
    <t>3,3,4,4,5,5,6,6,7,7,8,8,9,9,10,10,10-heptadecafluorodecanal</t>
  </si>
  <si>
    <t>8:2 FTOH</t>
  </si>
  <si>
    <t xml:space="preserve">1,1,2,2-Tetrahydroperfluoro-1-decanol </t>
  </si>
  <si>
    <t>Fluorotelomer alcohol to fluorotelomer aldehyde</t>
  </si>
  <si>
    <t>Reported as 1.8 d in section 3.2</t>
  </si>
  <si>
    <t>1.8 days</t>
  </si>
  <si>
    <t>aerobic sediment culture</t>
  </si>
  <si>
    <t>[H]C(=O)C(F)(F)C(F)(F)C(F)(F)C(F)(F)C(F)(F)C(F)(F)F</t>
  </si>
  <si>
    <t>DTXSID90471942</t>
  </si>
  <si>
    <t>2,2,3,3,4,4,5,5,6,6,7,7,7-tridecafluoroheptanal</t>
  </si>
  <si>
    <t xml:space="preserve"> DTXSID5044572</t>
  </si>
  <si>
    <t>6:2 FTOH</t>
  </si>
  <si>
    <t>3,3,4,4,5,5,6,6,7,7,8,8,8-Tridecafluorooctan-1-ol</t>
  </si>
  <si>
    <t>[O-]C(=O)C(\F)=C(/F)C(F)(F)C(F)(F)C(F)(F)C(F)(F)C(F)(F)F</t>
  </si>
  <si>
    <t>uPFOA</t>
  </si>
  <si>
    <t>[O-]C(=O)CC(=O)C(\F)=C(/F)C(F)(F)C(F)(F)C(F)(F)C(F)(F)C(F)(F)F</t>
  </si>
  <si>
    <t>ϐ-Keto 7:3 FTUCA</t>
  </si>
  <si>
    <t>Beta oxidation of beta keto gamma-delta unsaturated fluorotelomer acid_PTP</t>
  </si>
  <si>
    <t>OC(=O)C(F)(F)C(F)(F)C(F)(F)C(F)(F)C(F)(F)C(F)(F)C(F)(F)F</t>
  </si>
  <si>
    <t>DTXSID8031865</t>
  </si>
  <si>
    <t>perfluorooctanoic acid</t>
  </si>
  <si>
    <t>OC(=O)CC(=O)C(F)(F)C(F)(F)C(F)(F)C(F)(F)C(F)(F)C(F)(F)C(F)(F)F</t>
  </si>
  <si>
    <t xml:space="preserve">3-Oxo-4,4,5,5,6,6,7,7,8,8,9,9,10,10,10-pentadecafluorodecanoic </t>
  </si>
  <si>
    <t>Beta oxidation of beta keto fluorotelomer acid</t>
  </si>
  <si>
    <t>[H]C(O)(CC(O)=O)C(F)(F)C(F)(F)C(F)(F)C(F)(F)C(F)(F)C(F)(F)F</t>
  </si>
  <si>
    <t xml:space="preserve">3-Hydroxy-4,4,5,5,6,6,7,7,8,8,9,9,10,10,10-pentadecafluorodecanoic acid </t>
  </si>
  <si>
    <t>Beta hydroxy fluorotelomer acid to beta keto fluorotelomer acid_PTP</t>
  </si>
  <si>
    <t xml:space="preserve">3,3,4,4,5,5,6,6,7,7,8,8,8-tridecafluoro-2-hydroxyoctanal </t>
  </si>
  <si>
    <t>Alpha hydroxy fluorotelomer aldehyde to alpha hydroxy fluorotelomer carboxylic acid_PTP</t>
  </si>
  <si>
    <t>10.1007/s00253-010-2815-9</t>
  </si>
  <si>
    <t>Arakaki et al., 2010</t>
  </si>
  <si>
    <t>[H]C(=O)C(F)(F)C(F)(F)F</t>
  </si>
  <si>
    <t>DTXSID60195027</t>
  </si>
  <si>
    <t>2,2,3,3,3-pentafluoropropanal</t>
  </si>
  <si>
    <t>FC(=O)C(F)(F)C(F)(F)C(F)(F)F</t>
  </si>
  <si>
    <t>DTXSID0041696</t>
  </si>
  <si>
    <t>heptafluorobutanoyl fluoride</t>
  </si>
  <si>
    <t xml:space="preserve">1,1,1,2,2,4,5,5,6,6,7,7,7-tridecafluoroheptane-3,4-diol </t>
  </si>
  <si>
    <t>Alpha fluoro diol to acid fluoride and aldehyde with C-C bond cleavage_PTP</t>
  </si>
  <si>
    <t>3,3,4,4,5,5,6,6,7,7,8,8,9,9,9-pentadecafluorononan-2-one</t>
  </si>
  <si>
    <t>7:2 sFluorotelomer alcohol</t>
  </si>
  <si>
    <t>Alcohol to ketone</t>
  </si>
  <si>
    <t>OC(CC([O-])=O)C(\F)=C(/F)C(F)(F)C(F)(F)C(F)(F)C(F)(F)C(F)(F)F</t>
  </si>
  <si>
    <t>ϐ-OH 7:3 FTUCA</t>
  </si>
  <si>
    <t xml:space="preserve"> Beta hydroxy gamma-delta unsaturated fluorotelomer acid to beta keto fluorotelomer acid_PTP</t>
  </si>
  <si>
    <t>0.75 days</t>
  </si>
  <si>
    <t>NS(=O)(=O)C(F)(F)C(F)(F)C(F)(F)C(F)(F)C(F)(F)C(F)(F)C(F)(F)C(F)(F)F</t>
  </si>
  <si>
    <t>DTXSID3038939</t>
  </si>
  <si>
    <t>perfluorooctanesulfonamide</t>
  </si>
  <si>
    <t>CCNS(=O)(=O)C(F)(F)C(F)(F)C(F)(F)C(F)(F)C(F)(F)C(F)(F)C(F)(F)C(F)(F)F</t>
  </si>
  <si>
    <t xml:space="preserve"> DTXSID1032646</t>
  </si>
  <si>
    <t>N-Ethylperfluorooctanesulfonamide</t>
  </si>
  <si>
    <t>N-alkyl sulfonamide to sulfonamide</t>
  </si>
  <si>
    <t>N-Deacetylation</t>
  </si>
  <si>
    <t>7.5 days</t>
  </si>
  <si>
    <t>DTXSID1032646</t>
  </si>
  <si>
    <t>sulfluramid</t>
  </si>
  <si>
    <t>N-acetyl, N-alkyl sulfonamide to N-alkyl sulfonamide</t>
  </si>
  <si>
    <t>1.89 days</t>
  </si>
  <si>
    <t>OC(=O)CNS(=O)(=O)C(F)(F)C(F)(F)C(F)(F)C(F)(F)C(F)(F)C(F)(F)C(F)(F)C(F)(F)F</t>
  </si>
  <si>
    <t>DTXSID40440941</t>
  </si>
  <si>
    <t xml:space="preserve"> FOSAA</t>
  </si>
  <si>
    <t>2(perfluorooctanesulfonamido)acetic acid</t>
  </si>
  <si>
    <t xml:space="preserve">N-acetyl sulfonamide to sulfonamide  </t>
  </si>
  <si>
    <t>Table 2: 3-OH-7-3 Acid detected in incubation with 7:3 FTUCA</t>
  </si>
  <si>
    <t>[H]C(C(O)C(O)=O)C(F)(F)C(F)(F)C(F)(F)C(F)(F)C(F)(F)C(F)(F)C(F)(F)F</t>
  </si>
  <si>
    <t>Unsaturated Fluorotelomer acid to beta hydroxy fluorotelomer acid</t>
  </si>
  <si>
    <t>Hydroxylation</t>
  </si>
  <si>
    <t>Based on Fig. 4, using parent degradation rate from Fig. 2a</t>
  </si>
  <si>
    <t>[H]C(C(O)C(O)=O)C(F)(F)C(F)(F)C(F)(F)C(F)(F)C(F)(F)F</t>
  </si>
  <si>
    <t xml:space="preserve"> 5:3 FTUCA </t>
  </si>
  <si>
    <t>5:3 Fluorotelomer unsaturated carboxylic acid</t>
  </si>
  <si>
    <t>Unsaturated Fluorotelomer acid to alpha hydroxy fluorotelomer acid</t>
  </si>
  <si>
    <t>β-OH 7:3 FTUCA</t>
  </si>
  <si>
    <t>7:3 FTUUCA</t>
  </si>
  <si>
    <t>Unsaturated fluorotelomer 2,4-dienoic acid to beta-hydroxy fluorotelomer acid</t>
  </si>
  <si>
    <t>10.1021/es304336r</t>
  </si>
  <si>
    <t>Benskin et al., 2013</t>
  </si>
  <si>
    <t>Based on fit to concentration profiles in Fig. 1, half-life for EtFOSA is roughly 30 to 60 days</t>
  </si>
  <si>
    <t>OCCNS(=O)(=O)C(F)(F)C(F)(F)C(F)(F)C(F)(F)C(F)(F)C(F)(F)C(F)(F)C(F)(F)F</t>
  </si>
  <si>
    <t>DTXSID80892329</t>
  </si>
  <si>
    <t>N-Alkyl sulfonamide to N-alkyl sulfonamide alcohol_PTP</t>
  </si>
  <si>
    <t>OC(CI)C(F)(F)C(F)(F)C(F)(F)C(F)(F)C(F)(F)C(F)(F)F</t>
  </si>
  <si>
    <t>DTXSID70527451</t>
  </si>
  <si>
    <t>3,3,4,4,5,5,6,6,7,7,8,8,8-tridecafluoro-1-iodooctan-2-ol</t>
  </si>
  <si>
    <t>[H]\C(I)=C(\[H])C(F)(F)C(F)(F)C(F)(F)C(F)(F)C(F)(F)C(F)(F)F</t>
  </si>
  <si>
    <t>Unsaturated fluorotelomer iodide to beta hydroxy fluorotelomer iodide-PTP</t>
  </si>
  <si>
    <t>Hydrolysis</t>
  </si>
  <si>
    <t>10.1002/anie.197205831</t>
  </si>
  <si>
    <t>Knunyants and Sokolski, 1972</t>
  </si>
  <si>
    <t>Second-order alkaline hydrolysis rate constant from Table 3, mneasured at 25°C and pH 10.0</t>
  </si>
  <si>
    <t>kb = 3.3 L mol-1 s-1</t>
  </si>
  <si>
    <t>40-50</t>
  </si>
  <si>
    <t>aqueous solution</t>
  </si>
  <si>
    <t>OS(=O)(=O)C(F)(Cl)C(F)(F)F</t>
  </si>
  <si>
    <t>DTXSID701034934</t>
  </si>
  <si>
    <t>1-chloro-1,2,2,2-tetrafluoroethanesulfonic acid</t>
  </si>
  <si>
    <t>1‐chloro‐1,2,2,2‐tetrafluoroethanesulfonyl fluoride</t>
  </si>
  <si>
    <t>Sulfonyl fluoride to sulfonate</t>
  </si>
  <si>
    <t>kb = 923 L mol-1 s-1</t>
  </si>
  <si>
    <t>OS(=O)(=O)C(F)C(F)(F)F</t>
  </si>
  <si>
    <t>DTXSID101032328</t>
  </si>
  <si>
    <t>1,2,2,2-tetrafluoroethanesulfonic acid</t>
  </si>
  <si>
    <t>FC(C(F)(F)F)S(F)(=O)=O</t>
  </si>
  <si>
    <t>DTXSID50880177</t>
  </si>
  <si>
    <t>1,2,2,2-Tetrafluoroethanesulfonyl fluoride</t>
  </si>
  <si>
    <t>10.1021/jo00831a024</t>
  </si>
  <si>
    <t>Aberlin and Bunton, 1970</t>
  </si>
  <si>
    <t>First-order hydrolysis rate constant from Table 1, measured at 45°C; Temperature correction to 25°C using ΔH of 16.3 kcal/mol from Table 2</t>
  </si>
  <si>
    <t>k = 6.24 x 107 s-1; ΔH = 16.3 kcal/mol</t>
  </si>
  <si>
    <t>dioxane/water (40:60 v/v)</t>
  </si>
  <si>
    <t>CC(=O)NC1=C(C=CC=C1)S(O)(=O)=O</t>
  </si>
  <si>
    <t>DTXSID30328461</t>
  </si>
  <si>
    <t>2-acetamidobenzenesulfonic acid</t>
  </si>
  <si>
    <t>CC(=O)NC1=C(C=CC=C1)S(F)(=O)=O</t>
  </si>
  <si>
    <t xml:space="preserve">2-acetamidobenzenesulfonyl fluoride </t>
  </si>
  <si>
    <t xml:space="preserve">10.1021/es304336r </t>
  </si>
  <si>
    <t>based on Table 1, half-life for FOSA</t>
  </si>
  <si>
    <t>marine sediment</t>
  </si>
  <si>
    <t>FOSA</t>
  </si>
  <si>
    <t xml:space="preserve">Perfluorooctanesulfonamide </t>
  </si>
  <si>
    <t>Sulfonamide to sulfonate</t>
  </si>
  <si>
    <t>10.1016/j.jfluchem.2018.04.013</t>
  </si>
  <si>
    <t>Kutsuna et al., 2018</t>
  </si>
  <si>
    <t>Reported hydrolysis rate constants at 298.2 K in section 2.3 and conclusions</t>
  </si>
  <si>
    <t>kn = 4.2 x 10-3 s-1; kb = 0.19 M-1 s-1</t>
  </si>
  <si>
    <t>OC(=O)C(O)(O)C(F)(F)F</t>
  </si>
  <si>
    <t>DTXSID30385372</t>
  </si>
  <si>
    <t>3,3,3-trifluoro-2,2-dihydroxypropanoic acid</t>
  </si>
  <si>
    <t>FC(F)(F)C1(F)OC1(F)F</t>
  </si>
  <si>
    <t xml:space="preserve"> DTXSID6029177</t>
  </si>
  <si>
    <t>Trifluoro(trifluoromethyl)oxirane</t>
  </si>
  <si>
    <t>Perfluorinated epoxide to alpha keto carboxylic acid</t>
  </si>
  <si>
    <t>10.1021/es9028183</t>
  </si>
  <si>
    <t>Lee et al., 2010</t>
  </si>
  <si>
    <t>Fig. 3d shows disappearance of 10:2 monoPAP due to biotransformation and volatilization; Fig. S5 suggests significant amount of loss due to volatilization</t>
  </si>
  <si>
    <t>wastewater and sludge with continuous purging</t>
  </si>
  <si>
    <t>OCCC(F)(F)C(F)(F)C(F)(F)C(F)(F)C(F)(F)C(F)(F)C(F)(F)C(F)(F)C(F)(F)C(F)(F)F</t>
  </si>
  <si>
    <t>DTXSID2029905</t>
  </si>
  <si>
    <t>3,3,4,4,5,5,6,6,7,7,8,8,9,9,10,10,11,11,12,12,12-henicosafluorododecan-1-ol</t>
  </si>
  <si>
    <t>OP(O)(=O)OCCC(F)(F)C(F)(F)C(F)(F)C(F)(F)C(F)(F)C(F)(F)C(F)(F)C(F)(F)C(F)(F)C(F)(F)F</t>
  </si>
  <si>
    <t xml:space="preserve">DTXSID20206380 </t>
  </si>
  <si>
    <t>10:2 Fluorotelomer dihydrogen phosphate</t>
  </si>
  <si>
    <t>Monophosphate ester to alcohol</t>
  </si>
  <si>
    <t>Fig. 3c shows disappearance of 8:2 monoPAP due to biotransformation and volatilization; Fig. S5 suggests significant amount of loss due to volatilization</t>
  </si>
  <si>
    <t>8:2 fluorotelomer alcohol</t>
  </si>
  <si>
    <t>OP(O)(=O)OCCC(F)(F)C(F)(F)C(F)(F)C(F)(F)C(F)(F)C(F)(F)C(F)(F)C(F)(F)F</t>
  </si>
  <si>
    <t>DTXSID60874027</t>
  </si>
  <si>
    <t>8:2 monoPAP</t>
  </si>
  <si>
    <t xml:space="preserve">2-(Perfluorooctyl)ethyl dihydrogen phosphate </t>
  </si>
  <si>
    <t>Fig. 2a, 2c, &amp; 3b shows disappearance of 6:2 monoPAP due to biotransformation and volatilization; Fig. S5 suggests significant amount of loss due to volatilization</t>
  </si>
  <si>
    <t>DTXSID5044572</t>
  </si>
  <si>
    <t>3,3,4,4,5,5,6,6,7,7,8,8,8-tridecafluorooctan-1-ol</t>
  </si>
  <si>
    <t>OP(O)(=O)OCCC(F)(F)C(F)(F)C(F)(F)C(F)(F)C(F)(F)C(F)(F)F</t>
  </si>
  <si>
    <t xml:space="preserve"> DTXSID90558000 </t>
  </si>
  <si>
    <t>6:2 monoPAP</t>
  </si>
  <si>
    <t>6:2 Fluorotelomer phosphate monoester</t>
  </si>
  <si>
    <t>Fig. 3a shows disappearance of 4:2 monoPAP due to biotransformation and volatilization; Fig. S5 suggests significant amount of loss due to volatilization</t>
  </si>
  <si>
    <t>OCCC(F)(F)C(F)(F)C(F)(F)C(F)(F)F</t>
  </si>
  <si>
    <t>DTXSID1062122</t>
  </si>
  <si>
    <t>3,3,4,4,5,5,6,6,6-nonafluorohexan-1-ol</t>
  </si>
  <si>
    <t>OP(O)(=O)OCCC(F)(F)C(F)(F)C(F)(F)C(F)(F)F</t>
  </si>
  <si>
    <t>DTXSID901026573</t>
  </si>
  <si>
    <t xml:space="preserve"> 4:2 monoPAP</t>
  </si>
  <si>
    <t>[(3,3,4,4,5,5,6,6,6‐Nonafluorohexyl)oxy]phosphonic  acid</t>
  </si>
  <si>
    <t>10.1007/s00253-017-8538-4</t>
  </si>
  <si>
    <t>Arakaki et al., 2017</t>
  </si>
  <si>
    <t>Redo from Fig S3(b)</t>
  </si>
  <si>
    <t>[H]\C(C(O)=O)=C(\F)C(F)(F)C(F)(F)C(F)(F)C(F)(F)C(\[H])=C(/F)C(F)(F)C(F)(F)C(F)(F)F</t>
  </si>
  <si>
    <t>[H]\C(C(O)=O)=C(\F)C(F)(F)C(F)(F)C(F)(F)C(F)(F)C([H])([H])C(F)(F)C(F)(F)C(F)(F)C(F)(F)F</t>
  </si>
  <si>
    <t xml:space="preserve">1H,1H,2H,2H,8H,8H–perfluoroddodecanoic acid </t>
  </si>
  <si>
    <t>Hydrodefluorination of PFC chain</t>
  </si>
  <si>
    <t>10.1016/j.chemosphere.2015.11.021</t>
  </si>
  <si>
    <t>Dasu and Lee., 2016</t>
  </si>
  <si>
    <t>Abstract: "Kinetic modeling estimated half-lives for FTU (aromaticbackbone) and HMU (aliphaticbackbone) in the forest soil to be 3–5 months and 15.9-22.2 months, respectively."</t>
  </si>
  <si>
    <t>16 to 22 months</t>
  </si>
  <si>
    <r>
      <t xml:space="preserve">22 </t>
    </r>
    <r>
      <rPr>
        <sz val="11"/>
        <color theme="1"/>
        <rFont val="Calibri"/>
        <family val="2"/>
      </rPr>
      <t>±</t>
    </r>
    <r>
      <rPr>
        <sz val="9.9"/>
        <color theme="1"/>
        <rFont val="Calibri"/>
        <family val="2"/>
      </rPr>
      <t xml:space="preserve"> 2</t>
    </r>
  </si>
  <si>
    <t>OC(=O)NCCCCCCNC(=O)OCCC(F)(F)C(F)(F)C(F)(F)C(F)(F)C(F)(F)C(F)(F)C(F)(F)C(F)(F)F</t>
  </si>
  <si>
    <t>6-({[(3,3,4,4,5,5,6,6,7,7,8,8,9,9,10,10,10-heptadecafluorodecyl)oxy]carbonyl}amino)hexylcarbamic acid</t>
  </si>
  <si>
    <t>FC(F)(F)C(F)(F)C(F)(F)C(F)(F)C(F)(F)C(F)(F)C(F)(F)C(F)(F)CCOC(=O)NCCCCCCNC(=O)OCCC(F)(F)C(F)(F)C(F)(F)C(F)(F)C(F)(F)C(F)(F)C(F)(F)C(F)(F)F</t>
  </si>
  <si>
    <t xml:space="preserve"> HMU </t>
  </si>
  <si>
    <t>Hexamethylene-1,6-di(8:2fluorotelomerurethane)</t>
  </si>
  <si>
    <t>Fluorotelomer urethane to fluorotelomer alcohol</t>
  </si>
  <si>
    <t>3 to 5 months</t>
  </si>
  <si>
    <t>[H]N(C(=O)OC)C1=C(C)C=CC(NC(O)=O)=C1</t>
  </si>
  <si>
    <t>5-({[(2,2,3,3,4,4,5,5,6,6,7,7,8,8,9,9,9-heptadecafluorononyl)oxy]carbonyl}amino)-2-methylphenylcarbamic acid</t>
  </si>
  <si>
    <t>[H]N(C(=O)OCCC(F)(F)C(F)(F)C(F)(F)C(F)(F)C(F)(F)C(F)(F)C(F)(F)C(F)(F)F)C1=C(C)C=CC(NC(=O)OCC(F)(F)C(F)(F)C(F)(F)C(F)(F)C(F)(F)C(F)(F)C(F)(F)C(F)(F)F)=C1</t>
  </si>
  <si>
    <t xml:space="preserve">Toluene-2,4-di(8:2fluorotelomerurethane) </t>
  </si>
  <si>
    <t>Fluorotelomer iodide to fluorotelomer alcohol</t>
  </si>
  <si>
    <t>10.1016/j.chemosphere.2014.02.068</t>
  </si>
  <si>
    <t>Ruan et al., 2014</t>
  </si>
  <si>
    <t>rat microsomes</t>
  </si>
  <si>
    <t>[H]\C(C(O)=O)=C(\F)C(F)(F)C(F)(F)C(F)(F)C(F)(F)C(F)(F)F</t>
  </si>
  <si>
    <t>DTXSID201036280</t>
  </si>
  <si>
    <t xml:space="preserve"> 6:2 FTCA</t>
  </si>
  <si>
    <t>Fluorotelomer acid to unsaturated telomer acid</t>
  </si>
  <si>
    <t>Estimated half-life of 11.7 hours based on data in Washington et al (2015)</t>
  </si>
  <si>
    <t>[H]\C(C(O)=O)=C(\F)C(F)(F)C(F)(F)C(F)(F)C(F)(F)C(F)(F)C(F)(F)C(F)(F)F</t>
  </si>
  <si>
    <t>DTXSID001019143</t>
  </si>
  <si>
    <t>8:2 FTCA</t>
  </si>
  <si>
    <t>2-(Perfluorooctyl)ethanoic acid</t>
  </si>
  <si>
    <t>Not possible to determine the rate for this reaction from the data in the paper; rank assignment based on the assumption that the rate is similar to the rate of the first two steps in the degradation pathway for DTFA.</t>
  </si>
  <si>
    <t>3,4,4,5,5,6,6,7,7,8,8,9,9,10,10,11,11,12,12,12-icosafluoro-2,3-dihydroxydodecanoic acid</t>
  </si>
  <si>
    <t xml:space="preserve">2H,8H-2-oxirane-8-PFUDoA </t>
  </si>
  <si>
    <t>Epoxide to diol_PTP</t>
  </si>
  <si>
    <t>10.1016/j.jhazmat.2016.08.036</t>
  </si>
  <si>
    <t>Lewis et al, 2016</t>
  </si>
  <si>
    <t>10.1021/es403949z</t>
  </si>
  <si>
    <t>Lee et al, 2014</t>
  </si>
  <si>
    <t>Rate constant reported in paper</t>
  </si>
  <si>
    <t>k = 0.342 month-1</t>
  </si>
  <si>
    <t>OCCC(F)(F)C(F)(F)C(F)(F)C(F)(F)C(F)(F)F</t>
  </si>
  <si>
    <t>DTXSID90471144</t>
  </si>
  <si>
    <t>3,3,4,4,5,5,6,6,7,7,7-undecafluoroheptan-1-ol</t>
  </si>
  <si>
    <t>DTXSID90558000</t>
  </si>
  <si>
    <t>(3,3,4,4,5,5,6,6,7,7,8,8,8-tridecafluorooctyl)oxyphosphonic acid</t>
  </si>
  <si>
    <t>OP(=O)(OCCC(F)(F)C(F)(F)C(F)(F)C(F)(F)C(F)(F)C(F)(F)F)OCCC(F)(F)C(F)(F)C(F)(F)C(F)(F)C(F)(F)C(F)(F)F</t>
  </si>
  <si>
    <t>DTXSID50561590</t>
  </si>
  <si>
    <t>Bis(3,3,4,4,5,5,6,6,7,7,8,8,8-tridecafluorooctyl) hydrogen phosphate</t>
  </si>
  <si>
    <t>Diphosphate ester to monophosphate ester</t>
  </si>
  <si>
    <t>10.1021/ic00238a006</t>
  </si>
  <si>
    <t>Mahmood and Shreeve, 1986</t>
  </si>
  <si>
    <t>36 hr (150 °C); Temperature correction to 25°C using assumed ΔH of 16.3 kcal/mol</t>
  </si>
  <si>
    <t>36 hr (150 °C)</t>
  </si>
  <si>
    <t>[H]C(F)(F)C(F)(F)C(F)(F)C(F)(F)F</t>
  </si>
  <si>
    <t>DTXSID20379700</t>
  </si>
  <si>
    <t>1,1,1,2,2,3,3,4,4-nonafluorobutane</t>
  </si>
  <si>
    <t>OP(O)(=O)C(F)(F)C(F)(F)C(F)(F)C(F)(F)F</t>
  </si>
  <si>
    <t>DTXSID20895410</t>
  </si>
  <si>
    <t>1,1,2,2,3,3,4,4,4-nonafluorobutylphosphonic acid</t>
  </si>
  <si>
    <t>OP(=O)(C(F)(F)C(F)(F)C(F)(F)C(F)(F)F)C(F)(F)C(F)(F)C(F)(F)C(F)(F)F</t>
  </si>
  <si>
    <t>DTXSID60556851</t>
  </si>
  <si>
    <t xml:space="preserve">bis(nonafluorobutyl)phosphinic acid </t>
  </si>
  <si>
    <t>Diperfluorophosphinate to perfluorophosphonate</t>
  </si>
  <si>
    <t>10.1021/es203978g</t>
  </si>
  <si>
    <t>Dasu et al., 2012</t>
  </si>
  <si>
    <t>Reported half-life in agricultural soil microcosm; Fig. 2</t>
  </si>
  <si>
    <t>10.3 days</t>
  </si>
  <si>
    <t>CCCCCCCCCCCCCCCCCC(O)=O</t>
  </si>
  <si>
    <t>DTXSID8021642</t>
  </si>
  <si>
    <t>stearic acid</t>
  </si>
  <si>
    <t>CCCCCCCCCCCCCCCCCC(=O)OCCC(F)(F)C(F)(F)C(F)(F)C(F)(F)C(F)(F)C(F)(F)C(F)(F)C(F)(F)F</t>
  </si>
  <si>
    <t>DTXSID601029611</t>
  </si>
  <si>
    <t>8:2 Fluorotelomer stearate monoester</t>
  </si>
  <si>
    <t>Carboxylic acid ester to carboxylic acid</t>
  </si>
  <si>
    <t>10.1016/j.chemosphere.2014.09.077</t>
  </si>
  <si>
    <t>Royer et al., 2015</t>
  </si>
  <si>
    <t>Table 1; average of half-lives reported for three soils</t>
  </si>
  <si>
    <t>3.10 days, 5.01 days, 4.99 days</t>
  </si>
  <si>
    <t>OC(=O)C=C</t>
  </si>
  <si>
    <t>DTXSID0039229</t>
  </si>
  <si>
    <t>acrylic acid</t>
  </si>
  <si>
    <t>FC(F)(F)C(F)(F)C(F)(F)C(F)(F)C(F)(F)C(F)(F)C(F)(F)C(F)(F)CCOC(=O)C=C</t>
  </si>
  <si>
    <t>DTXSID5067348</t>
  </si>
  <si>
    <t xml:space="preserve"> 8:2 FTAc</t>
  </si>
  <si>
    <t>8:2 Fluorotelomer acrylate</t>
  </si>
  <si>
    <t>Table 1</t>
  </si>
  <si>
    <t>15 days</t>
  </si>
  <si>
    <t>CC(=C)C(O)=O</t>
  </si>
  <si>
    <t>DTXSID3025542</t>
  </si>
  <si>
    <t>methacrylic acid</t>
  </si>
  <si>
    <t>CC(=C)C(=O)OCCC(F)(F)C(F)(F)C(F)(F)C(F)(F)C(F)(F)C(F)(F)C(F)(F)C(F)(F)F</t>
  </si>
  <si>
    <t>DTXSID8062101</t>
  </si>
  <si>
    <t xml:space="preserve"> 8:2 FTMAc</t>
  </si>
  <si>
    <t>8:2 Fluorotelomer methacrylate</t>
  </si>
  <si>
    <t>Figure SI-5</t>
  </si>
  <si>
    <t>OCC(O)C(F)(F)C(F)(F)C(F)(F)C(F)(F)C(F)(F)C(F)(F)F</t>
  </si>
  <si>
    <t>3,3,4,4,5,5,6,6,7,7,8,8,8-tridecafluorooctane-1,2-diol</t>
  </si>
  <si>
    <t>Beta Hydroxy fluorotelomer Iodide to dio_PTP</t>
  </si>
  <si>
    <t>10.3891/acta.chem.scand.28a-0715</t>
  </si>
  <si>
    <t>Meresaar and Bratt, 1974</t>
  </si>
  <si>
    <t>Reported second-order rate constant for base-catalyzed hydrolysis in Table 1</t>
  </si>
  <si>
    <t>470 M-1 min-1</t>
  </si>
  <si>
    <t>OC(=O)C(F)(F)F</t>
  </si>
  <si>
    <t>DTXSID9041578</t>
  </si>
  <si>
    <t>trifluoroacetic acid</t>
  </si>
  <si>
    <t>NC(=O)C(F)(F)F</t>
  </si>
  <si>
    <t>DTXSID1059868</t>
  </si>
  <si>
    <t xml:space="preserve">Trifluoroacetamide </t>
  </si>
  <si>
    <t>Amide to carboxylic acid</t>
  </si>
  <si>
    <t>10.1021/ja01483a047</t>
  </si>
  <si>
    <t>Andreades and England, 1961</t>
  </si>
  <si>
    <t>heptafluorocyclobutanol "reacts vigorously and quantitatively with water to liberate HF and form hexafluorocyclobutanone hydrate", a geminal diol that is readily converted to the carbonyl</t>
  </si>
  <si>
    <t>FC1(F)C(=O)C(F)(F)C1(F)F</t>
  </si>
  <si>
    <t>DTXSID20220182</t>
  </si>
  <si>
    <t>hexafluorocyclobutan-1-one</t>
  </si>
  <si>
    <t>OC1(F)C(F)(F)C(F)(F)C1(F)F</t>
  </si>
  <si>
    <t xml:space="preserve">1,2,2,3,3,4,4-heptafluorocyclobutanol </t>
  </si>
  <si>
    <t>Alpha fluoro secondary alcohol to ketone</t>
  </si>
  <si>
    <t>https://dmd.aspetjournals.org/content/22/5/667</t>
  </si>
  <si>
    <t>Koster et al, 1994</t>
  </si>
  <si>
    <t xml:space="preserve">Vmax of 23.5 nmol F-/20 min x mg                                      KM of 1.8 microM                        [protein] = 1 mg/ml                  </t>
  </si>
  <si>
    <t>rat liver microsomes</t>
  </si>
  <si>
    <t>[H]C(C)(F)C(F)=O</t>
  </si>
  <si>
    <t>2-fluoropropanoyl fluoride</t>
  </si>
  <si>
    <t>[H]C(C)(F)C(O)(F)F</t>
  </si>
  <si>
    <t>1,1,2-trifluoropropan-1-ol</t>
  </si>
  <si>
    <t>Alpha difluoro alcohol to acid fluoride</t>
  </si>
  <si>
    <t>OC(=O)C(F)C(F)(F)F</t>
  </si>
  <si>
    <t>DTXSID40382170</t>
  </si>
  <si>
    <t>2,3,3,3-tetrafluoropropanoic acid</t>
  </si>
  <si>
    <t>FC(C(F)=O)C(F)(F)F</t>
  </si>
  <si>
    <t>DTXSID20536674</t>
  </si>
  <si>
    <t>2,3,3,3-Tetrafluoropropanoyl fluoride</t>
  </si>
  <si>
    <t>Acid fluoride to carboxylic acid</t>
  </si>
  <si>
    <t>10.1021/jo01345a053</t>
  </si>
  <si>
    <t>Bunton and Fendler, 1966</t>
  </si>
  <si>
    <t>k_b = 5.7e4 L mol-1 s-1; k_n = 2.95e-3 s-1 (0.4 °C)</t>
  </si>
  <si>
    <t>DTXSID3060326</t>
  </si>
  <si>
    <t xml:space="preserve">Acetyl fluoride </t>
  </si>
  <si>
    <t>2,2,3,3,5,6,6,7,7,8,8,8-dodecafluoro-4,5-dihydroxyoctanoic acid</t>
  </si>
  <si>
    <t xml:space="preserve">2H,8H-2,8-PFUDoA </t>
  </si>
  <si>
    <t>Alkene to epoxide_PTP</t>
  </si>
  <si>
    <t>Epoxidation</t>
  </si>
  <si>
    <t>10.1099/mic.0.068932-0</t>
  </si>
  <si>
    <t>Van Hamme et al., 2013</t>
  </si>
  <si>
    <t>OS(=O)(=O)CCC(F)(F)C(F)(F)C(F)(F)C(F)(F)C(F)(F)C(F)(F)F</t>
  </si>
  <si>
    <t>DTXSID6067331</t>
  </si>
  <si>
    <t>6:2 Fluorotelomer sulfonic acid</t>
  </si>
  <si>
    <t>Fluorotelomer sulfonate to fluorotelomer alcohol</t>
  </si>
  <si>
    <t>Desulfonation</t>
  </si>
  <si>
    <t xml:space="preserve"> Shaw et al., 2019</t>
  </si>
  <si>
    <t>10.1016/j.chemosphere.2016.03.062</t>
  </si>
  <si>
    <t>Zhang et al., 2016</t>
  </si>
  <si>
    <t>Fig 1a; Section 3.3: "6:2 FTSA was rapidly biotransformed to downstream products with a half-life of less than 5 d"</t>
  </si>
  <si>
    <t>&lt;5 days</t>
  </si>
  <si>
    <t>Figure 5, proposed transformation product</t>
  </si>
  <si>
    <t xml:space="preserve">β-keto 7:3 FTCA </t>
  </si>
  <si>
    <t>Beta carboxy ketone to methyl ketone</t>
  </si>
  <si>
    <t>Decarboxylation</t>
  </si>
  <si>
    <t>Based on disappearance of α-OH 5:3 acid in Fig. S2</t>
  </si>
  <si>
    <t xml:space="preserve"> activated sludge</t>
  </si>
  <si>
    <t>OC(=O)CC(F)(F)C(F)(F)C(F)(F)C(F)(F)C(F)(F)F</t>
  </si>
  <si>
    <t>DTXSID40892567</t>
  </si>
  <si>
    <t xml:space="preserve">α-OH 5:3 FTCA </t>
  </si>
  <si>
    <t>Alpha hydroxy fluorotelomer carboxylic acid to fluorotelomer aldehyde</t>
  </si>
  <si>
    <t>10.1021/acs.estlett.0c00323</t>
  </si>
  <si>
    <t>Liberatore et al., 2020</t>
  </si>
  <si>
    <t xml:space="preserve">HFPO-DA is degraded in DMSO, acetone, and acetonitrile with half-lives of 1-5 hr; no observed degradation in water or the other solvents studied.  </t>
  </si>
  <si>
    <t>aprotic solvents</t>
  </si>
  <si>
    <t>DTXSID8052017</t>
  </si>
  <si>
    <t>1,1,1,2,2,3,3-heptafluoro-3-(1,2,2,2-tetrafluoroethoxy)propane</t>
  </si>
  <si>
    <t>DTXSID70880215</t>
  </si>
  <si>
    <t>HFPO-DA</t>
  </si>
  <si>
    <t>Hexafluoropropylene oxide dimer acid</t>
  </si>
  <si>
    <t>Alpha carboxy ether to ether</t>
  </si>
  <si>
    <t>DOI</t>
  </si>
  <si>
    <t>Reference</t>
  </si>
  <si>
    <t>Notes_Data</t>
  </si>
  <si>
    <t>Raw_Data</t>
  </si>
  <si>
    <t>Temp (°C)</t>
  </si>
  <si>
    <t>Rxn_System</t>
  </si>
  <si>
    <t>Product_2_SMILES</t>
  </si>
  <si>
    <t>Product_2_DTXSID</t>
  </si>
  <si>
    <t>Product_2</t>
  </si>
  <si>
    <t>Product_SMILES</t>
  </si>
  <si>
    <t>Product_DTXSID</t>
  </si>
  <si>
    <t>Product</t>
  </si>
  <si>
    <t>Parent_SMILES</t>
  </si>
  <si>
    <t>Parent_DTXSID</t>
  </si>
  <si>
    <t>Synonym</t>
  </si>
  <si>
    <t>Parent</t>
  </si>
  <si>
    <t>Rxn</t>
  </si>
  <si>
    <t>Rxn_Type</t>
  </si>
  <si>
    <t>Section 3.4: "yield of 22 mol% on a per gram of biomass basis of the intially applied 6:2 PAPs" over a 30-day period</t>
  </si>
  <si>
    <t>marine sediments</t>
  </si>
  <si>
    <t>Fasano et al., 2006</t>
  </si>
  <si>
    <t xml:space="preserve">10.1016/j.cbi.2009.03.015   </t>
  </si>
  <si>
    <t>Estimated half-life of 0.35 to 3.5 days based on data in Washington et al (2015)</t>
  </si>
  <si>
    <t>Half-life estimated as 39 hours from disappearance of 6:2 FTS in Fig. 2a</t>
  </si>
  <si>
    <t>Half-life estimated as 162 hours from disappearance of 6:2 FTS in Fig. 3a</t>
  </si>
  <si>
    <t>23 ± 2</t>
  </si>
  <si>
    <t>7:2 FT Ketone</t>
  </si>
  <si>
    <t>Reaction 7 in Fig. 5; not possible to determine half-life from the data in the paper</t>
  </si>
  <si>
    <t>4:3 FTUCA</t>
  </si>
  <si>
    <t>Martin et al., 2005</t>
  </si>
  <si>
    <t>DTXSID601347221</t>
  </si>
  <si>
    <t>DTXSID101347226</t>
  </si>
  <si>
    <t>DTXSID201347231</t>
  </si>
  <si>
    <t>DTXSID501347228</t>
  </si>
  <si>
    <t>DTXSID701347236</t>
  </si>
  <si>
    <t>DTXSID901347244</t>
  </si>
  <si>
    <t>DTXSID701347248</t>
  </si>
  <si>
    <t>DTXSID801347253</t>
  </si>
  <si>
    <t>DTXSID901347256</t>
  </si>
  <si>
    <t>DTXSID301347260</t>
  </si>
  <si>
    <t>DTXSID801347265</t>
  </si>
  <si>
    <t>DTXSID601347269</t>
  </si>
  <si>
    <r>
      <rPr>
        <sz val="11"/>
        <color theme="1"/>
        <rFont val="Calibri"/>
        <family val="2"/>
      </rPr>
      <t>ϐ</t>
    </r>
    <r>
      <rPr>
        <sz val="11"/>
        <color theme="1"/>
        <rFont val="Calibri"/>
        <family val="2"/>
        <scheme val="minor"/>
      </rPr>
      <t>-keto 7:3 FTCA</t>
    </r>
  </si>
  <si>
    <t>Methyl ketone to alcohol</t>
  </si>
  <si>
    <t>3,3,4,4,5,5,6,6,7,7,8,8,8-Tridecafluorooctan-2-ol</t>
  </si>
  <si>
    <t>29-(Perfluorohexyl)-3,6,9,12,15,18,21,24,27‐nonaoxanonacosan‐1‐ol</t>
  </si>
  <si>
    <t>`</t>
  </si>
  <si>
    <t>Not possible to determine half-life from data provided in the paper.</t>
  </si>
  <si>
    <t>Fasano et al., 2009</t>
  </si>
  <si>
    <t>rat</t>
  </si>
  <si>
    <t>FC(F)(F)C(F)(F)C(F)(F)C(F)(F)C(F)(F)C(F)(F)C(F)(F)C(=O)CC=O</t>
  </si>
  <si>
    <t>7:3 β-keto aldehyde</t>
  </si>
  <si>
    <t>O\C(=C/C=O)C(F)(F)C(F)(F)C(F)(F)C(F)(F)C(F)(F)C(F)(F)C(F)(F)F</t>
  </si>
  <si>
    <t>7:3 ϐ-OH FTUAL</t>
  </si>
  <si>
    <t xml:space="preserve">7-3 β-Hydroxy unsaturated aldehyde </t>
  </si>
  <si>
    <t>Beta hydroxy fluorotelomer aldehyde to beta keto fluorotelomer aldehyde</t>
  </si>
  <si>
    <t>Tautomerization</t>
  </si>
  <si>
    <t xml:space="preserve">10.1093/toxsci/kfm230   </t>
  </si>
  <si>
    <t>Nabb et al., 2007</t>
  </si>
  <si>
    <t>mammalian hepatocytes and microsomes</t>
  </si>
  <si>
    <t>Not possible to detmine half-life from data presented in the paper.</t>
  </si>
  <si>
    <t>4,4,5,5,6,6,7,7,8,8,9,9,10,10,10-pentadecafluoro-3-oxodecanoic acid</t>
  </si>
  <si>
    <t>OC(=O)\C=C(/O)C(F)(F)C(F)(F)C(F)(F)C(F)(F)C(F)(F)C(F)(F)C(F)(F)F</t>
  </si>
  <si>
    <t>DTXSID301348694</t>
  </si>
  <si>
    <t>7:3 ϐ-OH UA</t>
  </si>
  <si>
    <t xml:space="preserve">7-3 β-Hydroxy unsaturated acid </t>
  </si>
  <si>
    <t>Based on Fig. 2 and formation of the GSSG dimer</t>
  </si>
  <si>
    <t xml:space="preserve">10.1016/j.jhazmat.2019.121564   </t>
  </si>
  <si>
    <t>Jin et al., 2020</t>
  </si>
  <si>
    <t>Glutathione</t>
  </si>
  <si>
    <t>FC(F)(F)C(F)(F)C(F)(F)C(F)(F)C(F)(F)C(F)(F)C(F)(F)C(F)(F)S(F)(=O)=O</t>
  </si>
  <si>
    <t>DTXSID5027140</t>
  </si>
  <si>
    <t>PFOSF</t>
  </si>
  <si>
    <t>Perfluoroalkyl sulfonyl fluoride</t>
  </si>
  <si>
    <t>Perfluoroalkyl sulfonyl fluoride to perfluoroalkyl sulfinic acid</t>
  </si>
  <si>
    <t>OS(=O)C(F)(F)C(F)(F)C(F)(F)C(F)(F)C(F)(F)C(F)(F)F</t>
  </si>
  <si>
    <t>tridecafluorohexane-1-sulfinic acid</t>
  </si>
  <si>
    <t>FC(F)(F)C(F)(F)C(F)(F)C(F)(F)C(F)(F)C(F)(F)S(F)(=O)=O</t>
  </si>
  <si>
    <t>DTXSID3059973</t>
  </si>
  <si>
    <t>PFHSF</t>
  </si>
  <si>
    <t xml:space="preserve">Perfluoroalkyl sulfonyl fluoride </t>
  </si>
  <si>
    <t>OS(=O)C(F)(F)C(F)(F)C(F)(F)C(F)(F)F</t>
  </si>
  <si>
    <t>nonafluorobutane-1-sulfinic acid</t>
  </si>
  <si>
    <t>FC(F)(F)C(F)(F)C(F)(F)C(F)(F)S(F)(=O)=O</t>
  </si>
  <si>
    <t>DTXSID20861913</t>
  </si>
  <si>
    <t>PFBSF</t>
  </si>
  <si>
    <t>Methyl Pentadecafluoroheptyl Ketone</t>
  </si>
  <si>
    <t>10.1093/toxsci/kfj160</t>
  </si>
  <si>
    <t>10.1021/es100702a</t>
  </si>
  <si>
    <t>Butt et al., 2010a</t>
  </si>
  <si>
    <t>trout</t>
  </si>
  <si>
    <t>Not Possible to determine half-life from data presented in the paper. Depuration rate.</t>
  </si>
  <si>
    <t xml:space="preserve">10.1021/acs.est.9b05258   </t>
  </si>
  <si>
    <t>Yi et al., 2020</t>
  </si>
  <si>
    <t>Hydrogenolysis of chlorinated perfluorinated ether</t>
  </si>
  <si>
    <t>FC(F)(F)C(F)(F)C(F)(F)C(F)(F)C(F)(F)C(F)(F)C(F)(F)CCC=O</t>
  </si>
  <si>
    <t>7:3 FTAL</t>
  </si>
  <si>
    <t>FC(F)(F)C(F)(F)C(F)(F)C(F)(F)C(F)(F)C(F)(F)C(F)(F)\C=C\C=O</t>
  </si>
  <si>
    <t>7:3 FTUAL</t>
  </si>
  <si>
    <t xml:space="preserve">7:3 Fluorotelomer unsaturated </t>
  </si>
  <si>
    <t>Beta-H fluorotelomer unsaturated aldehyde to fluorotelomer aldehyde</t>
  </si>
  <si>
    <t>Estimated as 1-2 days from fit to metabolite data for 8:2 FTOH in Table S10</t>
  </si>
  <si>
    <t>10.1021/acs.est.6b03734</t>
  </si>
  <si>
    <t>25-22</t>
  </si>
  <si>
    <t>soybean</t>
  </si>
  <si>
    <t>[H]\C(=C(\[H])C(F)(F)C(F)(F)C(F)(F)C(F)(F)C(F)(F)C(F)(F)C(F)(F)F)C(O)=O</t>
  </si>
  <si>
    <t xml:space="preserve">8:2 Fluorotelomer unsaturated carboxylic acid </t>
  </si>
  <si>
    <t>Rat hepatocyte incubations with 8:2 FTOH showed formation of 7:3FTUCA and 7:3 FTCA after two hours</t>
  </si>
  <si>
    <t>Average metabolic clearance rate of 30 min in mammalian hepatocytes and microsomes; 1-8% metabolite recovery for FTCA-degradation pathway, with observed formation of 7:3 FTCA at 30 min and 120 min</t>
  </si>
  <si>
    <t xml:space="preserve"> Nabb et al., 2007</t>
  </si>
  <si>
    <t>F\C(=C/C=O)C(F)(F)C(F)(F)C(F)(F)C(F)(F)C(F)(F)C(F)(F)C(F)(F)F</t>
  </si>
  <si>
    <t>DTXSID701026622</t>
  </si>
  <si>
    <t>8:2 FTUAL</t>
  </si>
  <si>
    <t xml:space="preserve">8:2 Fluorotelomer unsaturated aldehyde </t>
  </si>
  <si>
    <t>Beta-F fluorotelomer unsaturated aldehyde to beta-H fluorotelomer unsaturated aldehyde</t>
  </si>
  <si>
    <t xml:space="preserve">10.1016/j.envpol.2019.113513   </t>
  </si>
  <si>
    <t>Zhang et al., 2020</t>
  </si>
  <si>
    <t>4,4,5,5,6,6,7,7,8,8,8-undecafluorooctanoic acid</t>
  </si>
  <si>
    <t>OC(=O)\C=C\C(F)(F)C(F)(F)C(F)(F)C(F)(F)C(F)(F)F</t>
  </si>
  <si>
    <t>Estimated as 1-2 days from fit to metabolite data for 8:2 FTOH in Table S10.</t>
  </si>
  <si>
    <t>OC(=O)\C=C\C(F)(F)C(F)(F)C(F)(F)C(F)(F)C(F)(F)C(F)(F)C(F)(F)F</t>
  </si>
  <si>
    <t>7:3 FTUCA</t>
  </si>
  <si>
    <t>7:3 Fluorotelomer unsaturated carboxylic acid</t>
  </si>
  <si>
    <t>7:3 FTCA</t>
  </si>
  <si>
    <t xml:space="preserve">7:3 Fluorotelomer aldehyde </t>
  </si>
  <si>
    <t>X:3 fluorotelomer aldehyde to X:3 fluorotelomer carboxylic acid</t>
  </si>
  <si>
    <t>Table 1; elimination half-life of N-EtFOSe reported as 2.8 days (includes both depuration and transformation)</t>
  </si>
  <si>
    <t xml:space="preserve">10.1021/es404867w   </t>
  </si>
  <si>
    <t>Peng et al., 2014</t>
  </si>
  <si>
    <t>Japenese medaka</t>
  </si>
  <si>
    <t>(N-ethyl1,1,2,2,3,3,4,4,5,5,6,6,7,7,8,8,8-heptadecafluorooctanesulfonamido)acetic acid</t>
  </si>
  <si>
    <t>DTXSID6027426</t>
  </si>
  <si>
    <t>N-EtFOSE</t>
  </si>
  <si>
    <t xml:space="preserve">N-Ethyl perfluorooctane sulfonamido ethanol </t>
  </si>
  <si>
    <t xml:space="preserve">10.1021/es100702a   </t>
  </si>
  <si>
    <t>OC(=O)\C=C(/F)C(F)(F)C(F)(F)C(F)(F)C(F)(F)C(F)(F)C(F)(F)C(F)(F)F</t>
  </si>
  <si>
    <t>Fluorotelomer unsaturated aldehyde to fluorotelomer unsaturated carboxylic acid</t>
  </si>
  <si>
    <t>Table 3 shows 0.36 mol% total yield of PFHpA (the terminal metabolite of 6:2 FTUI) at 360 min; however, much of the initially dosed 6:2 FTI partitioned to the headspace (69 mol% at 2 h).</t>
  </si>
  <si>
    <t xml:space="preserve">10.1016/j.chemosphere.2014.02.068   </t>
  </si>
  <si>
    <t>6:2 FTI</t>
  </si>
  <si>
    <t xml:space="preserve">6:2 Fluorotelomer iodide </t>
  </si>
  <si>
    <t xml:space="preserve">2H,2H,3H,3H-Perfluorooctanoic acid </t>
  </si>
  <si>
    <t>Table 6 caption indicates 8:2 FTAL and 8:2 FTUAL only detected with immediate derivatization; Table 5 shows formation of 8:2 FTCA at 30 minutes</t>
  </si>
  <si>
    <t>rat hepatocytes</t>
  </si>
  <si>
    <t>8:2 Fluorotelomer aldehyde</t>
  </si>
  <si>
    <t xml:space="preserve"> Zhang et al., 2016</t>
  </si>
  <si>
    <t>Hepatocytes incubated with 8:2 FTAL standard yielded large amounts of FTUAL after 30 min. After a 2 hour incubation, no trace of 8:2 FTAL or 8:2 FTUAL; detected metabolites included 8:2 FTCA.</t>
  </si>
  <si>
    <t>[H]C(=O)CC(F)(F)C(F)(F)C(F)(F)C(F)(F)C(F)(F)C(F)(F)F</t>
  </si>
  <si>
    <t>6:2 FTAL</t>
  </si>
  <si>
    <t>6:2 Fluorotelomer aldehyde</t>
  </si>
  <si>
    <t>6:2 FTAL was not monitored in this study due to unstable property and/or unavailabiltiy of standards</t>
  </si>
  <si>
    <t>Not possible to estimate half-life</t>
  </si>
  <si>
    <t xml:space="preserve"> 5:2 sFTOH</t>
  </si>
  <si>
    <t>5:2 Secondary fluorotelomer alcohol</t>
  </si>
  <si>
    <t>After 4 hour incubation, 78% of the 8:2 FTOH was degraded, but only 8.5% was recovered as metabolites of this pathway; conjugation reactions likely accounted for most of disappearance</t>
  </si>
  <si>
    <t>8:2 Fluorotelomer alcohol</t>
  </si>
  <si>
    <t>From Table S11, k = 0.081 hr-1 in whole soybean systems and k = 0.033 hr-1 in root exudate controls, subtract control rate constant from whole soybean rate constant</t>
  </si>
  <si>
    <t>k = 0.081 hr-1</t>
  </si>
  <si>
    <t>Fig. 4B shows an 8:2 FTOH clearance half-life of of 2-5 days in the liver</t>
  </si>
  <si>
    <t>Average metabolic clearance half-life of 30 min for 8:2 FTOH in mammalian hepatocytes and microsomes; assume 4% (from range of 1-8%) metabolite recovery for FTCA-degradation pathway</t>
  </si>
  <si>
    <t>Not possible to determine half-life from the data in the paper. Depuration rate.</t>
  </si>
  <si>
    <t>3,3,4,4,5,5,6,6,7,7,8,8,8-tridecafluorooctanal</t>
  </si>
  <si>
    <t>Estimated as ~2.8 hrs from fit to metabolite data for 6:2 FTOH in Table S5</t>
  </si>
  <si>
    <t>6:2 Fluorotelomer alcohol</t>
  </si>
  <si>
    <t>Table 3 shows 17 mol% total yield of stable metabolites at 360 min for 6:2 FTOH incubation</t>
  </si>
  <si>
    <t>Ruan et al (2014)</t>
  </si>
  <si>
    <t>7:2 sFTOH</t>
  </si>
  <si>
    <t>7:2 Secondary fluorotelomer alcohol</t>
  </si>
  <si>
    <t>[H]C(=O)CC(=O)C(F)(F)C(F)(F)C(F)(F)C(F)(F)C(F)(F)C(F)(F)C(F)(F)F</t>
  </si>
  <si>
    <t>4,4,5,5,6,6,7,7,8,8,9,9,10,10,10-pentadecafluoro-3-oxodecanal</t>
  </si>
  <si>
    <t>Beta-keto aldehyde to beta-keto acid_PTP</t>
  </si>
  <si>
    <t>DTXSID701348696</t>
  </si>
  <si>
    <t>Not possible to determine half-life from data presented in the paper</t>
  </si>
  <si>
    <t>DTXSID001348671</t>
  </si>
  <si>
    <t xml:space="preserve"> 7:3 ϐ-keto acid</t>
  </si>
  <si>
    <t>3-Oxo-4,4,5,5,6,6,7,7,8,8,9,9,10,10,10-pentadecafluorodecanoic acid</t>
  </si>
  <si>
    <t>Beta oxidation of beta keto fluorotelomer acid_PTP</t>
  </si>
  <si>
    <t>7:3 β-OH FTUCA</t>
  </si>
  <si>
    <t>7:3 β-OH FTUAL</t>
  </si>
  <si>
    <t xml:space="preserve">7:3 β-hydroxy unsaturated fluorotelomer aldehyde </t>
  </si>
  <si>
    <t>Beta-hydroxy fluorotelomer unsaturated aldehyde to beta-hydroxy fluorotelomer unsaturated acid</t>
  </si>
  <si>
    <t>rat liver</t>
  </si>
  <si>
    <t xml:space="preserve">7:3 Fluorotelomer unsaturated aldehyde </t>
  </si>
  <si>
    <t>Beta-H unsaturated fluorotelomer aldehyde to beta-H unsaturated fluorotelomer carboxylic acid</t>
  </si>
  <si>
    <t xml:space="preserve">10.1097/00000542-199506000-00008   </t>
  </si>
  <si>
    <t>Kharasch et al., 1995</t>
  </si>
  <si>
    <t>human blood</t>
  </si>
  <si>
    <t>[H]OC(C(F)(F)F)C(F)(F)F</t>
  </si>
  <si>
    <t>DTXSID1022134</t>
  </si>
  <si>
    <t>hexafluoroisopropanol</t>
  </si>
  <si>
    <t>FCOC(C(F)(F)F)C(F)(F)F</t>
  </si>
  <si>
    <t>DTXSID8046614</t>
  </si>
  <si>
    <t>Sevoflurane</t>
  </si>
  <si>
    <t>Fluoromethyl ether to secondary alcohol</t>
  </si>
  <si>
    <t>O-Demethylation</t>
  </si>
  <si>
    <t>Pyridine-pretreated microsomes: Vmax = 23.5 nmol F-/20 min x mg, KM of 1.8 μM, protein = 2 mg/ml; Rate of fluoride production in untreated microsomes is roughly 7 times slower (Table 1, Fig. 4)</t>
  </si>
  <si>
    <t xml:space="preserve">https://dmd.aspetjournals.org/content/22/5/667   </t>
  </si>
  <si>
    <t>Koster et al., 1994</t>
  </si>
  <si>
    <t xml:space="preserve">Vmax = 23.5 nmol F-/20 min x mg; KM of 1.8 μM         </t>
  </si>
  <si>
    <t>OC(F)(F)C(F)(F)C(F)(F)F</t>
  </si>
  <si>
    <t>DTXSID60374714</t>
  </si>
  <si>
    <t>heptafluoropropan-1-ol</t>
  </si>
  <si>
    <t>COC(F)(F)C(F)(F)C(F)(F)F</t>
  </si>
  <si>
    <t>DTXSID80959148</t>
  </si>
  <si>
    <t>1,1,2,3,3,3-Hexafluoropropyl methyl ether</t>
  </si>
  <si>
    <t>Alpha difluoro methyl ether to alcohol</t>
  </si>
  <si>
    <t>10.1016/j.chemosphere.2012.05.012</t>
  </si>
  <si>
    <t>Moe et al., 2012</t>
  </si>
  <si>
    <t>Blue mussel and Turbot</t>
  </si>
  <si>
    <t>NCCCNS(=O)(=O)CCC(F)(F)C(F)(F)C(F)(F)C(F)(F)C(F)(F)C(F)(F)F</t>
  </si>
  <si>
    <t>DTXSID101034724</t>
  </si>
  <si>
    <t>N-(3-aminopropyl)-3,3,4,4,5,5,6,6,7,7,8,8,8-tridecafluorooctane-1-sulfonamide</t>
  </si>
  <si>
    <t>CNCCCNS(=O)(=O)CCC(F)(F)C(F)(F)C(F)(F)C(F)(F)C(F)(F)C(F)(F)F</t>
  </si>
  <si>
    <t>DTXSID001034707</t>
  </si>
  <si>
    <t>6:2 Fluorotelomer sulfonamido propyl methyl amine</t>
  </si>
  <si>
    <t xml:space="preserve">Fluorotelomer sulfonamide N-methyl alkylamine to fluorotelomer sulfonamide alkylamine </t>
  </si>
  <si>
    <t>N-Demethylation</t>
  </si>
  <si>
    <t>CN(CCCNS(=O)(=O)CCC(F)(F)C(F)(F)C(F)(F)C(F)(F)C(F)(F)C(F)(F)F)CC(O)=O</t>
  </si>
  <si>
    <t>DTXSID201034672</t>
  </si>
  <si>
    <t>{methyl[3-(3,3,4,4,5,5,6,6,7,7,8,8,8-tridecafluorooctanesulfonamido)propyl]amino}acetic acid</t>
  </si>
  <si>
    <t>C[N+](C)(CCCNS(=O)(=O)CCC(F)(F)C(F)(F)C(F)(F)C(F)(F)C(F)(F)C(F)(F)F)CC(O)=O</t>
  </si>
  <si>
    <t>DTXSID80860503</t>
  </si>
  <si>
    <t>6:2 FTAB</t>
  </si>
  <si>
    <t>(carboxymethyl)dimethyl[3-(3,3,4,4,5,5,6,6,7,7,8,8,8-tridecafluorooctanesulfonamido)propyl]azanium</t>
  </si>
  <si>
    <t>Fluorotelomer sulfonamide N-dimethyl N-acetyl betaine to fluorotelomer sulfonamide N-methyl N-acetyl alkylamine</t>
  </si>
  <si>
    <t>3,3,4,4,5,5,6,6,7,7,8,8,8-tridecafluoro-N-[3-(methylamino)propyl]octane-1-sulfonamide</t>
  </si>
  <si>
    <t>CN(C)CCCNS(=O)(=O)CCC(F)(F)C(F)(F)C(F)(F)C(F)(F)C(F)(F)C(F)(F)F</t>
  </si>
  <si>
    <t>DTXSID30880433</t>
  </si>
  <si>
    <t>6:2 fluorotelomer sulfonamido propyl dimethyl amine</t>
  </si>
  <si>
    <t>Fluorotelomer sulfonamide N-dimethyl alkylamine to fluorotelomer sulfonamide N-methyl alkylamine</t>
  </si>
  <si>
    <t xml:space="preserve">Depuration rate. Not possible to calculate half-life from this paper. </t>
  </si>
  <si>
    <t>10.1021/es404867w</t>
  </si>
  <si>
    <t>Japanese Medaka</t>
  </si>
  <si>
    <t>N-EtFOSA</t>
  </si>
  <si>
    <t xml:space="preserve">N-Ethylperfluorooctanesulfonamide </t>
  </si>
  <si>
    <t>N-Dealkylation</t>
  </si>
  <si>
    <t>Estimated from Table 1 and Fig 1</t>
  </si>
  <si>
    <t xml:space="preserve">10.1021/es034550j </t>
  </si>
  <si>
    <t>Tomy et al., 2008</t>
  </si>
  <si>
    <t>trout live microsomes</t>
  </si>
  <si>
    <t>Table 1 gives elimination half-life of 5.3 days and transformation rate of 0.184 d-1 in sand; metabolism half-life estimated from conc vs time data in Fig. 4 for earthworm homogenates</t>
  </si>
  <si>
    <t>10.1016/j.envpol.2018.05.046</t>
  </si>
  <si>
    <t>earthworm</t>
  </si>
  <si>
    <t>N-EtFOSAA</t>
  </si>
  <si>
    <t xml:space="preserve">N-ethyl perfluorooctane sulfonamido acetate </t>
  </si>
  <si>
    <t xml:space="preserve">10.1016/j.envpol.2018.05.046   </t>
  </si>
  <si>
    <t>Zhao et al., 2018</t>
  </si>
  <si>
    <t> DTXSID40440941</t>
  </si>
  <si>
    <t>FOSAA</t>
  </si>
  <si>
    <t xml:space="preserve">2(perfluorooctanesulfonamido)acetic acid </t>
  </si>
  <si>
    <t>N-acetyl sulfonamide to sulfonamide</t>
  </si>
  <si>
    <t xml:space="preserve">6:2 FTSA-Pr-MeAA </t>
  </si>
  <si>
    <t>6:2 Fluorotelomer sulfonamido propyl methyl amino acetic acid</t>
  </si>
  <si>
    <t>Fluorotelomer sulfonamide N-methyl N-acetyl alkylamine to fluorotelomer sulfonamide N-methyl alkylamine</t>
  </si>
  <si>
    <t>N-[3-(dimethylamino)propyl]-3,3,4,4,5,5,6,6,7,7,8,8,8-tridecafluorooctane-1-sulfonamide</t>
  </si>
  <si>
    <t>6:2 fluorotelomer sulfonamide alkylbetaine</t>
  </si>
  <si>
    <t>Fluorotelomer sulfonamide N-dimethyl N-acetyl betaine to fluorotelomer sulfonamide N-dimethyl alkylamine</t>
  </si>
  <si>
    <t>Not possible to determie half-life from data presented in the paper</t>
  </si>
  <si>
    <t>DTXSID101348779</t>
  </si>
  <si>
    <r>
      <t xml:space="preserve">7:3 </t>
    </r>
    <r>
      <rPr>
        <sz val="11"/>
        <color theme="1"/>
        <rFont val="Calibri"/>
        <family val="2"/>
      </rPr>
      <t>ϐ</t>
    </r>
    <r>
      <rPr>
        <sz val="11"/>
        <color theme="1"/>
        <rFont val="Calibri"/>
        <family val="2"/>
        <scheme val="minor"/>
      </rPr>
      <t>-OH UAL</t>
    </r>
  </si>
  <si>
    <t>FC(=CC=O)C(F)(F)C(F)(F)C(F)(F)C(F)(F)C(F)(F)C(F)(F)C(F)(F)F</t>
  </si>
  <si>
    <t>Unsaturated Fluorotelomer aldehyde to beta-hydroxy unsaturated fluorotelomer aldehyde_PTP</t>
  </si>
  <si>
    <r>
      <t xml:space="preserve">7:3 </t>
    </r>
    <r>
      <rPr>
        <sz val="11"/>
        <color theme="1"/>
        <rFont val="Calibri"/>
        <family val="2"/>
      </rPr>
      <t>ϐ</t>
    </r>
    <r>
      <rPr>
        <sz val="11"/>
        <color theme="1"/>
        <rFont val="Calibri"/>
        <family val="2"/>
        <scheme val="minor"/>
      </rPr>
      <t>-OH UA</t>
    </r>
  </si>
  <si>
    <t>8:2 FTUA</t>
  </si>
  <si>
    <t xml:space="preserve">8:2 Fluorotelomer unsaturated acid </t>
  </si>
  <si>
    <t>Unsaturated Fluorotelomer acid to beta-hydroxy unsaturated fluorotelomer acid_PTP</t>
  </si>
  <si>
    <t>after a 4 hour incubation with 18 uM 8:2 FTOH, 78% of the parent material have been transformed, where 2.9% of that  was 8:2 FTCA. --"8:2 FTCA and 8:2 FTUCA showed that these substrates were metabolized much more slowly than 8:2 FTOH; less than 10% of the parent material was biotransformed in a 2 h period in both circumstances"</t>
  </si>
  <si>
    <t>OC(C(O)=O)C(F)(F)C(F)(F)C(F)(F)C(F)(F)C(F)(F)C(F)(F)C(F)(F)C(F)(F)F</t>
  </si>
  <si>
    <t>DTXSID801348782</t>
  </si>
  <si>
    <t>3,3,4,4,5,5,6,6,7,7,8,8,9,9,10,10,10-heptadecafluoro-2-hydroxydecanoic acid</t>
  </si>
  <si>
    <t>8:2 Fluorotelomer carboxylic acid</t>
  </si>
  <si>
    <t xml:space="preserve"> Fluorotelomer acid to alpha-hydroxy fluorotelomer acid_PTP</t>
  </si>
  <si>
    <t>Knunyants and Sokolski (1972)</t>
  </si>
  <si>
    <t>1‐chloro‐1,2,2,2‐tetrafluoroethanesulfonic acid</t>
  </si>
  <si>
    <t>FC(F)(F)C(F)(Cl)S(F)(=O)=O</t>
  </si>
  <si>
    <t>based on Table 1,  eilimnation half-life for FOSA. Depuration rate. Not applicatble for biotransformation rates.</t>
  </si>
  <si>
    <t>OS(=O)(=O)CC(F)(F)C(F)(F)C(F)(F)C(F)(F)C(F)(F)C(F)(F)C(F)(F)F</t>
  </si>
  <si>
    <t>DTXSID301033691</t>
  </si>
  <si>
    <t>2,2,3,3,4,4,5,5,6,6,7,7,8,8,8-pentadecafluorooctane-1-sulfonic acid</t>
  </si>
  <si>
    <t>NS(=O)(=O)CC(F)(F)C(F)(F)C(F)(F)C(F)(F)C(F)(F)C(F)(F)C(F)(F)F</t>
  </si>
  <si>
    <t>Perfluorooctane sulfonamide</t>
  </si>
  <si>
    <t>Sulfonamide to sulfonic acid</t>
  </si>
  <si>
    <t xml:space="preserve">10.1016/j.jfluchem.2018.04.013   </t>
  </si>
  <si>
    <t>Kutsuna, 2018</t>
  </si>
  <si>
    <t>OC(=O)C(=O)C(F)(F)F</t>
  </si>
  <si>
    <t>DTXSID10546989</t>
  </si>
  <si>
    <t>3,3,3-trifluoro-2-oxopropanoic acid</t>
  </si>
  <si>
    <t>DTXSID6029177</t>
  </si>
  <si>
    <t>HFPO</t>
  </si>
  <si>
    <t>Hexafluoropropene oxide</t>
  </si>
  <si>
    <t>Metabolite detected in blood; Fig. 1 shows concentrations in blood</t>
  </si>
  <si>
    <t>10.1021/es070126x</t>
  </si>
  <si>
    <t>D'eon and Mabury, 2007</t>
  </si>
  <si>
    <t>8:2 Fluorotelomer phosphate monoester</t>
  </si>
  <si>
    <t xml:space="preserve">"A pair of expected intermediate metabolites, 8:2 mono-PAP and 8:2 FTOH, were not measured in serum or urine, as previously reported" </t>
  </si>
  <si>
    <t xml:space="preserve">10.1021/acs.est.6b01170   </t>
  </si>
  <si>
    <t>Dagnino et al., 2016</t>
  </si>
  <si>
    <t>rat serum</t>
  </si>
  <si>
    <t>10.1002/etc.5060</t>
  </si>
  <si>
    <t>Cui et al.,2021</t>
  </si>
  <si>
    <t>mussels</t>
  </si>
  <si>
    <t>Table 3 shows 9.1 mol% total yield of stable metabolites at 360 min; however, much of the initially dosed 6:2 FTI partitioned to the headspace (69 mol% at 2 h).</t>
  </si>
  <si>
    <t>"Freshly isolated heptocytes incubated directly with 8:2 FTAL yielded large amounts of 8:2 FTUAL in less than 30 mintues, indicating that 8:2 FTAL was its precursor"</t>
  </si>
  <si>
    <t>[H]C(=O)C(\[H])=C(/F)C(F)(F)C(F)(F)C(F)(F)C(F)(F)C(F)(F)C(F)(F)C(F)(F)F</t>
  </si>
  <si>
    <t>Fluorotelomer aldehyde to fluorotelomer unsaturated aldehyde</t>
  </si>
  <si>
    <t>(2Z)-3,4,4,5,5,6,6,7,7,8,8,9,9,10,10,10-hexadecafluorodec-2-enoic acid</t>
  </si>
  <si>
    <t xml:space="preserve">10.1016/j.chemosphere.2014.02.068 </t>
  </si>
  <si>
    <t>DTXSID00892326</t>
  </si>
  <si>
    <t>3,4,4,5,5,6,6,7,7,8,8,8-dodecafluorooct-2-enoic acid</t>
  </si>
  <si>
    <t>6:2 FTA</t>
  </si>
  <si>
    <t xml:space="preserve">6:2 Fluorotelomer carboxylic acid </t>
  </si>
  <si>
    <t>Estimated as ~20 hrs from fit to metabolite data for 6:2 FTOH in Table S5</t>
  </si>
  <si>
    <t>10.1016/j.envpol.2019.113513</t>
  </si>
  <si>
    <t xml:space="preserve"> 25-22</t>
  </si>
  <si>
    <t>10.1016/j.taap.2008.08.018</t>
  </si>
  <si>
    <t>Schuster et al., 2008</t>
  </si>
  <si>
    <t>OCC(O)(F)C(F)(F)F</t>
  </si>
  <si>
    <t>2,3,3,3‐tetrafluoropropane‐1,2‐diol</t>
  </si>
  <si>
    <t>FC(F)(F)C1(F)CO1</t>
  </si>
  <si>
    <t>DTXSID60871339</t>
  </si>
  <si>
    <t>2-Fluoro-2-(trifluoromethyl)oxirane</t>
  </si>
  <si>
    <t>Metabolite detected in rat serum and urine; Fig. 2 shows concentrations in serum, urine and feces</t>
  </si>
  <si>
    <t>(3,3,4,4,5,5,6,6,7,7,8,8,9,9,10,10,10-heptadecafluorodecyl)oxyphosphonic acid</t>
  </si>
  <si>
    <t>OP(=O)(OCCC(F)(F)C(F)(F)C(F)(F)C(F)(F)C(F)(F)C(F)(F)C(F)(F)C(F)(F)F)OCCC(F)(F)C(F)(F)C(F)(F)C(F)(F)C(F)(F)C(F)(F)C(F)(F)C(F)(F)F</t>
  </si>
  <si>
    <t>DTXSID90218051</t>
  </si>
  <si>
    <t>8:2 diPAP</t>
  </si>
  <si>
    <t>8:2 Fluorotelomer phosphate diester</t>
  </si>
  <si>
    <t>Depuration time. Not applicable for biotransformation rate.</t>
  </si>
  <si>
    <t xml:space="preserve">10.1021/es204533m   </t>
  </si>
  <si>
    <t>Lee et al., 2012</t>
  </si>
  <si>
    <t>[H]C(F)(F)C(F)(F)C(F)(F)C(F)(F)C(F)(F)C(F)(F)C(F)(F)C(F)(F)F</t>
  </si>
  <si>
    <t>DTXSID00187143</t>
  </si>
  <si>
    <t>1,1,1,2,2,3,3,4,4,5,5,6,6,7,7,8,8-heptadecafluorooctane</t>
  </si>
  <si>
    <t>OP(O)(=O)C(F)(F)C(F)(F)C(F)(F)C(F)(F)C(F)(F)C(F)(F)C(F)(F)C(F)(F)F</t>
  </si>
  <si>
    <t>1,1,2,2,3,3,4,4,5,5,6,6,7,7,8,8,8-heptadecafluorooctylphosphonic acid</t>
  </si>
  <si>
    <t>OP(=O)(C(F)(F)C(F)(F)C(F)(F)C(F)(F)C(F)(F)C(F)(F)C(F)(F)C(F)(F)F)C(F)(F)C(F)(F)C(F)(F)C(F)(F)C(F)(F)C(F)(F)C(F)(F)C(F)(F)F</t>
  </si>
  <si>
    <t>DTXSID80543001</t>
  </si>
  <si>
    <t>C8/C8 PFPiA</t>
  </si>
  <si>
    <t>Diperfluoro-phosphinate</t>
  </si>
  <si>
    <t>Diperfluoro-phosphinate to monoperfluoro-phosphonate</t>
  </si>
  <si>
    <t>[H]C(F)(F)C(F)(F)C(F)(F)C(F)(F)C(F)(F)C(F)(F)F</t>
  </si>
  <si>
    <t>DTXSID20188995</t>
  </si>
  <si>
    <t>1,1,1,2,2,3,3,4,4,5,5,6,6-tridecafluorohexane</t>
  </si>
  <si>
    <t>OP(=O)(C(F)(F)C(F)(F)C(F)(F)C(F)(F)C(F)(F)C(F)(F)F)C(F)(F)C(F)(F)C(F)(F)C(F)(F)C(F)(F)C(F)(F)C(F)(F)C(F)(F)F</t>
  </si>
  <si>
    <t>DTXSID30896594</t>
  </si>
  <si>
    <t>C8/C6 PFPiA</t>
  </si>
  <si>
    <t>FC(F)C(F)(F)C(F)(F)C(F)(F)C(F)(F)C(F)(F)F</t>
  </si>
  <si>
    <t>OP(O)(=O)C(F)(F)C(F)(F)C(F)(F)C(F)(F)C(F)(F)C(F)(F)F</t>
  </si>
  <si>
    <t>DTXSID90880439</t>
  </si>
  <si>
    <t>1,1,2,2,3,3,4,4,5,5,6,6,6-tridecafluorohexylphosphonic acid</t>
  </si>
  <si>
    <t>OP(=O)(C(F)(F)C(F)(F)C(F)(F)C(F)(F)C(F)(F)C(F)(F)F)C(F)(F)C(F)(F)C(F)(F)C(F)(F)C(F)(F)C(F)(F)F</t>
  </si>
  <si>
    <t>DTXSID00786953</t>
  </si>
  <si>
    <t>C6/C6 PFPiA</t>
  </si>
  <si>
    <t>Diperfluoro-phosphinate(C6/C6 PFPiA)</t>
  </si>
  <si>
    <t>10.1002/etc.348</t>
  </si>
  <si>
    <t>Butt et al., 2010c</t>
  </si>
  <si>
    <t>Vmax = 415 pmol/min.mg, Km = 342 nM</t>
  </si>
  <si>
    <t>trout liver S9 fraction; microbial microcosm</t>
  </si>
  <si>
    <t>[H]C([H])=C([H])C(O)=O</t>
  </si>
  <si>
    <t>8:2 FTAc</t>
  </si>
  <si>
    <t xml:space="preserve">8:2 Fluorotelomer acrylate </t>
  </si>
  <si>
    <t xml:space="preserve">10.3891/acta.chem.scand.28a-0715   </t>
  </si>
  <si>
    <t>Trifluoroacetamide</t>
  </si>
  <si>
    <t xml:space="preserve">10.1021/ja01483a047   </t>
  </si>
  <si>
    <t>DTXSID401348673</t>
  </si>
  <si>
    <t>1,2,2,3,3,4,4-heptafluorocyclobutanol</t>
  </si>
  <si>
    <t>2,3,3,3-tetrafluoropropanoyl fluoride</t>
  </si>
  <si>
    <t>OC(F)(F)C(F)C(F)(F)F</t>
  </si>
  <si>
    <t>DTXSID701348672</t>
  </si>
  <si>
    <t>1,1,2,3,3,3-Hexafluoropropan-1-ol</t>
  </si>
  <si>
    <t>states "decomposes rapidly via intermediary acyl fluoride"</t>
  </si>
  <si>
    <t xml:space="preserve">https://dmd.aspetjournals.org/content/22/5/667 </t>
  </si>
  <si>
    <t xml:space="preserve">10.1016/j.taap.2009.12.022   </t>
  </si>
  <si>
    <t>Schuster et al.,  2010</t>
  </si>
  <si>
    <t>rabbit</t>
  </si>
  <si>
    <t>[H]C1([H])OC1(F)C(F)(F)F</t>
  </si>
  <si>
    <t>2-fluoro-2-(trifluoromethyl)oxirane</t>
  </si>
  <si>
    <t>FC(=C)C(F)(F)F</t>
  </si>
  <si>
    <t>DTXSID4074728</t>
  </si>
  <si>
    <t>2,3,3,3-Tetrafluoropropene</t>
  </si>
  <si>
    <t>7:3 ϐ-keto Acid</t>
  </si>
  <si>
    <t xml:space="preserve">10.1016/j.cbi.2009.03.015  </t>
  </si>
  <si>
    <t>[H]C(=O)C(F)(F)C(F)(F)C(F)(F)C(F)(F)C(F)(F)C(F)(F)C(F)(F)C(F)(F)F</t>
  </si>
  <si>
    <t>2,2,3,3,4,4,5,5,6,6,7,7,8,8,9,9,9-heptadecafluorononanal</t>
  </si>
  <si>
    <t>Not possible to determin half-life, but Table 5 shows increase in 7:3 FTCA concentration between 30 and 120 min.</t>
  </si>
  <si>
    <t>OS(=O)(=O)CCNC(=O)CCC(F)(F)C(F)(F)C(F)(F)C(F)(F)C(F)(F)C(F)(F)C(F)(F)F</t>
  </si>
  <si>
    <t>2-(4,4,5,5,6,6,7,7,8,8,9,9,10,10,10-pentadecafluorodecanamido)ethanesulfonic acid</t>
  </si>
  <si>
    <t>7:3 Fluorotelomer carboxylic acid</t>
  </si>
  <si>
    <t>Taurine-fluorotelomer acid conjugate formation</t>
  </si>
  <si>
    <t>Conjugation</t>
  </si>
  <si>
    <t>DTXSID001348776</t>
  </si>
  <si>
    <t>OS(=O)(=O)OCCC(F)(F)C(F)(F)C(F)(F)C(F)(F)C(F)(F)C(F)(F)C(F)(F)C(F)(F)F</t>
  </si>
  <si>
    <t>DTXSID001034664</t>
  </si>
  <si>
    <t>(3,3,4,4,5,5,6,6,7,7,8,8,9,9,10,10,10-heptadecafluorodecyl)oxysulfonic acid</t>
  </si>
  <si>
    <t>Sulfate-fluorotelomer alcohol conjugate formation</t>
  </si>
  <si>
    <t>10.1021/acs.est.6b01170</t>
  </si>
  <si>
    <t>Dagnino et al., 2016</t>
  </si>
  <si>
    <t>10.1093/toxsci/kfm230</t>
  </si>
  <si>
    <t>mammalian heptocytes and microcosm</t>
  </si>
  <si>
    <t xml:space="preserve">10.1097/00000542-199612000-00028   </t>
  </si>
  <si>
    <t>Iyer &amp; Anders, 1996</t>
  </si>
  <si>
    <t>rat kidney cytosol</t>
  </si>
  <si>
    <t>[H]C([H])(F)O\C(=C(\F)S)C(F)(F)F</t>
  </si>
  <si>
    <t>DTXSID201348653</t>
  </si>
  <si>
    <t>(1Z)-1,3,3,3-tetrafluoro-2-(fluoromethoxy)prop-1-ene-1-thiol</t>
  </si>
  <si>
    <t>[H]NC(CS\C(F)=C(/OC([H])([H])F)C(F)(F)F)C(O)=O</t>
  </si>
  <si>
    <t>DTXSID301348668</t>
  </si>
  <si>
    <t>2-amino-3-{[(1Z)-1,3,3,3-tetrafluoro-2-(fluoromethoxy)prop-1-en-1-yl]sulfanyl}propanoic acid</t>
  </si>
  <si>
    <t>S-Dealkylation of cysteine-vinyl ether conjugate to beta thio vinyl ether_PTP</t>
  </si>
  <si>
    <t>[H]C([H])(F)OC(C(F)(F)F)C(F)(F)S</t>
  </si>
  <si>
    <t>1,1,3,3,3-pentafluoro-2-(fluoromethoxy)propane-1-thiol</t>
  </si>
  <si>
    <t>[H]NC(CSC(F)(F)C(OC([H])([H])F)C(F)(F)F)C(O)=O</t>
  </si>
  <si>
    <t>DTXSID601348667</t>
  </si>
  <si>
    <t>2-amino-3-{[1,1,3,3,3-pentafluoro-2-(fluoromethoxy)propyl]sulfanyl}propanoic acid</t>
  </si>
  <si>
    <t>S-Dealkylation of cysteine-ether conjugate to beta thio ether_PTP</t>
  </si>
  <si>
    <t>[H]C(O)\C=C(/SCC(NC(=O)CCC(N)C(O)=O)C(=O)NCC(O)=O)C(F)(F)C(F)(F)C(F)(F)C(F)(F)C(F)(F)C(F)(F)C(F)(F)F</t>
  </si>
  <si>
    <t>2-amino-4-{[1-(carboxymethylcarbamoyl)-2-{[(2Z)-4,4,5,5,6,6,7,7,8,8,9,9,10,10,10-pentadecafluoro-1-hydroxydec-2-en-3-yl]sulfanyl}ethyl]carbamoyl}butanoic acid</t>
  </si>
  <si>
    <t>[H]C(=O)\C=C(/SCC(NC(=O)CCC(N)C(O)=O)C(=O)NCC(O)=O)C(F)(F)C(F)(F)C(F)(F)C(F)(F)C(F)(F)C(F)(F)C(F)(F)F</t>
  </si>
  <si>
    <t>8:2 Glutathione-unsaturated fluorotelomer aldehyde conjugate</t>
  </si>
  <si>
    <t>Reduction of Glutathione-unsaturated fluorotelomer aldehyde conjugate to Glutathione-unsaturated fluorotelomer alcohol conjugate</t>
  </si>
  <si>
    <t>Rate data was not provided for these chemicals in the paper</t>
  </si>
  <si>
    <t>[H]C(O)\C=C(/SCC(NC(=O)CCC(N)C(O)=O)C(=O)NCC(O)=O)C(F)(F)C(F)(F)C(F)(F)C(F)(F)C(F)(F)F</t>
  </si>
  <si>
    <t>2-amino-4-{[1-(carboxymethylcarbamoyl)-2-{[(2Z)-4,4,5,5,6,6,7,7,8,8,8-undecafluoro-1-hydroxyoct-2-en-3-yl]sulfanyl}ethyl]carbamoyl}butanoic acid</t>
  </si>
  <si>
    <t>[H]C(=O)\C=C(/SCC(NC(=O)CCC(N)C(O)=O)C(=O)NCC(O)=O)C(F)(F)C(F)(F)C(F)(F)C(F)(F)C(F)(F)F</t>
  </si>
  <si>
    <t>DTXSID501348664</t>
  </si>
  <si>
    <t>6:2 FTUAL-GSH</t>
  </si>
  <si>
    <t>6:2 Glutathione-unsaturated fluorotelomer aldehyde conjugate</t>
  </si>
  <si>
    <t>mostly excreted; only 0.1% of dose recovered as metabolites and 95% of all metabolites were excreted within 12 h</t>
  </si>
  <si>
    <t>Schuster et al., 2010</t>
  </si>
  <si>
    <t>[H]C([H])(SCC(NC(=O)CCC(N)C(O)=O)C(=O)NCC(O)=O)C(O)C(F)(F)F</t>
  </si>
  <si>
    <t>2-amino-4-{[1-(carboxymethylcarbamoyl)-2-[(3,3,3-trifluoro-2-hydroxypropyl)sulfanyl]ethyl]carbamoyl}butanoic acid</t>
  </si>
  <si>
    <t>[H]C([H])(SCC(NC(=O)CCC(N)C(O)=O)C(=O)NCC(O)=O)C(=O)C(F)(F)F</t>
  </si>
  <si>
    <t>2-amino-4-{[1-(carboxymethylcarbamoyl)-2-[(3,3,3-trifluoro-2-oxopropyl)sulfanyl]ethyl]carbamoyl}butanoic acid</t>
  </si>
  <si>
    <t>Reduction of alpha-keto glutathione conjugate to alpha-hydroxy glutathione conjugate</t>
  </si>
  <si>
    <t>[H]C([H])(F)OC(C(O)=O)C(F)(F)F</t>
  </si>
  <si>
    <t>DTXSID40710277</t>
  </si>
  <si>
    <t>3,3,3-trifluoro-2-(fluoromethoxy)propanoic acid</t>
  </si>
  <si>
    <t>(1Z)-1,3,3,3-tetrafluoro-2-(fluoromethoxy)prop-1-ene-1-thio</t>
  </si>
  <si>
    <t>Hydrolysis of vinyl sulfide conjugate to carboxylic acid</t>
  </si>
  <si>
    <t xml:space="preserve">10.1021/tx9502103  </t>
  </si>
  <si>
    <t>Spraklin &amp;Kharasch (1996)</t>
  </si>
  <si>
    <t>10.1097/00000542-199612000-00028</t>
  </si>
  <si>
    <t>DTXSID101348650</t>
  </si>
  <si>
    <t>Hydrolysis of sulfide conjugate to carboxylic acid</t>
  </si>
  <si>
    <t>Zhang et al 2020</t>
  </si>
  <si>
    <t>NC(CS\C(=C/C(O)=O)C(F)(F)C(F)(F)C(F)(F)C(F)(F)C(F)(F)F)C(O)=O</t>
  </si>
  <si>
    <t>(2Z)-3-[(2-amino-2-carboxyethyl)sulfanyl]-4,4,5,5,6,6,7,7,8,8,8-undecafluorooct-2-enoic acid</t>
  </si>
  <si>
    <t>NC(CS\C(=C/C(O)=O)C(F)(F)C(F)(F)C(F)(F)C(F)(F)C(F)(F)F)C(=O)NCC(O)=O</t>
  </si>
  <si>
    <t>DTXSID501348638</t>
  </si>
  <si>
    <t>6:2 FTUCA-SCysGly</t>
  </si>
  <si>
    <t>(2Z)-3-{[2-amino-2-(carboxymethylcarbamoyl)ethyl]sulfanyl}-4,4,5,5,6,6,7,7,8,8,8-undecafluorooct-2-enoic acid</t>
  </si>
  <si>
    <t>Hydrolysis of S-CysGly-unsaturated fluorotelomer acid conjugate to S-Cys-unsaturated fluorotelomer acid_PTP</t>
  </si>
  <si>
    <t>NC(CS\C(=C/C(O)=O)C(F)(F)C(F)(F)C(F)(F)C(F)(F)C(F)(F)C(F)(F)C(F)(F)F)C(O)=O</t>
  </si>
  <si>
    <t>(2Z)-3-[(2-amino-2-carboxyethyl)sulfanyl]-4,4,5,5,6,6,7,7,8,8,9,9,10,10,10-pentadecafluorodec-2-enoic acid</t>
  </si>
  <si>
    <t>NC(CS\C(=C/C(O)=O)C(F)(F)C(F)(F)C(F)(F)C(F)(F)C(F)(F)C(F)(F)C(F)(F)F)C(=O)NCC(O)=O</t>
  </si>
  <si>
    <t>DTXSID201348639</t>
  </si>
  <si>
    <t>8:2 FTUCA-SCysGly</t>
  </si>
  <si>
    <t>{2-amino-3-[(1E)-(hydroxymethylidene)(1,1,2,2,3,3,4,4,5,5,6,6,7,7,7-pentadecafluoroheptyl)-λ⁴-sulfanyl]propanamido}acetic acid</t>
  </si>
  <si>
    <t>NC(CS\C(=C/CO)C(F)(F)C(F)(F)C(F)(F)C(F)(F)C(F)(F)F)C(O)=O</t>
  </si>
  <si>
    <t>2-amino-3-{[(2Z)-4,4,5,5,6,6,7,7,8,8,8-undecafluoro-1-hydroxyoct-2-en-3-yl]sulfanyl}propanoic acid</t>
  </si>
  <si>
    <t>NC(CS\C(=C/CO)C(F)(F)C(F)(F)C(F)(F)C(F)(F)C(F)(F)F)C(=O)NCC(O)=O</t>
  </si>
  <si>
    <t>6:2 uFTOH-SCysGly</t>
  </si>
  <si>
    <t>S-Cys-Glycine-unsaturated fluorotelomer alcohol conjugate (6:2 uFTOH-SCysGly)</t>
  </si>
  <si>
    <t>Hydrolysis of S-Cys-Gly-unsaturated fluorotelomer alcohol conjugate to S-Cys-unsaturated fluorotelomer alcohol_PTP</t>
  </si>
  <si>
    <t xml:space="preserve">10.1006/bbrc.1995.1688   </t>
  </si>
  <si>
    <t>Jin et al., 1995</t>
  </si>
  <si>
    <t>[H]C([H])(F)O\C(=C(\F)SCC(N)C(O)=O)C(F)(F)F</t>
  </si>
  <si>
    <t>[H]C([H])(F)OC(C(F)SCC(NC(=O)CCC(N)C(O)=O)C(=O)NCC(O)=O)C(F)(F)F</t>
  </si>
  <si>
    <t>DTXSID10973690</t>
  </si>
  <si>
    <t>Glutathione-vinyl ether conjugate</t>
  </si>
  <si>
    <t>Hydrolysis of glutathione-vinyl ether conjugate to cysteine-vinyl ether conjugate</t>
  </si>
  <si>
    <t>(2-amino-3-{[(2Z)-4,4,5,5,6,6,7,7,8,8,8-undecafluoro-1-hydroxyoct-2-en-3-yl]sulfanyl}propanamido)acetic acid</t>
  </si>
  <si>
    <t>NC(CCC(=O)NC(CS\C(=C/CO)C(F)(F)C(F)(F)C(F)(F)C(F)(F)C(F)(F)F)C(=O)NCC(O)=O)C(O)=O</t>
  </si>
  <si>
    <t>DTXSID801348637</t>
  </si>
  <si>
    <t>6:2 uFTOH-GSH</t>
  </si>
  <si>
    <t xml:space="preserve">Glutathione-unsaturated fluorotelomer alcohol conjugate </t>
  </si>
  <si>
    <t>Hydrolysis of glutathione-unsaturated fluorotelomer alcohol conjugate to S-CysGly-unsaturated fluorotelomer alcohol_PTP</t>
  </si>
  <si>
    <t>NC(CS\C(=C\C(O)=O)C(F)(F)C(F)(F)C(F)(F)C(F)(F)C(F)(F)C(F)(F)C(F)(F)F)C(=O)NCC(O)=O</t>
  </si>
  <si>
    <t>(2E)-3-{[2-amino-2-(carboxymethylcarbamoyl)ethyl]sulfanyl}-4,4,5,5,6,6,7,7,8,8,9,9,10,10,10-pentadecafluorodec-2-enoic acid</t>
  </si>
  <si>
    <t>NC(CCC(=O)NC(CS\C(=C\C(O)=O)C(F)(F)C(F)(F)C(F)(F)C(F)(F)C(F)(F)C(F)(F)C(F)(F)F)C(=O)NCC(O)=O)C(O)=O</t>
  </si>
  <si>
    <t>DTXSID101348636</t>
  </si>
  <si>
    <t>Glutathione-unsaturated fluorotelomer acid conjugate</t>
  </si>
  <si>
    <t>Hydrolysis of glutathione-unsaturated fluorotelomer acid conjugate to S-Cys-Gly-unsaturated acid</t>
  </si>
  <si>
    <t>NC(CSC(F)(F)C(OCF)C(F)(F)F)C(O)=O</t>
  </si>
  <si>
    <t>NC(CCC(=O)NC(CSC(F)(F)C(OCF)C(F)(F)F)C(=O)NCC(O)=O)C(O)=O</t>
  </si>
  <si>
    <t>DTXSID201348734</t>
  </si>
  <si>
    <t>2-amino-4-{[1-(carboxymethylcarbamoyl)-2-{[1,1,3,3,3-pentafluoro-2-(fluoromethoxy)propyl]sulfanyl}ethyl]carbamoyl}butanoic acid</t>
  </si>
  <si>
    <t>Hydrolysis of glutathione-ether conjugate to cysteine-ether conjugate</t>
  </si>
  <si>
    <t>Half-life estimated from conjugate formation plotted in Fig. 4C</t>
  </si>
  <si>
    <t xml:space="preserve">10.1021/tx950162m   </t>
  </si>
  <si>
    <t>Jin et al., 1996</t>
  </si>
  <si>
    <t>NC(CCC(=O)NC(CS\C(F)=C(/OCF)C(F)(F)F)C(=O)NCC(O)=O)C(O)=O</t>
  </si>
  <si>
    <t>DTXSID601348748</t>
  </si>
  <si>
    <t>2-amino-4-{[1-(carboxymethylcarbamoyl)-2-{[(1Z)-1,3,3,3-tetrafluoro-2-(fluoromethoxy)prop-1-en-1-yl]sulfanyl}ethyl]carbamoyl}butanoic acid</t>
  </si>
  <si>
    <t>FCOC(=C(F)F)C(F)(F)F</t>
  </si>
  <si>
    <t>1,1,3,3,3-pentafluoro-2-(fluoromethoxy)prop-1-ene</t>
  </si>
  <si>
    <t>Glutathione-vinyl ether conjugate formation</t>
  </si>
  <si>
    <t xml:space="preserve"> no toxicity was observed at these concentrations for any chemical…in time frame (2-4hr). ballpark estimation for half life, Confirmed by RG. </t>
  </si>
  <si>
    <t xml:space="preserve">10.1016/j.cbi.2005.06.007  </t>
  </si>
  <si>
    <t>2 to 4 hrs</t>
  </si>
  <si>
    <t>NC(CCC(=O)NC(CS\C(=C/C=O)C(F)(F)C(F)(F)C(F)(F)C(F)(F)C(F)(F)C(F)(F)C(F)(F)F)C(=O)NCC(O)=O)C(O)=O</t>
  </si>
  <si>
    <t>DTXSID101346323</t>
  </si>
  <si>
    <t>2-amino-4-{[1-(carboxymethylcarbamoyl)-2-{[(2Z)-4,4,5,5,6,6,7,7,8,8,9,9,10,10,10-pentadecafluoro-1-oxodec-2-en-3-yl]sulfanyl}ethyl]carbamoyl}butanoic acid</t>
  </si>
  <si>
    <t>8:2 Fluorotelomer unsaturated aldehyde</t>
  </si>
  <si>
    <t>Glutathione-unsaturated fluorotelomer aldehyde conjugate formation</t>
  </si>
  <si>
    <t>30-120 minutes ballpark estimate based on incubation data, listed under 8-2 FTAL, confirmed by RG</t>
  </si>
  <si>
    <t>NC(CCC(=O)NC(CS\C(=C/C(O)=O)C(F)(F)C(F)(F)C(F)(F)C(F)(F)C(F)(F)C(F)(F)C(F)(F)F)C(=O)NCC(O)=O)C(O)=O</t>
  </si>
  <si>
    <t>DTXSID601346330</t>
  </si>
  <si>
    <t>(2Z)-3-{[2-(4-amino-4-carboxybutanamido)-2-(carboxymethylcarbamoyl)ethyl]sulfanyl}-4,4,5,5,6,6,7,7,8,8,9,9,10,10,10-pentadecafluorodec-2-enoic acid</t>
  </si>
  <si>
    <t>8:2 Fluorotelomer unsaturated carboxylic acid</t>
  </si>
  <si>
    <t>Glutathione-unsaturated fluorotelomer acid conjugate formation</t>
  </si>
  <si>
    <t>"no toxicity was observed at these concentrations for any chemical…in time frame (2-4hr)." Confirmed by RG</t>
  </si>
  <si>
    <t>[H]C([H])(F)OC(C(F)(F)F)C(F)(F)SCC(NC(=O)CCC(N)C(O)=O)C(=O)NCC(O)=O</t>
  </si>
  <si>
    <t>Glutathione-ether conjugate formation</t>
  </si>
  <si>
    <t xml:space="preserve">Fig 4 -- rate of excretion -- depuration. Rate can not be calculated </t>
  </si>
  <si>
    <t>NC(CCC(=O)NC(CSCC(=O)C(F)(F)F)C(=O)NCC(O)=O)C(O)=O</t>
  </si>
  <si>
    <t>Glutathione-epoxide conjugate formation</t>
  </si>
  <si>
    <t>[H]OC1C(O)C(OC(OC(C)C(F)(F)C(F)(F)C(F)(F)C(F)(F)C(F)(F)C(F)(F)C(F)(F)F)C1O[H])C(O)=O</t>
  </si>
  <si>
    <t>DTXSID401348716</t>
  </si>
  <si>
    <t>3,4,5-trihydroxy-6-[(3,3,4,4,5,5,6,6,7,7,8,8,9,9,9-pentadecafluorononan-2-yl)oxy]oxane-2-carboxylic acid</t>
  </si>
  <si>
    <t xml:space="preserve">3,3,4,4,5,5,6,6,7,7,8,8,9,9,9-Pentadecafluorononan-2-ol </t>
  </si>
  <si>
    <t>Glucuronide-fluorotelomer sec-alcohol conjugate formation</t>
  </si>
  <si>
    <t>Average of reported metabolic clearance half-lives in Table 3 divided by percent recovery of dose as 8:2 FTOH-Gluc (1.3-9.8%)</t>
  </si>
  <si>
    <t>OC1C(O)C(OCC(F)(F)C(F)(F)C(F)(F)C(F)(F)C(F)(F)C(F)(F)C(F)(F)C(F)(F)F)OC(C1O)C(O)=O</t>
  </si>
  <si>
    <t>6-[(2,2,3,3,4,4,5,5,6,6,7,7,8,8,9,9,9-heptadecafluorononyl)oxy]-3,4,5-trihydroxyoxane-2-carboxylic acid</t>
  </si>
  <si>
    <t>Glucuronide-fluorotelomer alcohol conjugate formation</t>
  </si>
  <si>
    <t>DTXSID301348713</t>
  </si>
  <si>
    <t>After a 4 h incubation with 18uM 8:2 FTOH, 78% of the parent material had been biotransformed; however, there are three possible products formed from 8:2 FTOH.</t>
  </si>
  <si>
    <t>CC(=O)NC(CS\C(=C/CO)C(F)(F)C(F)(F)C(F)(F)C(F)(F)C(F)(F)F)C(O)=O</t>
  </si>
  <si>
    <t>DTXSID101348705</t>
  </si>
  <si>
    <t>2-acetamido-3-{[(2Z)-4,4,5,5,6,6,7,7,8,8,8-undecafluoro-1-hydroxyoct-2-en-3-yl]sulfanyl}propanoic acid</t>
  </si>
  <si>
    <t>DTXSID601348631</t>
  </si>
  <si>
    <t>6:2 uFTOH-SCys</t>
  </si>
  <si>
    <t xml:space="preserve">6:2 S-Cys-unsaturated fluorotelomer alcohol </t>
  </si>
  <si>
    <t>Acetylation of S-Cys-unsaturated fluorotelomer acid conjugate to S-Cys-N-acetyl-unsaturated fluorotelomer alcohol_PTP</t>
  </si>
  <si>
    <t>CC(=O)NC(CS\C(=C/CO)C(F)(F)C(F)(F)C(F)(F)C(F)(F)C(F)(F)C(F)(F)C(F)(F)F)C(O)=O</t>
  </si>
  <si>
    <t>DTXSID701348703</t>
  </si>
  <si>
    <t>2-acetamido-3-{[(2Z)-4,4,5,5,6,6,7,7,8,8,9,9,10,10,10-pentadecafluoro-1-hydroxydec-2-en-3-yl]sulfanyl}propanoic acid</t>
  </si>
  <si>
    <t>NC(CS\C(=C/CO)C(F)(F)C(F)(F)C(F)(F)C(F)(F)C(F)(F)C(F)(F)C(F)(F)F)C(O)=O</t>
  </si>
  <si>
    <t>DTXSID901348616</t>
  </si>
  <si>
    <t>8:2 uFTOH-SCys</t>
  </si>
  <si>
    <t xml:space="preserve">8:2 S-Cys-unsaturated fluorotelomer alcohol </t>
  </si>
  <si>
    <t>CC(=O)NC(CS\C(=C/C(O)=O)C(F)(F)C(F)(F)C(F)(F)C(F)(F)C(F)(F)C(F)(F)C(F)(F)F)C(O)=O</t>
  </si>
  <si>
    <t>DTXSID601348700</t>
  </si>
  <si>
    <t>(2Z)-3-[(2-carboxy-2-acetamidoethyl)sulfanyl]-4,4,5,5,6,6,7,7,8,8,9,9,10,10,10-pentadecafluorodec-2-enoic acid</t>
  </si>
  <si>
    <t>8:2 FTUCA-SCys</t>
  </si>
  <si>
    <t xml:space="preserve">8:2 S-Cys-unsaturated fluorotelomer carboxylic acid </t>
  </si>
  <si>
    <t>Acetylation of S-Cys-unsaturated fluorotelomer acid conjugate to S-Cys-N-acetyl-unsaturated fluorotelomer acid_PTP</t>
  </si>
  <si>
    <t>HalfLife_calc (Days)</t>
  </si>
  <si>
    <t>Raw_data</t>
  </si>
  <si>
    <t>digital identifer for citation</t>
  </si>
  <si>
    <t>notes on how rates were calculated</t>
  </si>
  <si>
    <t>information found in paper that can be used to calculate half-life</t>
  </si>
  <si>
    <t>temperature at which the reaction took place</t>
  </si>
  <si>
    <t>system in which reaction took place</t>
  </si>
  <si>
    <t>name of compound</t>
  </si>
  <si>
    <t>abbreviation or common name of parent compound</t>
  </si>
  <si>
    <t>reaction name</t>
  </si>
  <si>
    <t>type of reaction</t>
  </si>
  <si>
    <t>Description</t>
  </si>
  <si>
    <t>ColumnHeader</t>
  </si>
  <si>
    <t>8:2 FTUAL-GSH</t>
  </si>
  <si>
    <t>7:2 ketone</t>
  </si>
  <si>
    <t>7:3 FTCA 3-OH</t>
  </si>
  <si>
    <t>PFOA</t>
  </si>
  <si>
    <t>B-OH 7:3 FTCA</t>
  </si>
  <si>
    <t>HPFOA</t>
  </si>
  <si>
    <t>PFHxA</t>
  </si>
  <si>
    <t>ϐ-keto 7:3 FTCA</t>
  </si>
  <si>
    <t>2H,8H,8H-2-PFUDoA</t>
  </si>
  <si>
    <t>2H,8H-2,8-PFUDoA</t>
  </si>
  <si>
    <t>EtFOSA</t>
  </si>
  <si>
    <t>EtFOSAA</t>
  </si>
  <si>
    <t>FOSE</t>
  </si>
  <si>
    <t>6:2 DiPAP</t>
  </si>
  <si>
    <t>10:2 monoPAP</t>
  </si>
  <si>
    <t>PFOSI</t>
  </si>
  <si>
    <t>6:2 FTUCA</t>
  </si>
  <si>
    <t>6:2 FTOH sulfate</t>
  </si>
  <si>
    <t>PFHpA</t>
  </si>
  <si>
    <t>5:2 FTUCA</t>
  </si>
  <si>
    <t>5:2 FTCA</t>
  </si>
  <si>
    <t>6:2 FTCA</t>
  </si>
  <si>
    <t>6:2 FTEO9</t>
  </si>
  <si>
    <t>OC(=O)C(F)(OC(F)(F)C(F)(F)C(F)(F)F)C(F)(F)F</t>
  </si>
  <si>
    <t>FC(OC(F)(F)C(F)(F)C(F)(F)F)C(F)(F)F</t>
  </si>
  <si>
    <t>OC(CC(F)(F)C(F)(F)C(F)(F)C(F)(F)C(F)(F)F)C(O)=O</t>
  </si>
  <si>
    <t>OC(=O)\C=C(/F)C(F)(F)C(F)(F)C(F)(F)C(F)(F)C1OC1(F)C(F)(F)C(F)(F)C(F)(F)F</t>
  </si>
  <si>
    <t>CC(F)=O</t>
  </si>
  <si>
    <t>CC(O)=O</t>
  </si>
  <si>
    <t>acetic acid</t>
  </si>
  <si>
    <t>DTXSID5024394</t>
  </si>
  <si>
    <t>OC(C(O)(F)C(F)(F)C(F)(F)C(F)(F)F)C(F)(F)C(F)(F)C(F)(F)C(F)(F)C(\F)=C\C(O)=O</t>
  </si>
  <si>
    <t>OC(CC(O)=O)C(F)(F)C(F)(F)C(F)(F)C(F)(F)C(F)(F)C(F)(F)F</t>
  </si>
  <si>
    <t>4,4,5,5,6,6,7,7,8,8,9,9,9-tridecafluoro-3-hydroxynonanoic acid</t>
  </si>
  <si>
    <t>OC(=O)CC(=O)C(F)(F)C(F)(F)C(F)(F)C(F)(F)C(F)(F)C(F)(F)F</t>
  </si>
  <si>
    <t>4,4,5,5,6,6,7,7,8,8,9,9,9-tridecafluoro-3-oxononanoic acid</t>
  </si>
  <si>
    <t>standardized SMILES string for parent compound</t>
  </si>
  <si>
    <t>standarized ID number for parent compound</t>
  </si>
  <si>
    <t>Table 2: Vmax/Km = 0.0006 ml/mg protein/min; cytosol = 2 mg protein/ml; Table 2: Vmax/Km = 0.00009 ml/mg protein/min; cytosol = 2 mg protein/ml</t>
  </si>
  <si>
    <t>Table 2. Vmax/Km =0.00036 ml/mg protein/mion; cytosol = 2 mg protein/ml ; Table 2 Vmax/Km =0.00017 ml/mg protein/min; cytosol = 2 mg protein/ml</t>
  </si>
  <si>
    <t>Metabolite detected in rat serum and urine; Fig. 2 shows clearance rates in serum, urine and feces</t>
  </si>
  <si>
    <t>Metabolite detected in rat urine, feces, liver, kidney, and plasma</t>
  </si>
  <si>
    <t>2-Hydroxy-4,4,5,5,6,6,7,7,8,8,8-undecafluorooctanoic acid</t>
  </si>
  <si>
    <t>[H]C(O)(CC(F)(F)C(F)(F)C(F)(F)C(F)(F)C(F)(F)F)C(O)=O</t>
  </si>
  <si>
    <t>4,4,5,5,6,6,7,7,8,8,8-undecafluoro-1-hydroxyoctan-2-one</t>
  </si>
  <si>
    <t>OCC(=O)CC(F)(F)C(F)(F)C(F)(F)C(F)(F)C(F)(F)F</t>
  </si>
  <si>
    <t>bacteria culture</t>
  </si>
  <si>
    <t>Lasier et al.,  2011</t>
  </si>
  <si>
    <t xml:space="preserve">10.1002/etc.622   </t>
  </si>
  <si>
    <t>6:2 Cl-PFESA</t>
  </si>
  <si>
    <t>DTXSID80892506</t>
  </si>
  <si>
    <t>Perfluoro-2-((6-chlorohexyl)oxy)ethanesulfonic acid</t>
  </si>
  <si>
    <t>OS(=O)(=O)C(F)(F)C(F)(F)OC(F)(F)C(F)(F)C(F)(F)C(F)(F)C(F)(F)C(F)(F)Cl</t>
  </si>
  <si>
    <t>[H]C(F)(F)C(F)(F)C(F)(F)C(F)(F)C(F)(F)C(F)(F)OC(F)(F)C(F)(F)S(O)(=O)=O</t>
  </si>
  <si>
    <t>Key for datasets in EnvLib and MetaLib tabs</t>
  </si>
  <si>
    <t>in-text citation of citation</t>
  </si>
  <si>
    <t>standardized SMILES string for product</t>
  </si>
  <si>
    <t>name of transformation product</t>
  </si>
  <si>
    <t>standarized ID number for product</t>
  </si>
  <si>
    <t>name of second transformation product (if there is one)</t>
  </si>
  <si>
    <t>standarized ID number for second product (if there is one)</t>
  </si>
  <si>
    <t>standardized SMILES string for second product ( if there is one)</t>
  </si>
  <si>
    <t>Units</t>
  </si>
  <si>
    <t>degrees Celsius</t>
  </si>
  <si>
    <t>half life calculated from data provided in the paper</t>
  </si>
  <si>
    <t>---</t>
  </si>
  <si>
    <t>days</t>
  </si>
  <si>
    <t>Based on 6:2 FTI disappearance in Fig. 3A</t>
  </si>
  <si>
    <t>Based on shape of concentration profile in Fig. 1, half-life for EtFOSAA transformation is similar to that of EtFOSA, roughly 30 to 60 days</t>
  </si>
  <si>
    <t>Estimated half-life of 40.1 days based on data in Washington et al (2015)</t>
  </si>
  <si>
    <t>Estimated based on disappearance of 7:2 sFTOH after precursors degrade in Fig. 3A and 3C</t>
  </si>
  <si>
    <t>Estimated based on disappearance of 7:2 FTK after precursors degrade in Fig. 3A and 3C</t>
  </si>
  <si>
    <t>Reaction shown in Fig. 6; not possible to determine half-life from the data in the paper</t>
  </si>
  <si>
    <t>5:3 Fluorotelomer carboxylic acid</t>
  </si>
  <si>
    <t>3:3 FTUCA</t>
  </si>
  <si>
    <t>OC(=O)C(F)(F)OC(F)(F)C(F)(OC(F)(F)C(F)(Cl)C(F)(F)F)C(F)(F)F</t>
  </si>
  <si>
    <t>(0,1)
Cl-PFPECA</t>
  </si>
  <si>
    <t>0,1-chloroperfluoropolyether carboxylate</t>
  </si>
  <si>
    <t>[H]C(F)(C(F)(F)F)C(F)(F)OC(F)(C(F)(F)F)C(F)(F)OC(F)(F)C(O)=O</t>
  </si>
  <si>
    <t>difluoro[1,1,2,3,3,3‐hexafluoro‐2‐(1,1,2,3,3,3‐
hexafluoropropoxy)propoxy]acetic acid</t>
  </si>
  <si>
    <t>Evich et al, 2022</t>
  </si>
  <si>
    <t>10.1021/acs.est.1c06126</t>
  </si>
  <si>
    <t>Reaction shown in Fig. 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</si>
</sst>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.9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1" applyFill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0" fillId="0" borderId="4" xfId="0" applyBorder="1"/>
    <xf numFmtId="0" fontId="9" fillId="0" borderId="4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46"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E67474-386F-47B6-AF2F-C95A550968E3}" name="Table14" displayName="Table14" ref="A1:S89" totalsRowShown="0" headerRowDxfId="45" dataDxfId="44">
  <autoFilter ref="A1:S89" xr:uid="{38F784D5-EFAB-482E-82B0-D81952427C17}"/>
  <tableColumns count="19">
    <tableColumn id="1" xr3:uid="{2C93D2E8-6807-44DE-835E-4501C5E6493F}" name="Rxn_Type" dataDxfId="43"/>
    <tableColumn id="2" xr3:uid="{7A98F9BA-7FCF-4B15-A5F8-0D05DC170D4B}" name="Rxn" dataDxfId="42"/>
    <tableColumn id="7" xr3:uid="{29A115AE-C96F-4CA1-8E1F-B812676ADEDB}" name="Parent" dataDxfId="41"/>
    <tableColumn id="5" xr3:uid="{C187CFF7-DD6D-4FBD-920D-74F4A24085F0}" name="Synonym" dataDxfId="40"/>
    <tableColumn id="3" xr3:uid="{E2256D4F-6666-4F76-9CD7-B4C372CD8B28}" name="Parent_DTXSID" dataDxfId="39"/>
    <tableColumn id="4" xr3:uid="{F485E146-D55A-40A5-AABE-8D413231FECC}" name="Parent_SMILES" dataDxfId="38"/>
    <tableColumn id="8" xr3:uid="{CDBB9527-4783-42DF-ABFB-F6FB85BF1430}" name="Product" dataDxfId="2"/>
    <tableColumn id="9" xr3:uid="{E3702130-E395-4B6A-A195-698C993B881C}" name="Product_DTXSID" dataDxfId="0"/>
    <tableColumn id="10" xr3:uid="{9B308580-3674-4F63-A0B0-C24CB430AF9E}" name="Product_SMILES" dataDxfId="1"/>
    <tableColumn id="12" xr3:uid="{82DB0913-D697-44C4-9DA5-F7487A310B56}" name="Product_2" dataDxfId="37"/>
    <tableColumn id="13" xr3:uid="{E4D146A4-D292-40B4-8D80-0CF50AD987CC}" name="Product_2_DTXSID" dataDxfId="36"/>
    <tableColumn id="11" xr3:uid="{B5845D6E-4FAD-4846-821A-D123F3455345}" name="Product_2_SMILES" dataDxfId="35"/>
    <tableColumn id="21" xr3:uid="{DB006855-F41C-47CF-87C0-906CAFC205E6}" name="Rxn_System" dataDxfId="34"/>
    <tableColumn id="23" xr3:uid="{558E0AD8-27C7-4F62-AEAF-0B18AFE1249C}" name="Temp (°C)" dataDxfId="33"/>
    <tableColumn id="18" xr3:uid="{12B7FE29-7A6F-4AF4-81B0-2145FBCE02DA}" name="Raw_Data" dataDxfId="32"/>
    <tableColumn id="16" xr3:uid="{DC1EA28F-3ADF-484E-B08A-2DC94758ABB4}" name="HalfLife_calc (Days)" dataDxfId="31"/>
    <tableColumn id="19" xr3:uid="{C1CF8447-81A2-4BFC-84F5-84F4AD76353A}" name="Notes_Data" dataDxfId="30"/>
    <tableColumn id="14" xr3:uid="{3FE8AEC2-A259-4A4C-B69C-CAC6AA24980B}" name="Reference" dataDxfId="29"/>
    <tableColumn id="15" xr3:uid="{A8F5C36E-B56D-45DA-89F2-A1D5669FB564}" name="DOI" dataDxfId="2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46F327-1F24-4F1D-983B-C887FFBE6403}" name="Table133" displayName="Table133" ref="A1:S161" totalsRowShown="0" headerRowDxfId="27" dataDxfId="26">
  <autoFilter ref="A1:S161" xr:uid="{D5BBD90E-279A-4773-8E76-786E493E9087}"/>
  <tableColumns count="19">
    <tableColumn id="1" xr3:uid="{4E0CA1F6-B998-4DD5-9CE9-C3D590F19A8B}" name="Rxn_Type" dataDxfId="25"/>
    <tableColumn id="2" xr3:uid="{042FB99B-57CB-41EE-8272-2C3931BFA358}" name="Rxn" dataDxfId="10"/>
    <tableColumn id="3" xr3:uid="{C27B70E1-C130-4DEB-AE91-06132A478D2B}" name="Parent" dataDxfId="8"/>
    <tableColumn id="10" xr3:uid="{B7030F28-C8A0-4E86-8C8B-1F40016D6B9A}" name="Synonym" dataDxfId="9"/>
    <tableColumn id="12" xr3:uid="{F023CBC5-3153-446F-9AB2-E324F419F2A9}" name="Parent_DTXSID" dataDxfId="13"/>
    <tableColumn id="15" xr3:uid="{8B6D1C36-D31C-4E8A-BD18-46C9ECA1D5BC}" name="Parent_SMILES" dataDxfId="11"/>
    <tableColumn id="14" xr3:uid="{25B46E35-690E-4DDF-AD65-0FCD25039C9C}" name="Product" dataDxfId="12"/>
    <tableColumn id="16" xr3:uid="{3608BDB8-B2A5-4219-AA3B-D25DC1C7DD9C}" name="Product_DTXSID" dataDxfId="24"/>
    <tableColumn id="17" xr3:uid="{8A5190D8-15CB-47FC-947C-10529F281B69}" name="Product_SMILES" dataDxfId="23"/>
    <tableColumn id="24" xr3:uid="{EF5A83AB-270B-46C6-9586-8746F86FE38E}" name="Product_2" dataDxfId="22"/>
    <tableColumn id="21" xr3:uid="{632188C5-80D7-4FB1-8874-42F99993CB05}" name="Product_2_DTXSID" dataDxfId="21"/>
    <tableColumn id="23" xr3:uid="{1B599991-A930-4B9F-92F9-94CCBE42A5B3}" name="Product_2_SMILES" dataDxfId="20"/>
    <tableColumn id="19" xr3:uid="{4CC600EC-5D1B-4113-944F-A6DFF8587452}" name="Rxn_System" dataDxfId="19"/>
    <tableColumn id="18" xr3:uid="{0F7C1CD9-B17F-4E7F-9435-EB816EC4A7D2}" name="Temp (°C)" dataDxfId="18"/>
    <tableColumn id="4" xr3:uid="{2A93A626-0C23-4D3D-A38B-CD2AA6707A8F}" name="Raw_data" dataDxfId="17"/>
    <tableColumn id="5" xr3:uid="{74E4B773-98B5-4E18-AA5E-8782C48AB984}" name="HalfLife_calc (Days)" dataDxfId="16"/>
    <tableColumn id="13" xr3:uid="{988832D8-6496-4289-951D-05D63B163CC4}" name="Notes_Data" dataDxfId="7"/>
    <tableColumn id="7" xr3:uid="{56EE3946-4418-4DA8-8F64-E917809D313F}" name="Reference" dataDxfId="15"/>
    <tableColumn id="8" xr3:uid="{C4B42BA3-2674-46D2-9D99-8F8F10691196}" name="DOI" dataDxfId="1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md.aspetjournals.org/content/22/5/66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md.aspetjournals.org/content/22/5/6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9004-C45E-4DC7-8339-F3B856777E23}">
  <dimension ref="A1:C21"/>
  <sheetViews>
    <sheetView tabSelected="1" workbookViewId="0">
      <selection sqref="A1:B1"/>
    </sheetView>
  </sheetViews>
  <sheetFormatPr defaultRowHeight="14.4" x14ac:dyDescent="0.3"/>
  <cols>
    <col min="1" max="1" width="20.77734375" customWidth="1"/>
    <col min="2" max="2" width="54.6640625" style="24" bestFit="1" customWidth="1"/>
    <col min="3" max="3" width="13.44140625" bestFit="1" customWidth="1"/>
  </cols>
  <sheetData>
    <row r="1" spans="1:3" ht="15" thickBot="1" x14ac:dyDescent="0.35">
      <c r="A1" s="42" t="s">
        <v>1194</v>
      </c>
      <c r="B1" s="42"/>
    </row>
    <row r="2" spans="1:3" ht="15" thickBot="1" x14ac:dyDescent="0.35">
      <c r="A2" s="43" t="s">
        <v>1139</v>
      </c>
      <c r="B2" s="44" t="s">
        <v>1138</v>
      </c>
      <c r="C2" s="50" t="s">
        <v>1202</v>
      </c>
    </row>
    <row r="3" spans="1:3" x14ac:dyDescent="0.3">
      <c r="A3" s="45" t="s">
        <v>596</v>
      </c>
      <c r="B3" s="34" t="s">
        <v>1137</v>
      </c>
      <c r="C3" s="47" t="s">
        <v>1205</v>
      </c>
    </row>
    <row r="4" spans="1:3" x14ac:dyDescent="0.3">
      <c r="A4" s="45" t="s">
        <v>595</v>
      </c>
      <c r="B4" s="32" t="s">
        <v>1136</v>
      </c>
      <c r="C4" s="47" t="s">
        <v>1205</v>
      </c>
    </row>
    <row r="5" spans="1:3" x14ac:dyDescent="0.3">
      <c r="A5" s="45" t="s">
        <v>594</v>
      </c>
      <c r="B5" s="32" t="s">
        <v>1134</v>
      </c>
      <c r="C5" s="47" t="s">
        <v>1205</v>
      </c>
    </row>
    <row r="6" spans="1:3" x14ac:dyDescent="0.3">
      <c r="A6" s="45" t="s">
        <v>593</v>
      </c>
      <c r="B6" s="32" t="s">
        <v>1135</v>
      </c>
      <c r="C6" s="47" t="s">
        <v>1205</v>
      </c>
    </row>
    <row r="7" spans="1:3" x14ac:dyDescent="0.3">
      <c r="A7" s="45" t="s">
        <v>592</v>
      </c>
      <c r="B7" s="32" t="s">
        <v>1177</v>
      </c>
      <c r="C7" s="47" t="s">
        <v>1205</v>
      </c>
    </row>
    <row r="8" spans="1:3" x14ac:dyDescent="0.3">
      <c r="A8" s="45" t="s">
        <v>591</v>
      </c>
      <c r="B8" s="32" t="s">
        <v>1176</v>
      </c>
      <c r="C8" s="47" t="s">
        <v>1205</v>
      </c>
    </row>
    <row r="9" spans="1:3" x14ac:dyDescent="0.3">
      <c r="A9" s="45" t="s">
        <v>590</v>
      </c>
      <c r="B9" s="32" t="s">
        <v>1197</v>
      </c>
      <c r="C9" s="47" t="s">
        <v>1205</v>
      </c>
    </row>
    <row r="10" spans="1:3" x14ac:dyDescent="0.3">
      <c r="A10" s="45" t="s">
        <v>589</v>
      </c>
      <c r="B10" s="32" t="s">
        <v>1198</v>
      </c>
      <c r="C10" s="47" t="s">
        <v>1205</v>
      </c>
    </row>
    <row r="11" spans="1:3" x14ac:dyDescent="0.3">
      <c r="A11" s="45" t="s">
        <v>588</v>
      </c>
      <c r="B11" s="32" t="s">
        <v>1196</v>
      </c>
      <c r="C11" s="47" t="s">
        <v>1205</v>
      </c>
    </row>
    <row r="12" spans="1:3" x14ac:dyDescent="0.3">
      <c r="A12" s="45" t="s">
        <v>587</v>
      </c>
      <c r="B12" s="32" t="s">
        <v>1199</v>
      </c>
      <c r="C12" s="47" t="s">
        <v>1205</v>
      </c>
    </row>
    <row r="13" spans="1:3" x14ac:dyDescent="0.3">
      <c r="A13" s="45" t="s">
        <v>586</v>
      </c>
      <c r="B13" s="32" t="s">
        <v>1200</v>
      </c>
      <c r="C13" s="47" t="s">
        <v>1205</v>
      </c>
    </row>
    <row r="14" spans="1:3" x14ac:dyDescent="0.3">
      <c r="A14" s="45" t="s">
        <v>585</v>
      </c>
      <c r="B14" s="32" t="s">
        <v>1201</v>
      </c>
      <c r="C14" s="47" t="s">
        <v>1205</v>
      </c>
    </row>
    <row r="15" spans="1:3" x14ac:dyDescent="0.3">
      <c r="A15" s="45" t="s">
        <v>584</v>
      </c>
      <c r="B15" s="32" t="s">
        <v>1133</v>
      </c>
      <c r="C15" s="47" t="s">
        <v>1205</v>
      </c>
    </row>
    <row r="16" spans="1:3" x14ac:dyDescent="0.3">
      <c r="A16" s="45" t="s">
        <v>583</v>
      </c>
      <c r="B16" s="32" t="s">
        <v>1132</v>
      </c>
      <c r="C16" s="48" t="s">
        <v>1203</v>
      </c>
    </row>
    <row r="17" spans="1:3" x14ac:dyDescent="0.3">
      <c r="A17" s="45" t="s">
        <v>582</v>
      </c>
      <c r="B17" s="32" t="s">
        <v>1131</v>
      </c>
      <c r="C17" s="47" t="s">
        <v>1205</v>
      </c>
    </row>
    <row r="18" spans="1:3" x14ac:dyDescent="0.3">
      <c r="A18" s="39" t="s">
        <v>1127</v>
      </c>
      <c r="B18" s="32" t="s">
        <v>1204</v>
      </c>
      <c r="C18" s="48" t="s">
        <v>1206</v>
      </c>
    </row>
    <row r="19" spans="1:3" x14ac:dyDescent="0.3">
      <c r="A19" s="45" t="s">
        <v>581</v>
      </c>
      <c r="B19" s="32" t="s">
        <v>1130</v>
      </c>
      <c r="C19" s="48" t="s">
        <v>1205</v>
      </c>
    </row>
    <row r="20" spans="1:3" x14ac:dyDescent="0.3">
      <c r="A20" s="45" t="s">
        <v>580</v>
      </c>
      <c r="B20" s="32" t="s">
        <v>1195</v>
      </c>
      <c r="C20" s="48" t="s">
        <v>1205</v>
      </c>
    </row>
    <row r="21" spans="1:3" ht="15" thickBot="1" x14ac:dyDescent="0.35">
      <c r="A21" s="46" t="s">
        <v>579</v>
      </c>
      <c r="B21" s="33" t="s">
        <v>1129</v>
      </c>
      <c r="C21" s="49" t="s">
        <v>1205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F2D79-D022-43D7-9270-9681728A7205}">
  <dimension ref="A1:S89"/>
  <sheetViews>
    <sheetView zoomScale="86" zoomScaleNormal="86" workbookViewId="0"/>
  </sheetViews>
  <sheetFormatPr defaultColWidth="9.109375" defaultRowHeight="14.4" x14ac:dyDescent="0.3"/>
  <cols>
    <col min="1" max="1" width="19.5546875" style="8" customWidth="1"/>
    <col min="2" max="2" width="35.5546875" style="8" customWidth="1"/>
    <col min="3" max="3" width="43.6640625" style="8" customWidth="1"/>
    <col min="4" max="4" width="16.6640625" style="8" customWidth="1"/>
    <col min="5" max="5" width="21.44140625" style="8" customWidth="1"/>
    <col min="6" max="6" width="46.44140625" style="8" customWidth="1"/>
    <col min="7" max="7" width="26.6640625" style="8" customWidth="1"/>
    <col min="8" max="8" width="20.5546875" style="6" customWidth="1"/>
    <col min="9" max="10" width="41.44140625" style="8" customWidth="1"/>
    <col min="11" max="11" width="24.6640625" style="8" customWidth="1"/>
    <col min="12" max="12" width="41.44140625" style="8" customWidth="1"/>
    <col min="13" max="13" width="18.5546875" style="8" customWidth="1"/>
    <col min="14" max="14" width="13.6640625" style="8" customWidth="1"/>
    <col min="15" max="16" width="15.109375" style="8" customWidth="1"/>
    <col min="17" max="17" width="34.5546875" style="8" customWidth="1"/>
    <col min="18" max="18" width="24.6640625" style="6" customWidth="1"/>
    <col min="19" max="19" width="35.33203125" style="8" customWidth="1"/>
    <col min="20" max="16384" width="9.109375" style="8"/>
  </cols>
  <sheetData>
    <row r="1" spans="1:19" x14ac:dyDescent="0.3">
      <c r="A1" s="2" t="s">
        <v>596</v>
      </c>
      <c r="B1" s="2" t="s">
        <v>595</v>
      </c>
      <c r="C1" s="2" t="s">
        <v>594</v>
      </c>
      <c r="D1" s="2" t="s">
        <v>593</v>
      </c>
      <c r="E1" s="2" t="s">
        <v>592</v>
      </c>
      <c r="F1" s="2" t="s">
        <v>591</v>
      </c>
      <c r="G1" s="2" t="s">
        <v>590</v>
      </c>
      <c r="H1" s="51" t="s">
        <v>589</v>
      </c>
      <c r="I1" s="2" t="s">
        <v>588</v>
      </c>
      <c r="J1" s="2" t="s">
        <v>587</v>
      </c>
      <c r="K1" s="2" t="s">
        <v>586</v>
      </c>
      <c r="L1" s="2" t="s">
        <v>585</v>
      </c>
      <c r="M1" s="2" t="s">
        <v>584</v>
      </c>
      <c r="N1" s="2" t="s">
        <v>583</v>
      </c>
      <c r="O1" s="2" t="s">
        <v>582</v>
      </c>
      <c r="P1" s="8" t="s">
        <v>1127</v>
      </c>
      <c r="Q1" s="2" t="s">
        <v>581</v>
      </c>
      <c r="R1" s="3" t="s">
        <v>580</v>
      </c>
      <c r="S1" s="2" t="s">
        <v>579</v>
      </c>
    </row>
    <row r="2" spans="1:19" ht="57.6" x14ac:dyDescent="0.3">
      <c r="A2" s="1" t="s">
        <v>562</v>
      </c>
      <c r="B2" s="1" t="s">
        <v>578</v>
      </c>
      <c r="C2" s="6" t="s">
        <v>577</v>
      </c>
      <c r="D2" s="6" t="s">
        <v>576</v>
      </c>
      <c r="E2" s="6" t="s">
        <v>575</v>
      </c>
      <c r="F2" s="3" t="s">
        <v>1163</v>
      </c>
      <c r="G2" s="3" t="s">
        <v>574</v>
      </c>
      <c r="H2" s="6" t="s">
        <v>573</v>
      </c>
      <c r="I2" s="3" t="s">
        <v>1164</v>
      </c>
      <c r="J2" s="3"/>
      <c r="K2" s="3"/>
      <c r="L2" s="3"/>
      <c r="M2" s="2" t="s">
        <v>572</v>
      </c>
      <c r="N2" s="3">
        <v>30</v>
      </c>
      <c r="O2" s="3"/>
      <c r="P2" s="3" t="s">
        <v>3</v>
      </c>
      <c r="Q2" s="3" t="s">
        <v>571</v>
      </c>
      <c r="R2" s="3" t="s">
        <v>570</v>
      </c>
      <c r="S2" s="3" t="s">
        <v>569</v>
      </c>
    </row>
    <row r="3" spans="1:19" ht="28.8" x14ac:dyDescent="0.3">
      <c r="A3" s="1" t="s">
        <v>562</v>
      </c>
      <c r="B3" s="1" t="s">
        <v>568</v>
      </c>
      <c r="C3" s="6" t="s">
        <v>567</v>
      </c>
      <c r="D3" s="6"/>
      <c r="E3" s="6"/>
      <c r="F3" s="3" t="s">
        <v>1165</v>
      </c>
      <c r="G3" s="3" t="s">
        <v>1160</v>
      </c>
      <c r="H3" s="6" t="s">
        <v>566</v>
      </c>
      <c r="I3" s="3" t="s">
        <v>565</v>
      </c>
      <c r="J3" s="3"/>
      <c r="K3" s="3"/>
      <c r="L3" s="3"/>
      <c r="M3" s="2" t="s">
        <v>564</v>
      </c>
      <c r="N3" s="3" t="s">
        <v>31</v>
      </c>
      <c r="O3" s="3"/>
      <c r="P3" s="3">
        <v>0.4</v>
      </c>
      <c r="Q3" s="3" t="s">
        <v>563</v>
      </c>
      <c r="R3" s="4" t="s">
        <v>30</v>
      </c>
      <c r="S3" s="3" t="s">
        <v>29</v>
      </c>
    </row>
    <row r="4" spans="1:19" ht="28.8" x14ac:dyDescent="0.3">
      <c r="A4" s="1" t="s">
        <v>562</v>
      </c>
      <c r="B4" s="1" t="s">
        <v>561</v>
      </c>
      <c r="C4" s="6" t="s">
        <v>560</v>
      </c>
      <c r="D4" s="6" t="s">
        <v>959</v>
      </c>
      <c r="E4" s="1" t="s">
        <v>752</v>
      </c>
      <c r="F4" s="3" t="s">
        <v>254</v>
      </c>
      <c r="G4" s="3" t="s">
        <v>1143</v>
      </c>
      <c r="H4" s="6" t="s">
        <v>252</v>
      </c>
      <c r="I4" s="3" t="s">
        <v>251</v>
      </c>
      <c r="J4" s="3"/>
      <c r="K4" s="3"/>
      <c r="L4" s="3"/>
      <c r="M4" s="2" t="s">
        <v>4</v>
      </c>
      <c r="N4" s="3" t="s">
        <v>3</v>
      </c>
      <c r="O4" s="3"/>
      <c r="P4" s="3" t="s">
        <v>3</v>
      </c>
      <c r="Q4" s="3" t="s">
        <v>559</v>
      </c>
      <c r="R4" s="4" t="s">
        <v>1</v>
      </c>
      <c r="S4" s="3" t="s">
        <v>0</v>
      </c>
    </row>
    <row r="5" spans="1:19" ht="43.2" x14ac:dyDescent="0.3">
      <c r="A5" s="1" t="s">
        <v>553</v>
      </c>
      <c r="B5" s="1" t="s">
        <v>552</v>
      </c>
      <c r="C5" s="6" t="s">
        <v>551</v>
      </c>
      <c r="D5" s="6" t="s">
        <v>1157</v>
      </c>
      <c r="E5" s="3" t="s">
        <v>550</v>
      </c>
      <c r="F5" s="3" t="s">
        <v>549</v>
      </c>
      <c r="G5" s="3" t="s">
        <v>244</v>
      </c>
      <c r="H5" s="6" t="s">
        <v>384</v>
      </c>
      <c r="I5" s="3" t="s">
        <v>215</v>
      </c>
      <c r="J5" s="3"/>
      <c r="K5" s="3"/>
      <c r="L5" s="3"/>
      <c r="M5" s="2" t="s">
        <v>208</v>
      </c>
      <c r="N5" s="3">
        <v>50</v>
      </c>
      <c r="O5" s="3" t="s">
        <v>558</v>
      </c>
      <c r="P5" s="3">
        <v>5</v>
      </c>
      <c r="Q5" s="7" t="s">
        <v>557</v>
      </c>
      <c r="R5" s="4" t="s">
        <v>556</v>
      </c>
      <c r="S5" s="3" t="s">
        <v>555</v>
      </c>
    </row>
    <row r="6" spans="1:19" ht="28.8" x14ac:dyDescent="0.3">
      <c r="A6" s="1" t="s">
        <v>553</v>
      </c>
      <c r="B6" s="1" t="s">
        <v>552</v>
      </c>
      <c r="C6" s="6" t="s">
        <v>551</v>
      </c>
      <c r="D6" s="6" t="s">
        <v>1157</v>
      </c>
      <c r="E6" s="3" t="s">
        <v>550</v>
      </c>
      <c r="F6" s="3" t="s">
        <v>549</v>
      </c>
      <c r="G6" s="3" t="s">
        <v>244</v>
      </c>
      <c r="H6" s="6" t="s">
        <v>384</v>
      </c>
      <c r="I6" s="3" t="s">
        <v>215</v>
      </c>
      <c r="J6" s="3"/>
      <c r="K6" s="3"/>
      <c r="L6" s="3"/>
      <c r="M6" s="2" t="s">
        <v>199</v>
      </c>
      <c r="N6" s="3">
        <v>30</v>
      </c>
      <c r="O6" s="3"/>
      <c r="P6" s="3">
        <v>1.625</v>
      </c>
      <c r="Q6" s="7" t="s">
        <v>602</v>
      </c>
      <c r="R6" s="4" t="s">
        <v>554</v>
      </c>
      <c r="S6" s="3" t="s">
        <v>197</v>
      </c>
    </row>
    <row r="7" spans="1:19" ht="28.8" x14ac:dyDescent="0.3">
      <c r="A7" s="1" t="s">
        <v>553</v>
      </c>
      <c r="B7" s="1" t="s">
        <v>552</v>
      </c>
      <c r="C7" s="6" t="s">
        <v>551</v>
      </c>
      <c r="D7" s="6" t="s">
        <v>1157</v>
      </c>
      <c r="E7" s="3" t="s">
        <v>550</v>
      </c>
      <c r="F7" s="3" t="s">
        <v>549</v>
      </c>
      <c r="G7" s="3" t="s">
        <v>244</v>
      </c>
      <c r="H7" s="6" t="s">
        <v>384</v>
      </c>
      <c r="I7" s="3" t="s">
        <v>215</v>
      </c>
      <c r="J7" s="3"/>
      <c r="K7" s="3"/>
      <c r="L7" s="3"/>
      <c r="M7" s="2" t="s">
        <v>199</v>
      </c>
      <c r="N7" s="3">
        <v>30</v>
      </c>
      <c r="O7" s="3"/>
      <c r="P7" s="3">
        <v>6.75</v>
      </c>
      <c r="Q7" s="7" t="s">
        <v>603</v>
      </c>
      <c r="R7" s="4" t="s">
        <v>548</v>
      </c>
      <c r="S7" s="3" t="s">
        <v>547</v>
      </c>
    </row>
    <row r="8" spans="1:19" ht="86.4" x14ac:dyDescent="0.3">
      <c r="A8" s="1" t="s">
        <v>546</v>
      </c>
      <c r="B8" s="1" t="s">
        <v>545</v>
      </c>
      <c r="C8" s="6" t="s">
        <v>544</v>
      </c>
      <c r="D8" s="6"/>
      <c r="E8" s="1" t="s">
        <v>613</v>
      </c>
      <c r="F8" s="3" t="s">
        <v>401</v>
      </c>
      <c r="G8" s="3" t="s">
        <v>543</v>
      </c>
      <c r="H8" s="3"/>
      <c r="I8" s="3" t="s">
        <v>1166</v>
      </c>
      <c r="J8" s="3"/>
      <c r="K8" s="3"/>
      <c r="L8" s="3"/>
      <c r="M8" s="2" t="s">
        <v>32</v>
      </c>
      <c r="N8" s="3" t="s">
        <v>31</v>
      </c>
      <c r="O8" s="3"/>
      <c r="P8" s="3">
        <v>4</v>
      </c>
      <c r="Q8" s="3" t="s">
        <v>434</v>
      </c>
      <c r="R8" s="3" t="s">
        <v>263</v>
      </c>
      <c r="S8" s="3" t="s">
        <v>262</v>
      </c>
    </row>
    <row r="9" spans="1:19" ht="57.6" x14ac:dyDescent="0.3">
      <c r="A9" s="1" t="s">
        <v>320</v>
      </c>
      <c r="B9" s="1" t="s">
        <v>537</v>
      </c>
      <c r="C9" s="6" t="s">
        <v>542</v>
      </c>
      <c r="D9" s="6"/>
      <c r="E9" s="6" t="s">
        <v>541</v>
      </c>
      <c r="F9" s="3" t="s">
        <v>1167</v>
      </c>
      <c r="G9" s="3" t="s">
        <v>1169</v>
      </c>
      <c r="H9" s="6" t="s">
        <v>1170</v>
      </c>
      <c r="I9" s="3" t="s">
        <v>1168</v>
      </c>
      <c r="J9" s="3"/>
      <c r="K9" s="3"/>
      <c r="L9" s="3"/>
      <c r="M9" s="2" t="s">
        <v>326</v>
      </c>
      <c r="N9" s="3">
        <v>0.4</v>
      </c>
      <c r="O9" s="3" t="s">
        <v>540</v>
      </c>
      <c r="P9" s="3">
        <v>4.6999999999999999E-4</v>
      </c>
      <c r="Q9" s="3"/>
      <c r="R9" s="4" t="s">
        <v>539</v>
      </c>
      <c r="S9" s="3" t="s">
        <v>538</v>
      </c>
    </row>
    <row r="10" spans="1:19" ht="28.8" x14ac:dyDescent="0.3">
      <c r="A10" s="1" t="s">
        <v>320</v>
      </c>
      <c r="B10" s="1" t="s">
        <v>537</v>
      </c>
      <c r="C10" s="6" t="s">
        <v>536</v>
      </c>
      <c r="D10" s="6"/>
      <c r="E10" s="1" t="s">
        <v>535</v>
      </c>
      <c r="F10" s="3" t="s">
        <v>534</v>
      </c>
      <c r="G10" s="3" t="s">
        <v>533</v>
      </c>
      <c r="H10" s="6" t="s">
        <v>532</v>
      </c>
      <c r="I10" s="3" t="s">
        <v>531</v>
      </c>
      <c r="J10" s="3"/>
      <c r="K10" s="3"/>
      <c r="L10" s="3"/>
      <c r="M10" s="2" t="s">
        <v>525</v>
      </c>
      <c r="N10" s="3">
        <v>37</v>
      </c>
      <c r="O10" s="3"/>
      <c r="P10" s="3" t="s">
        <v>3</v>
      </c>
      <c r="Q10" s="3"/>
      <c r="R10" s="3" t="s">
        <v>523</v>
      </c>
      <c r="S10" s="9" t="s">
        <v>522</v>
      </c>
    </row>
    <row r="11" spans="1:19" ht="100.8" x14ac:dyDescent="0.3">
      <c r="A11" s="1" t="s">
        <v>320</v>
      </c>
      <c r="B11" s="1" t="s">
        <v>530</v>
      </c>
      <c r="C11" s="1" t="s">
        <v>529</v>
      </c>
      <c r="D11" s="1"/>
      <c r="E11" s="16"/>
      <c r="F11" s="3" t="s">
        <v>528</v>
      </c>
      <c r="G11" s="3" t="s">
        <v>527</v>
      </c>
      <c r="H11" s="18" t="s">
        <v>609</v>
      </c>
      <c r="I11" s="3" t="s">
        <v>526</v>
      </c>
      <c r="J11" s="3"/>
      <c r="K11" s="3"/>
      <c r="L11" s="3"/>
      <c r="M11" s="2" t="s">
        <v>525</v>
      </c>
      <c r="N11" s="3">
        <v>37</v>
      </c>
      <c r="O11" s="3" t="s">
        <v>524</v>
      </c>
      <c r="P11" s="3">
        <f>((0.693/((23.5/20)/(1.8*10^3)))/60)/24</f>
        <v>0.73723404255319125</v>
      </c>
      <c r="Q11" s="3"/>
      <c r="R11" s="3" t="s">
        <v>523</v>
      </c>
      <c r="S11" s="3" t="s">
        <v>522</v>
      </c>
    </row>
    <row r="12" spans="1:19" ht="86.4" x14ac:dyDescent="0.3">
      <c r="A12" s="1" t="s">
        <v>320</v>
      </c>
      <c r="B12" s="1" t="s">
        <v>521</v>
      </c>
      <c r="C12" s="6" t="s">
        <v>520</v>
      </c>
      <c r="D12" s="6"/>
      <c r="E12" s="16"/>
      <c r="F12" s="3" t="s">
        <v>519</v>
      </c>
      <c r="G12" s="3" t="s">
        <v>518</v>
      </c>
      <c r="H12" s="6" t="s">
        <v>517</v>
      </c>
      <c r="I12" s="3" t="s">
        <v>516</v>
      </c>
      <c r="J12" s="3"/>
      <c r="K12" s="3"/>
      <c r="L12" s="3"/>
      <c r="M12" s="2" t="s">
        <v>326</v>
      </c>
      <c r="N12" s="3">
        <v>20</v>
      </c>
      <c r="O12" s="3"/>
      <c r="P12" s="3" t="s">
        <v>3</v>
      </c>
      <c r="Q12" s="3" t="s">
        <v>515</v>
      </c>
      <c r="R12" s="4" t="s">
        <v>514</v>
      </c>
      <c r="S12" s="3" t="s">
        <v>513</v>
      </c>
    </row>
    <row r="13" spans="1:19" ht="28.8" x14ac:dyDescent="0.3">
      <c r="A13" s="1" t="s">
        <v>320</v>
      </c>
      <c r="B13" s="1" t="s">
        <v>512</v>
      </c>
      <c r="C13" s="6" t="s">
        <v>511</v>
      </c>
      <c r="D13" s="6"/>
      <c r="E13" s="1" t="s">
        <v>510</v>
      </c>
      <c r="F13" s="3" t="s">
        <v>509</v>
      </c>
      <c r="G13" s="3" t="s">
        <v>508</v>
      </c>
      <c r="H13" s="6" t="s">
        <v>507</v>
      </c>
      <c r="I13" s="3" t="s">
        <v>506</v>
      </c>
      <c r="J13" s="3"/>
      <c r="K13" s="3"/>
      <c r="L13" s="3"/>
      <c r="M13" s="2" t="s">
        <v>326</v>
      </c>
      <c r="N13" s="3" t="s">
        <v>31</v>
      </c>
      <c r="O13" s="3" t="s">
        <v>505</v>
      </c>
      <c r="P13" s="3">
        <f>(LN(2)/(470*10^(7-13.78)))/(60*24)</f>
        <v>6.1711359073110001</v>
      </c>
      <c r="Q13" s="3" t="s">
        <v>504</v>
      </c>
      <c r="R13" s="4" t="s">
        <v>503</v>
      </c>
      <c r="S13" s="3" t="s">
        <v>502</v>
      </c>
    </row>
    <row r="14" spans="1:19" ht="28.8" x14ac:dyDescent="0.3">
      <c r="A14" s="3" t="s">
        <v>320</v>
      </c>
      <c r="B14" s="3" t="s">
        <v>501</v>
      </c>
      <c r="C14" s="3" t="s">
        <v>317</v>
      </c>
      <c r="D14" s="3"/>
      <c r="E14" s="10" t="s">
        <v>316</v>
      </c>
      <c r="F14" s="3" t="s">
        <v>315</v>
      </c>
      <c r="G14" s="3" t="s">
        <v>500</v>
      </c>
      <c r="H14" s="18" t="s">
        <v>610</v>
      </c>
      <c r="I14" s="3" t="s">
        <v>499</v>
      </c>
      <c r="J14" s="3"/>
      <c r="K14" s="3"/>
      <c r="L14" s="3"/>
      <c r="M14" s="2" t="s">
        <v>4</v>
      </c>
      <c r="N14" s="3" t="s">
        <v>155</v>
      </c>
      <c r="O14" s="3"/>
      <c r="P14" s="3" t="s">
        <v>3</v>
      </c>
      <c r="Q14" s="3" t="s">
        <v>498</v>
      </c>
      <c r="R14" s="3" t="s">
        <v>153</v>
      </c>
      <c r="S14" s="3" t="s">
        <v>152</v>
      </c>
    </row>
    <row r="15" spans="1:19" ht="28.8" x14ac:dyDescent="0.3">
      <c r="A15" s="1" t="s">
        <v>320</v>
      </c>
      <c r="B15" s="1" t="s">
        <v>477</v>
      </c>
      <c r="C15" s="6" t="s">
        <v>497</v>
      </c>
      <c r="D15" s="6" t="s">
        <v>496</v>
      </c>
      <c r="E15" s="3" t="s">
        <v>495</v>
      </c>
      <c r="F15" s="3" t="s">
        <v>494</v>
      </c>
      <c r="G15" s="3" t="s">
        <v>378</v>
      </c>
      <c r="H15" s="6" t="s">
        <v>227</v>
      </c>
      <c r="I15" s="3" t="s">
        <v>226</v>
      </c>
      <c r="J15" s="3" t="s">
        <v>493</v>
      </c>
      <c r="K15" s="6" t="s">
        <v>492</v>
      </c>
      <c r="L15" s="3" t="s">
        <v>491</v>
      </c>
      <c r="M15" s="2" t="s">
        <v>4</v>
      </c>
      <c r="N15" s="3">
        <v>50</v>
      </c>
      <c r="O15" s="3" t="s">
        <v>490</v>
      </c>
      <c r="P15" s="3">
        <v>15</v>
      </c>
      <c r="Q15" s="3" t="s">
        <v>489</v>
      </c>
      <c r="R15" s="4" t="s">
        <v>479</v>
      </c>
      <c r="S15" s="3" t="s">
        <v>478</v>
      </c>
    </row>
    <row r="16" spans="1:19" ht="28.8" x14ac:dyDescent="0.3">
      <c r="A16" s="1" t="s">
        <v>320</v>
      </c>
      <c r="B16" s="1" t="s">
        <v>477</v>
      </c>
      <c r="C16" s="6" t="s">
        <v>488</v>
      </c>
      <c r="D16" s="6" t="s">
        <v>487</v>
      </c>
      <c r="E16" s="1" t="s">
        <v>486</v>
      </c>
      <c r="F16" s="3" t="s">
        <v>485</v>
      </c>
      <c r="G16" s="3" t="s">
        <v>378</v>
      </c>
      <c r="H16" s="6" t="s">
        <v>227</v>
      </c>
      <c r="I16" s="3" t="s">
        <v>226</v>
      </c>
      <c r="J16" s="3" t="s">
        <v>484</v>
      </c>
      <c r="K16" s="6" t="s">
        <v>483</v>
      </c>
      <c r="L16" s="3" t="s">
        <v>482</v>
      </c>
      <c r="M16" s="2" t="s">
        <v>4</v>
      </c>
      <c r="N16" s="3">
        <v>50</v>
      </c>
      <c r="O16" s="3" t="s">
        <v>481</v>
      </c>
      <c r="P16" s="3">
        <f>AVERAGE(3.1,5.01, 4.99)</f>
        <v>4.3666666666666663</v>
      </c>
      <c r="Q16" s="3" t="s">
        <v>480</v>
      </c>
      <c r="R16" s="4" t="s">
        <v>479</v>
      </c>
      <c r="S16" s="3" t="s">
        <v>478</v>
      </c>
    </row>
    <row r="17" spans="1:19" ht="28.8" x14ac:dyDescent="0.3">
      <c r="A17" s="1" t="s">
        <v>320</v>
      </c>
      <c r="B17" s="1" t="s">
        <v>477</v>
      </c>
      <c r="C17" s="6" t="s">
        <v>476</v>
      </c>
      <c r="D17" s="6"/>
      <c r="E17" s="3" t="s">
        <v>475</v>
      </c>
      <c r="F17" s="3" t="s">
        <v>474</v>
      </c>
      <c r="G17" s="3" t="s">
        <v>378</v>
      </c>
      <c r="H17" s="6" t="s">
        <v>227</v>
      </c>
      <c r="I17" s="3" t="s">
        <v>226</v>
      </c>
      <c r="J17" s="3" t="s">
        <v>473</v>
      </c>
      <c r="K17" s="6" t="s">
        <v>472</v>
      </c>
      <c r="L17" s="3" t="s">
        <v>471</v>
      </c>
      <c r="M17" s="2" t="s">
        <v>4</v>
      </c>
      <c r="N17" s="3" t="s">
        <v>409</v>
      </c>
      <c r="O17" s="3" t="s">
        <v>470</v>
      </c>
      <c r="P17" s="3">
        <v>10.3</v>
      </c>
      <c r="Q17" s="3" t="s">
        <v>469</v>
      </c>
      <c r="R17" s="4" t="s">
        <v>468</v>
      </c>
      <c r="S17" s="3" t="s">
        <v>467</v>
      </c>
    </row>
    <row r="18" spans="1:19" ht="43.2" x14ac:dyDescent="0.3">
      <c r="A18" s="1" t="s">
        <v>320</v>
      </c>
      <c r="B18" s="1" t="s">
        <v>466</v>
      </c>
      <c r="C18" s="6" t="s">
        <v>465</v>
      </c>
      <c r="D18" s="6"/>
      <c r="E18" s="3" t="s">
        <v>464</v>
      </c>
      <c r="F18" s="3" t="s">
        <v>463</v>
      </c>
      <c r="G18" s="3" t="s">
        <v>462</v>
      </c>
      <c r="H18" s="6" t="s">
        <v>461</v>
      </c>
      <c r="I18" s="3" t="s">
        <v>460</v>
      </c>
      <c r="J18" s="3" t="s">
        <v>459</v>
      </c>
      <c r="K18" s="3" t="s">
        <v>458</v>
      </c>
      <c r="L18" s="3" t="s">
        <v>457</v>
      </c>
      <c r="M18" s="2" t="s">
        <v>3</v>
      </c>
      <c r="N18" s="3">
        <v>150</v>
      </c>
      <c r="O18" s="3" t="s">
        <v>456</v>
      </c>
      <c r="P18" s="3">
        <f>(LN(2)/EXP(LN(LN(2)/36)+(16.3/0.001987204)*(1/(273.15+150)-1/298.15)))/24</f>
        <v>5076.541514870366</v>
      </c>
      <c r="Q18" s="3" t="s">
        <v>455</v>
      </c>
      <c r="R18" s="4" t="s">
        <v>454</v>
      </c>
      <c r="S18" s="3" t="s">
        <v>453</v>
      </c>
    </row>
    <row r="19" spans="1:19" ht="43.2" x14ac:dyDescent="0.3">
      <c r="A19" s="1" t="s">
        <v>320</v>
      </c>
      <c r="B19" s="1" t="s">
        <v>452</v>
      </c>
      <c r="C19" s="6" t="s">
        <v>451</v>
      </c>
      <c r="D19" s="6" t="s">
        <v>1153</v>
      </c>
      <c r="E19" s="3" t="s">
        <v>450</v>
      </c>
      <c r="F19" s="3" t="s">
        <v>449</v>
      </c>
      <c r="G19" s="3" t="s">
        <v>448</v>
      </c>
      <c r="H19" s="6" t="s">
        <v>447</v>
      </c>
      <c r="I19" s="3" t="s">
        <v>386</v>
      </c>
      <c r="J19" s="3" t="s">
        <v>446</v>
      </c>
      <c r="K19" s="6" t="s">
        <v>445</v>
      </c>
      <c r="L19" s="3" t="s">
        <v>444</v>
      </c>
      <c r="M19" s="2" t="s">
        <v>109</v>
      </c>
      <c r="N19" s="3" t="s">
        <v>604</v>
      </c>
      <c r="O19" s="3" t="s">
        <v>443</v>
      </c>
      <c r="P19" s="3">
        <v>62</v>
      </c>
      <c r="Q19" s="3" t="s">
        <v>442</v>
      </c>
      <c r="R19" s="4" t="s">
        <v>441</v>
      </c>
      <c r="S19" s="3" t="s">
        <v>440</v>
      </c>
    </row>
    <row r="20" spans="1:19" ht="43.2" x14ac:dyDescent="0.3">
      <c r="A20" s="1" t="s">
        <v>320</v>
      </c>
      <c r="B20" s="1" t="s">
        <v>452</v>
      </c>
      <c r="C20" s="6" t="s">
        <v>451</v>
      </c>
      <c r="D20" s="6" t="s">
        <v>1153</v>
      </c>
      <c r="E20" s="3" t="s">
        <v>450</v>
      </c>
      <c r="F20" s="3" t="s">
        <v>449</v>
      </c>
      <c r="G20" s="3" t="s">
        <v>448</v>
      </c>
      <c r="H20" s="6" t="s">
        <v>447</v>
      </c>
      <c r="I20" s="3" t="s">
        <v>386</v>
      </c>
      <c r="J20" s="3" t="s">
        <v>446</v>
      </c>
      <c r="K20" s="6" t="s">
        <v>445</v>
      </c>
      <c r="L20" s="3" t="s">
        <v>444</v>
      </c>
      <c r="M20" s="2" t="s">
        <v>32</v>
      </c>
      <c r="N20" s="3">
        <v>50</v>
      </c>
      <c r="O20" s="3"/>
      <c r="P20" s="3">
        <v>84</v>
      </c>
      <c r="Q20" s="3" t="s">
        <v>597</v>
      </c>
      <c r="R20" s="4" t="s">
        <v>439</v>
      </c>
      <c r="S20" s="3" t="s">
        <v>438</v>
      </c>
    </row>
    <row r="21" spans="1:19" ht="86.4" x14ac:dyDescent="0.3">
      <c r="A21" s="1" t="s">
        <v>320</v>
      </c>
      <c r="B21" s="1" t="s">
        <v>437</v>
      </c>
      <c r="C21" s="6" t="s">
        <v>436</v>
      </c>
      <c r="D21" s="6"/>
      <c r="E21" s="1"/>
      <c r="F21" s="3" t="s">
        <v>1166</v>
      </c>
      <c r="G21" s="3" t="s">
        <v>435</v>
      </c>
      <c r="H21" s="3"/>
      <c r="I21" s="3" t="s">
        <v>1171</v>
      </c>
      <c r="J21" s="3"/>
      <c r="K21" s="3"/>
      <c r="L21" s="3"/>
      <c r="M21" s="2" t="s">
        <v>326</v>
      </c>
      <c r="N21" s="3" t="s">
        <v>31</v>
      </c>
      <c r="O21" s="3"/>
      <c r="P21" s="3">
        <v>4</v>
      </c>
      <c r="Q21" s="3" t="s">
        <v>434</v>
      </c>
      <c r="R21" s="4" t="s">
        <v>263</v>
      </c>
      <c r="S21" s="3" t="s">
        <v>262</v>
      </c>
    </row>
    <row r="22" spans="1:19" ht="28.8" x14ac:dyDescent="0.3">
      <c r="A22" s="1" t="s">
        <v>320</v>
      </c>
      <c r="B22" s="1" t="s">
        <v>428</v>
      </c>
      <c r="C22" s="6" t="s">
        <v>433</v>
      </c>
      <c r="D22" s="6" t="s">
        <v>432</v>
      </c>
      <c r="E22" s="3" t="s">
        <v>181</v>
      </c>
      <c r="F22" s="3" t="s">
        <v>180</v>
      </c>
      <c r="G22" s="18" t="s">
        <v>46</v>
      </c>
      <c r="H22" s="6" t="s">
        <v>431</v>
      </c>
      <c r="I22" s="3" t="s">
        <v>430</v>
      </c>
      <c r="J22" s="3"/>
      <c r="K22" s="3"/>
      <c r="L22" s="3"/>
      <c r="M22" s="2" t="s">
        <v>4</v>
      </c>
      <c r="N22" s="3" t="s">
        <v>3</v>
      </c>
      <c r="O22" s="3"/>
      <c r="P22" s="3">
        <v>0.49</v>
      </c>
      <c r="Q22" s="3" t="s">
        <v>429</v>
      </c>
      <c r="R22" s="4" t="s">
        <v>1</v>
      </c>
      <c r="S22" s="3" t="s">
        <v>0</v>
      </c>
    </row>
    <row r="23" spans="1:19" ht="28.8" x14ac:dyDescent="0.3">
      <c r="A23" s="1" t="s">
        <v>320</v>
      </c>
      <c r="B23" s="1" t="s">
        <v>428</v>
      </c>
      <c r="C23" s="6" t="s">
        <v>214</v>
      </c>
      <c r="D23" s="6" t="s">
        <v>427</v>
      </c>
      <c r="E23" s="3" t="s">
        <v>192</v>
      </c>
      <c r="F23" s="3" t="s">
        <v>191</v>
      </c>
      <c r="G23" s="3" t="s">
        <v>1156</v>
      </c>
      <c r="H23" s="6" t="s">
        <v>426</v>
      </c>
      <c r="I23" s="3" t="s">
        <v>425</v>
      </c>
      <c r="J23" s="3"/>
      <c r="K23" s="3"/>
      <c r="L23" s="3"/>
      <c r="M23" s="2" t="s">
        <v>424</v>
      </c>
      <c r="N23" s="3">
        <v>37</v>
      </c>
      <c r="O23" s="3"/>
      <c r="P23" s="3" t="s">
        <v>3</v>
      </c>
      <c r="Q23" s="3"/>
      <c r="R23" s="4" t="s">
        <v>423</v>
      </c>
      <c r="S23" s="3" t="s">
        <v>422</v>
      </c>
    </row>
    <row r="24" spans="1:19" ht="28.8" x14ac:dyDescent="0.3">
      <c r="A24" s="1" t="s">
        <v>320</v>
      </c>
      <c r="B24" s="1" t="s">
        <v>421</v>
      </c>
      <c r="C24" s="6" t="s">
        <v>161</v>
      </c>
      <c r="D24" s="6" t="s">
        <v>718</v>
      </c>
      <c r="E24" s="3" t="s">
        <v>160</v>
      </c>
      <c r="F24" s="3" t="s">
        <v>159</v>
      </c>
      <c r="G24" s="3" t="s">
        <v>244</v>
      </c>
      <c r="H24" s="6" t="s">
        <v>384</v>
      </c>
      <c r="I24" s="3" t="s">
        <v>215</v>
      </c>
      <c r="J24" s="3"/>
      <c r="K24" s="3"/>
      <c r="L24" s="3"/>
      <c r="M24" s="2" t="s">
        <v>4</v>
      </c>
      <c r="N24" s="3" t="s">
        <v>155</v>
      </c>
      <c r="O24" s="3"/>
      <c r="P24" s="3">
        <v>10</v>
      </c>
      <c r="Q24" s="2" t="s">
        <v>1207</v>
      </c>
      <c r="R24" s="4" t="s">
        <v>153</v>
      </c>
      <c r="S24" s="3" t="s">
        <v>152</v>
      </c>
    </row>
    <row r="25" spans="1:19" ht="86.4" x14ac:dyDescent="0.3">
      <c r="A25" s="1" t="s">
        <v>320</v>
      </c>
      <c r="B25" s="1" t="s">
        <v>415</v>
      </c>
      <c r="C25" s="6" t="s">
        <v>420</v>
      </c>
      <c r="D25" s="6"/>
      <c r="E25" s="1"/>
      <c r="F25" s="3" t="s">
        <v>419</v>
      </c>
      <c r="G25" s="3" t="s">
        <v>418</v>
      </c>
      <c r="H25" s="18" t="s">
        <v>611</v>
      </c>
      <c r="I25" s="6" t="s">
        <v>417</v>
      </c>
      <c r="J25" s="6" t="s">
        <v>378</v>
      </c>
      <c r="K25" s="10" t="s">
        <v>227</v>
      </c>
      <c r="L25" s="3" t="s">
        <v>226</v>
      </c>
      <c r="M25" s="2" t="s">
        <v>4</v>
      </c>
      <c r="N25" s="3" t="s">
        <v>409</v>
      </c>
      <c r="O25" s="6" t="s">
        <v>416</v>
      </c>
      <c r="P25" s="6">
        <f>AVERAGE(3,5)*30</f>
        <v>120</v>
      </c>
      <c r="Q25" s="3" t="s">
        <v>407</v>
      </c>
      <c r="R25" s="4" t="s">
        <v>406</v>
      </c>
      <c r="S25" s="6" t="s">
        <v>405</v>
      </c>
    </row>
    <row r="26" spans="1:19" s="12" customFormat="1" ht="86.4" x14ac:dyDescent="0.3">
      <c r="A26" s="11" t="s">
        <v>320</v>
      </c>
      <c r="B26" s="11" t="s">
        <v>415</v>
      </c>
      <c r="C26" s="10" t="s">
        <v>414</v>
      </c>
      <c r="D26" s="10" t="s">
        <v>413</v>
      </c>
      <c r="E26" s="11"/>
      <c r="F26" s="8" t="s">
        <v>412</v>
      </c>
      <c r="G26" s="10" t="s">
        <v>411</v>
      </c>
      <c r="H26" s="18" t="s">
        <v>612</v>
      </c>
      <c r="I26" s="10" t="s">
        <v>410</v>
      </c>
      <c r="J26" s="10" t="s">
        <v>378</v>
      </c>
      <c r="K26" s="10" t="s">
        <v>227</v>
      </c>
      <c r="L26" s="10" t="s">
        <v>226</v>
      </c>
      <c r="M26" s="2" t="s">
        <v>4</v>
      </c>
      <c r="N26" s="3" t="s">
        <v>409</v>
      </c>
      <c r="O26" s="10" t="s">
        <v>408</v>
      </c>
      <c r="P26" s="10">
        <f>AVERAGE(15.9,22.2)*30</f>
        <v>571.5</v>
      </c>
      <c r="Q26" s="10" t="s">
        <v>407</v>
      </c>
      <c r="R26" s="4" t="s">
        <v>406</v>
      </c>
      <c r="S26" s="10" t="s">
        <v>405</v>
      </c>
    </row>
    <row r="27" spans="1:19" ht="22.5" customHeight="1" x14ac:dyDescent="0.3">
      <c r="A27" s="1" t="s">
        <v>320</v>
      </c>
      <c r="B27" s="1" t="s">
        <v>404</v>
      </c>
      <c r="C27" s="6" t="s">
        <v>403</v>
      </c>
      <c r="D27" s="6" t="s">
        <v>1148</v>
      </c>
      <c r="E27" s="1"/>
      <c r="F27" s="3" t="s">
        <v>402</v>
      </c>
      <c r="G27" s="18" t="s">
        <v>1149</v>
      </c>
      <c r="H27" s="3" t="s">
        <v>613</v>
      </c>
      <c r="I27" s="3" t="s">
        <v>401</v>
      </c>
      <c r="J27" s="3"/>
      <c r="K27" s="3"/>
      <c r="L27" s="3"/>
      <c r="M27" s="2" t="s">
        <v>32</v>
      </c>
      <c r="N27" s="3" t="s">
        <v>31</v>
      </c>
      <c r="O27" s="3"/>
      <c r="P27" s="3" t="s">
        <v>3</v>
      </c>
      <c r="Q27" s="3" t="s">
        <v>400</v>
      </c>
      <c r="R27" s="4" t="s">
        <v>399</v>
      </c>
      <c r="S27" s="3" t="s">
        <v>398</v>
      </c>
    </row>
    <row r="28" spans="1:19" ht="57.6" x14ac:dyDescent="0.3">
      <c r="A28" s="1" t="s">
        <v>320</v>
      </c>
      <c r="B28" s="1" t="s">
        <v>376</v>
      </c>
      <c r="C28" s="6" t="s">
        <v>397</v>
      </c>
      <c r="D28" s="6" t="s">
        <v>396</v>
      </c>
      <c r="E28" s="3" t="s">
        <v>395</v>
      </c>
      <c r="F28" s="3" t="s">
        <v>394</v>
      </c>
      <c r="G28" s="3" t="s">
        <v>393</v>
      </c>
      <c r="H28" s="6" t="s">
        <v>392</v>
      </c>
      <c r="I28" s="3" t="s">
        <v>391</v>
      </c>
      <c r="J28" s="3"/>
      <c r="K28" s="3"/>
      <c r="L28" s="3"/>
      <c r="M28" s="2" t="s">
        <v>369</v>
      </c>
      <c r="N28" s="3">
        <v>60</v>
      </c>
      <c r="O28" s="3"/>
      <c r="P28" s="3" t="s">
        <v>3</v>
      </c>
      <c r="Q28" s="3" t="s">
        <v>390</v>
      </c>
      <c r="R28" s="4" t="s">
        <v>367</v>
      </c>
      <c r="S28" s="3" t="s">
        <v>366</v>
      </c>
    </row>
    <row r="29" spans="1:19" ht="72" x14ac:dyDescent="0.3">
      <c r="A29" s="1" t="s">
        <v>320</v>
      </c>
      <c r="B29" s="1" t="s">
        <v>376</v>
      </c>
      <c r="C29" s="6" t="s">
        <v>389</v>
      </c>
      <c r="D29" s="6" t="s">
        <v>388</v>
      </c>
      <c r="E29" s="3" t="s">
        <v>387</v>
      </c>
      <c r="F29" s="3" t="s">
        <v>386</v>
      </c>
      <c r="G29" s="3" t="s">
        <v>385</v>
      </c>
      <c r="H29" s="6" t="s">
        <v>384</v>
      </c>
      <c r="I29" s="3" t="s">
        <v>215</v>
      </c>
      <c r="J29" s="3"/>
      <c r="K29" s="3"/>
      <c r="L29" s="3"/>
      <c r="M29" s="2" t="s">
        <v>369</v>
      </c>
      <c r="N29" s="3">
        <v>60</v>
      </c>
      <c r="O29" s="3"/>
      <c r="P29" s="3" t="s">
        <v>3</v>
      </c>
      <c r="Q29" s="3" t="s">
        <v>383</v>
      </c>
      <c r="R29" s="4" t="s">
        <v>367</v>
      </c>
      <c r="S29" s="3" t="s">
        <v>366</v>
      </c>
    </row>
    <row r="30" spans="1:19" ht="57.6" x14ac:dyDescent="0.3">
      <c r="A30" s="1" t="s">
        <v>320</v>
      </c>
      <c r="B30" s="1" t="s">
        <v>376</v>
      </c>
      <c r="C30" s="6" t="s">
        <v>382</v>
      </c>
      <c r="D30" s="6" t="s">
        <v>381</v>
      </c>
      <c r="E30" s="3" t="s">
        <v>380</v>
      </c>
      <c r="F30" s="3" t="s">
        <v>379</v>
      </c>
      <c r="G30" s="3" t="s">
        <v>378</v>
      </c>
      <c r="H30" s="6" t="s">
        <v>227</v>
      </c>
      <c r="I30" s="3" t="s">
        <v>226</v>
      </c>
      <c r="J30" s="3"/>
      <c r="K30" s="3"/>
      <c r="L30" s="3"/>
      <c r="M30" s="2" t="s">
        <v>369</v>
      </c>
      <c r="N30" s="3">
        <v>60</v>
      </c>
      <c r="O30" s="3"/>
      <c r="P30" s="3" t="s">
        <v>3</v>
      </c>
      <c r="Q30" s="3" t="s">
        <v>377</v>
      </c>
      <c r="R30" s="4" t="s">
        <v>367</v>
      </c>
      <c r="S30" s="3" t="s">
        <v>366</v>
      </c>
    </row>
    <row r="31" spans="1:19" ht="57.6" x14ac:dyDescent="0.3">
      <c r="A31" s="1" t="s">
        <v>320</v>
      </c>
      <c r="B31" s="1" t="s">
        <v>376</v>
      </c>
      <c r="C31" s="6" t="s">
        <v>375</v>
      </c>
      <c r="D31" s="6" t="s">
        <v>1154</v>
      </c>
      <c r="E31" s="3" t="s">
        <v>374</v>
      </c>
      <c r="F31" s="3" t="s">
        <v>373</v>
      </c>
      <c r="G31" s="3" t="s">
        <v>372</v>
      </c>
      <c r="H31" s="6" t="s">
        <v>371</v>
      </c>
      <c r="I31" s="3" t="s">
        <v>370</v>
      </c>
      <c r="J31" s="3"/>
      <c r="K31" s="3"/>
      <c r="L31" s="3"/>
      <c r="M31" s="2" t="s">
        <v>369</v>
      </c>
      <c r="N31" s="3">
        <v>60</v>
      </c>
      <c r="O31" s="3"/>
      <c r="P31" s="3" t="s">
        <v>3</v>
      </c>
      <c r="Q31" s="3" t="s">
        <v>368</v>
      </c>
      <c r="R31" s="4" t="s">
        <v>367</v>
      </c>
      <c r="S31" s="3" t="s">
        <v>366</v>
      </c>
    </row>
    <row r="32" spans="1:19" ht="43.2" x14ac:dyDescent="0.3">
      <c r="A32" s="1" t="s">
        <v>320</v>
      </c>
      <c r="B32" s="1" t="s">
        <v>365</v>
      </c>
      <c r="C32" s="6" t="s">
        <v>364</v>
      </c>
      <c r="D32" s="6" t="s">
        <v>867</v>
      </c>
      <c r="E32" s="3" t="s">
        <v>363</v>
      </c>
      <c r="F32" s="3" t="s">
        <v>362</v>
      </c>
      <c r="G32" s="3" t="s">
        <v>361</v>
      </c>
      <c r="H32" s="6" t="s">
        <v>360</v>
      </c>
      <c r="I32" s="3" t="s">
        <v>359</v>
      </c>
      <c r="J32" s="6"/>
      <c r="K32" s="6"/>
      <c r="L32" s="6"/>
      <c r="M32" s="2" t="s">
        <v>326</v>
      </c>
      <c r="N32" s="3">
        <f>(298.2 - 273.15)</f>
        <v>25.050000000000011</v>
      </c>
      <c r="O32" s="3" t="s">
        <v>358</v>
      </c>
      <c r="P32" s="3">
        <f>(LN(2)/(0.0042+0.19*10^(7-14)))/(60*60*24)</f>
        <v>1.9101191713743206E-3</v>
      </c>
      <c r="Q32" s="3" t="s">
        <v>357</v>
      </c>
      <c r="R32" s="4" t="s">
        <v>356</v>
      </c>
      <c r="S32" s="3" t="s">
        <v>355</v>
      </c>
    </row>
    <row r="33" spans="1:19" ht="28.8" x14ac:dyDescent="0.3">
      <c r="A33" s="1" t="s">
        <v>320</v>
      </c>
      <c r="B33" s="1" t="s">
        <v>354</v>
      </c>
      <c r="C33" s="6" t="s">
        <v>353</v>
      </c>
      <c r="D33" s="6" t="s">
        <v>352</v>
      </c>
      <c r="E33" s="3" t="s">
        <v>280</v>
      </c>
      <c r="F33" s="3" t="s">
        <v>279</v>
      </c>
      <c r="G33" s="3" t="s">
        <v>72</v>
      </c>
      <c r="H33" s="6" t="s">
        <v>71</v>
      </c>
      <c r="I33" s="3" t="s">
        <v>70</v>
      </c>
      <c r="J33" s="3"/>
      <c r="K33" s="3"/>
      <c r="L33" s="3"/>
      <c r="M33" s="2" t="s">
        <v>351</v>
      </c>
      <c r="N33" s="3">
        <v>25</v>
      </c>
      <c r="O33" s="3"/>
      <c r="P33" s="3" t="s">
        <v>3</v>
      </c>
      <c r="Q33" s="3" t="s">
        <v>350</v>
      </c>
      <c r="R33" s="4" t="s">
        <v>310</v>
      </c>
      <c r="S33" s="3" t="s">
        <v>349</v>
      </c>
    </row>
    <row r="34" spans="1:19" ht="57.6" x14ac:dyDescent="0.3">
      <c r="A34" s="1" t="s">
        <v>320</v>
      </c>
      <c r="B34" s="1" t="s">
        <v>331</v>
      </c>
      <c r="C34" s="6" t="s">
        <v>348</v>
      </c>
      <c r="D34" s="6"/>
      <c r="E34" s="1"/>
      <c r="F34" s="3" t="s">
        <v>347</v>
      </c>
      <c r="G34" s="3" t="s">
        <v>346</v>
      </c>
      <c r="H34" s="6" t="s">
        <v>345</v>
      </c>
      <c r="I34" s="3" t="s">
        <v>344</v>
      </c>
      <c r="J34" s="3"/>
      <c r="K34" s="3"/>
      <c r="L34" s="3"/>
      <c r="M34" s="2" t="s">
        <v>343</v>
      </c>
      <c r="N34" s="3">
        <v>45</v>
      </c>
      <c r="O34" s="3" t="s">
        <v>342</v>
      </c>
      <c r="P34" s="3">
        <f>(LN(2)/(EXP(LN(0.000000624)+(16.3/0.001987204)*(1/(273.15+45)-1/298.15))))/(60*60*24)</f>
        <v>72.480036694074542</v>
      </c>
      <c r="Q34" s="3" t="s">
        <v>341</v>
      </c>
      <c r="R34" s="4" t="s">
        <v>340</v>
      </c>
      <c r="S34" s="3" t="s">
        <v>339</v>
      </c>
    </row>
    <row r="35" spans="1:19" ht="43.2" x14ac:dyDescent="0.3">
      <c r="A35" s="1" t="s">
        <v>320</v>
      </c>
      <c r="B35" s="1" t="s">
        <v>331</v>
      </c>
      <c r="C35" s="6" t="s">
        <v>338</v>
      </c>
      <c r="D35" s="6"/>
      <c r="E35" s="4" t="s">
        <v>337</v>
      </c>
      <c r="F35" s="3" t="s">
        <v>336</v>
      </c>
      <c r="G35" s="3" t="s">
        <v>335</v>
      </c>
      <c r="H35" s="6" t="s">
        <v>334</v>
      </c>
      <c r="I35" s="3" t="s">
        <v>333</v>
      </c>
      <c r="J35" s="3"/>
      <c r="K35" s="3"/>
      <c r="L35" s="3"/>
      <c r="M35" s="2" t="s">
        <v>326</v>
      </c>
      <c r="N35" s="3" t="s">
        <v>325</v>
      </c>
      <c r="O35" s="3" t="s">
        <v>332</v>
      </c>
      <c r="P35" s="3">
        <f>(LN(2)/(923*0.0000001))/(60*60*24)</f>
        <v>8.6918058635280654E-2</v>
      </c>
      <c r="Q35" s="3" t="s">
        <v>323</v>
      </c>
      <c r="R35" s="3" t="s">
        <v>322</v>
      </c>
      <c r="S35" s="3" t="s">
        <v>321</v>
      </c>
    </row>
    <row r="36" spans="1:19" ht="43.2" x14ac:dyDescent="0.3">
      <c r="A36" s="1" t="s">
        <v>320</v>
      </c>
      <c r="B36" s="1" t="s">
        <v>331</v>
      </c>
      <c r="C36" s="13" t="s">
        <v>330</v>
      </c>
      <c r="D36" s="13"/>
      <c r="E36" s="16"/>
      <c r="F36" s="3" t="s">
        <v>853</v>
      </c>
      <c r="G36" s="3" t="s">
        <v>329</v>
      </c>
      <c r="H36" s="6" t="s">
        <v>328</v>
      </c>
      <c r="I36" s="3" t="s">
        <v>327</v>
      </c>
      <c r="J36" s="3"/>
      <c r="K36" s="3"/>
      <c r="L36" s="3"/>
      <c r="M36" s="2" t="s">
        <v>326</v>
      </c>
      <c r="N36" s="3" t="s">
        <v>325</v>
      </c>
      <c r="O36" s="3" t="s">
        <v>324</v>
      </c>
      <c r="P36" s="3">
        <f>(LN(2)/(3.3*0.0000001))/(60*60*24)</f>
        <v>24.310717612231528</v>
      </c>
      <c r="Q36" s="3" t="s">
        <v>323</v>
      </c>
      <c r="R36" s="3" t="s">
        <v>322</v>
      </c>
      <c r="S36" s="3" t="s">
        <v>321</v>
      </c>
    </row>
    <row r="37" spans="1:19" ht="46.8" x14ac:dyDescent="0.3">
      <c r="A37" s="1" t="s">
        <v>320</v>
      </c>
      <c r="B37" s="14" t="s">
        <v>319</v>
      </c>
      <c r="C37" s="1" t="s">
        <v>158</v>
      </c>
      <c r="D37" s="1"/>
      <c r="E37" s="6" t="s">
        <v>157</v>
      </c>
      <c r="F37" s="3" t="s">
        <v>318</v>
      </c>
      <c r="G37" s="3" t="s">
        <v>317</v>
      </c>
      <c r="H37" s="6" t="s">
        <v>316</v>
      </c>
      <c r="I37" s="3" t="s">
        <v>315</v>
      </c>
      <c r="J37" s="3"/>
      <c r="K37" s="3"/>
      <c r="L37" s="3"/>
      <c r="M37" s="2" t="s">
        <v>4</v>
      </c>
      <c r="N37" s="3" t="s">
        <v>155</v>
      </c>
      <c r="O37" s="3"/>
      <c r="P37" s="3" t="s">
        <v>3</v>
      </c>
      <c r="Q37" s="3"/>
      <c r="R37" s="4" t="s">
        <v>153</v>
      </c>
      <c r="S37" s="3" t="s">
        <v>152</v>
      </c>
    </row>
    <row r="38" spans="1:19" ht="43.2" x14ac:dyDescent="0.3">
      <c r="A38" s="1" t="s">
        <v>300</v>
      </c>
      <c r="B38" s="1" t="s">
        <v>314</v>
      </c>
      <c r="C38" s="6" t="s">
        <v>284</v>
      </c>
      <c r="D38" s="6" t="s">
        <v>1150</v>
      </c>
      <c r="E38" s="3" t="s">
        <v>288</v>
      </c>
      <c r="F38" s="3" t="s">
        <v>282</v>
      </c>
      <c r="G38" s="3" t="s">
        <v>1152</v>
      </c>
      <c r="H38" s="6" t="s">
        <v>313</v>
      </c>
      <c r="I38" s="3" t="s">
        <v>312</v>
      </c>
      <c r="J38" s="3"/>
      <c r="K38" s="3"/>
      <c r="L38" s="3"/>
      <c r="M38" s="2" t="s">
        <v>208</v>
      </c>
      <c r="N38" s="3">
        <v>25</v>
      </c>
      <c r="O38" s="3"/>
      <c r="P38" s="3">
        <v>45</v>
      </c>
      <c r="Q38" s="3" t="s">
        <v>311</v>
      </c>
      <c r="R38" s="4" t="s">
        <v>310</v>
      </c>
      <c r="S38" s="3" t="s">
        <v>309</v>
      </c>
    </row>
    <row r="39" spans="1:19" s="35" customFormat="1" ht="28.8" x14ac:dyDescent="0.3">
      <c r="A39" s="1" t="s">
        <v>300</v>
      </c>
      <c r="B39" s="35" t="s">
        <v>308</v>
      </c>
      <c r="C39" s="1" t="s">
        <v>307</v>
      </c>
      <c r="D39" s="1" t="s">
        <v>307</v>
      </c>
      <c r="E39" s="1" t="s">
        <v>620</v>
      </c>
      <c r="F39" s="36" t="s">
        <v>5</v>
      </c>
      <c r="G39" s="36" t="s">
        <v>306</v>
      </c>
      <c r="H39" s="36"/>
      <c r="I39" s="36" t="s">
        <v>275</v>
      </c>
      <c r="J39" s="36"/>
      <c r="K39" s="36"/>
      <c r="L39" s="36"/>
      <c r="M39" s="37" t="s">
        <v>4</v>
      </c>
      <c r="N39" s="36" t="s">
        <v>3</v>
      </c>
      <c r="O39" s="36"/>
      <c r="P39" s="36" t="s">
        <v>3</v>
      </c>
      <c r="Q39" s="36"/>
      <c r="R39" s="36" t="s">
        <v>1</v>
      </c>
      <c r="S39" s="36" t="s">
        <v>0</v>
      </c>
    </row>
    <row r="40" spans="1:19" ht="28.8" x14ac:dyDescent="0.3">
      <c r="A40" s="1" t="s">
        <v>300</v>
      </c>
      <c r="B40" s="1" t="s">
        <v>305</v>
      </c>
      <c r="C40" s="6" t="s">
        <v>304</v>
      </c>
      <c r="D40" s="6" t="s">
        <v>303</v>
      </c>
      <c r="E40" s="6" t="s">
        <v>170</v>
      </c>
      <c r="F40" s="3" t="s">
        <v>169</v>
      </c>
      <c r="G40" s="3" t="s">
        <v>567</v>
      </c>
      <c r="H40" s="3"/>
      <c r="I40" s="3" t="s">
        <v>302</v>
      </c>
      <c r="J40" s="3"/>
      <c r="K40" s="3"/>
      <c r="L40" s="3"/>
      <c r="M40" s="2" t="s">
        <v>32</v>
      </c>
      <c r="N40" s="3" t="s">
        <v>31</v>
      </c>
      <c r="O40" s="3"/>
      <c r="P40" s="3">
        <v>3</v>
      </c>
      <c r="Q40" s="3" t="s">
        <v>301</v>
      </c>
      <c r="R40" s="4" t="s">
        <v>30</v>
      </c>
      <c r="S40" s="3" t="s">
        <v>29</v>
      </c>
    </row>
    <row r="41" spans="1:19" ht="28.8" x14ac:dyDescent="0.3">
      <c r="A41" s="1" t="s">
        <v>300</v>
      </c>
      <c r="B41" s="1" t="s">
        <v>299</v>
      </c>
      <c r="C41" s="6" t="s">
        <v>8</v>
      </c>
      <c r="D41" s="6" t="s">
        <v>700</v>
      </c>
      <c r="E41" s="3" t="s">
        <v>7</v>
      </c>
      <c r="F41" s="3" t="s">
        <v>6</v>
      </c>
      <c r="G41" s="3" t="s">
        <v>1142</v>
      </c>
      <c r="H41" s="18" t="s">
        <v>614</v>
      </c>
      <c r="I41" s="3" t="s">
        <v>298</v>
      </c>
      <c r="J41" s="3"/>
      <c r="K41" s="3"/>
      <c r="L41" s="3"/>
      <c r="M41" s="2" t="s">
        <v>4</v>
      </c>
      <c r="N41" s="3" t="s">
        <v>31</v>
      </c>
      <c r="O41" s="3"/>
      <c r="P41" s="3" t="s">
        <v>3</v>
      </c>
      <c r="Q41" s="3" t="s">
        <v>297</v>
      </c>
      <c r="R41" s="4" t="s">
        <v>230</v>
      </c>
      <c r="S41" s="3" t="s">
        <v>102</v>
      </c>
    </row>
    <row r="42" spans="1:19" ht="28.8" x14ac:dyDescent="0.3">
      <c r="A42" s="1" t="s">
        <v>286</v>
      </c>
      <c r="B42" s="1" t="s">
        <v>296</v>
      </c>
      <c r="C42" s="6" t="s">
        <v>295</v>
      </c>
      <c r="D42" s="6" t="s">
        <v>294</v>
      </c>
      <c r="E42" s="3" t="s">
        <v>293</v>
      </c>
      <c r="F42" s="3" t="s">
        <v>292</v>
      </c>
      <c r="G42" s="3" t="s">
        <v>352</v>
      </c>
      <c r="H42" s="6" t="s">
        <v>280</v>
      </c>
      <c r="I42" s="3" t="s">
        <v>279</v>
      </c>
      <c r="J42" s="3"/>
      <c r="K42" s="3"/>
      <c r="L42" s="3"/>
      <c r="M42" s="2" t="s">
        <v>69</v>
      </c>
      <c r="N42" s="3">
        <v>30</v>
      </c>
      <c r="O42" s="3" t="s">
        <v>291</v>
      </c>
      <c r="P42" s="3">
        <v>1.89</v>
      </c>
      <c r="Q42" s="3" t="s">
        <v>68</v>
      </c>
      <c r="R42" s="4" t="s">
        <v>67</v>
      </c>
      <c r="S42" s="3" t="s">
        <v>66</v>
      </c>
    </row>
    <row r="43" spans="1:19" ht="57.6" x14ac:dyDescent="0.3">
      <c r="A43" s="1" t="s">
        <v>286</v>
      </c>
      <c r="B43" s="1" t="s">
        <v>290</v>
      </c>
      <c r="C43" s="6" t="s">
        <v>20</v>
      </c>
      <c r="D43" s="6" t="s">
        <v>1151</v>
      </c>
      <c r="E43" s="3" t="s">
        <v>19</v>
      </c>
      <c r="F43" s="3" t="s">
        <v>18</v>
      </c>
      <c r="G43" s="3" t="s">
        <v>289</v>
      </c>
      <c r="H43" s="6" t="s">
        <v>288</v>
      </c>
      <c r="I43" s="3" t="s">
        <v>282</v>
      </c>
      <c r="J43" s="3"/>
      <c r="K43" s="3"/>
      <c r="L43" s="3"/>
      <c r="M43" s="2" t="s">
        <v>598</v>
      </c>
      <c r="N43" s="3">
        <v>25</v>
      </c>
      <c r="O43" s="3"/>
      <c r="P43" s="3">
        <v>45</v>
      </c>
      <c r="Q43" s="3" t="s">
        <v>1208</v>
      </c>
      <c r="R43" s="4" t="s">
        <v>310</v>
      </c>
      <c r="S43" s="3" t="s">
        <v>309</v>
      </c>
    </row>
    <row r="44" spans="1:19" ht="28.8" x14ac:dyDescent="0.3">
      <c r="A44" s="1" t="s">
        <v>286</v>
      </c>
      <c r="B44" s="1" t="s">
        <v>290</v>
      </c>
      <c r="C44" s="6" t="s">
        <v>20</v>
      </c>
      <c r="D44" s="6" t="s">
        <v>1151</v>
      </c>
      <c r="E44" s="3" t="s">
        <v>19</v>
      </c>
      <c r="F44" s="3" t="s">
        <v>18</v>
      </c>
      <c r="G44" s="3" t="s">
        <v>1150</v>
      </c>
      <c r="H44" s="6" t="s">
        <v>288</v>
      </c>
      <c r="I44" s="3" t="s">
        <v>282</v>
      </c>
      <c r="J44" s="3"/>
      <c r="K44" s="3"/>
      <c r="L44" s="3"/>
      <c r="M44" s="2" t="s">
        <v>69</v>
      </c>
      <c r="N44" s="3">
        <v>30</v>
      </c>
      <c r="O44" s="3" t="s">
        <v>287</v>
      </c>
      <c r="P44" s="3">
        <v>7.5</v>
      </c>
      <c r="Q44" s="3" t="s">
        <v>68</v>
      </c>
      <c r="R44" s="4" t="s">
        <v>67</v>
      </c>
      <c r="S44" s="3" t="s">
        <v>66</v>
      </c>
    </row>
    <row r="45" spans="1:19" ht="28.8" x14ac:dyDescent="0.3">
      <c r="A45" s="1" t="s">
        <v>286</v>
      </c>
      <c r="B45" s="1" t="s">
        <v>285</v>
      </c>
      <c r="C45" s="6" t="s">
        <v>284</v>
      </c>
      <c r="D45" s="6" t="s">
        <v>1150</v>
      </c>
      <c r="E45" s="3" t="s">
        <v>283</v>
      </c>
      <c r="F45" s="3" t="s">
        <v>282</v>
      </c>
      <c r="G45" s="3" t="s">
        <v>352</v>
      </c>
      <c r="H45" s="6" t="s">
        <v>280</v>
      </c>
      <c r="I45" s="3" t="s">
        <v>279</v>
      </c>
      <c r="J45" s="3"/>
      <c r="K45" s="3"/>
      <c r="L45" s="3"/>
      <c r="M45" s="2" t="s">
        <v>69</v>
      </c>
      <c r="N45" s="3">
        <v>30</v>
      </c>
      <c r="O45" s="3" t="s">
        <v>278</v>
      </c>
      <c r="P45" s="3">
        <v>0.75</v>
      </c>
      <c r="Q45" s="3" t="s">
        <v>68</v>
      </c>
      <c r="R45" s="4" t="s">
        <v>67</v>
      </c>
      <c r="S45" s="3" t="s">
        <v>66</v>
      </c>
    </row>
    <row r="46" spans="1:19" s="35" customFormat="1" ht="46.8" x14ac:dyDescent="0.3">
      <c r="A46" s="1" t="s">
        <v>75</v>
      </c>
      <c r="B46" s="14" t="s">
        <v>277</v>
      </c>
      <c r="C46" s="1" t="s">
        <v>276</v>
      </c>
      <c r="D46" s="1"/>
      <c r="E46" s="1"/>
      <c r="F46" s="36" t="s">
        <v>275</v>
      </c>
      <c r="G46" s="36" t="s">
        <v>249</v>
      </c>
      <c r="H46" s="36" t="s">
        <v>615</v>
      </c>
      <c r="I46" s="36" t="s">
        <v>248</v>
      </c>
      <c r="J46" s="36"/>
      <c r="K46" s="36"/>
      <c r="L46" s="36"/>
      <c r="M46" s="37" t="s">
        <v>4</v>
      </c>
      <c r="N46" s="36" t="s">
        <v>3</v>
      </c>
      <c r="O46" s="36"/>
      <c r="P46" s="36" t="s">
        <v>3</v>
      </c>
      <c r="Q46" s="36"/>
      <c r="R46" s="36" t="s">
        <v>1</v>
      </c>
      <c r="S46" s="36" t="s">
        <v>0</v>
      </c>
    </row>
    <row r="47" spans="1:19" ht="43.2" x14ac:dyDescent="0.3">
      <c r="A47" s="1" t="s">
        <v>75</v>
      </c>
      <c r="B47" s="1" t="s">
        <v>274</v>
      </c>
      <c r="C47" s="6" t="s">
        <v>273</v>
      </c>
      <c r="D47" s="6" t="s">
        <v>745</v>
      </c>
      <c r="E47" s="3" t="s">
        <v>24</v>
      </c>
      <c r="F47" s="3" t="s">
        <v>23</v>
      </c>
      <c r="G47" s="6" t="s">
        <v>605</v>
      </c>
      <c r="H47" s="6" t="s">
        <v>27</v>
      </c>
      <c r="I47" s="3" t="s">
        <v>26</v>
      </c>
      <c r="J47" s="3"/>
      <c r="K47" s="3"/>
      <c r="L47" s="3"/>
      <c r="M47" s="2" t="s">
        <v>4</v>
      </c>
      <c r="N47" s="3" t="s">
        <v>31</v>
      </c>
      <c r="O47" s="3"/>
      <c r="P47" s="3">
        <v>15</v>
      </c>
      <c r="Q47" s="3" t="s">
        <v>1210</v>
      </c>
      <c r="R47" s="4" t="s">
        <v>230</v>
      </c>
      <c r="S47" s="3" t="s">
        <v>102</v>
      </c>
    </row>
    <row r="48" spans="1:19" ht="28.8" x14ac:dyDescent="0.3">
      <c r="A48" s="1" t="s">
        <v>75</v>
      </c>
      <c r="B48" s="1" t="s">
        <v>274</v>
      </c>
      <c r="C48" s="6" t="s">
        <v>273</v>
      </c>
      <c r="D48" s="6" t="s">
        <v>745</v>
      </c>
      <c r="E48" s="3" t="s">
        <v>24</v>
      </c>
      <c r="F48" s="3" t="s">
        <v>23</v>
      </c>
      <c r="G48" s="3" t="s">
        <v>605</v>
      </c>
      <c r="H48" s="6" t="s">
        <v>27</v>
      </c>
      <c r="I48" s="3" t="s">
        <v>26</v>
      </c>
      <c r="J48" s="3"/>
      <c r="K48" s="3"/>
      <c r="L48" s="3"/>
      <c r="M48" s="2" t="s">
        <v>4</v>
      </c>
      <c r="N48" s="3" t="s">
        <v>3</v>
      </c>
      <c r="O48" s="3"/>
      <c r="P48" s="3">
        <v>40.1</v>
      </c>
      <c r="Q48" s="3" t="s">
        <v>1209</v>
      </c>
      <c r="R48" s="4" t="s">
        <v>1</v>
      </c>
      <c r="S48" s="3" t="s">
        <v>0</v>
      </c>
    </row>
    <row r="49" spans="1:19" ht="28.8" x14ac:dyDescent="0.3">
      <c r="A49" s="1" t="s">
        <v>75</v>
      </c>
      <c r="B49" s="1" t="s">
        <v>271</v>
      </c>
      <c r="C49" s="6" t="s">
        <v>270</v>
      </c>
      <c r="D49" s="6"/>
      <c r="E49" s="1"/>
      <c r="F49" s="3" t="s">
        <v>1171</v>
      </c>
      <c r="G49" s="3" t="s">
        <v>269</v>
      </c>
      <c r="H49" s="6" t="s">
        <v>268</v>
      </c>
      <c r="I49" s="3" t="s">
        <v>267</v>
      </c>
      <c r="J49" s="3" t="s">
        <v>266</v>
      </c>
      <c r="K49" s="6" t="s">
        <v>265</v>
      </c>
      <c r="L49" s="3" t="s">
        <v>264</v>
      </c>
      <c r="M49" s="2" t="s">
        <v>3</v>
      </c>
      <c r="N49" s="3" t="s">
        <v>31</v>
      </c>
      <c r="O49" s="3"/>
      <c r="P49" s="3" t="s">
        <v>3</v>
      </c>
      <c r="Q49" s="3"/>
      <c r="R49" s="4" t="s">
        <v>263</v>
      </c>
      <c r="S49" s="3" t="s">
        <v>262</v>
      </c>
    </row>
    <row r="50" spans="1:19" s="35" customFormat="1" ht="43.2" x14ac:dyDescent="0.3">
      <c r="A50" s="1" t="s">
        <v>75</v>
      </c>
      <c r="B50" s="1" t="s">
        <v>261</v>
      </c>
      <c r="C50" s="38" t="s">
        <v>260</v>
      </c>
      <c r="D50" s="38" t="s">
        <v>1173</v>
      </c>
      <c r="E50" s="1"/>
      <c r="F50" s="36" t="s">
        <v>1172</v>
      </c>
      <c r="G50" s="36" t="s">
        <v>1175</v>
      </c>
      <c r="H50" s="36"/>
      <c r="I50" s="36" t="s">
        <v>1174</v>
      </c>
      <c r="J50" s="36"/>
      <c r="K50" s="36"/>
      <c r="L50" s="36"/>
      <c r="M50" s="37" t="s">
        <v>4</v>
      </c>
      <c r="N50" s="36" t="s">
        <v>3</v>
      </c>
      <c r="O50" s="36"/>
      <c r="P50" s="36" t="s">
        <v>3</v>
      </c>
      <c r="Q50" s="36"/>
      <c r="R50" s="36" t="s">
        <v>1</v>
      </c>
      <c r="S50" s="36" t="s">
        <v>0</v>
      </c>
    </row>
    <row r="51" spans="1:19" ht="28.8" x14ac:dyDescent="0.3">
      <c r="A51" s="1" t="s">
        <v>75</v>
      </c>
      <c r="B51" s="1" t="s">
        <v>259</v>
      </c>
      <c r="C51" s="6" t="s">
        <v>258</v>
      </c>
      <c r="D51" s="6" t="s">
        <v>1144</v>
      </c>
      <c r="E51" s="1"/>
      <c r="F51" s="3" t="s">
        <v>257</v>
      </c>
      <c r="G51" s="3" t="s">
        <v>1147</v>
      </c>
      <c r="H51" s="3" t="s">
        <v>752</v>
      </c>
      <c r="I51" s="3" t="s">
        <v>254</v>
      </c>
      <c r="J51" s="3"/>
      <c r="K51" s="3"/>
      <c r="L51" s="3"/>
      <c r="M51" s="2" t="s">
        <v>4</v>
      </c>
      <c r="N51" s="3" t="s">
        <v>3</v>
      </c>
      <c r="O51" s="3"/>
      <c r="P51" s="3" t="s">
        <v>3</v>
      </c>
      <c r="Q51" s="3"/>
      <c r="R51" s="4" t="s">
        <v>1</v>
      </c>
      <c r="S51" s="3" t="s">
        <v>0</v>
      </c>
    </row>
    <row r="52" spans="1:19" ht="28.8" x14ac:dyDescent="0.3">
      <c r="A52" s="1" t="s">
        <v>75</v>
      </c>
      <c r="B52" s="1" t="s">
        <v>256</v>
      </c>
      <c r="C52" s="6" t="s">
        <v>255</v>
      </c>
      <c r="D52" s="6" t="s">
        <v>621</v>
      </c>
      <c r="E52" s="1" t="s">
        <v>752</v>
      </c>
      <c r="F52" s="3" t="s">
        <v>254</v>
      </c>
      <c r="G52" s="3" t="s">
        <v>1143</v>
      </c>
      <c r="H52" s="6" t="s">
        <v>252</v>
      </c>
      <c r="I52" s="3" t="s">
        <v>251</v>
      </c>
      <c r="J52" s="3"/>
      <c r="K52" s="3"/>
      <c r="L52" s="3"/>
      <c r="M52" s="2" t="s">
        <v>4</v>
      </c>
      <c r="N52" s="3" t="s">
        <v>3</v>
      </c>
      <c r="O52" s="3"/>
      <c r="P52" s="3" t="s">
        <v>3</v>
      </c>
      <c r="Q52" s="3"/>
      <c r="R52" s="4" t="s">
        <v>1</v>
      </c>
      <c r="S52" s="3" t="s">
        <v>0</v>
      </c>
    </row>
    <row r="53" spans="1:19" s="35" customFormat="1" ht="46.8" x14ac:dyDescent="0.3">
      <c r="A53" s="1" t="s">
        <v>75</v>
      </c>
      <c r="B53" s="14" t="s">
        <v>250</v>
      </c>
      <c r="C53" s="36" t="s">
        <v>249</v>
      </c>
      <c r="D53" s="36" t="s">
        <v>249</v>
      </c>
      <c r="E53" s="36" t="s">
        <v>615</v>
      </c>
      <c r="F53" s="36" t="s">
        <v>248</v>
      </c>
      <c r="G53" s="36" t="s">
        <v>247</v>
      </c>
      <c r="H53" s="36" t="s">
        <v>616</v>
      </c>
      <c r="I53" s="36" t="s">
        <v>246</v>
      </c>
      <c r="J53" s="36"/>
      <c r="K53" s="36"/>
      <c r="L53" s="36"/>
      <c r="M53" s="37" t="s">
        <v>4</v>
      </c>
      <c r="N53" s="36" t="s">
        <v>3</v>
      </c>
      <c r="O53" s="36"/>
      <c r="P53" s="36" t="s">
        <v>3</v>
      </c>
      <c r="Q53" s="36"/>
      <c r="R53" s="36" t="s">
        <v>1</v>
      </c>
      <c r="S53" s="36" t="s">
        <v>0</v>
      </c>
    </row>
    <row r="54" spans="1:19" ht="28.8" x14ac:dyDescent="0.3">
      <c r="A54" s="1" t="s">
        <v>75</v>
      </c>
      <c r="B54" s="1" t="s">
        <v>236</v>
      </c>
      <c r="C54" s="8" t="s">
        <v>245</v>
      </c>
      <c r="D54" s="6" t="s">
        <v>244</v>
      </c>
      <c r="E54" s="3" t="s">
        <v>243</v>
      </c>
      <c r="F54" s="3" t="s">
        <v>215</v>
      </c>
      <c r="G54" s="3" t="s">
        <v>242</v>
      </c>
      <c r="H54" s="6" t="s">
        <v>241</v>
      </c>
      <c r="I54" s="3" t="s">
        <v>240</v>
      </c>
      <c r="J54" s="3"/>
      <c r="K54" s="3"/>
      <c r="L54" s="3"/>
      <c r="M54" s="2" t="s">
        <v>239</v>
      </c>
      <c r="N54" s="3">
        <v>50</v>
      </c>
      <c r="O54" s="3" t="s">
        <v>238</v>
      </c>
      <c r="P54" s="3">
        <v>1.8</v>
      </c>
      <c r="Q54" s="3" t="s">
        <v>237</v>
      </c>
      <c r="R54" s="4" t="s">
        <v>206</v>
      </c>
      <c r="S54" s="3" t="s">
        <v>205</v>
      </c>
    </row>
    <row r="55" spans="1:19" ht="28.8" x14ac:dyDescent="0.3">
      <c r="A55" s="1" t="s">
        <v>75</v>
      </c>
      <c r="B55" s="1" t="s">
        <v>236</v>
      </c>
      <c r="C55" s="6" t="s">
        <v>235</v>
      </c>
      <c r="D55" s="6" t="s">
        <v>234</v>
      </c>
      <c r="E55" s="3" t="s">
        <v>227</v>
      </c>
      <c r="F55" s="3" t="s">
        <v>226</v>
      </c>
      <c r="G55" s="3" t="s">
        <v>185</v>
      </c>
      <c r="H55" s="6" t="s">
        <v>184</v>
      </c>
      <c r="I55" s="3" t="s">
        <v>232</v>
      </c>
      <c r="J55" s="3"/>
      <c r="K55" s="3"/>
      <c r="L55" s="3"/>
      <c r="M55" s="2" t="s">
        <v>4</v>
      </c>
      <c r="N55" s="3" t="s">
        <v>31</v>
      </c>
      <c r="O55" s="3"/>
      <c r="P55" s="3">
        <v>1.2</v>
      </c>
      <c r="Q55" s="3" t="s">
        <v>231</v>
      </c>
      <c r="R55" s="4" t="s">
        <v>230</v>
      </c>
      <c r="S55" s="3" t="s">
        <v>102</v>
      </c>
    </row>
    <row r="56" spans="1:19" ht="43.2" x14ac:dyDescent="0.3">
      <c r="A56" s="1" t="s">
        <v>75</v>
      </c>
      <c r="B56" s="1" t="s">
        <v>222</v>
      </c>
      <c r="C56" s="8" t="s">
        <v>229</v>
      </c>
      <c r="D56" s="6" t="s">
        <v>228</v>
      </c>
      <c r="E56" s="3" t="s">
        <v>227</v>
      </c>
      <c r="F56" s="3" t="s">
        <v>226</v>
      </c>
      <c r="G56" s="3" t="s">
        <v>432</v>
      </c>
      <c r="H56" s="6" t="s">
        <v>181</v>
      </c>
      <c r="I56" s="3" t="s">
        <v>180</v>
      </c>
      <c r="J56" s="3"/>
      <c r="K56" s="3"/>
      <c r="L56" s="3"/>
      <c r="M56" s="2" t="s">
        <v>225</v>
      </c>
      <c r="N56" s="3">
        <v>20</v>
      </c>
      <c r="O56" s="3"/>
      <c r="P56" s="3" t="s">
        <v>3</v>
      </c>
      <c r="Q56" s="3"/>
      <c r="R56" s="4" t="s">
        <v>224</v>
      </c>
      <c r="S56" s="3" t="s">
        <v>223</v>
      </c>
    </row>
    <row r="57" spans="1:19" ht="57.6" x14ac:dyDescent="0.3">
      <c r="A57" s="1" t="s">
        <v>75</v>
      </c>
      <c r="B57" s="1" t="s">
        <v>222</v>
      </c>
      <c r="C57" s="6" t="s">
        <v>210</v>
      </c>
      <c r="D57" s="6" t="s">
        <v>209</v>
      </c>
      <c r="E57" s="3" t="s">
        <v>34</v>
      </c>
      <c r="F57" s="3" t="s">
        <v>33</v>
      </c>
      <c r="G57" s="3" t="s">
        <v>221</v>
      </c>
      <c r="H57" s="6" t="s">
        <v>220</v>
      </c>
      <c r="I57" s="3" t="s">
        <v>219</v>
      </c>
      <c r="J57" s="3"/>
      <c r="K57" s="3"/>
      <c r="L57" s="3"/>
      <c r="M57" s="2" t="s">
        <v>208</v>
      </c>
      <c r="N57" s="3">
        <v>50</v>
      </c>
      <c r="O57" s="3"/>
      <c r="P57" s="3">
        <v>97</v>
      </c>
      <c r="Q57" s="3" t="s">
        <v>207</v>
      </c>
      <c r="R57" s="4" t="s">
        <v>206</v>
      </c>
      <c r="S57" s="3" t="s">
        <v>205</v>
      </c>
    </row>
    <row r="58" spans="1:19" ht="28.8" x14ac:dyDescent="0.3">
      <c r="A58" s="1" t="s">
        <v>75</v>
      </c>
      <c r="B58" s="1" t="s">
        <v>204</v>
      </c>
      <c r="C58" s="6" t="s">
        <v>218</v>
      </c>
      <c r="D58" s="6" t="s">
        <v>217</v>
      </c>
      <c r="E58" s="3" t="s">
        <v>216</v>
      </c>
      <c r="F58" s="3" t="s">
        <v>215</v>
      </c>
      <c r="G58" s="3" t="s">
        <v>214</v>
      </c>
      <c r="H58" s="6" t="s">
        <v>192</v>
      </c>
      <c r="I58" s="3" t="s">
        <v>191</v>
      </c>
      <c r="J58" s="3"/>
      <c r="K58" s="3"/>
      <c r="L58" s="3"/>
      <c r="M58" s="2" t="s">
        <v>4</v>
      </c>
      <c r="N58" s="3" t="s">
        <v>213</v>
      </c>
      <c r="O58" s="3"/>
      <c r="P58" s="3" t="s">
        <v>3</v>
      </c>
      <c r="Q58" s="3"/>
      <c r="R58" s="4" t="s">
        <v>212</v>
      </c>
      <c r="S58" s="3" t="s">
        <v>211</v>
      </c>
    </row>
    <row r="59" spans="1:19" ht="57.6" x14ac:dyDescent="0.3">
      <c r="A59" s="1" t="s">
        <v>75</v>
      </c>
      <c r="B59" s="1" t="s">
        <v>204</v>
      </c>
      <c r="C59" s="6" t="s">
        <v>210</v>
      </c>
      <c r="D59" s="6" t="s">
        <v>209</v>
      </c>
      <c r="E59" s="3" t="s">
        <v>34</v>
      </c>
      <c r="F59" s="3" t="s">
        <v>33</v>
      </c>
      <c r="G59" s="3" t="s">
        <v>98</v>
      </c>
      <c r="H59" s="6" t="s">
        <v>97</v>
      </c>
      <c r="I59" s="3" t="s">
        <v>96</v>
      </c>
      <c r="J59" s="3"/>
      <c r="K59" s="3"/>
      <c r="L59" s="3"/>
      <c r="M59" s="2" t="s">
        <v>208</v>
      </c>
      <c r="N59" s="3">
        <v>50</v>
      </c>
      <c r="O59" s="3"/>
      <c r="P59" s="3">
        <v>97</v>
      </c>
      <c r="Q59" s="3" t="s">
        <v>207</v>
      </c>
      <c r="R59" s="4" t="s">
        <v>206</v>
      </c>
      <c r="S59" s="3" t="s">
        <v>205</v>
      </c>
    </row>
    <row r="60" spans="1:19" ht="28.8" x14ac:dyDescent="0.3">
      <c r="A60" s="1" t="s">
        <v>75</v>
      </c>
      <c r="B60" s="1" t="s">
        <v>204</v>
      </c>
      <c r="C60" s="17" t="s">
        <v>623</v>
      </c>
      <c r="D60" s="6"/>
      <c r="E60" s="6" t="s">
        <v>203</v>
      </c>
      <c r="F60" s="3" t="s">
        <v>202</v>
      </c>
      <c r="G60" s="3" t="s">
        <v>1158</v>
      </c>
      <c r="H60" s="6" t="s">
        <v>201</v>
      </c>
      <c r="I60" s="3" t="s">
        <v>200</v>
      </c>
      <c r="J60" s="3"/>
      <c r="K60" s="3"/>
      <c r="L60" s="3"/>
      <c r="M60" s="2" t="s">
        <v>199</v>
      </c>
      <c r="N60" s="3">
        <v>30</v>
      </c>
      <c r="O60" s="3"/>
      <c r="P60" s="3" t="s">
        <v>3</v>
      </c>
      <c r="Q60" s="3"/>
      <c r="R60" s="4" t="s">
        <v>198</v>
      </c>
      <c r="S60" s="3" t="s">
        <v>197</v>
      </c>
    </row>
    <row r="61" spans="1:19" ht="28.8" x14ac:dyDescent="0.3">
      <c r="A61" s="1" t="s">
        <v>75</v>
      </c>
      <c r="B61" s="1" t="s">
        <v>187</v>
      </c>
      <c r="C61" s="6" t="s">
        <v>196</v>
      </c>
      <c r="D61" s="6" t="s">
        <v>727</v>
      </c>
      <c r="E61" s="3" t="s">
        <v>195</v>
      </c>
      <c r="F61" s="3" t="s">
        <v>194</v>
      </c>
      <c r="G61" s="3" t="s">
        <v>1161</v>
      </c>
      <c r="H61" s="3" t="s">
        <v>192</v>
      </c>
      <c r="I61" s="3" t="s">
        <v>191</v>
      </c>
      <c r="J61" s="3"/>
      <c r="K61" s="3"/>
      <c r="L61" s="3"/>
      <c r="M61" s="2" t="s">
        <v>190</v>
      </c>
      <c r="N61" s="3">
        <v>35</v>
      </c>
      <c r="O61" s="3"/>
      <c r="P61" s="3" t="s">
        <v>3</v>
      </c>
      <c r="Q61" s="3"/>
      <c r="R61" s="4" t="s">
        <v>189</v>
      </c>
      <c r="S61" s="3" t="s">
        <v>188</v>
      </c>
    </row>
    <row r="62" spans="1:19" ht="43.2" x14ac:dyDescent="0.3">
      <c r="A62" s="1" t="s">
        <v>75</v>
      </c>
      <c r="B62" s="1" t="s">
        <v>187</v>
      </c>
      <c r="C62" s="6" t="s">
        <v>186</v>
      </c>
      <c r="D62" s="6" t="s">
        <v>185</v>
      </c>
      <c r="E62" s="3" t="s">
        <v>184</v>
      </c>
      <c r="F62" s="3" t="s">
        <v>183</v>
      </c>
      <c r="G62" s="3" t="s">
        <v>182</v>
      </c>
      <c r="H62" s="6" t="s">
        <v>181</v>
      </c>
      <c r="I62" s="3" t="s">
        <v>180</v>
      </c>
      <c r="J62" s="3"/>
      <c r="K62" s="3"/>
      <c r="L62" s="3"/>
      <c r="M62" s="2" t="s">
        <v>179</v>
      </c>
      <c r="N62" s="3">
        <v>37</v>
      </c>
      <c r="O62" s="3"/>
      <c r="P62" s="3">
        <f>1/24</f>
        <v>4.1666666666666664E-2</v>
      </c>
      <c r="Q62" s="3" t="s">
        <v>178</v>
      </c>
      <c r="R62" s="4" t="s">
        <v>608</v>
      </c>
      <c r="S62" s="3" t="s">
        <v>177</v>
      </c>
    </row>
    <row r="63" spans="1:19" ht="43.2" x14ac:dyDescent="0.3">
      <c r="A63" s="1" t="s">
        <v>75</v>
      </c>
      <c r="B63" s="1" t="s">
        <v>176</v>
      </c>
      <c r="C63" s="6" t="s">
        <v>175</v>
      </c>
      <c r="D63" s="6" t="s">
        <v>174</v>
      </c>
      <c r="E63" s="3" t="s">
        <v>173</v>
      </c>
      <c r="F63" s="3" t="s">
        <v>172</v>
      </c>
      <c r="G63" s="6" t="s">
        <v>303</v>
      </c>
      <c r="H63" s="6" t="s">
        <v>170</v>
      </c>
      <c r="I63" s="3" t="s">
        <v>169</v>
      </c>
      <c r="J63" s="3"/>
      <c r="K63" s="3"/>
      <c r="L63" s="3"/>
      <c r="M63" s="2" t="s">
        <v>32</v>
      </c>
      <c r="N63" s="3" t="s">
        <v>31</v>
      </c>
      <c r="O63" s="3"/>
      <c r="P63" s="3">
        <v>151</v>
      </c>
      <c r="Q63" s="3" t="s">
        <v>168</v>
      </c>
      <c r="R63" s="4" t="s">
        <v>30</v>
      </c>
      <c r="S63" s="3" t="s">
        <v>29</v>
      </c>
    </row>
    <row r="64" spans="1:19" ht="43.2" x14ac:dyDescent="0.3">
      <c r="A64" s="1" t="s">
        <v>75</v>
      </c>
      <c r="B64" s="1" t="s">
        <v>167</v>
      </c>
      <c r="C64" s="6" t="s">
        <v>166</v>
      </c>
      <c r="D64" s="6"/>
      <c r="E64" s="1" t="s">
        <v>610</v>
      </c>
      <c r="F64" s="3" t="s">
        <v>165</v>
      </c>
      <c r="G64" s="3" t="s">
        <v>164</v>
      </c>
      <c r="H64" s="3" t="s">
        <v>617</v>
      </c>
      <c r="I64" s="3" t="s">
        <v>163</v>
      </c>
      <c r="J64" s="3"/>
      <c r="K64" s="3"/>
      <c r="L64" s="3"/>
      <c r="M64" s="2" t="s">
        <v>4</v>
      </c>
      <c r="N64" s="3" t="s">
        <v>155</v>
      </c>
      <c r="O64" s="3"/>
      <c r="P64" s="3" t="s">
        <v>3</v>
      </c>
      <c r="Q64" s="3"/>
      <c r="R64" s="4" t="s">
        <v>153</v>
      </c>
      <c r="S64" s="3" t="s">
        <v>152</v>
      </c>
    </row>
    <row r="65" spans="1:19" ht="72" x14ac:dyDescent="0.3">
      <c r="A65" s="1" t="s">
        <v>75</v>
      </c>
      <c r="B65" s="1" t="s">
        <v>162</v>
      </c>
      <c r="C65" s="6" t="s">
        <v>161</v>
      </c>
      <c r="D65" s="6" t="s">
        <v>718</v>
      </c>
      <c r="E65" s="10" t="s">
        <v>160</v>
      </c>
      <c r="F65" s="3" t="s">
        <v>159</v>
      </c>
      <c r="G65" s="3" t="s">
        <v>158</v>
      </c>
      <c r="H65" s="6" t="s">
        <v>157</v>
      </c>
      <c r="I65" s="3" t="s">
        <v>156</v>
      </c>
      <c r="J65" s="3"/>
      <c r="K65" s="3"/>
      <c r="L65" s="3"/>
      <c r="M65" s="2" t="s">
        <v>4</v>
      </c>
      <c r="N65" s="3" t="s">
        <v>155</v>
      </c>
      <c r="O65" s="3"/>
      <c r="P65" s="3">
        <f>4.5/0.16</f>
        <v>28.125</v>
      </c>
      <c r="Q65" s="3" t="s">
        <v>154</v>
      </c>
      <c r="R65" s="4" t="s">
        <v>153</v>
      </c>
      <c r="S65" s="3" t="s">
        <v>152</v>
      </c>
    </row>
    <row r="66" spans="1:19" ht="72" x14ac:dyDescent="0.3">
      <c r="A66" s="1" t="s">
        <v>75</v>
      </c>
      <c r="B66" s="1" t="s">
        <v>151</v>
      </c>
      <c r="C66" s="3" t="s">
        <v>146</v>
      </c>
      <c r="D66" s="3"/>
      <c r="E66" s="1"/>
      <c r="F66" s="3" t="s">
        <v>145</v>
      </c>
      <c r="G66" s="3" t="s">
        <v>150</v>
      </c>
      <c r="H66" s="3" t="s">
        <v>618</v>
      </c>
      <c r="I66" s="3" t="s">
        <v>149</v>
      </c>
      <c r="J66" s="3"/>
      <c r="K66" s="3"/>
      <c r="L66" s="3"/>
      <c r="M66" s="2" t="s">
        <v>144</v>
      </c>
      <c r="N66" s="3">
        <v>25</v>
      </c>
      <c r="O66" s="3"/>
      <c r="P66" s="3">
        <v>5</v>
      </c>
      <c r="Q66" s="3"/>
      <c r="R66" s="3" t="s">
        <v>143</v>
      </c>
      <c r="S66" s="3" t="s">
        <v>142</v>
      </c>
    </row>
    <row r="67" spans="1:19" ht="57.6" x14ac:dyDescent="0.3">
      <c r="A67" s="1" t="s">
        <v>75</v>
      </c>
      <c r="B67" s="1" t="s">
        <v>148</v>
      </c>
      <c r="C67" s="1" t="s">
        <v>624</v>
      </c>
      <c r="D67" s="1" t="s">
        <v>1162</v>
      </c>
      <c r="E67" s="1" t="s">
        <v>126</v>
      </c>
      <c r="F67" s="8" t="s">
        <v>147</v>
      </c>
      <c r="G67" s="3" t="s">
        <v>146</v>
      </c>
      <c r="H67" s="3"/>
      <c r="I67" s="3" t="s">
        <v>145</v>
      </c>
      <c r="J67" s="3"/>
      <c r="K67" s="3"/>
      <c r="L67" s="3"/>
      <c r="M67" s="2" t="s">
        <v>144</v>
      </c>
      <c r="N67" s="3">
        <v>25</v>
      </c>
      <c r="O67" s="3"/>
      <c r="P67" s="3">
        <v>1</v>
      </c>
      <c r="Q67" s="3"/>
      <c r="R67" s="3" t="s">
        <v>143</v>
      </c>
      <c r="S67" s="3" t="s">
        <v>142</v>
      </c>
    </row>
    <row r="68" spans="1:19" ht="57.6" x14ac:dyDescent="0.3">
      <c r="A68" s="1" t="s">
        <v>75</v>
      </c>
      <c r="B68" s="14" t="s">
        <v>133</v>
      </c>
      <c r="C68" s="1" t="s">
        <v>141</v>
      </c>
      <c r="D68" s="1"/>
      <c r="E68" s="6" t="s">
        <v>121</v>
      </c>
      <c r="F68" s="3" t="s">
        <v>123</v>
      </c>
      <c r="G68" s="3" t="s">
        <v>140</v>
      </c>
      <c r="H68" s="6" t="s">
        <v>139</v>
      </c>
      <c r="I68" s="3" t="s">
        <v>138</v>
      </c>
      <c r="J68" s="3"/>
      <c r="K68" s="3"/>
      <c r="L68" s="3"/>
      <c r="M68" s="2" t="s">
        <v>109</v>
      </c>
      <c r="N68" s="3">
        <v>30</v>
      </c>
      <c r="O68" s="3"/>
      <c r="P68" s="3" t="s">
        <v>3</v>
      </c>
      <c r="Q68" s="3"/>
      <c r="R68" s="3" t="s">
        <v>107</v>
      </c>
      <c r="S68" s="3" t="s">
        <v>128</v>
      </c>
    </row>
    <row r="69" spans="1:19" ht="72" x14ac:dyDescent="0.3">
      <c r="A69" s="1" t="s">
        <v>75</v>
      </c>
      <c r="B69" s="14" t="s">
        <v>133</v>
      </c>
      <c r="C69" s="1" t="s">
        <v>137</v>
      </c>
      <c r="D69" s="1"/>
      <c r="E69" s="6" t="s">
        <v>111</v>
      </c>
      <c r="F69" s="3" t="s">
        <v>117</v>
      </c>
      <c r="G69" s="3" t="s">
        <v>136</v>
      </c>
      <c r="H69" s="6" t="s">
        <v>135</v>
      </c>
      <c r="I69" s="3" t="s">
        <v>134</v>
      </c>
      <c r="J69" s="3"/>
      <c r="K69" s="3"/>
      <c r="L69" s="3"/>
      <c r="M69" s="2" t="s">
        <v>109</v>
      </c>
      <c r="N69" s="3">
        <v>30</v>
      </c>
      <c r="O69" s="3"/>
      <c r="P69" s="3" t="s">
        <v>3</v>
      </c>
      <c r="Q69" s="3"/>
      <c r="R69" s="3" t="s">
        <v>107</v>
      </c>
      <c r="S69" s="3" t="s">
        <v>128</v>
      </c>
    </row>
    <row r="70" spans="1:19" ht="86.4" x14ac:dyDescent="0.3">
      <c r="A70" s="1" t="s">
        <v>75</v>
      </c>
      <c r="B70" s="14" t="s">
        <v>133</v>
      </c>
      <c r="C70" s="1" t="s">
        <v>132</v>
      </c>
      <c r="D70" s="1"/>
      <c r="E70" s="6" t="s">
        <v>27</v>
      </c>
      <c r="F70" s="3" t="s">
        <v>110</v>
      </c>
      <c r="G70" s="3" t="s">
        <v>131</v>
      </c>
      <c r="H70" s="6" t="s">
        <v>130</v>
      </c>
      <c r="I70" s="3" t="s">
        <v>129</v>
      </c>
      <c r="J70" s="3"/>
      <c r="K70" s="3"/>
      <c r="L70" s="3"/>
      <c r="M70" s="2" t="s">
        <v>109</v>
      </c>
      <c r="N70" s="3">
        <v>30</v>
      </c>
      <c r="O70" s="3"/>
      <c r="P70" s="3" t="s">
        <v>3</v>
      </c>
      <c r="Q70" s="3"/>
      <c r="R70" s="3" t="s">
        <v>107</v>
      </c>
      <c r="S70" s="3" t="s">
        <v>128</v>
      </c>
    </row>
    <row r="71" spans="1:19" ht="57.6" x14ac:dyDescent="0.3">
      <c r="A71" s="1" t="s">
        <v>75</v>
      </c>
      <c r="B71" s="14" t="s">
        <v>115</v>
      </c>
      <c r="C71" s="1" t="s">
        <v>127</v>
      </c>
      <c r="D71" s="1"/>
      <c r="E71" s="1" t="s">
        <v>126</v>
      </c>
      <c r="F71" s="3" t="s">
        <v>125</v>
      </c>
      <c r="G71" s="3" t="s">
        <v>124</v>
      </c>
      <c r="H71" s="6" t="s">
        <v>121</v>
      </c>
      <c r="I71" s="3" t="s">
        <v>123</v>
      </c>
      <c r="J71" s="3"/>
      <c r="K71" s="3"/>
      <c r="L71" s="3"/>
      <c r="M71" s="2" t="s">
        <v>109</v>
      </c>
      <c r="N71" s="3">
        <v>30</v>
      </c>
      <c r="O71" s="3"/>
      <c r="P71" s="3" t="s">
        <v>3</v>
      </c>
      <c r="Q71" s="3"/>
      <c r="R71" s="3" t="s">
        <v>107</v>
      </c>
      <c r="S71" s="3" t="s">
        <v>128</v>
      </c>
    </row>
    <row r="72" spans="1:19" ht="72" x14ac:dyDescent="0.3">
      <c r="A72" s="1" t="s">
        <v>75</v>
      </c>
      <c r="B72" s="14" t="s">
        <v>115</v>
      </c>
      <c r="C72" s="1" t="s">
        <v>122</v>
      </c>
      <c r="D72" s="1"/>
      <c r="E72" s="1" t="s">
        <v>121</v>
      </c>
      <c r="F72" s="3" t="s">
        <v>120</v>
      </c>
      <c r="G72" s="3" t="s">
        <v>119</v>
      </c>
      <c r="H72" s="6" t="s">
        <v>118</v>
      </c>
      <c r="I72" s="3" t="s">
        <v>117</v>
      </c>
      <c r="J72" s="3"/>
      <c r="K72" s="3"/>
      <c r="L72" s="3"/>
      <c r="M72" s="2" t="s">
        <v>109</v>
      </c>
      <c r="N72" s="3">
        <v>30</v>
      </c>
      <c r="O72" s="3"/>
      <c r="P72" s="3">
        <v>5</v>
      </c>
      <c r="Q72" s="3" t="s">
        <v>116</v>
      </c>
      <c r="R72" s="3" t="s">
        <v>107</v>
      </c>
      <c r="S72" s="3" t="s">
        <v>128</v>
      </c>
    </row>
    <row r="73" spans="1:19" ht="86.4" x14ac:dyDescent="0.3">
      <c r="A73" s="1" t="s">
        <v>75</v>
      </c>
      <c r="B73" s="14" t="s">
        <v>115</v>
      </c>
      <c r="C73" s="1" t="s">
        <v>114</v>
      </c>
      <c r="D73" s="1"/>
      <c r="E73" s="1" t="s">
        <v>111</v>
      </c>
      <c r="F73" s="3" t="s">
        <v>113</v>
      </c>
      <c r="G73" s="3" t="s">
        <v>112</v>
      </c>
      <c r="H73" s="6" t="s">
        <v>111</v>
      </c>
      <c r="I73" s="3" t="s">
        <v>110</v>
      </c>
      <c r="J73" s="3"/>
      <c r="K73" s="3"/>
      <c r="L73" s="3"/>
      <c r="M73" s="2" t="s">
        <v>109</v>
      </c>
      <c r="N73" s="3">
        <v>30</v>
      </c>
      <c r="O73" s="3"/>
      <c r="P73" s="3">
        <v>5</v>
      </c>
      <c r="Q73" s="3" t="s">
        <v>108</v>
      </c>
      <c r="R73" s="3" t="s">
        <v>107</v>
      </c>
      <c r="S73" s="3" t="s">
        <v>128</v>
      </c>
    </row>
    <row r="74" spans="1:19" ht="43.2" x14ac:dyDescent="0.3">
      <c r="A74" s="1" t="s">
        <v>75</v>
      </c>
      <c r="B74" s="1" t="s">
        <v>106</v>
      </c>
      <c r="C74" s="6" t="s">
        <v>28</v>
      </c>
      <c r="D74" s="6" t="s">
        <v>605</v>
      </c>
      <c r="E74" s="1" t="s">
        <v>27</v>
      </c>
      <c r="F74" s="3" t="s">
        <v>26</v>
      </c>
      <c r="G74" s="3" t="s">
        <v>105</v>
      </c>
      <c r="H74" s="6" t="s">
        <v>104</v>
      </c>
      <c r="I74" s="3" t="s">
        <v>103</v>
      </c>
      <c r="J74" s="3"/>
      <c r="K74" s="3"/>
      <c r="L74" s="3"/>
      <c r="M74" s="2" t="s">
        <v>4</v>
      </c>
      <c r="N74" s="3" t="s">
        <v>31</v>
      </c>
      <c r="O74" s="3"/>
      <c r="P74" s="3">
        <v>15</v>
      </c>
      <c r="Q74" s="3" t="s">
        <v>1211</v>
      </c>
      <c r="R74" s="4" t="s">
        <v>230</v>
      </c>
      <c r="S74" s="3" t="s">
        <v>102</v>
      </c>
    </row>
    <row r="75" spans="1:19" ht="43.2" x14ac:dyDescent="0.3">
      <c r="A75" s="1" t="s">
        <v>75</v>
      </c>
      <c r="B75" s="1" t="s">
        <v>106</v>
      </c>
      <c r="C75" s="6" t="s">
        <v>28</v>
      </c>
      <c r="D75" s="6" t="s">
        <v>605</v>
      </c>
      <c r="E75" s="1" t="s">
        <v>27</v>
      </c>
      <c r="F75" s="3" t="s">
        <v>26</v>
      </c>
      <c r="G75" s="3" t="s">
        <v>1145</v>
      </c>
      <c r="H75" s="6" t="s">
        <v>104</v>
      </c>
      <c r="I75" s="3" t="s">
        <v>103</v>
      </c>
      <c r="J75" s="3"/>
      <c r="K75" s="3"/>
      <c r="L75" s="3"/>
      <c r="M75" s="2" t="s">
        <v>4</v>
      </c>
      <c r="N75" s="3" t="s">
        <v>3</v>
      </c>
      <c r="O75" s="3"/>
      <c r="P75" s="3">
        <v>1.9</v>
      </c>
      <c r="Q75" s="3" t="s">
        <v>601</v>
      </c>
      <c r="R75" s="4" t="s">
        <v>1</v>
      </c>
      <c r="S75" s="3" t="s">
        <v>0</v>
      </c>
    </row>
    <row r="76" spans="1:19" ht="28.8" x14ac:dyDescent="0.3">
      <c r="A76" s="1" t="s">
        <v>75</v>
      </c>
      <c r="B76" s="1" t="s">
        <v>101</v>
      </c>
      <c r="C76" s="8" t="s">
        <v>100</v>
      </c>
      <c r="D76" s="6" t="s">
        <v>247</v>
      </c>
      <c r="E76" s="1" t="s">
        <v>616</v>
      </c>
      <c r="F76" s="3" t="s">
        <v>99</v>
      </c>
      <c r="G76" s="3" t="s">
        <v>1146</v>
      </c>
      <c r="H76" s="6" t="s">
        <v>97</v>
      </c>
      <c r="I76" s="3" t="s">
        <v>96</v>
      </c>
      <c r="J76" s="3"/>
      <c r="K76" s="3"/>
      <c r="L76" s="3"/>
      <c r="M76" s="2" t="s">
        <v>4</v>
      </c>
      <c r="N76" s="3" t="s">
        <v>3</v>
      </c>
      <c r="O76" s="3"/>
      <c r="P76" s="3">
        <v>3.5</v>
      </c>
      <c r="Q76" s="15" t="s">
        <v>95</v>
      </c>
      <c r="R76" s="4" t="s">
        <v>1</v>
      </c>
      <c r="S76" s="3" t="s">
        <v>0</v>
      </c>
    </row>
    <row r="77" spans="1:19" ht="72" x14ac:dyDescent="0.3">
      <c r="A77" s="1" t="s">
        <v>75</v>
      </c>
      <c r="B77" s="1" t="s">
        <v>94</v>
      </c>
      <c r="C77" s="6" t="s">
        <v>93</v>
      </c>
      <c r="D77" s="6"/>
      <c r="E77" s="3" t="s">
        <v>92</v>
      </c>
      <c r="F77" s="3" t="s">
        <v>91</v>
      </c>
      <c r="G77" s="3" t="s">
        <v>90</v>
      </c>
      <c r="H77" s="6" t="s">
        <v>89</v>
      </c>
      <c r="I77" s="3" t="s">
        <v>88</v>
      </c>
      <c r="J77" s="3"/>
      <c r="K77" s="3"/>
      <c r="L77" s="3"/>
      <c r="M77" s="2" t="s">
        <v>80</v>
      </c>
      <c r="N77" s="3" t="s">
        <v>79</v>
      </c>
      <c r="O77" s="3"/>
      <c r="P77" s="3">
        <v>1860</v>
      </c>
      <c r="Q77" s="3" t="s">
        <v>87</v>
      </c>
      <c r="R77" s="4" t="s">
        <v>77</v>
      </c>
      <c r="S77" s="3" t="s">
        <v>76</v>
      </c>
    </row>
    <row r="78" spans="1:19" ht="43.2" x14ac:dyDescent="0.3">
      <c r="A78" s="1" t="s">
        <v>75</v>
      </c>
      <c r="B78" s="1" t="s">
        <v>86</v>
      </c>
      <c r="C78" s="6" t="s">
        <v>85</v>
      </c>
      <c r="D78" s="6"/>
      <c r="E78" s="3" t="s">
        <v>84</v>
      </c>
      <c r="F78" s="3" t="s">
        <v>83</v>
      </c>
      <c r="G78" s="3" t="s">
        <v>82</v>
      </c>
      <c r="H78" s="3" t="s">
        <v>619</v>
      </c>
      <c r="I78" s="3" t="s">
        <v>81</v>
      </c>
      <c r="J78" s="3"/>
      <c r="K78" s="3"/>
      <c r="L78" s="3"/>
      <c r="M78" s="2" t="s">
        <v>80</v>
      </c>
      <c r="N78" s="3" t="s">
        <v>79</v>
      </c>
      <c r="O78" s="3"/>
      <c r="P78" s="3">
        <v>35.799999999999997</v>
      </c>
      <c r="Q78" s="3" t="s">
        <v>78</v>
      </c>
      <c r="R78" s="4" t="s">
        <v>77</v>
      </c>
      <c r="S78" s="3" t="s">
        <v>76</v>
      </c>
    </row>
    <row r="79" spans="1:19" ht="28.8" x14ac:dyDescent="0.3">
      <c r="A79" s="1" t="s">
        <v>75</v>
      </c>
      <c r="B79" s="1" t="s">
        <v>74</v>
      </c>
      <c r="C79" s="6" t="s">
        <v>73</v>
      </c>
      <c r="D79" s="6" t="s">
        <v>1155</v>
      </c>
      <c r="E79" s="3" t="s">
        <v>16</v>
      </c>
      <c r="F79" s="3" t="s">
        <v>15</v>
      </c>
      <c r="G79" s="3" t="s">
        <v>72</v>
      </c>
      <c r="H79" s="6" t="s">
        <v>71</v>
      </c>
      <c r="I79" s="3" t="s">
        <v>70</v>
      </c>
      <c r="J79" s="3"/>
      <c r="K79" s="3"/>
      <c r="L79" s="3"/>
      <c r="M79" s="2" t="s">
        <v>69</v>
      </c>
      <c r="N79" s="3">
        <v>30</v>
      </c>
      <c r="O79" s="3"/>
      <c r="P79" s="3">
        <v>0.73</v>
      </c>
      <c r="Q79" s="3" t="s">
        <v>68</v>
      </c>
      <c r="R79" s="4" t="s">
        <v>67</v>
      </c>
      <c r="S79" s="3" t="s">
        <v>66</v>
      </c>
    </row>
    <row r="80" spans="1:19" ht="28.8" x14ac:dyDescent="0.3">
      <c r="A80" s="1" t="s">
        <v>10</v>
      </c>
      <c r="B80" s="1" t="s">
        <v>62</v>
      </c>
      <c r="C80" s="3" t="s">
        <v>8</v>
      </c>
      <c r="D80" s="6" t="s">
        <v>700</v>
      </c>
      <c r="E80" s="3" t="s">
        <v>7</v>
      </c>
      <c r="F80" s="3" t="s">
        <v>6</v>
      </c>
      <c r="G80" s="3" t="s">
        <v>702</v>
      </c>
      <c r="H80" s="6" t="s">
        <v>64</v>
      </c>
      <c r="I80" s="3" t="s">
        <v>63</v>
      </c>
      <c r="J80" s="3"/>
      <c r="K80" s="3"/>
      <c r="L80" s="3"/>
      <c r="M80" s="2" t="s">
        <v>4</v>
      </c>
      <c r="N80" s="3" t="s">
        <v>3</v>
      </c>
      <c r="O80" s="3"/>
      <c r="P80" s="3">
        <v>16</v>
      </c>
      <c r="Q80" s="3" t="s">
        <v>2</v>
      </c>
      <c r="R80" s="4" t="s">
        <v>1</v>
      </c>
      <c r="S80" s="3" t="s">
        <v>0</v>
      </c>
    </row>
    <row r="81" spans="1:19" ht="43.2" x14ac:dyDescent="0.3">
      <c r="A81" s="1" t="s">
        <v>10</v>
      </c>
      <c r="B81" s="1" t="s">
        <v>62</v>
      </c>
      <c r="C81" s="6" t="s">
        <v>61</v>
      </c>
      <c r="D81" s="6" t="s">
        <v>1214</v>
      </c>
      <c r="E81" s="3" t="s">
        <v>60</v>
      </c>
      <c r="F81" s="3" t="s">
        <v>59</v>
      </c>
      <c r="G81" s="3" t="s">
        <v>58</v>
      </c>
      <c r="H81" s="6" t="s">
        <v>57</v>
      </c>
      <c r="I81" s="3" t="s">
        <v>56</v>
      </c>
      <c r="J81" s="3"/>
      <c r="K81" s="3"/>
      <c r="L81" s="3"/>
      <c r="M81" s="2" t="s">
        <v>55</v>
      </c>
      <c r="N81" s="3" t="s">
        <v>31</v>
      </c>
      <c r="O81" s="3"/>
      <c r="P81" s="3" t="s">
        <v>3</v>
      </c>
      <c r="Q81" s="3" t="s">
        <v>606</v>
      </c>
      <c r="R81" s="4" t="s">
        <v>30</v>
      </c>
      <c r="S81" s="3" t="s">
        <v>29</v>
      </c>
    </row>
    <row r="82" spans="1:19" ht="43.2" x14ac:dyDescent="0.3">
      <c r="A82" s="1" t="s">
        <v>10</v>
      </c>
      <c r="B82" s="1" t="s">
        <v>62</v>
      </c>
      <c r="C82" s="6" t="s">
        <v>304</v>
      </c>
      <c r="D82" s="6" t="s">
        <v>303</v>
      </c>
      <c r="E82" s="6" t="s">
        <v>170</v>
      </c>
      <c r="F82" s="3" t="s">
        <v>697</v>
      </c>
      <c r="G82" s="3" t="s">
        <v>1213</v>
      </c>
      <c r="H82" s="6" t="s">
        <v>173</v>
      </c>
      <c r="I82" s="3" t="s">
        <v>172</v>
      </c>
      <c r="J82" s="3"/>
      <c r="K82" s="3"/>
      <c r="L82" s="3"/>
      <c r="M82" s="2" t="s">
        <v>199</v>
      </c>
      <c r="N82" s="3">
        <v>30</v>
      </c>
      <c r="O82" s="3"/>
      <c r="P82" s="3" t="s">
        <v>3</v>
      </c>
      <c r="Q82" s="3" t="s">
        <v>1212</v>
      </c>
      <c r="R82" s="4" t="s">
        <v>548</v>
      </c>
      <c r="S82" s="3" t="s">
        <v>547</v>
      </c>
    </row>
    <row r="83" spans="1:19" ht="43.2" x14ac:dyDescent="0.3">
      <c r="A83" s="1" t="s">
        <v>10</v>
      </c>
      <c r="B83" s="1" t="s">
        <v>48</v>
      </c>
      <c r="C83" s="1" t="s">
        <v>54</v>
      </c>
      <c r="D83" s="6" t="s">
        <v>1159</v>
      </c>
      <c r="E83" s="1" t="s">
        <v>52</v>
      </c>
      <c r="F83" s="3" t="s">
        <v>51</v>
      </c>
      <c r="G83" s="3" t="s">
        <v>607</v>
      </c>
      <c r="H83" s="6" t="s">
        <v>60</v>
      </c>
      <c r="I83" s="3" t="s">
        <v>50</v>
      </c>
      <c r="J83" s="3"/>
      <c r="K83" s="3"/>
      <c r="L83" s="3"/>
      <c r="M83" s="2" t="s">
        <v>32</v>
      </c>
      <c r="N83" s="3" t="s">
        <v>31</v>
      </c>
      <c r="O83" s="3"/>
      <c r="P83" s="3" t="s">
        <v>3</v>
      </c>
      <c r="Q83" s="3" t="s">
        <v>49</v>
      </c>
      <c r="R83" s="4" t="s">
        <v>30</v>
      </c>
      <c r="S83" s="3" t="s">
        <v>29</v>
      </c>
    </row>
    <row r="84" spans="1:19" ht="28.8" x14ac:dyDescent="0.3">
      <c r="A84" s="1" t="s">
        <v>10</v>
      </c>
      <c r="B84" s="1" t="s">
        <v>48</v>
      </c>
      <c r="C84" s="1" t="s">
        <v>47</v>
      </c>
      <c r="D84" s="6" t="s">
        <v>46</v>
      </c>
      <c r="E84" s="18" t="s">
        <v>431</v>
      </c>
      <c r="F84" s="3" t="s">
        <v>44</v>
      </c>
      <c r="G84" s="3" t="s">
        <v>700</v>
      </c>
      <c r="H84" s="6" t="s">
        <v>42</v>
      </c>
      <c r="I84" s="3" t="s">
        <v>41</v>
      </c>
      <c r="J84" s="3"/>
      <c r="K84" s="3"/>
      <c r="L84" s="3"/>
      <c r="M84" s="2" t="s">
        <v>4</v>
      </c>
      <c r="N84" s="3" t="s">
        <v>3</v>
      </c>
      <c r="O84" s="3"/>
      <c r="P84" s="3">
        <v>11.8</v>
      </c>
      <c r="Q84" s="3" t="s">
        <v>40</v>
      </c>
      <c r="R84" s="4" t="s">
        <v>1</v>
      </c>
      <c r="S84" s="5" t="s">
        <v>0</v>
      </c>
    </row>
    <row r="85" spans="1:19" s="35" customFormat="1" ht="57.6" x14ac:dyDescent="0.3">
      <c r="A85" s="1" t="s">
        <v>10</v>
      </c>
      <c r="B85" s="1" t="s">
        <v>39</v>
      </c>
      <c r="C85" s="38" t="s">
        <v>1217</v>
      </c>
      <c r="D85" s="36" t="s">
        <v>1216</v>
      </c>
      <c r="E85" s="1"/>
      <c r="F85" s="36" t="s">
        <v>1215</v>
      </c>
      <c r="G85" s="36" t="s">
        <v>1219</v>
      </c>
      <c r="H85" s="36"/>
      <c r="I85" s="36" t="s">
        <v>1218</v>
      </c>
      <c r="J85" s="36"/>
      <c r="K85" s="36"/>
      <c r="L85" s="36"/>
      <c r="M85" s="37" t="s">
        <v>4</v>
      </c>
      <c r="N85" s="36" t="s">
        <v>3</v>
      </c>
      <c r="O85" s="36"/>
      <c r="P85" s="36" t="s">
        <v>3</v>
      </c>
      <c r="Q85" s="36"/>
      <c r="R85" s="36" t="s">
        <v>1220</v>
      </c>
      <c r="S85" s="36" t="s">
        <v>1221</v>
      </c>
    </row>
    <row r="86" spans="1:19" x14ac:dyDescent="0.3">
      <c r="A86" s="1" t="s">
        <v>10</v>
      </c>
      <c r="B86" s="1" t="s">
        <v>622</v>
      </c>
      <c r="C86" s="6" t="s">
        <v>38</v>
      </c>
      <c r="D86" s="6" t="s">
        <v>37</v>
      </c>
      <c r="E86" s="6" t="s">
        <v>36</v>
      </c>
      <c r="F86" s="3" t="s">
        <v>35</v>
      </c>
      <c r="G86" s="3" t="s">
        <v>209</v>
      </c>
      <c r="H86" s="6" t="s">
        <v>34</v>
      </c>
      <c r="I86" s="3" t="s">
        <v>33</v>
      </c>
      <c r="J86" s="3"/>
      <c r="K86" s="3"/>
      <c r="L86" s="3"/>
      <c r="M86" s="2" t="s">
        <v>32</v>
      </c>
      <c r="N86" s="3" t="s">
        <v>31</v>
      </c>
      <c r="O86" s="3"/>
      <c r="P86" s="3" t="s">
        <v>3</v>
      </c>
      <c r="Q86" s="3" t="s">
        <v>1222</v>
      </c>
      <c r="R86" s="4" t="s">
        <v>30</v>
      </c>
      <c r="S86" s="3" t="s">
        <v>29</v>
      </c>
    </row>
    <row r="87" spans="1:19" ht="28.8" x14ac:dyDescent="0.3">
      <c r="A87" s="1" t="s">
        <v>10</v>
      </c>
      <c r="B87" s="1" t="s">
        <v>622</v>
      </c>
      <c r="C87" s="6" t="s">
        <v>28</v>
      </c>
      <c r="D87" s="6" t="s">
        <v>605</v>
      </c>
      <c r="E87" s="6" t="s">
        <v>27</v>
      </c>
      <c r="F87" s="3" t="s">
        <v>26</v>
      </c>
      <c r="G87" s="3" t="s">
        <v>745</v>
      </c>
      <c r="H87" s="6" t="s">
        <v>24</v>
      </c>
      <c r="I87" s="3" t="s">
        <v>23</v>
      </c>
      <c r="J87" s="3"/>
      <c r="K87" s="3"/>
      <c r="L87" s="3"/>
      <c r="M87" s="2" t="s">
        <v>4</v>
      </c>
      <c r="N87" s="3" t="s">
        <v>3</v>
      </c>
      <c r="O87" s="3"/>
      <c r="P87" s="3">
        <f>61/2</f>
        <v>30.5</v>
      </c>
      <c r="Q87" s="3" t="s">
        <v>22</v>
      </c>
      <c r="R87" s="4" t="s">
        <v>1</v>
      </c>
      <c r="S87" s="3" t="s">
        <v>0</v>
      </c>
    </row>
    <row r="88" spans="1:19" ht="28.8" x14ac:dyDescent="0.3">
      <c r="A88" s="1" t="s">
        <v>10</v>
      </c>
      <c r="B88" s="1" t="s">
        <v>21</v>
      </c>
      <c r="C88" s="6" t="s">
        <v>20</v>
      </c>
      <c r="D88" s="6"/>
      <c r="E88" s="3" t="s">
        <v>19</v>
      </c>
      <c r="F88" s="3" t="s">
        <v>18</v>
      </c>
      <c r="G88" s="3" t="s">
        <v>17</v>
      </c>
      <c r="H88" s="6" t="s">
        <v>16</v>
      </c>
      <c r="I88" s="3" t="s">
        <v>15</v>
      </c>
      <c r="J88" s="3"/>
      <c r="K88" s="3"/>
      <c r="L88" s="3"/>
      <c r="M88" s="2" t="s">
        <v>14</v>
      </c>
      <c r="N88" s="3">
        <v>25</v>
      </c>
      <c r="O88" s="3"/>
      <c r="P88" s="3">
        <v>7</v>
      </c>
      <c r="Q88" s="3" t="s">
        <v>13</v>
      </c>
      <c r="R88" s="3" t="s">
        <v>12</v>
      </c>
      <c r="S88" s="3" t="s">
        <v>11</v>
      </c>
    </row>
    <row r="89" spans="1:19" ht="28.8" x14ac:dyDescent="0.3">
      <c r="A89" s="1" t="s">
        <v>10</v>
      </c>
      <c r="B89" s="1" t="s">
        <v>9</v>
      </c>
      <c r="C89" s="6" t="s">
        <v>8</v>
      </c>
      <c r="D89" s="6" t="s">
        <v>700</v>
      </c>
      <c r="E89" s="3" t="s">
        <v>7</v>
      </c>
      <c r="F89" s="3" t="s">
        <v>6</v>
      </c>
      <c r="G89" s="3" t="s">
        <v>307</v>
      </c>
      <c r="H89" s="3" t="s">
        <v>620</v>
      </c>
      <c r="I89" s="3" t="s">
        <v>5</v>
      </c>
      <c r="J89" s="3"/>
      <c r="K89" s="3"/>
      <c r="L89" s="3"/>
      <c r="M89" s="2" t="s">
        <v>4</v>
      </c>
      <c r="N89" s="3" t="s">
        <v>3</v>
      </c>
      <c r="O89" s="3"/>
      <c r="P89" s="3">
        <v>16</v>
      </c>
      <c r="Q89" s="3" t="s">
        <v>2</v>
      </c>
      <c r="R89" s="4" t="s">
        <v>1</v>
      </c>
      <c r="S89" s="3" t="s">
        <v>0</v>
      </c>
    </row>
  </sheetData>
  <hyperlinks>
    <hyperlink ref="S10" r:id="rId1" xr:uid="{72D49C4B-8C5A-44A6-AEBC-56F66213ED2C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C3F8-803A-415E-ACA4-5D833B142F03}">
  <dimension ref="A1:S167"/>
  <sheetViews>
    <sheetView zoomScale="90" zoomScaleNormal="90" workbookViewId="0"/>
  </sheetViews>
  <sheetFormatPr defaultColWidth="9.109375" defaultRowHeight="14.4" x14ac:dyDescent="0.3"/>
  <cols>
    <col min="1" max="1" width="17.88671875" style="18" customWidth="1"/>
    <col min="2" max="2" width="30.33203125" style="18" customWidth="1"/>
    <col min="3" max="3" width="31.5546875" style="19" customWidth="1"/>
    <col min="4" max="4" width="19.109375" style="19" customWidth="1"/>
    <col min="5" max="5" width="31.5546875" style="19" customWidth="1"/>
    <col min="6" max="6" width="33.5546875" style="19" customWidth="1"/>
    <col min="7" max="7" width="34.109375" style="18" customWidth="1"/>
    <col min="8" max="8" width="21.88671875" style="18" customWidth="1"/>
    <col min="9" max="12" width="40" style="18" customWidth="1"/>
    <col min="13" max="15" width="17.6640625" style="18" customWidth="1"/>
    <col min="16" max="16" width="17" style="19" customWidth="1"/>
    <col min="17" max="17" width="40.6640625" style="19" customWidth="1"/>
    <col min="18" max="18" width="28.5546875" style="19" customWidth="1"/>
    <col min="19" max="19" width="26.88671875" style="18" customWidth="1"/>
    <col min="20" max="16384" width="9.109375" style="18"/>
  </cols>
  <sheetData>
    <row r="1" spans="1:19" x14ac:dyDescent="0.3">
      <c r="A1" s="31" t="s">
        <v>596</v>
      </c>
      <c r="B1" s="31" t="s">
        <v>595</v>
      </c>
      <c r="C1" s="31" t="s">
        <v>594</v>
      </c>
      <c r="D1" s="30" t="s">
        <v>593</v>
      </c>
      <c r="E1" s="30" t="s">
        <v>592</v>
      </c>
      <c r="F1" s="30" t="s">
        <v>591</v>
      </c>
      <c r="G1" s="30" t="s">
        <v>590</v>
      </c>
      <c r="H1" s="30" t="s">
        <v>589</v>
      </c>
      <c r="I1" s="30" t="s">
        <v>588</v>
      </c>
      <c r="J1" s="30" t="s">
        <v>587</v>
      </c>
      <c r="K1" s="30" t="s">
        <v>586</v>
      </c>
      <c r="L1" s="30" t="s">
        <v>585</v>
      </c>
      <c r="M1" s="30" t="s">
        <v>584</v>
      </c>
      <c r="N1" s="30" t="s">
        <v>583</v>
      </c>
      <c r="O1" s="29" t="s">
        <v>1128</v>
      </c>
      <c r="P1" s="29" t="s">
        <v>1127</v>
      </c>
      <c r="Q1" s="30" t="s">
        <v>581</v>
      </c>
      <c r="R1" s="30" t="s">
        <v>580</v>
      </c>
      <c r="S1" s="30" t="s">
        <v>579</v>
      </c>
    </row>
    <row r="2" spans="1:19" ht="57.6" x14ac:dyDescent="0.3">
      <c r="A2" s="19" t="s">
        <v>968</v>
      </c>
      <c r="B2" s="19" t="s">
        <v>1126</v>
      </c>
      <c r="C2" s="19" t="s">
        <v>1125</v>
      </c>
      <c r="D2" s="19" t="s">
        <v>1124</v>
      </c>
      <c r="E2" s="22"/>
      <c r="F2" s="19" t="s">
        <v>1031</v>
      </c>
      <c r="G2" s="19" t="s">
        <v>1123</v>
      </c>
      <c r="H2" s="18" t="s">
        <v>1122</v>
      </c>
      <c r="I2" s="19" t="s">
        <v>1121</v>
      </c>
      <c r="J2" s="19"/>
      <c r="K2" s="19"/>
      <c r="L2" s="19"/>
      <c r="M2" s="20" t="s">
        <v>760</v>
      </c>
      <c r="N2" s="19" t="s">
        <v>3</v>
      </c>
      <c r="O2" s="19"/>
      <c r="P2" s="19" t="s">
        <v>3</v>
      </c>
      <c r="R2" s="19" t="s">
        <v>627</v>
      </c>
      <c r="S2" s="19" t="s">
        <v>600</v>
      </c>
    </row>
    <row r="3" spans="1:19" s="26" customFormat="1" ht="57.6" x14ac:dyDescent="0.3">
      <c r="A3" s="19" t="s">
        <v>968</v>
      </c>
      <c r="B3" s="19" t="s">
        <v>1113</v>
      </c>
      <c r="C3" s="19" t="s">
        <v>1120</v>
      </c>
      <c r="D3" s="19" t="s">
        <v>1119</v>
      </c>
      <c r="E3" s="22" t="s">
        <v>1118</v>
      </c>
      <c r="F3" s="19" t="s">
        <v>1117</v>
      </c>
      <c r="G3" s="19" t="s">
        <v>1116</v>
      </c>
      <c r="H3" s="19" t="s">
        <v>1115</v>
      </c>
      <c r="I3" s="19" t="s">
        <v>1114</v>
      </c>
      <c r="J3" s="25"/>
      <c r="K3" s="25"/>
      <c r="L3" s="25"/>
      <c r="M3" s="20" t="s">
        <v>760</v>
      </c>
      <c r="N3" s="19" t="s">
        <v>3</v>
      </c>
      <c r="O3" s="25"/>
      <c r="P3" s="22" t="s">
        <v>3</v>
      </c>
      <c r="Q3" s="25"/>
      <c r="R3" s="19" t="s">
        <v>627</v>
      </c>
      <c r="S3" s="19" t="s">
        <v>600</v>
      </c>
    </row>
    <row r="4" spans="1:19" ht="57.6" x14ac:dyDescent="0.3">
      <c r="A4" s="19" t="s">
        <v>968</v>
      </c>
      <c r="B4" s="19" t="s">
        <v>1113</v>
      </c>
      <c r="C4" s="19" t="s">
        <v>1120</v>
      </c>
      <c r="D4" s="19" t="s">
        <v>1119</v>
      </c>
      <c r="E4" s="22" t="s">
        <v>1118</v>
      </c>
      <c r="F4" s="19" t="s">
        <v>1117</v>
      </c>
      <c r="G4" s="19" t="s">
        <v>1116</v>
      </c>
      <c r="H4" s="18" t="s">
        <v>1115</v>
      </c>
      <c r="I4" s="19" t="s">
        <v>1114</v>
      </c>
      <c r="J4" s="19"/>
      <c r="K4" s="19"/>
      <c r="L4" s="19"/>
      <c r="M4" s="20" t="s">
        <v>683</v>
      </c>
      <c r="N4" s="19" t="s">
        <v>682</v>
      </c>
      <c r="O4" s="19"/>
      <c r="P4" s="19" t="s">
        <v>3</v>
      </c>
      <c r="Q4" s="19" t="s">
        <v>751</v>
      </c>
      <c r="R4" s="19" t="s">
        <v>556</v>
      </c>
      <c r="S4" s="19" t="s">
        <v>681</v>
      </c>
    </row>
    <row r="5" spans="1:19" ht="57.6" x14ac:dyDescent="0.3">
      <c r="A5" s="19" t="s">
        <v>968</v>
      </c>
      <c r="B5" s="19" t="s">
        <v>1113</v>
      </c>
      <c r="C5" s="19" t="s">
        <v>1112</v>
      </c>
      <c r="D5" s="19" t="s">
        <v>1111</v>
      </c>
      <c r="E5" s="22" t="s">
        <v>1110</v>
      </c>
      <c r="F5" s="19" t="s">
        <v>1037</v>
      </c>
      <c r="G5" s="19" t="s">
        <v>1109</v>
      </c>
      <c r="H5" s="19" t="s">
        <v>1108</v>
      </c>
      <c r="I5" s="19" t="s">
        <v>1107</v>
      </c>
      <c r="J5" s="19"/>
      <c r="K5" s="19"/>
      <c r="L5" s="19"/>
      <c r="M5" s="20" t="s">
        <v>683</v>
      </c>
      <c r="N5" s="19" t="s">
        <v>682</v>
      </c>
      <c r="O5" s="19"/>
      <c r="P5" s="19" t="s">
        <v>3</v>
      </c>
      <c r="Q5" s="19" t="s">
        <v>751</v>
      </c>
      <c r="R5" s="19" t="s">
        <v>695</v>
      </c>
      <c r="S5" s="19" t="s">
        <v>694</v>
      </c>
    </row>
    <row r="6" spans="1:19" ht="57.6" x14ac:dyDescent="0.3">
      <c r="A6" s="19" t="s">
        <v>968</v>
      </c>
      <c r="B6" s="19" t="s">
        <v>1104</v>
      </c>
      <c r="C6" s="19" t="s">
        <v>734</v>
      </c>
      <c r="D6" s="19" t="s">
        <v>234</v>
      </c>
      <c r="E6" s="18" t="s">
        <v>227</v>
      </c>
      <c r="F6" s="19" t="s">
        <v>226</v>
      </c>
      <c r="G6" s="19" t="s">
        <v>1103</v>
      </c>
      <c r="H6" s="18" t="s">
        <v>1105</v>
      </c>
      <c r="I6" s="19" t="s">
        <v>1102</v>
      </c>
      <c r="J6" s="19"/>
      <c r="K6" s="19"/>
      <c r="L6" s="19"/>
      <c r="M6" s="20" t="s">
        <v>722</v>
      </c>
      <c r="N6" s="19">
        <v>37</v>
      </c>
      <c r="O6" s="19"/>
      <c r="P6" s="19" t="s">
        <v>3</v>
      </c>
      <c r="Q6" s="19" t="s">
        <v>1106</v>
      </c>
      <c r="R6" s="19" t="s">
        <v>608</v>
      </c>
      <c r="S6" s="19" t="s">
        <v>177</v>
      </c>
    </row>
    <row r="7" spans="1:19" ht="43.2" x14ac:dyDescent="0.3">
      <c r="A7" s="19" t="s">
        <v>968</v>
      </c>
      <c r="B7" s="19" t="s">
        <v>1104</v>
      </c>
      <c r="C7" s="19" t="s">
        <v>734</v>
      </c>
      <c r="D7" s="19" t="s">
        <v>234</v>
      </c>
      <c r="E7" s="18" t="s">
        <v>227</v>
      </c>
      <c r="F7" s="19" t="s">
        <v>226</v>
      </c>
      <c r="G7" s="19" t="s">
        <v>1103</v>
      </c>
      <c r="H7" s="18" t="s">
        <v>1105</v>
      </c>
      <c r="I7" s="19" t="s">
        <v>1102</v>
      </c>
      <c r="J7" s="19"/>
      <c r="K7" s="19"/>
      <c r="L7" s="19"/>
      <c r="M7" s="20" t="s">
        <v>760</v>
      </c>
      <c r="N7" s="19" t="s">
        <v>3</v>
      </c>
      <c r="O7" s="19"/>
      <c r="P7" s="19" t="s">
        <v>3</v>
      </c>
      <c r="Q7" s="19" t="s">
        <v>737</v>
      </c>
      <c r="R7" s="19" t="s">
        <v>627</v>
      </c>
      <c r="S7" s="19" t="s">
        <v>600</v>
      </c>
    </row>
    <row r="8" spans="1:19" ht="43.2" x14ac:dyDescent="0.3">
      <c r="A8" s="19" t="s">
        <v>968</v>
      </c>
      <c r="B8" s="19" t="s">
        <v>1104</v>
      </c>
      <c r="C8" s="19" t="s">
        <v>734</v>
      </c>
      <c r="D8" s="19" t="s">
        <v>234</v>
      </c>
      <c r="E8" s="18" t="s">
        <v>227</v>
      </c>
      <c r="F8" s="19" t="s">
        <v>226</v>
      </c>
      <c r="G8" s="19" t="s">
        <v>1103</v>
      </c>
      <c r="I8" s="19" t="s">
        <v>1102</v>
      </c>
      <c r="J8" s="19"/>
      <c r="K8" s="19"/>
      <c r="L8" s="19"/>
      <c r="M8" s="20" t="s">
        <v>977</v>
      </c>
      <c r="N8" s="19">
        <v>37</v>
      </c>
      <c r="O8" s="19"/>
      <c r="P8" s="19">
        <v>0.6</v>
      </c>
      <c r="Q8" s="19" t="s">
        <v>1101</v>
      </c>
      <c r="R8" s="19" t="s">
        <v>637</v>
      </c>
      <c r="S8" s="19" t="s">
        <v>976</v>
      </c>
    </row>
    <row r="9" spans="1:19" ht="57.6" x14ac:dyDescent="0.3">
      <c r="A9" s="19" t="s">
        <v>968</v>
      </c>
      <c r="B9" s="19" t="s">
        <v>1100</v>
      </c>
      <c r="C9" s="19" t="s">
        <v>1099</v>
      </c>
      <c r="D9" s="19" t="s">
        <v>745</v>
      </c>
      <c r="E9" s="18" t="s">
        <v>24</v>
      </c>
      <c r="F9" s="19" t="s">
        <v>23</v>
      </c>
      <c r="G9" s="19" t="s">
        <v>1098</v>
      </c>
      <c r="H9" s="18" t="s">
        <v>1097</v>
      </c>
      <c r="I9" s="19" t="s">
        <v>1096</v>
      </c>
      <c r="J9" s="19"/>
      <c r="K9" s="19"/>
      <c r="L9" s="19"/>
      <c r="M9" s="20" t="s">
        <v>977</v>
      </c>
      <c r="N9" s="19">
        <v>37</v>
      </c>
      <c r="O9" s="19"/>
      <c r="P9" s="19" t="s">
        <v>3</v>
      </c>
      <c r="R9" s="19" t="s">
        <v>637</v>
      </c>
      <c r="S9" s="19" t="s">
        <v>976</v>
      </c>
    </row>
    <row r="10" spans="1:19" ht="57.6" x14ac:dyDescent="0.3">
      <c r="A10" s="19" t="s">
        <v>968</v>
      </c>
      <c r="B10" s="19" t="s">
        <v>1100</v>
      </c>
      <c r="C10" s="19" t="s">
        <v>1099</v>
      </c>
      <c r="D10" s="19" t="s">
        <v>745</v>
      </c>
      <c r="E10" s="18" t="s">
        <v>24</v>
      </c>
      <c r="F10" s="19" t="s">
        <v>23</v>
      </c>
      <c r="G10" s="19" t="s">
        <v>1098</v>
      </c>
      <c r="H10" s="18" t="s">
        <v>1097</v>
      </c>
      <c r="I10" s="19" t="s">
        <v>1096</v>
      </c>
      <c r="J10" s="19"/>
      <c r="K10" s="19"/>
      <c r="L10" s="19"/>
      <c r="M10" s="20" t="s">
        <v>760</v>
      </c>
      <c r="N10" s="19" t="s">
        <v>3</v>
      </c>
      <c r="O10" s="19"/>
      <c r="P10" s="19" t="s">
        <v>3</v>
      </c>
      <c r="Q10" s="19" t="s">
        <v>751</v>
      </c>
      <c r="R10" s="19" t="s">
        <v>627</v>
      </c>
      <c r="S10" s="19" t="s">
        <v>600</v>
      </c>
    </row>
    <row r="11" spans="1:19" ht="72" x14ac:dyDescent="0.3">
      <c r="A11" s="19" t="s">
        <v>968</v>
      </c>
      <c r="B11" s="19" t="s">
        <v>1095</v>
      </c>
      <c r="C11" s="19" t="s">
        <v>955</v>
      </c>
      <c r="E11" s="18"/>
      <c r="F11" s="19" t="s">
        <v>954</v>
      </c>
      <c r="G11" s="19" t="s">
        <v>1011</v>
      </c>
      <c r="I11" s="19" t="s">
        <v>1094</v>
      </c>
      <c r="J11" s="19"/>
      <c r="K11" s="19"/>
      <c r="L11" s="19"/>
      <c r="M11" s="20" t="s">
        <v>953</v>
      </c>
      <c r="N11" s="19" t="s">
        <v>3</v>
      </c>
      <c r="O11" s="19"/>
      <c r="P11" s="19" t="s">
        <v>3</v>
      </c>
      <c r="Q11" s="19" t="s">
        <v>1093</v>
      </c>
      <c r="R11" s="19" t="s">
        <v>1007</v>
      </c>
      <c r="S11" s="19" t="s">
        <v>951</v>
      </c>
    </row>
    <row r="12" spans="1:19" ht="72" x14ac:dyDescent="0.3">
      <c r="A12" s="19" t="s">
        <v>968</v>
      </c>
      <c r="B12" s="19" t="s">
        <v>1092</v>
      </c>
      <c r="C12" s="19" t="s">
        <v>1074</v>
      </c>
      <c r="E12" s="18" t="s">
        <v>1047</v>
      </c>
      <c r="F12" s="19" t="s">
        <v>1073</v>
      </c>
      <c r="G12" s="19" t="s">
        <v>1065</v>
      </c>
      <c r="H12" s="18" t="s">
        <v>1064</v>
      </c>
      <c r="I12" s="19" t="s">
        <v>1091</v>
      </c>
      <c r="J12" s="19"/>
      <c r="K12" s="19"/>
      <c r="L12" s="19"/>
      <c r="M12" s="20" t="s">
        <v>525</v>
      </c>
      <c r="N12" s="19" t="s">
        <v>3</v>
      </c>
      <c r="O12" s="19"/>
      <c r="P12" s="19">
        <v>5.3999999999999999E-2</v>
      </c>
      <c r="Q12" s="19" t="s">
        <v>1067</v>
      </c>
      <c r="R12" s="19" t="s">
        <v>1069</v>
      </c>
      <c r="S12" s="19" t="s">
        <v>1068</v>
      </c>
    </row>
    <row r="13" spans="1:19" ht="72" x14ac:dyDescent="0.3">
      <c r="A13" s="19" t="s">
        <v>968</v>
      </c>
      <c r="B13" s="19" t="s">
        <v>1089</v>
      </c>
      <c r="C13" s="19" t="s">
        <v>1088</v>
      </c>
      <c r="D13" s="19" t="s">
        <v>46</v>
      </c>
      <c r="E13" s="18" t="s">
        <v>45</v>
      </c>
      <c r="F13" s="19" t="s">
        <v>44</v>
      </c>
      <c r="G13" s="19" t="s">
        <v>1087</v>
      </c>
      <c r="H13" s="18" t="s">
        <v>1086</v>
      </c>
      <c r="I13" s="19" t="s">
        <v>1085</v>
      </c>
      <c r="J13" s="19"/>
      <c r="K13" s="19"/>
      <c r="L13" s="19"/>
      <c r="M13" s="20" t="s">
        <v>760</v>
      </c>
      <c r="N13" s="19" t="s">
        <v>3</v>
      </c>
      <c r="O13" s="19"/>
      <c r="P13" s="19" t="s">
        <v>3</v>
      </c>
      <c r="R13" s="19" t="s">
        <v>627</v>
      </c>
      <c r="S13" s="19" t="s">
        <v>600</v>
      </c>
    </row>
    <row r="14" spans="1:19" ht="72" x14ac:dyDescent="0.3">
      <c r="A14" s="19" t="s">
        <v>968</v>
      </c>
      <c r="B14" s="19" t="s">
        <v>1089</v>
      </c>
      <c r="C14" s="19" t="s">
        <v>1088</v>
      </c>
      <c r="D14" s="19" t="s">
        <v>46</v>
      </c>
      <c r="E14" s="18" t="s">
        <v>45</v>
      </c>
      <c r="F14" s="19" t="s">
        <v>44</v>
      </c>
      <c r="G14" s="19" t="s">
        <v>1087</v>
      </c>
      <c r="H14" s="18" t="s">
        <v>1086</v>
      </c>
      <c r="I14" s="19" t="s">
        <v>1085</v>
      </c>
      <c r="J14" s="19"/>
      <c r="K14" s="19"/>
      <c r="L14" s="19"/>
      <c r="M14" s="20" t="s">
        <v>977</v>
      </c>
      <c r="N14" s="19">
        <v>37</v>
      </c>
      <c r="O14" s="19"/>
      <c r="P14" s="19" t="s">
        <v>3</v>
      </c>
      <c r="R14" s="19" t="s">
        <v>637</v>
      </c>
      <c r="S14" s="19" t="s">
        <v>976</v>
      </c>
    </row>
    <row r="15" spans="1:19" ht="72" x14ac:dyDescent="0.3">
      <c r="A15" s="19" t="s">
        <v>968</v>
      </c>
      <c r="B15" s="19" t="s">
        <v>1089</v>
      </c>
      <c r="C15" s="19" t="s">
        <v>1088</v>
      </c>
      <c r="D15" s="19" t="s">
        <v>46</v>
      </c>
      <c r="E15" s="18" t="s">
        <v>45</v>
      </c>
      <c r="F15" s="19" t="s">
        <v>44</v>
      </c>
      <c r="G15" s="19" t="s">
        <v>1087</v>
      </c>
      <c r="H15" s="18" t="s">
        <v>1086</v>
      </c>
      <c r="I15" s="19" t="s">
        <v>1085</v>
      </c>
      <c r="J15" s="19"/>
      <c r="K15" s="19"/>
      <c r="L15" s="19"/>
      <c r="M15" s="20" t="s">
        <v>683</v>
      </c>
      <c r="N15" s="19" t="s">
        <v>682</v>
      </c>
      <c r="O15" s="19"/>
      <c r="P15" s="19" t="s">
        <v>3</v>
      </c>
      <c r="Q15" s="19" t="s">
        <v>751</v>
      </c>
      <c r="R15" s="19" t="s">
        <v>556</v>
      </c>
      <c r="S15" s="19" t="s">
        <v>681</v>
      </c>
    </row>
    <row r="16" spans="1:19" ht="72" x14ac:dyDescent="0.3">
      <c r="A16" s="19" t="s">
        <v>968</v>
      </c>
      <c r="B16" s="19" t="s">
        <v>1089</v>
      </c>
      <c r="C16" s="19" t="s">
        <v>1088</v>
      </c>
      <c r="D16" s="19" t="s">
        <v>46</v>
      </c>
      <c r="E16" s="18" t="s">
        <v>45</v>
      </c>
      <c r="F16" s="19" t="s">
        <v>44</v>
      </c>
      <c r="G16" s="19" t="s">
        <v>1087</v>
      </c>
      <c r="H16" s="18" t="s">
        <v>1086</v>
      </c>
      <c r="I16" s="19" t="s">
        <v>1085</v>
      </c>
      <c r="J16" s="19"/>
      <c r="K16" s="19"/>
      <c r="L16" s="19"/>
      <c r="M16" s="20" t="s">
        <v>722</v>
      </c>
      <c r="N16" s="19">
        <v>37</v>
      </c>
      <c r="O16" s="19"/>
      <c r="P16" s="19" t="s">
        <v>3</v>
      </c>
      <c r="Q16" s="23" t="s">
        <v>1090</v>
      </c>
      <c r="R16" s="19" t="s">
        <v>608</v>
      </c>
      <c r="S16" s="19" t="s">
        <v>177</v>
      </c>
    </row>
    <row r="17" spans="1:19" s="19" customFormat="1" ht="72" x14ac:dyDescent="0.3">
      <c r="A17" s="19" t="s">
        <v>968</v>
      </c>
      <c r="B17" s="19" t="s">
        <v>1089</v>
      </c>
      <c r="C17" s="19" t="s">
        <v>1088</v>
      </c>
      <c r="D17" s="19" t="s">
        <v>46</v>
      </c>
      <c r="E17" s="18" t="s">
        <v>45</v>
      </c>
      <c r="F17" s="19" t="s">
        <v>44</v>
      </c>
      <c r="G17" s="19" t="s">
        <v>1087</v>
      </c>
      <c r="H17" s="18" t="s">
        <v>1086</v>
      </c>
      <c r="I17" s="19" t="s">
        <v>1085</v>
      </c>
      <c r="M17" s="20" t="s">
        <v>669</v>
      </c>
      <c r="N17" s="19" t="s">
        <v>3</v>
      </c>
      <c r="P17" s="19" t="s">
        <v>3</v>
      </c>
      <c r="Q17" s="23"/>
      <c r="R17" s="19" t="s">
        <v>668</v>
      </c>
      <c r="S17" s="19" t="s">
        <v>667</v>
      </c>
    </row>
    <row r="18" spans="1:19" s="19" customFormat="1" ht="86.4" x14ac:dyDescent="0.3">
      <c r="A18" s="22" t="s">
        <v>968</v>
      </c>
      <c r="B18" s="22" t="s">
        <v>1083</v>
      </c>
      <c r="C18" s="22" t="s">
        <v>1082</v>
      </c>
      <c r="D18" s="22" t="s">
        <v>691</v>
      </c>
      <c r="E18" s="18" t="s">
        <v>690</v>
      </c>
      <c r="F18" s="22" t="s">
        <v>839</v>
      </c>
      <c r="G18" s="22" t="s">
        <v>1081</v>
      </c>
      <c r="H18" s="18" t="s">
        <v>1080</v>
      </c>
      <c r="I18" s="22" t="s">
        <v>1079</v>
      </c>
      <c r="M18" s="20" t="s">
        <v>669</v>
      </c>
      <c r="N18" s="19" t="s">
        <v>3</v>
      </c>
      <c r="P18" s="19" t="s">
        <v>3</v>
      </c>
      <c r="Q18" s="23"/>
      <c r="R18" s="19" t="s">
        <v>668</v>
      </c>
      <c r="S18" s="19" t="s">
        <v>667</v>
      </c>
    </row>
    <row r="19" spans="1:19" s="19" customFormat="1" ht="86.4" x14ac:dyDescent="0.3">
      <c r="A19" s="22" t="s">
        <v>968</v>
      </c>
      <c r="B19" s="22" t="s">
        <v>1083</v>
      </c>
      <c r="C19" s="22" t="s">
        <v>1082</v>
      </c>
      <c r="D19" s="22" t="s">
        <v>691</v>
      </c>
      <c r="E19" s="18" t="s">
        <v>690</v>
      </c>
      <c r="F19" s="22" t="s">
        <v>839</v>
      </c>
      <c r="G19" s="22" t="s">
        <v>1081</v>
      </c>
      <c r="H19" s="18" t="s">
        <v>1080</v>
      </c>
      <c r="I19" s="22" t="s">
        <v>1079</v>
      </c>
      <c r="M19" s="20" t="s">
        <v>760</v>
      </c>
      <c r="N19" s="19" t="s">
        <v>3</v>
      </c>
      <c r="P19" s="19" t="s">
        <v>3</v>
      </c>
      <c r="Q19" s="23"/>
      <c r="R19" s="19" t="s">
        <v>627</v>
      </c>
      <c r="S19" s="19" t="s">
        <v>600</v>
      </c>
    </row>
    <row r="20" spans="1:19" s="19" customFormat="1" ht="86.4" x14ac:dyDescent="0.3">
      <c r="A20" s="22" t="s">
        <v>968</v>
      </c>
      <c r="B20" s="22" t="s">
        <v>1083</v>
      </c>
      <c r="C20" s="22" t="s">
        <v>1082</v>
      </c>
      <c r="D20" s="22" t="s">
        <v>691</v>
      </c>
      <c r="E20" s="18" t="s">
        <v>690</v>
      </c>
      <c r="F20" s="22" t="s">
        <v>839</v>
      </c>
      <c r="G20" s="22" t="s">
        <v>1081</v>
      </c>
      <c r="H20" s="18" t="s">
        <v>1080</v>
      </c>
      <c r="I20" s="22" t="s">
        <v>1079</v>
      </c>
      <c r="M20" s="20" t="s">
        <v>683</v>
      </c>
      <c r="N20" s="19" t="s">
        <v>682</v>
      </c>
      <c r="P20" s="19" t="s">
        <v>3</v>
      </c>
      <c r="Q20" s="19" t="s">
        <v>751</v>
      </c>
      <c r="R20" s="19" t="s">
        <v>556</v>
      </c>
      <c r="S20" s="19" t="s">
        <v>681</v>
      </c>
    </row>
    <row r="21" spans="1:19" s="19" customFormat="1" ht="86.4" x14ac:dyDescent="0.3">
      <c r="A21" s="22" t="s">
        <v>968</v>
      </c>
      <c r="B21" s="22" t="s">
        <v>1083</v>
      </c>
      <c r="C21" s="22" t="s">
        <v>1082</v>
      </c>
      <c r="D21" s="22" t="s">
        <v>691</v>
      </c>
      <c r="E21" s="18" t="s">
        <v>690</v>
      </c>
      <c r="F21" s="22" t="s">
        <v>839</v>
      </c>
      <c r="G21" s="22" t="s">
        <v>1081</v>
      </c>
      <c r="H21" s="18" t="s">
        <v>1080</v>
      </c>
      <c r="I21" s="22" t="s">
        <v>1079</v>
      </c>
      <c r="M21" s="20" t="s">
        <v>977</v>
      </c>
      <c r="N21" s="19">
        <v>37</v>
      </c>
      <c r="P21" s="19" t="s">
        <v>3</v>
      </c>
      <c r="Q21" s="23" t="s">
        <v>1084</v>
      </c>
      <c r="R21" s="19" t="s">
        <v>637</v>
      </c>
      <c r="S21" s="19" t="s">
        <v>976</v>
      </c>
    </row>
    <row r="22" spans="1:19" ht="86.4" x14ac:dyDescent="0.3">
      <c r="A22" s="22" t="s">
        <v>968</v>
      </c>
      <c r="B22" s="22" t="s">
        <v>1083</v>
      </c>
      <c r="C22" s="22" t="s">
        <v>1082</v>
      </c>
      <c r="D22" s="22" t="s">
        <v>691</v>
      </c>
      <c r="E22" s="18" t="s">
        <v>690</v>
      </c>
      <c r="F22" s="22" t="s">
        <v>839</v>
      </c>
      <c r="G22" s="22" t="s">
        <v>1081</v>
      </c>
      <c r="H22" s="18" t="s">
        <v>1080</v>
      </c>
      <c r="I22" s="22" t="s">
        <v>1079</v>
      </c>
      <c r="J22" s="22"/>
      <c r="K22" s="22"/>
      <c r="L22" s="22"/>
      <c r="M22" s="20" t="s">
        <v>722</v>
      </c>
      <c r="N22" s="19">
        <v>37</v>
      </c>
      <c r="O22" s="19" t="s">
        <v>1078</v>
      </c>
      <c r="P22" s="19" t="s">
        <v>3</v>
      </c>
      <c r="Q22" s="19" t="s">
        <v>1076</v>
      </c>
      <c r="R22" s="19" t="s">
        <v>608</v>
      </c>
      <c r="S22" s="19" t="s">
        <v>1077</v>
      </c>
    </row>
    <row r="23" spans="1:19" ht="86.4" x14ac:dyDescent="0.3">
      <c r="A23" s="19" t="s">
        <v>968</v>
      </c>
      <c r="B23" s="19" t="s">
        <v>1075</v>
      </c>
      <c r="C23" s="19" t="s">
        <v>1074</v>
      </c>
      <c r="E23" s="18" t="s">
        <v>1047</v>
      </c>
      <c r="F23" s="19" t="s">
        <v>1073</v>
      </c>
      <c r="G23" s="19" t="s">
        <v>1072</v>
      </c>
      <c r="H23" s="18" t="s">
        <v>1071</v>
      </c>
      <c r="I23" s="19" t="s">
        <v>1070</v>
      </c>
      <c r="J23" s="19"/>
      <c r="K23" s="19"/>
      <c r="L23" s="19"/>
      <c r="M23" s="20" t="s">
        <v>525</v>
      </c>
      <c r="N23" s="19" t="s">
        <v>3</v>
      </c>
      <c r="O23" s="19"/>
      <c r="P23" s="19">
        <v>5.8999999999999997E-2</v>
      </c>
      <c r="Q23" s="19" t="s">
        <v>1067</v>
      </c>
      <c r="R23" s="19" t="s">
        <v>1069</v>
      </c>
      <c r="S23" s="19" t="s">
        <v>1068</v>
      </c>
    </row>
    <row r="24" spans="1:19" ht="72" x14ac:dyDescent="0.3">
      <c r="A24" s="19" t="s">
        <v>968</v>
      </c>
      <c r="B24" s="19" t="s">
        <v>1066</v>
      </c>
      <c r="C24" s="19" t="s">
        <v>1065</v>
      </c>
      <c r="E24" s="19" t="s">
        <v>1064</v>
      </c>
      <c r="F24" s="19" t="s">
        <v>1063</v>
      </c>
      <c r="G24" s="19" t="s">
        <v>992</v>
      </c>
      <c r="H24" s="18" t="s">
        <v>991</v>
      </c>
      <c r="I24" s="19" t="s">
        <v>1062</v>
      </c>
      <c r="J24" s="19"/>
      <c r="K24" s="19"/>
      <c r="L24" s="19"/>
      <c r="M24" s="20" t="s">
        <v>628</v>
      </c>
      <c r="N24" s="19" t="s">
        <v>3</v>
      </c>
      <c r="O24" s="19"/>
      <c r="P24" s="19" t="s">
        <v>3</v>
      </c>
      <c r="R24" s="19" t="s">
        <v>1044</v>
      </c>
      <c r="S24" s="19" t="s">
        <v>1043</v>
      </c>
    </row>
    <row r="25" spans="1:19" ht="57.6" x14ac:dyDescent="0.3">
      <c r="A25" s="19" t="s">
        <v>968</v>
      </c>
      <c r="B25" s="19" t="s">
        <v>1061</v>
      </c>
      <c r="C25" s="19" t="s">
        <v>1060</v>
      </c>
      <c r="E25" s="22" t="s">
        <v>1059</v>
      </c>
      <c r="F25" s="19" t="s">
        <v>1058</v>
      </c>
      <c r="G25" s="19" t="s">
        <v>1057</v>
      </c>
      <c r="I25" s="19" t="s">
        <v>1056</v>
      </c>
      <c r="J25" s="19"/>
      <c r="K25" s="19"/>
      <c r="L25" s="19"/>
      <c r="M25" s="20" t="s">
        <v>683</v>
      </c>
      <c r="N25" s="19" t="s">
        <v>682</v>
      </c>
      <c r="O25" s="19"/>
      <c r="P25" s="19" t="s">
        <v>3</v>
      </c>
      <c r="Q25" s="19" t="s">
        <v>751</v>
      </c>
      <c r="R25" s="19" t="s">
        <v>556</v>
      </c>
      <c r="S25" s="19" t="s">
        <v>681</v>
      </c>
    </row>
    <row r="26" spans="1:19" ht="57.6" x14ac:dyDescent="0.3">
      <c r="A26" s="19" t="s">
        <v>968</v>
      </c>
      <c r="B26" s="19" t="s">
        <v>1061</v>
      </c>
      <c r="C26" s="19" t="s">
        <v>1060</v>
      </c>
      <c r="E26" s="22" t="s">
        <v>1059</v>
      </c>
      <c r="F26" s="19" t="s">
        <v>1058</v>
      </c>
      <c r="G26" s="19" t="s">
        <v>1057</v>
      </c>
      <c r="I26" s="19" t="s">
        <v>1056</v>
      </c>
      <c r="J26" s="19"/>
      <c r="K26" s="19"/>
      <c r="L26" s="19"/>
      <c r="M26" s="20" t="s">
        <v>760</v>
      </c>
      <c r="N26" s="19" t="s">
        <v>3</v>
      </c>
      <c r="O26" s="19"/>
      <c r="P26" s="19" t="s">
        <v>3</v>
      </c>
      <c r="Q26" s="19" t="s">
        <v>836</v>
      </c>
      <c r="R26" s="19" t="s">
        <v>627</v>
      </c>
      <c r="S26" s="19" t="s">
        <v>600</v>
      </c>
    </row>
    <row r="27" spans="1:19" ht="57.6" x14ac:dyDescent="0.3">
      <c r="A27" s="19" t="s">
        <v>968</v>
      </c>
      <c r="B27" s="19" t="s">
        <v>1055</v>
      </c>
      <c r="C27" s="19" t="s">
        <v>1054</v>
      </c>
      <c r="D27" s="19" t="s">
        <v>1053</v>
      </c>
      <c r="E27" s="22" t="s">
        <v>1052</v>
      </c>
      <c r="F27" s="19" t="s">
        <v>1051</v>
      </c>
      <c r="G27" s="19" t="s">
        <v>1050</v>
      </c>
      <c r="H27" s="18" t="s">
        <v>1027</v>
      </c>
      <c r="I27" s="19" t="s">
        <v>1039</v>
      </c>
      <c r="J27" s="19"/>
      <c r="K27" s="19"/>
      <c r="L27" s="19"/>
      <c r="M27" s="20" t="s">
        <v>683</v>
      </c>
      <c r="N27" s="19" t="s">
        <v>682</v>
      </c>
      <c r="O27" s="19"/>
      <c r="P27" s="19" t="s">
        <v>3</v>
      </c>
      <c r="Q27" s="19" t="s">
        <v>999</v>
      </c>
      <c r="R27" s="19" t="s">
        <v>695</v>
      </c>
      <c r="S27" s="19" t="s">
        <v>694</v>
      </c>
    </row>
    <row r="28" spans="1:19" ht="43.2" x14ac:dyDescent="0.3">
      <c r="A28" s="19" t="s">
        <v>968</v>
      </c>
      <c r="B28" s="19" t="s">
        <v>1049</v>
      </c>
      <c r="C28" s="19" t="s">
        <v>1048</v>
      </c>
      <c r="E28" s="22" t="s">
        <v>1047</v>
      </c>
      <c r="F28" s="19" t="s">
        <v>1046</v>
      </c>
      <c r="G28" s="19" t="s">
        <v>986</v>
      </c>
      <c r="H28" s="18" t="s">
        <v>985</v>
      </c>
      <c r="I28" s="19" t="s">
        <v>1045</v>
      </c>
      <c r="J28" s="19"/>
      <c r="K28" s="19"/>
      <c r="L28" s="19"/>
      <c r="M28" s="20" t="s">
        <v>628</v>
      </c>
      <c r="N28" s="19" t="s">
        <v>3</v>
      </c>
      <c r="O28" s="19"/>
      <c r="P28" s="19" t="s">
        <v>3</v>
      </c>
      <c r="R28" s="19" t="s">
        <v>1044</v>
      </c>
      <c r="S28" s="19" t="s">
        <v>1043</v>
      </c>
    </row>
    <row r="29" spans="1:19" ht="57.6" x14ac:dyDescent="0.3">
      <c r="A29" s="19" t="s">
        <v>968</v>
      </c>
      <c r="B29" s="19" t="s">
        <v>1042</v>
      </c>
      <c r="C29" s="19" t="s">
        <v>1041</v>
      </c>
      <c r="D29" s="19" t="s">
        <v>1040</v>
      </c>
      <c r="E29" s="22" t="s">
        <v>1027</v>
      </c>
      <c r="F29" s="19" t="s">
        <v>1039</v>
      </c>
      <c r="G29" s="19" t="s">
        <v>1038</v>
      </c>
      <c r="I29" s="19" t="s">
        <v>1037</v>
      </c>
      <c r="J29" s="19"/>
      <c r="K29" s="19"/>
      <c r="L29" s="19"/>
      <c r="M29" s="20" t="s">
        <v>760</v>
      </c>
      <c r="N29" s="19" t="s">
        <v>3</v>
      </c>
      <c r="O29" s="19"/>
      <c r="P29" s="19" t="s">
        <v>3</v>
      </c>
      <c r="R29" s="19" t="s">
        <v>627</v>
      </c>
      <c r="S29" s="19" t="s">
        <v>600</v>
      </c>
    </row>
    <row r="30" spans="1:19" ht="57.6" x14ac:dyDescent="0.3">
      <c r="A30" s="19" t="s">
        <v>968</v>
      </c>
      <c r="B30" s="19" t="s">
        <v>1042</v>
      </c>
      <c r="C30" s="19" t="s">
        <v>1041</v>
      </c>
      <c r="D30" s="19" t="s">
        <v>1040</v>
      </c>
      <c r="E30" s="22" t="s">
        <v>1027</v>
      </c>
      <c r="F30" s="19" t="s">
        <v>1039</v>
      </c>
      <c r="G30" s="19" t="s">
        <v>1038</v>
      </c>
      <c r="I30" s="19" t="s">
        <v>1037</v>
      </c>
      <c r="J30" s="19"/>
      <c r="K30" s="19"/>
      <c r="L30" s="19"/>
      <c r="M30" s="20" t="s">
        <v>683</v>
      </c>
      <c r="N30" s="19" t="s">
        <v>682</v>
      </c>
      <c r="O30" s="19"/>
      <c r="P30" s="19" t="s">
        <v>3</v>
      </c>
      <c r="Q30" s="19" t="s">
        <v>999</v>
      </c>
      <c r="R30" s="19" t="s">
        <v>695</v>
      </c>
      <c r="S30" s="19" t="s">
        <v>694</v>
      </c>
    </row>
    <row r="31" spans="1:19" ht="57.6" x14ac:dyDescent="0.3">
      <c r="A31" s="19" t="s">
        <v>968</v>
      </c>
      <c r="B31" s="19" t="s">
        <v>1030</v>
      </c>
      <c r="C31" s="19" t="s">
        <v>1036</v>
      </c>
      <c r="D31" s="19" t="s">
        <v>1035</v>
      </c>
      <c r="E31" s="22" t="s">
        <v>1034</v>
      </c>
      <c r="F31" s="19" t="s">
        <v>1033</v>
      </c>
      <c r="G31" s="19" t="s">
        <v>1032</v>
      </c>
      <c r="H31" s="19"/>
      <c r="I31" s="19" t="s">
        <v>1031</v>
      </c>
      <c r="J31" s="19"/>
      <c r="K31" s="19"/>
      <c r="L31" s="19"/>
      <c r="M31" s="20" t="s">
        <v>760</v>
      </c>
      <c r="N31" s="19" t="s">
        <v>3</v>
      </c>
      <c r="O31" s="19"/>
      <c r="P31" s="19" t="s">
        <v>3</v>
      </c>
      <c r="Q31" s="19" t="s">
        <v>836</v>
      </c>
      <c r="R31" s="19" t="s">
        <v>627</v>
      </c>
      <c r="S31" s="19" t="s">
        <v>600</v>
      </c>
    </row>
    <row r="32" spans="1:19" ht="59.25" customHeight="1" x14ac:dyDescent="0.3">
      <c r="A32" s="19" t="s">
        <v>968</v>
      </c>
      <c r="B32" s="19" t="s">
        <v>1030</v>
      </c>
      <c r="C32" s="19" t="s">
        <v>1036</v>
      </c>
      <c r="D32" s="19" t="s">
        <v>1035</v>
      </c>
      <c r="E32" s="22" t="s">
        <v>1034</v>
      </c>
      <c r="F32" s="19" t="s">
        <v>1033</v>
      </c>
      <c r="G32" s="19" t="s">
        <v>1032</v>
      </c>
      <c r="H32" s="19"/>
      <c r="I32" s="19" t="s">
        <v>1031</v>
      </c>
      <c r="J32" s="19"/>
      <c r="K32" s="19"/>
      <c r="L32" s="19"/>
      <c r="M32" s="20" t="s">
        <v>683</v>
      </c>
      <c r="N32" s="19" t="s">
        <v>682</v>
      </c>
      <c r="O32" s="19"/>
      <c r="P32" s="19" t="s">
        <v>3</v>
      </c>
      <c r="Q32" s="19" t="s">
        <v>836</v>
      </c>
      <c r="R32" s="19" t="s">
        <v>695</v>
      </c>
      <c r="S32" s="19" t="s">
        <v>694</v>
      </c>
    </row>
    <row r="33" spans="1:19" ht="57.6" x14ac:dyDescent="0.3">
      <c r="A33" s="19" t="s">
        <v>968</v>
      </c>
      <c r="B33" s="19" t="s">
        <v>1030</v>
      </c>
      <c r="C33" s="19" t="s">
        <v>1029</v>
      </c>
      <c r="D33" s="19" t="s">
        <v>1028</v>
      </c>
      <c r="E33" s="18" t="s">
        <v>1027</v>
      </c>
      <c r="F33" s="19" t="s">
        <v>1026</v>
      </c>
      <c r="G33" s="19" t="s">
        <v>1025</v>
      </c>
      <c r="H33" s="19"/>
      <c r="I33" s="19" t="s">
        <v>1024</v>
      </c>
      <c r="J33" s="19"/>
      <c r="K33" s="19"/>
      <c r="L33" s="19"/>
      <c r="M33" s="20" t="s">
        <v>683</v>
      </c>
      <c r="N33" s="19" t="s">
        <v>682</v>
      </c>
      <c r="O33" s="19"/>
      <c r="P33" s="19" t="s">
        <v>3</v>
      </c>
      <c r="Q33" s="19" t="s">
        <v>836</v>
      </c>
      <c r="R33" s="19" t="s">
        <v>1023</v>
      </c>
      <c r="S33" s="19" t="s">
        <v>694</v>
      </c>
    </row>
    <row r="34" spans="1:19" ht="28.8" x14ac:dyDescent="0.3">
      <c r="A34" s="19" t="s">
        <v>968</v>
      </c>
      <c r="B34" s="19" t="s">
        <v>1022</v>
      </c>
      <c r="C34" s="19" t="s">
        <v>989</v>
      </c>
      <c r="E34" s="22" t="s">
        <v>1021</v>
      </c>
      <c r="F34" s="19" t="s">
        <v>988</v>
      </c>
      <c r="G34" s="19" t="s">
        <v>1015</v>
      </c>
      <c r="H34" s="18" t="s">
        <v>1014</v>
      </c>
      <c r="I34" s="19" t="s">
        <v>1013</v>
      </c>
      <c r="J34" s="19"/>
      <c r="K34" s="19"/>
      <c r="L34" s="19"/>
      <c r="M34" s="20" t="s">
        <v>628</v>
      </c>
      <c r="N34" s="19" t="s">
        <v>3</v>
      </c>
      <c r="O34" s="19"/>
      <c r="P34" s="19" t="s">
        <v>3</v>
      </c>
      <c r="R34" s="19" t="s">
        <v>1019</v>
      </c>
      <c r="S34" s="19" t="s">
        <v>1018</v>
      </c>
    </row>
    <row r="35" spans="1:19" ht="28.8" x14ac:dyDescent="0.3">
      <c r="A35" s="19" t="s">
        <v>968</v>
      </c>
      <c r="B35" s="19" t="s">
        <v>1022</v>
      </c>
      <c r="C35" s="19" t="s">
        <v>989</v>
      </c>
      <c r="E35" s="22" t="s">
        <v>1021</v>
      </c>
      <c r="F35" s="19" t="s">
        <v>988</v>
      </c>
      <c r="G35" s="19" t="s">
        <v>1015</v>
      </c>
      <c r="H35" s="18" t="s">
        <v>1014</v>
      </c>
      <c r="I35" s="19" t="s">
        <v>1013</v>
      </c>
      <c r="J35" s="19"/>
      <c r="K35" s="19"/>
      <c r="L35" s="19"/>
      <c r="M35" s="20" t="s">
        <v>980</v>
      </c>
      <c r="N35" s="19">
        <v>37</v>
      </c>
      <c r="O35" s="19"/>
      <c r="P35" s="19" t="s">
        <v>3</v>
      </c>
      <c r="R35" s="19" t="s">
        <v>979</v>
      </c>
      <c r="S35" s="19" t="s">
        <v>1020</v>
      </c>
    </row>
    <row r="36" spans="1:19" ht="28.8" x14ac:dyDescent="0.3">
      <c r="A36" s="19" t="s">
        <v>968</v>
      </c>
      <c r="B36" s="19" t="s">
        <v>1017</v>
      </c>
      <c r="C36" s="19" t="s">
        <v>1016</v>
      </c>
      <c r="E36" s="22" t="s">
        <v>982</v>
      </c>
      <c r="F36" s="19" t="s">
        <v>981</v>
      </c>
      <c r="G36" s="19" t="s">
        <v>1015</v>
      </c>
      <c r="H36" s="18" t="s">
        <v>1014</v>
      </c>
      <c r="I36" s="19" t="s">
        <v>1013</v>
      </c>
      <c r="J36" s="19"/>
      <c r="K36" s="19"/>
      <c r="L36" s="19"/>
      <c r="M36" s="20" t="s">
        <v>628</v>
      </c>
      <c r="N36" s="19" t="s">
        <v>3</v>
      </c>
      <c r="O36" s="19"/>
      <c r="P36" s="19" t="s">
        <v>3</v>
      </c>
      <c r="R36" s="19" t="s">
        <v>1019</v>
      </c>
      <c r="S36" s="19" t="s">
        <v>1018</v>
      </c>
    </row>
    <row r="37" spans="1:19" ht="28.8" x14ac:dyDescent="0.3">
      <c r="A37" s="19" t="s">
        <v>968</v>
      </c>
      <c r="B37" s="19" t="s">
        <v>1017</v>
      </c>
      <c r="C37" s="19" t="s">
        <v>1016</v>
      </c>
      <c r="E37" s="22" t="s">
        <v>982</v>
      </c>
      <c r="F37" s="19" t="s">
        <v>981</v>
      </c>
      <c r="G37" s="19" t="s">
        <v>1015</v>
      </c>
      <c r="H37" s="18" t="s">
        <v>1014</v>
      </c>
      <c r="I37" s="19" t="s">
        <v>1013</v>
      </c>
      <c r="J37" s="19"/>
      <c r="K37" s="19"/>
      <c r="L37" s="19"/>
      <c r="M37" s="20" t="s">
        <v>980</v>
      </c>
      <c r="N37" s="19">
        <v>37</v>
      </c>
      <c r="O37" s="19"/>
      <c r="P37" s="19" t="s">
        <v>3</v>
      </c>
      <c r="R37" s="19" t="s">
        <v>979</v>
      </c>
      <c r="S37" s="19" t="s">
        <v>1020</v>
      </c>
    </row>
    <row r="38" spans="1:19" ht="72" x14ac:dyDescent="0.3">
      <c r="A38" s="19" t="s">
        <v>968</v>
      </c>
      <c r="B38" s="19" t="s">
        <v>1012</v>
      </c>
      <c r="C38" s="19" t="s">
        <v>1011</v>
      </c>
      <c r="E38" s="22"/>
      <c r="F38" s="19" t="s">
        <v>1010</v>
      </c>
      <c r="G38" s="19" t="s">
        <v>1009</v>
      </c>
      <c r="I38" s="19" t="s">
        <v>1008</v>
      </c>
      <c r="J38" s="19"/>
      <c r="K38" s="19"/>
      <c r="L38" s="19"/>
      <c r="M38" s="20" t="s">
        <v>953</v>
      </c>
      <c r="N38" s="19" t="s">
        <v>3</v>
      </c>
      <c r="O38" s="19"/>
      <c r="P38" s="19" t="s">
        <v>3</v>
      </c>
      <c r="Q38" s="19" t="s">
        <v>1006</v>
      </c>
      <c r="R38" s="19" t="s">
        <v>1007</v>
      </c>
      <c r="S38" s="19" t="s">
        <v>951</v>
      </c>
    </row>
    <row r="39" spans="1:19" ht="86.4" x14ac:dyDescent="0.3">
      <c r="A39" s="19" t="s">
        <v>968</v>
      </c>
      <c r="B39" s="19" t="s">
        <v>998</v>
      </c>
      <c r="C39" s="19" t="s">
        <v>1005</v>
      </c>
      <c r="D39" s="19" t="s">
        <v>1004</v>
      </c>
      <c r="E39" s="22" t="s">
        <v>1003</v>
      </c>
      <c r="F39" s="19" t="s">
        <v>1002</v>
      </c>
      <c r="G39" s="19" t="s">
        <v>1001</v>
      </c>
      <c r="I39" s="19" t="s">
        <v>1000</v>
      </c>
      <c r="J39" s="19"/>
      <c r="K39" s="19"/>
      <c r="L39" s="19"/>
      <c r="M39" s="20" t="s">
        <v>3</v>
      </c>
      <c r="N39" s="19" t="s">
        <v>682</v>
      </c>
      <c r="O39" s="19"/>
      <c r="P39" s="19" t="s">
        <v>3</v>
      </c>
      <c r="Q39" s="19" t="s">
        <v>999</v>
      </c>
      <c r="R39" s="19" t="s">
        <v>695</v>
      </c>
      <c r="S39" s="19" t="s">
        <v>694</v>
      </c>
    </row>
    <row r="40" spans="1:19" ht="86.4" x14ac:dyDescent="0.3">
      <c r="A40" s="19" t="s">
        <v>968</v>
      </c>
      <c r="B40" s="19" t="s">
        <v>998</v>
      </c>
      <c r="C40" s="19" t="s">
        <v>997</v>
      </c>
      <c r="D40" s="19" t="s">
        <v>1140</v>
      </c>
      <c r="E40" s="18" t="s">
        <v>1080</v>
      </c>
      <c r="F40" s="19" t="s">
        <v>996</v>
      </c>
      <c r="G40" s="19" t="s">
        <v>995</v>
      </c>
      <c r="H40" s="19"/>
      <c r="I40" s="19" t="s">
        <v>994</v>
      </c>
      <c r="J40" s="19"/>
      <c r="K40" s="19"/>
      <c r="L40" s="19"/>
      <c r="M40" s="20" t="s">
        <v>683</v>
      </c>
      <c r="N40" s="19" t="s">
        <v>682</v>
      </c>
      <c r="O40" s="19"/>
      <c r="P40" s="19" t="s">
        <v>3</v>
      </c>
      <c r="Q40" s="19" t="s">
        <v>836</v>
      </c>
      <c r="R40" s="19" t="s">
        <v>556</v>
      </c>
      <c r="S40" s="19" t="s">
        <v>681</v>
      </c>
    </row>
    <row r="41" spans="1:19" ht="86.4" x14ac:dyDescent="0.3">
      <c r="A41" s="19" t="s">
        <v>968</v>
      </c>
      <c r="B41" s="19" t="s">
        <v>998</v>
      </c>
      <c r="C41" s="19" t="s">
        <v>997</v>
      </c>
      <c r="D41" s="19" t="s">
        <v>1140</v>
      </c>
      <c r="E41" s="18" t="s">
        <v>1080</v>
      </c>
      <c r="F41" s="19" t="s">
        <v>996</v>
      </c>
      <c r="G41" s="19" t="s">
        <v>995</v>
      </c>
      <c r="H41" s="19"/>
      <c r="I41" s="19" t="s">
        <v>994</v>
      </c>
      <c r="J41" s="19"/>
      <c r="K41" s="19"/>
      <c r="L41" s="19"/>
      <c r="M41" s="20" t="s">
        <v>977</v>
      </c>
      <c r="N41" s="19">
        <v>37</v>
      </c>
      <c r="O41" s="19"/>
      <c r="P41" s="19" t="s">
        <v>3</v>
      </c>
      <c r="Q41" s="19" t="s">
        <v>836</v>
      </c>
      <c r="R41" s="19" t="s">
        <v>637</v>
      </c>
      <c r="S41" s="19" t="s">
        <v>636</v>
      </c>
    </row>
    <row r="42" spans="1:19" ht="86.4" x14ac:dyDescent="0.3">
      <c r="A42" s="19" t="s">
        <v>968</v>
      </c>
      <c r="B42" s="19" t="s">
        <v>998</v>
      </c>
      <c r="C42" s="19" t="s">
        <v>997</v>
      </c>
      <c r="D42" s="19" t="s">
        <v>1140</v>
      </c>
      <c r="E42" s="18" t="s">
        <v>1080</v>
      </c>
      <c r="F42" s="19" t="s">
        <v>996</v>
      </c>
      <c r="G42" s="19" t="s">
        <v>995</v>
      </c>
      <c r="H42" s="19"/>
      <c r="I42" s="19" t="s">
        <v>994</v>
      </c>
      <c r="J42" s="19"/>
      <c r="K42" s="19"/>
      <c r="L42" s="19"/>
      <c r="M42" s="20" t="s">
        <v>760</v>
      </c>
      <c r="N42" s="19" t="s">
        <v>3</v>
      </c>
      <c r="O42" s="19"/>
      <c r="P42" s="19" t="s">
        <v>3</v>
      </c>
      <c r="R42" s="18" t="s">
        <v>627</v>
      </c>
      <c r="S42" s="19" t="s">
        <v>960</v>
      </c>
    </row>
    <row r="43" spans="1:19" ht="57.6" x14ac:dyDescent="0.3">
      <c r="A43" s="19" t="s">
        <v>968</v>
      </c>
      <c r="B43" s="19" t="s">
        <v>993</v>
      </c>
      <c r="C43" s="19" t="s">
        <v>992</v>
      </c>
      <c r="E43" s="22" t="s">
        <v>991</v>
      </c>
      <c r="F43" s="19" t="s">
        <v>990</v>
      </c>
      <c r="G43" s="19" t="s">
        <v>989</v>
      </c>
      <c r="I43" s="19" t="s">
        <v>988</v>
      </c>
      <c r="J43" s="19"/>
      <c r="K43" s="19"/>
      <c r="L43" s="19"/>
      <c r="M43" s="20" t="s">
        <v>980</v>
      </c>
      <c r="N43" s="19">
        <v>37</v>
      </c>
      <c r="O43" s="19"/>
      <c r="P43" s="19">
        <v>1.5376528889736438</v>
      </c>
      <c r="Q43" s="19" t="s">
        <v>1178</v>
      </c>
      <c r="R43" s="19" t="s">
        <v>979</v>
      </c>
      <c r="S43" s="19" t="s">
        <v>978</v>
      </c>
    </row>
    <row r="44" spans="1:19" ht="57.6" x14ac:dyDescent="0.3">
      <c r="A44" s="19" t="s">
        <v>968</v>
      </c>
      <c r="B44" s="19" t="s">
        <v>987</v>
      </c>
      <c r="C44" s="19" t="s">
        <v>986</v>
      </c>
      <c r="E44" s="22" t="s">
        <v>985</v>
      </c>
      <c r="F44" s="19" t="s">
        <v>984</v>
      </c>
      <c r="G44" s="19" t="s">
        <v>983</v>
      </c>
      <c r="H44" s="18" t="s">
        <v>982</v>
      </c>
      <c r="I44" s="19" t="s">
        <v>981</v>
      </c>
      <c r="J44" s="19"/>
      <c r="K44" s="19"/>
      <c r="L44" s="19"/>
      <c r="M44" s="20" t="s">
        <v>980</v>
      </c>
      <c r="N44" s="19">
        <v>37</v>
      </c>
      <c r="O44" s="19"/>
      <c r="P44" s="19">
        <v>1.0421432623478661</v>
      </c>
      <c r="Q44" s="19" t="s">
        <v>1179</v>
      </c>
      <c r="R44" s="19" t="s">
        <v>979</v>
      </c>
      <c r="S44" s="19" t="s">
        <v>978</v>
      </c>
    </row>
    <row r="45" spans="1:19" ht="28.8" x14ac:dyDescent="0.3">
      <c r="A45" s="19" t="s">
        <v>968</v>
      </c>
      <c r="B45" s="19" t="s">
        <v>973</v>
      </c>
      <c r="C45" s="19" t="s">
        <v>734</v>
      </c>
      <c r="D45" s="19" t="s">
        <v>234</v>
      </c>
      <c r="E45" s="18" t="s">
        <v>227</v>
      </c>
      <c r="F45" s="19" t="s">
        <v>226</v>
      </c>
      <c r="G45" s="19" t="s">
        <v>972</v>
      </c>
      <c r="H45" s="18" t="s">
        <v>971</v>
      </c>
      <c r="I45" s="19" t="s">
        <v>970</v>
      </c>
      <c r="J45" s="19"/>
      <c r="K45" s="19"/>
      <c r="L45" s="19"/>
      <c r="M45" s="20" t="s">
        <v>669</v>
      </c>
      <c r="N45" s="19" t="s">
        <v>3</v>
      </c>
      <c r="O45" s="19"/>
      <c r="P45" s="19" t="s">
        <v>3</v>
      </c>
      <c r="R45" s="19" t="s">
        <v>668</v>
      </c>
      <c r="S45" s="19" t="s">
        <v>667</v>
      </c>
    </row>
    <row r="46" spans="1:19" ht="43.2" x14ac:dyDescent="0.3">
      <c r="A46" s="19" t="s">
        <v>968</v>
      </c>
      <c r="B46" s="19" t="s">
        <v>973</v>
      </c>
      <c r="C46" s="19" t="s">
        <v>734</v>
      </c>
      <c r="D46" s="19" t="s">
        <v>234</v>
      </c>
      <c r="E46" s="18" t="s">
        <v>227</v>
      </c>
      <c r="F46" s="19" t="s">
        <v>226</v>
      </c>
      <c r="G46" s="19" t="s">
        <v>972</v>
      </c>
      <c r="H46" s="18" t="s">
        <v>971</v>
      </c>
      <c r="I46" s="19" t="s">
        <v>970</v>
      </c>
      <c r="J46" s="19"/>
      <c r="K46" s="19"/>
      <c r="L46" s="19"/>
      <c r="M46" s="20" t="s">
        <v>977</v>
      </c>
      <c r="N46" s="19">
        <v>37</v>
      </c>
      <c r="O46" s="19"/>
      <c r="P46" s="19" t="s">
        <v>3</v>
      </c>
      <c r="R46" s="19" t="s">
        <v>637</v>
      </c>
      <c r="S46" s="19" t="s">
        <v>976</v>
      </c>
    </row>
    <row r="47" spans="1:19" ht="43.2" x14ac:dyDescent="0.3">
      <c r="A47" s="19" t="s">
        <v>968</v>
      </c>
      <c r="B47" s="19" t="s">
        <v>973</v>
      </c>
      <c r="C47" s="19" t="s">
        <v>734</v>
      </c>
      <c r="D47" s="19" t="s">
        <v>234</v>
      </c>
      <c r="E47" s="18" t="s">
        <v>227</v>
      </c>
      <c r="F47" s="19" t="s">
        <v>226</v>
      </c>
      <c r="G47" s="19" t="s">
        <v>972</v>
      </c>
      <c r="H47" s="18" t="s">
        <v>971</v>
      </c>
      <c r="I47" s="19" t="s">
        <v>970</v>
      </c>
      <c r="J47" s="19"/>
      <c r="K47" s="19"/>
      <c r="L47" s="19"/>
      <c r="M47" s="20" t="s">
        <v>876</v>
      </c>
      <c r="N47" s="19" t="s">
        <v>3</v>
      </c>
      <c r="O47" s="19"/>
      <c r="P47" s="19" t="s">
        <v>3</v>
      </c>
      <c r="Q47" s="19" t="s">
        <v>1180</v>
      </c>
      <c r="R47" s="19" t="s">
        <v>975</v>
      </c>
      <c r="S47" s="19" t="s">
        <v>974</v>
      </c>
    </row>
    <row r="48" spans="1:19" ht="28.8" x14ac:dyDescent="0.3">
      <c r="A48" s="19" t="s">
        <v>968</v>
      </c>
      <c r="B48" s="19" t="s">
        <v>973</v>
      </c>
      <c r="C48" s="19" t="s">
        <v>734</v>
      </c>
      <c r="D48" s="19" t="s">
        <v>234</v>
      </c>
      <c r="E48" s="18" t="s">
        <v>227</v>
      </c>
      <c r="F48" s="19" t="s">
        <v>226</v>
      </c>
      <c r="G48" s="19" t="s">
        <v>972</v>
      </c>
      <c r="H48" s="18" t="s">
        <v>971</v>
      </c>
      <c r="I48" s="19" t="s">
        <v>970</v>
      </c>
      <c r="J48" s="19"/>
      <c r="K48" s="19"/>
      <c r="L48" s="19"/>
      <c r="M48" s="20" t="s">
        <v>628</v>
      </c>
      <c r="N48" s="19" t="s">
        <v>3</v>
      </c>
      <c r="O48" s="19"/>
      <c r="P48" s="19" t="s">
        <v>3</v>
      </c>
      <c r="Q48" s="19" t="s">
        <v>1181</v>
      </c>
      <c r="R48" s="19" t="s">
        <v>627</v>
      </c>
      <c r="S48" s="19" t="s">
        <v>960</v>
      </c>
    </row>
    <row r="49" spans="1:19" ht="43.2" x14ac:dyDescent="0.3">
      <c r="A49" s="19" t="s">
        <v>968</v>
      </c>
      <c r="B49" s="19" t="s">
        <v>967</v>
      </c>
      <c r="C49" s="19" t="s">
        <v>966</v>
      </c>
      <c r="D49" s="19" t="s">
        <v>702</v>
      </c>
      <c r="E49" s="18" t="s">
        <v>64</v>
      </c>
      <c r="F49" s="19" t="s">
        <v>63</v>
      </c>
      <c r="G49" s="19" t="s">
        <v>965</v>
      </c>
      <c r="H49" s="18" t="s">
        <v>969</v>
      </c>
      <c r="I49" s="19" t="s">
        <v>964</v>
      </c>
      <c r="J49" s="19"/>
      <c r="K49" s="19"/>
      <c r="L49" s="19"/>
      <c r="M49" s="20" t="s">
        <v>628</v>
      </c>
      <c r="N49" s="19" t="s">
        <v>3</v>
      </c>
      <c r="O49" s="19"/>
      <c r="P49" s="19" t="s">
        <v>3</v>
      </c>
      <c r="R49" s="19" t="s">
        <v>627</v>
      </c>
      <c r="S49" s="19" t="s">
        <v>960</v>
      </c>
    </row>
    <row r="50" spans="1:19" ht="43.2" x14ac:dyDescent="0.3">
      <c r="A50" s="19" t="s">
        <v>968</v>
      </c>
      <c r="B50" s="19" t="s">
        <v>967</v>
      </c>
      <c r="C50" s="19" t="s">
        <v>966</v>
      </c>
      <c r="D50" s="19" t="s">
        <v>702</v>
      </c>
      <c r="E50" s="18" t="s">
        <v>64</v>
      </c>
      <c r="F50" s="19" t="s">
        <v>63</v>
      </c>
      <c r="G50" s="19" t="s">
        <v>965</v>
      </c>
      <c r="I50" s="19" t="s">
        <v>964</v>
      </c>
      <c r="J50" s="19"/>
      <c r="K50" s="19"/>
      <c r="L50" s="19"/>
      <c r="M50" s="20" t="s">
        <v>638</v>
      </c>
      <c r="N50" s="19">
        <v>37</v>
      </c>
      <c r="O50" s="19"/>
      <c r="P50" s="19" t="s">
        <v>3</v>
      </c>
      <c r="Q50" s="19" t="s">
        <v>963</v>
      </c>
      <c r="R50" s="19" t="s">
        <v>637</v>
      </c>
      <c r="S50" s="19" t="s">
        <v>636</v>
      </c>
    </row>
    <row r="51" spans="1:19" ht="43.2" x14ac:dyDescent="0.3">
      <c r="A51" s="19" t="s">
        <v>562</v>
      </c>
      <c r="B51" s="19" t="s">
        <v>568</v>
      </c>
      <c r="C51" s="19" t="s">
        <v>848</v>
      </c>
      <c r="E51" s="18" t="s">
        <v>847</v>
      </c>
      <c r="F51" s="19" t="s">
        <v>846</v>
      </c>
      <c r="G51" s="19" t="s">
        <v>962</v>
      </c>
      <c r="I51" s="19" t="s">
        <v>961</v>
      </c>
      <c r="J51" s="19"/>
      <c r="K51" s="19"/>
      <c r="L51" s="19"/>
      <c r="M51" s="20" t="s">
        <v>722</v>
      </c>
      <c r="N51" s="19">
        <v>37</v>
      </c>
      <c r="O51" s="19"/>
      <c r="P51" s="19" t="s">
        <v>3</v>
      </c>
      <c r="R51" s="19" t="s">
        <v>608</v>
      </c>
      <c r="S51" s="19" t="s">
        <v>177</v>
      </c>
    </row>
    <row r="52" spans="1:19" ht="43.2" x14ac:dyDescent="0.3">
      <c r="A52" s="3" t="s">
        <v>562</v>
      </c>
      <c r="B52" s="3" t="s">
        <v>568</v>
      </c>
      <c r="C52" s="3" t="s">
        <v>1182</v>
      </c>
      <c r="D52" s="3"/>
      <c r="E52" s="10" t="s">
        <v>614</v>
      </c>
      <c r="F52" s="3" t="s">
        <v>1183</v>
      </c>
      <c r="G52" s="3" t="s">
        <v>1184</v>
      </c>
      <c r="H52" s="3"/>
      <c r="I52" s="3" t="s">
        <v>1185</v>
      </c>
      <c r="J52" s="3"/>
      <c r="K52" s="3"/>
      <c r="L52" s="3"/>
      <c r="M52" s="2" t="s">
        <v>1186</v>
      </c>
      <c r="N52" s="3">
        <v>23</v>
      </c>
      <c r="O52" s="3"/>
      <c r="P52" s="5" t="s">
        <v>3</v>
      </c>
      <c r="Q52" s="3" t="s">
        <v>751</v>
      </c>
      <c r="R52" s="3" t="s">
        <v>1187</v>
      </c>
      <c r="S52" s="3" t="s">
        <v>1188</v>
      </c>
    </row>
    <row r="53" spans="1:19" ht="43.2" x14ac:dyDescent="0.3">
      <c r="A53" s="19" t="s">
        <v>562</v>
      </c>
      <c r="B53" s="19" t="s">
        <v>561</v>
      </c>
      <c r="C53" s="19" t="s">
        <v>640</v>
      </c>
      <c r="D53" s="19" t="s">
        <v>959</v>
      </c>
      <c r="E53" s="22" t="s">
        <v>752</v>
      </c>
      <c r="F53" s="19" t="s">
        <v>254</v>
      </c>
      <c r="G53" s="19" t="s">
        <v>272</v>
      </c>
      <c r="H53" s="19" t="s">
        <v>27</v>
      </c>
      <c r="I53" s="19" t="s">
        <v>26</v>
      </c>
      <c r="J53" s="19"/>
      <c r="K53" s="19"/>
      <c r="L53" s="19"/>
      <c r="M53" s="20" t="s">
        <v>669</v>
      </c>
      <c r="N53" s="19" t="s">
        <v>3</v>
      </c>
      <c r="O53" s="19"/>
      <c r="P53" s="19" t="s">
        <v>3</v>
      </c>
      <c r="R53" s="19" t="s">
        <v>668</v>
      </c>
      <c r="S53" s="19" t="s">
        <v>667</v>
      </c>
    </row>
    <row r="54" spans="1:19" ht="43.2" x14ac:dyDescent="0.3">
      <c r="A54" s="19" t="s">
        <v>562</v>
      </c>
      <c r="B54" s="19" t="s">
        <v>561</v>
      </c>
      <c r="C54" s="19" t="s">
        <v>640</v>
      </c>
      <c r="D54" s="19" t="s">
        <v>959</v>
      </c>
      <c r="E54" s="22" t="s">
        <v>752</v>
      </c>
      <c r="F54" s="19" t="s">
        <v>254</v>
      </c>
      <c r="G54" s="19" t="s">
        <v>272</v>
      </c>
      <c r="H54" s="19" t="s">
        <v>27</v>
      </c>
      <c r="I54" s="19" t="s">
        <v>26</v>
      </c>
      <c r="J54" s="19"/>
      <c r="K54" s="19"/>
      <c r="L54" s="19"/>
      <c r="M54" s="20" t="s">
        <v>628</v>
      </c>
      <c r="N54" s="19" t="s">
        <v>3</v>
      </c>
      <c r="O54" s="19"/>
      <c r="P54" s="19" t="s">
        <v>3</v>
      </c>
      <c r="R54" s="19" t="s">
        <v>627</v>
      </c>
      <c r="S54" s="19" t="s">
        <v>960</v>
      </c>
    </row>
    <row r="55" spans="1:19" ht="43.2" x14ac:dyDescent="0.3">
      <c r="A55" s="19" t="s">
        <v>562</v>
      </c>
      <c r="B55" s="19" t="s">
        <v>561</v>
      </c>
      <c r="C55" s="19" t="s">
        <v>640</v>
      </c>
      <c r="D55" s="19" t="s">
        <v>959</v>
      </c>
      <c r="E55" s="22" t="s">
        <v>752</v>
      </c>
      <c r="F55" s="19" t="s">
        <v>254</v>
      </c>
      <c r="G55" s="19" t="s">
        <v>272</v>
      </c>
      <c r="H55" s="19" t="s">
        <v>27</v>
      </c>
      <c r="I55" s="19" t="s">
        <v>26</v>
      </c>
      <c r="J55" s="19"/>
      <c r="K55" s="19"/>
      <c r="L55" s="19"/>
      <c r="M55" s="20" t="s">
        <v>638</v>
      </c>
      <c r="N55" s="19">
        <v>37</v>
      </c>
      <c r="O55" s="19"/>
      <c r="P55" s="19" t="s">
        <v>3</v>
      </c>
      <c r="R55" s="19" t="s">
        <v>688</v>
      </c>
      <c r="S55" s="19" t="s">
        <v>636</v>
      </c>
    </row>
    <row r="56" spans="1:19" x14ac:dyDescent="0.3">
      <c r="A56" s="19" t="s">
        <v>546</v>
      </c>
      <c r="B56" s="19" t="s">
        <v>545</v>
      </c>
      <c r="C56" s="19" t="s">
        <v>958</v>
      </c>
      <c r="E56" s="18" t="s">
        <v>957</v>
      </c>
      <c r="F56" s="19" t="s">
        <v>956</v>
      </c>
      <c r="G56" s="19" t="s">
        <v>955</v>
      </c>
      <c r="H56" s="18" t="s">
        <v>898</v>
      </c>
      <c r="I56" s="19" t="s">
        <v>954</v>
      </c>
      <c r="J56" s="19"/>
      <c r="K56" s="19"/>
      <c r="L56" s="19"/>
      <c r="M56" s="20" t="s">
        <v>953</v>
      </c>
      <c r="N56" s="19" t="s">
        <v>3</v>
      </c>
      <c r="O56" s="19"/>
      <c r="P56" s="19" t="s">
        <v>3</v>
      </c>
      <c r="R56" s="19" t="s">
        <v>952</v>
      </c>
      <c r="S56" s="19" t="s">
        <v>951</v>
      </c>
    </row>
    <row r="57" spans="1:19" ht="28.8" x14ac:dyDescent="0.3">
      <c r="A57" s="19" t="s">
        <v>320</v>
      </c>
      <c r="B57" s="19" t="s">
        <v>537</v>
      </c>
      <c r="C57" s="19" t="s">
        <v>536</v>
      </c>
      <c r="E57" s="18" t="s">
        <v>535</v>
      </c>
      <c r="F57" s="19" t="s">
        <v>534</v>
      </c>
      <c r="G57" s="19" t="s">
        <v>533</v>
      </c>
      <c r="H57" s="18" t="s">
        <v>532</v>
      </c>
      <c r="I57" s="19" t="s">
        <v>531</v>
      </c>
      <c r="J57" s="19"/>
      <c r="K57" s="19"/>
      <c r="L57" s="19"/>
      <c r="M57" s="20" t="s">
        <v>525</v>
      </c>
      <c r="N57" s="19">
        <v>37</v>
      </c>
      <c r="O57" s="19"/>
      <c r="P57" s="19">
        <v>0.01</v>
      </c>
      <c r="Q57" s="19" t="s">
        <v>949</v>
      </c>
      <c r="R57" s="19" t="s">
        <v>523</v>
      </c>
      <c r="S57" s="28" t="s">
        <v>950</v>
      </c>
    </row>
    <row r="58" spans="1:19" ht="28.8" x14ac:dyDescent="0.3">
      <c r="A58" s="19" t="s">
        <v>320</v>
      </c>
      <c r="B58" s="19" t="s">
        <v>530</v>
      </c>
      <c r="C58" s="19" t="s">
        <v>948</v>
      </c>
      <c r="E58" s="22" t="s">
        <v>947</v>
      </c>
      <c r="F58" s="19" t="s">
        <v>946</v>
      </c>
      <c r="G58" s="19" t="s">
        <v>945</v>
      </c>
      <c r="H58" s="18" t="s">
        <v>535</v>
      </c>
      <c r="I58" s="19" t="s">
        <v>534</v>
      </c>
      <c r="J58" s="19"/>
      <c r="K58" s="19"/>
      <c r="L58" s="19"/>
      <c r="M58" s="20" t="s">
        <v>525</v>
      </c>
      <c r="N58" s="19" t="s">
        <v>3</v>
      </c>
      <c r="O58" s="19"/>
      <c r="P58" s="19" t="s">
        <v>3</v>
      </c>
      <c r="R58" s="19" t="s">
        <v>776</v>
      </c>
      <c r="S58" t="s">
        <v>775</v>
      </c>
    </row>
    <row r="59" spans="1:19" ht="72" x14ac:dyDescent="0.3">
      <c r="A59" s="19" t="s">
        <v>320</v>
      </c>
      <c r="B59" s="19" t="s">
        <v>521</v>
      </c>
      <c r="C59" s="19" t="s">
        <v>944</v>
      </c>
      <c r="E59" s="22" t="s">
        <v>943</v>
      </c>
      <c r="F59" s="19" t="s">
        <v>519</v>
      </c>
      <c r="G59" s="19" t="s">
        <v>518</v>
      </c>
      <c r="H59" s="18" t="s">
        <v>517</v>
      </c>
      <c r="I59" s="19" t="s">
        <v>516</v>
      </c>
      <c r="J59" s="19"/>
      <c r="K59" s="19"/>
      <c r="L59" s="19"/>
      <c r="M59" s="20" t="s">
        <v>326</v>
      </c>
      <c r="N59" s="19">
        <v>20</v>
      </c>
      <c r="O59" s="19"/>
      <c r="P59" s="19" t="s">
        <v>3</v>
      </c>
      <c r="Q59" s="19" t="s">
        <v>515</v>
      </c>
      <c r="R59" s="19" t="s">
        <v>514</v>
      </c>
      <c r="S59" s="19" t="s">
        <v>942</v>
      </c>
    </row>
    <row r="60" spans="1:19" ht="28.8" x14ac:dyDescent="0.3">
      <c r="A60" s="19" t="s">
        <v>320</v>
      </c>
      <c r="B60" s="19" t="s">
        <v>512</v>
      </c>
      <c r="C60" s="19" t="s">
        <v>941</v>
      </c>
      <c r="E60" s="18" t="s">
        <v>510</v>
      </c>
      <c r="F60" s="19" t="s">
        <v>509</v>
      </c>
      <c r="G60" s="19" t="s">
        <v>508</v>
      </c>
      <c r="H60" s="18" t="s">
        <v>507</v>
      </c>
      <c r="I60" s="19" t="s">
        <v>506</v>
      </c>
      <c r="J60" s="19"/>
      <c r="K60" s="19"/>
      <c r="L60" s="19"/>
      <c r="M60" s="20" t="s">
        <v>326</v>
      </c>
      <c r="N60" s="19" t="s">
        <v>31</v>
      </c>
      <c r="O60" s="19" t="s">
        <v>505</v>
      </c>
      <c r="P60" s="19">
        <f>(LN(2)/(470*10^(7-13.78)))/(60*24)</f>
        <v>6.1711359073110001</v>
      </c>
      <c r="Q60" s="19" t="s">
        <v>504</v>
      </c>
      <c r="R60" s="19" t="s">
        <v>503</v>
      </c>
      <c r="S60" s="19" t="s">
        <v>940</v>
      </c>
    </row>
    <row r="61" spans="1:19" ht="43.2" x14ac:dyDescent="0.3">
      <c r="A61" s="19" t="s">
        <v>320</v>
      </c>
      <c r="B61" s="19" t="s">
        <v>477</v>
      </c>
      <c r="C61" s="40" t="s">
        <v>939</v>
      </c>
      <c r="D61" s="19" t="s">
        <v>938</v>
      </c>
      <c r="E61" s="18" t="s">
        <v>486</v>
      </c>
      <c r="F61" s="19" t="s">
        <v>485</v>
      </c>
      <c r="G61" s="19" t="s">
        <v>378</v>
      </c>
      <c r="H61" s="18" t="s">
        <v>227</v>
      </c>
      <c r="I61" s="19" t="s">
        <v>226</v>
      </c>
      <c r="J61" s="19" t="s">
        <v>484</v>
      </c>
      <c r="K61" s="19" t="s">
        <v>483</v>
      </c>
      <c r="L61" s="19" t="s">
        <v>937</v>
      </c>
      <c r="M61" s="20" t="s">
        <v>936</v>
      </c>
      <c r="N61" s="19">
        <v>18</v>
      </c>
      <c r="O61" s="19" t="s">
        <v>935</v>
      </c>
      <c r="P61" s="19">
        <f>(LN(2)/(0.5*415/342))/(60*24)</f>
        <v>7.9336123076138312E-4</v>
      </c>
      <c r="R61" s="19" t="s">
        <v>934</v>
      </c>
      <c r="S61" s="19" t="s">
        <v>933</v>
      </c>
    </row>
    <row r="62" spans="1:19" ht="43.2" x14ac:dyDescent="0.3">
      <c r="A62" s="19" t="s">
        <v>320</v>
      </c>
      <c r="B62" s="19" t="s">
        <v>918</v>
      </c>
      <c r="C62" s="19" t="s">
        <v>932</v>
      </c>
      <c r="D62" s="19" t="s">
        <v>931</v>
      </c>
      <c r="E62" s="18" t="s">
        <v>930</v>
      </c>
      <c r="F62" s="19" t="s">
        <v>929</v>
      </c>
      <c r="G62" s="19" t="s">
        <v>928</v>
      </c>
      <c r="H62" s="18" t="s">
        <v>927</v>
      </c>
      <c r="I62" s="19" t="s">
        <v>926</v>
      </c>
      <c r="J62" s="19" t="s">
        <v>921</v>
      </c>
      <c r="K62" s="19" t="s">
        <v>920</v>
      </c>
      <c r="L62" s="19" t="s">
        <v>925</v>
      </c>
      <c r="M62" s="20" t="s">
        <v>669</v>
      </c>
      <c r="N62" s="19" t="s">
        <v>3</v>
      </c>
      <c r="O62" s="19"/>
      <c r="P62" s="19" t="s">
        <v>3</v>
      </c>
      <c r="Q62" s="19" t="s">
        <v>906</v>
      </c>
      <c r="R62" s="19" t="s">
        <v>908</v>
      </c>
      <c r="S62" s="19" t="s">
        <v>907</v>
      </c>
    </row>
    <row r="63" spans="1:19" ht="43.2" x14ac:dyDescent="0.3">
      <c r="A63" s="19" t="s">
        <v>320</v>
      </c>
      <c r="B63" s="19" t="s">
        <v>918</v>
      </c>
      <c r="C63" s="19" t="s">
        <v>917</v>
      </c>
      <c r="D63" s="19" t="s">
        <v>924</v>
      </c>
      <c r="E63" s="18" t="s">
        <v>923</v>
      </c>
      <c r="F63" s="19" t="s">
        <v>922</v>
      </c>
      <c r="G63" s="19" t="s">
        <v>913</v>
      </c>
      <c r="I63" s="19" t="s">
        <v>912</v>
      </c>
      <c r="J63" s="19" t="s">
        <v>921</v>
      </c>
      <c r="K63" s="19" t="s">
        <v>920</v>
      </c>
      <c r="L63" s="19" t="s">
        <v>919</v>
      </c>
      <c r="M63" s="20" t="s">
        <v>669</v>
      </c>
      <c r="N63" s="19" t="s">
        <v>3</v>
      </c>
      <c r="O63" s="19"/>
      <c r="P63" s="19" t="s">
        <v>3</v>
      </c>
      <c r="Q63" s="19" t="s">
        <v>906</v>
      </c>
      <c r="R63" s="19" t="s">
        <v>908</v>
      </c>
      <c r="S63" s="19" t="s">
        <v>907</v>
      </c>
    </row>
    <row r="64" spans="1:19" ht="43.2" x14ac:dyDescent="0.3">
      <c r="A64" s="19" t="s">
        <v>320</v>
      </c>
      <c r="B64" s="19" t="s">
        <v>918</v>
      </c>
      <c r="C64" s="19" t="s">
        <v>917</v>
      </c>
      <c r="D64" s="19" t="s">
        <v>916</v>
      </c>
      <c r="E64" s="18" t="s">
        <v>915</v>
      </c>
      <c r="F64" s="19" t="s">
        <v>914</v>
      </c>
      <c r="G64" s="19" t="s">
        <v>913</v>
      </c>
      <c r="I64" s="19" t="s">
        <v>912</v>
      </c>
      <c r="J64" s="19" t="s">
        <v>911</v>
      </c>
      <c r="K64" s="19" t="s">
        <v>910</v>
      </c>
      <c r="L64" s="19" t="s">
        <v>909</v>
      </c>
      <c r="M64" s="20" t="s">
        <v>669</v>
      </c>
      <c r="N64" s="19" t="s">
        <v>3</v>
      </c>
      <c r="O64" s="19"/>
      <c r="P64" s="19" t="s">
        <v>3</v>
      </c>
      <c r="Q64" s="19" t="s">
        <v>906</v>
      </c>
      <c r="R64" s="19" t="s">
        <v>908</v>
      </c>
      <c r="S64" s="19" t="s">
        <v>907</v>
      </c>
    </row>
    <row r="65" spans="1:19" ht="57.6" x14ac:dyDescent="0.3">
      <c r="A65" s="19" t="s">
        <v>320</v>
      </c>
      <c r="B65" s="19" t="s">
        <v>452</v>
      </c>
      <c r="C65" s="18" t="s">
        <v>905</v>
      </c>
      <c r="D65" s="19" t="s">
        <v>904</v>
      </c>
      <c r="E65" s="18" t="s">
        <v>903</v>
      </c>
      <c r="F65" s="19" t="s">
        <v>902</v>
      </c>
      <c r="G65" s="19" t="s">
        <v>901</v>
      </c>
      <c r="H65" s="18" t="s">
        <v>380</v>
      </c>
      <c r="I65" s="19" t="s">
        <v>379</v>
      </c>
      <c r="J65" s="19" t="s">
        <v>378</v>
      </c>
      <c r="K65" s="19" t="s">
        <v>227</v>
      </c>
      <c r="L65" s="19" t="s">
        <v>226</v>
      </c>
      <c r="M65" s="20" t="s">
        <v>879</v>
      </c>
      <c r="N65" s="19" t="s">
        <v>3</v>
      </c>
      <c r="O65" s="19"/>
      <c r="P65" s="19" t="s">
        <v>3</v>
      </c>
      <c r="R65" s="19" t="s">
        <v>878</v>
      </c>
      <c r="S65" s="19" t="s">
        <v>877</v>
      </c>
    </row>
    <row r="66" spans="1:19" ht="57.6" x14ac:dyDescent="0.3">
      <c r="A66" s="19" t="s">
        <v>320</v>
      </c>
      <c r="B66" s="19" t="s">
        <v>452</v>
      </c>
      <c r="C66" s="18" t="s">
        <v>905</v>
      </c>
      <c r="D66" s="19" t="s">
        <v>904</v>
      </c>
      <c r="E66" s="18" t="s">
        <v>903</v>
      </c>
      <c r="F66" s="19" t="s">
        <v>902</v>
      </c>
      <c r="G66" s="19" t="s">
        <v>901</v>
      </c>
      <c r="H66" s="18" t="s">
        <v>380</v>
      </c>
      <c r="I66" s="19" t="s">
        <v>379</v>
      </c>
      <c r="J66" s="19" t="s">
        <v>378</v>
      </c>
      <c r="K66" s="19" t="s">
        <v>227</v>
      </c>
      <c r="L66" s="19" t="s">
        <v>226</v>
      </c>
      <c r="M66" s="20" t="s">
        <v>628</v>
      </c>
      <c r="N66" s="19" t="s">
        <v>3</v>
      </c>
      <c r="O66" s="19"/>
      <c r="P66" s="19" t="s">
        <v>3</v>
      </c>
      <c r="Q66" s="19" t="s">
        <v>869</v>
      </c>
      <c r="R66" s="19" t="s">
        <v>871</v>
      </c>
      <c r="S66" s="19" t="s">
        <v>870</v>
      </c>
    </row>
    <row r="67" spans="1:19" ht="57.6" x14ac:dyDescent="0.3">
      <c r="A67" s="19" t="s">
        <v>320</v>
      </c>
      <c r="B67" s="19" t="s">
        <v>452</v>
      </c>
      <c r="C67" s="40" t="s">
        <v>905</v>
      </c>
      <c r="D67" s="19" t="s">
        <v>904</v>
      </c>
      <c r="E67" s="18" t="s">
        <v>903</v>
      </c>
      <c r="F67" s="19" t="s">
        <v>902</v>
      </c>
      <c r="G67" s="19" t="s">
        <v>901</v>
      </c>
      <c r="H67" s="18" t="s">
        <v>380</v>
      </c>
      <c r="I67" s="19" t="s">
        <v>379</v>
      </c>
      <c r="J67" s="19" t="s">
        <v>378</v>
      </c>
      <c r="K67" s="19" t="s">
        <v>227</v>
      </c>
      <c r="L67" s="19" t="s">
        <v>226</v>
      </c>
      <c r="M67" s="20" t="s">
        <v>876</v>
      </c>
      <c r="N67" s="19" t="s">
        <v>3</v>
      </c>
      <c r="O67" s="19"/>
      <c r="P67" s="19" t="s">
        <v>3</v>
      </c>
      <c r="Q67" s="19" t="s">
        <v>900</v>
      </c>
      <c r="R67" s="19" t="s">
        <v>875</v>
      </c>
      <c r="S67" s="19" t="s">
        <v>874</v>
      </c>
    </row>
    <row r="68" spans="1:19" x14ac:dyDescent="0.3">
      <c r="A68" s="19" t="s">
        <v>320</v>
      </c>
      <c r="B68" s="19" t="s">
        <v>437</v>
      </c>
      <c r="C68" s="19" t="s">
        <v>899</v>
      </c>
      <c r="E68" s="22" t="s">
        <v>898</v>
      </c>
      <c r="F68" s="19" t="s">
        <v>897</v>
      </c>
      <c r="G68" s="19" t="s">
        <v>896</v>
      </c>
      <c r="H68" s="19"/>
      <c r="I68" s="19" t="s">
        <v>895</v>
      </c>
      <c r="J68" s="19"/>
      <c r="K68" s="19"/>
      <c r="L68" s="19"/>
      <c r="M68" s="20" t="s">
        <v>628</v>
      </c>
      <c r="N68" s="19"/>
      <c r="O68" s="19"/>
      <c r="P68" s="19" t="s">
        <v>3</v>
      </c>
      <c r="Q68" s="23"/>
      <c r="R68" s="19" t="s">
        <v>894</v>
      </c>
      <c r="S68" s="19" t="s">
        <v>893</v>
      </c>
    </row>
    <row r="69" spans="1:19" ht="28.8" x14ac:dyDescent="0.3">
      <c r="A69" s="19" t="s">
        <v>320</v>
      </c>
      <c r="B69" s="19" t="s">
        <v>428</v>
      </c>
      <c r="C69" s="40" t="s">
        <v>889</v>
      </c>
      <c r="D69" s="19" t="s">
        <v>888</v>
      </c>
      <c r="E69" s="18" t="s">
        <v>192</v>
      </c>
      <c r="F69" s="19" t="s">
        <v>191</v>
      </c>
      <c r="G69" s="19" t="s">
        <v>887</v>
      </c>
      <c r="H69" s="18" t="s">
        <v>886</v>
      </c>
      <c r="I69" s="19" t="s">
        <v>425</v>
      </c>
      <c r="J69" s="19"/>
      <c r="K69" s="19"/>
      <c r="L69" s="19"/>
      <c r="M69" s="20" t="s">
        <v>683</v>
      </c>
      <c r="N69" s="19" t="s">
        <v>892</v>
      </c>
      <c r="O69" s="19"/>
      <c r="P69" s="19">
        <v>0.8</v>
      </c>
      <c r="Q69" s="23" t="s">
        <v>890</v>
      </c>
      <c r="R69" s="19" t="s">
        <v>695</v>
      </c>
      <c r="S69" s="19" t="s">
        <v>891</v>
      </c>
    </row>
    <row r="70" spans="1:19" ht="28.8" x14ac:dyDescent="0.3">
      <c r="A70" s="19" t="s">
        <v>320</v>
      </c>
      <c r="B70" s="19" t="s">
        <v>428</v>
      </c>
      <c r="C70" s="40" t="s">
        <v>889</v>
      </c>
      <c r="D70" s="19" t="s">
        <v>888</v>
      </c>
      <c r="E70" s="18" t="s">
        <v>192</v>
      </c>
      <c r="F70" s="19" t="s">
        <v>191</v>
      </c>
      <c r="G70" s="19" t="s">
        <v>887</v>
      </c>
      <c r="H70" s="18" t="s">
        <v>886</v>
      </c>
      <c r="I70" s="19" t="s">
        <v>425</v>
      </c>
      <c r="J70" s="19"/>
      <c r="K70" s="19"/>
      <c r="L70" s="19"/>
      <c r="M70" s="20" t="s">
        <v>525</v>
      </c>
      <c r="N70" s="19">
        <v>37</v>
      </c>
      <c r="O70" s="19"/>
      <c r="P70" s="19" t="s">
        <v>3</v>
      </c>
      <c r="Q70" s="19" t="s">
        <v>751</v>
      </c>
      <c r="R70" s="19" t="s">
        <v>423</v>
      </c>
      <c r="S70" s="19" t="s">
        <v>885</v>
      </c>
    </row>
    <row r="71" spans="1:19" ht="28.8" x14ac:dyDescent="0.3">
      <c r="A71" s="19" t="s">
        <v>320</v>
      </c>
      <c r="B71" s="19" t="s">
        <v>428</v>
      </c>
      <c r="C71" s="19" t="s">
        <v>849</v>
      </c>
      <c r="D71" s="19" t="s">
        <v>432</v>
      </c>
      <c r="E71" s="22" t="s">
        <v>181</v>
      </c>
      <c r="F71" s="19" t="s">
        <v>180</v>
      </c>
      <c r="G71" s="19" t="s">
        <v>884</v>
      </c>
      <c r="H71" s="19"/>
      <c r="I71" s="19" t="s">
        <v>430</v>
      </c>
      <c r="J71" s="19"/>
      <c r="K71" s="19"/>
      <c r="L71" s="19"/>
      <c r="M71" s="20" t="s">
        <v>669</v>
      </c>
      <c r="N71" s="19" t="s">
        <v>3</v>
      </c>
      <c r="O71" s="19"/>
      <c r="P71" s="19" t="s">
        <v>3</v>
      </c>
      <c r="R71" s="19" t="s">
        <v>668</v>
      </c>
      <c r="S71" s="19" t="s">
        <v>667</v>
      </c>
    </row>
    <row r="72" spans="1:19" ht="28.8" x14ac:dyDescent="0.3">
      <c r="A72" s="19" t="s">
        <v>320</v>
      </c>
      <c r="B72" s="19" t="s">
        <v>428</v>
      </c>
      <c r="C72" s="19" t="s">
        <v>849</v>
      </c>
      <c r="D72" s="19" t="s">
        <v>432</v>
      </c>
      <c r="E72" s="22" t="s">
        <v>181</v>
      </c>
      <c r="F72" s="19" t="s">
        <v>180</v>
      </c>
      <c r="G72" s="19" t="s">
        <v>884</v>
      </c>
      <c r="H72" s="19" t="s">
        <v>45</v>
      </c>
      <c r="I72" s="19" t="s">
        <v>430</v>
      </c>
      <c r="J72" s="19"/>
      <c r="K72" s="19"/>
      <c r="L72" s="19"/>
      <c r="M72" s="20" t="s">
        <v>760</v>
      </c>
      <c r="N72" s="19" t="s">
        <v>3</v>
      </c>
      <c r="O72" s="19"/>
      <c r="P72" s="19" t="s">
        <v>3</v>
      </c>
      <c r="R72" s="19" t="s">
        <v>627</v>
      </c>
      <c r="S72" s="19" t="s">
        <v>600</v>
      </c>
    </row>
    <row r="73" spans="1:19" ht="28.8" x14ac:dyDescent="0.3">
      <c r="A73" s="19" t="s">
        <v>320</v>
      </c>
      <c r="B73" s="19" t="s">
        <v>428</v>
      </c>
      <c r="C73" s="19" t="s">
        <v>849</v>
      </c>
      <c r="D73" s="19" t="s">
        <v>432</v>
      </c>
      <c r="E73" s="22" t="s">
        <v>181</v>
      </c>
      <c r="F73" s="19" t="s">
        <v>180</v>
      </c>
      <c r="G73" s="19" t="s">
        <v>884</v>
      </c>
      <c r="H73" s="19" t="s">
        <v>46</v>
      </c>
      <c r="I73" s="19" t="s">
        <v>430</v>
      </c>
      <c r="J73" s="19"/>
      <c r="K73" s="19"/>
      <c r="L73" s="19"/>
      <c r="M73" s="20" t="s">
        <v>722</v>
      </c>
      <c r="N73" s="19">
        <v>37</v>
      </c>
      <c r="O73" s="19"/>
      <c r="P73" s="19" t="s">
        <v>3</v>
      </c>
      <c r="R73" s="19" t="s">
        <v>608</v>
      </c>
      <c r="S73" s="19" t="s">
        <v>177</v>
      </c>
    </row>
    <row r="74" spans="1:19" ht="43.2" x14ac:dyDescent="0.3">
      <c r="A74" s="19" t="s">
        <v>320</v>
      </c>
      <c r="B74" s="19" t="s">
        <v>428</v>
      </c>
      <c r="C74" s="19" t="s">
        <v>849</v>
      </c>
      <c r="D74" s="19" t="s">
        <v>432</v>
      </c>
      <c r="E74" s="22" t="s">
        <v>181</v>
      </c>
      <c r="F74" s="19" t="s">
        <v>180</v>
      </c>
      <c r="G74" s="19" t="s">
        <v>884</v>
      </c>
      <c r="H74" s="19"/>
      <c r="I74" s="19" t="s">
        <v>430</v>
      </c>
      <c r="J74" s="19"/>
      <c r="K74" s="19"/>
      <c r="L74" s="19"/>
      <c r="M74" s="20" t="s">
        <v>638</v>
      </c>
      <c r="N74" s="19">
        <v>37</v>
      </c>
      <c r="O74" s="19"/>
      <c r="P74" s="19" t="s">
        <v>3</v>
      </c>
      <c r="R74" s="19" t="s">
        <v>637</v>
      </c>
      <c r="S74" s="19" t="s">
        <v>636</v>
      </c>
    </row>
    <row r="75" spans="1:19" ht="28.8" x14ac:dyDescent="0.3">
      <c r="A75" s="19" t="s">
        <v>320</v>
      </c>
      <c r="B75" s="19" t="s">
        <v>428</v>
      </c>
      <c r="C75" s="19" t="s">
        <v>849</v>
      </c>
      <c r="D75" s="19" t="s">
        <v>432</v>
      </c>
      <c r="E75" s="22" t="s">
        <v>181</v>
      </c>
      <c r="F75" s="19" t="s">
        <v>180</v>
      </c>
      <c r="G75" s="19" t="s">
        <v>884</v>
      </c>
      <c r="H75" s="19"/>
      <c r="I75" s="19" t="s">
        <v>430</v>
      </c>
      <c r="J75" s="19"/>
      <c r="K75" s="19"/>
      <c r="L75" s="19"/>
      <c r="M75" s="20" t="s">
        <v>683</v>
      </c>
      <c r="N75" s="19" t="s">
        <v>682</v>
      </c>
      <c r="O75" s="19"/>
      <c r="P75" s="19" t="s">
        <v>3</v>
      </c>
      <c r="R75" s="19" t="s">
        <v>556</v>
      </c>
      <c r="S75" s="19" t="s">
        <v>681</v>
      </c>
    </row>
    <row r="76" spans="1:19" ht="43.2" x14ac:dyDescent="0.3">
      <c r="A76" s="19" t="s">
        <v>320</v>
      </c>
      <c r="B76" s="19" t="s">
        <v>883</v>
      </c>
      <c r="C76" s="19" t="s">
        <v>723</v>
      </c>
      <c r="D76" s="19" t="s">
        <v>185</v>
      </c>
      <c r="E76" s="18" t="s">
        <v>184</v>
      </c>
      <c r="F76" s="19" t="s">
        <v>232</v>
      </c>
      <c r="G76" t="s">
        <v>692</v>
      </c>
      <c r="H76" s="18" t="s">
        <v>690</v>
      </c>
      <c r="I76" s="19" t="s">
        <v>882</v>
      </c>
      <c r="J76" s="19"/>
      <c r="K76" s="19"/>
      <c r="L76" s="19"/>
      <c r="M76" s="20" t="s">
        <v>669</v>
      </c>
      <c r="N76" s="19" t="s">
        <v>3</v>
      </c>
      <c r="O76" s="19"/>
      <c r="P76" s="19" t="s">
        <v>3</v>
      </c>
      <c r="R76" s="19" t="s">
        <v>668</v>
      </c>
      <c r="S76" s="19" t="s">
        <v>667</v>
      </c>
    </row>
    <row r="77" spans="1:19" ht="43.2" x14ac:dyDescent="0.3">
      <c r="A77" s="19" t="s">
        <v>320</v>
      </c>
      <c r="B77" s="19" t="s">
        <v>883</v>
      </c>
      <c r="C77" s="19" t="s">
        <v>723</v>
      </c>
      <c r="D77" s="19" t="s">
        <v>185</v>
      </c>
      <c r="E77" s="18" t="s">
        <v>184</v>
      </c>
      <c r="F77" s="19" t="s">
        <v>232</v>
      </c>
      <c r="G77" t="s">
        <v>692</v>
      </c>
      <c r="H77" s="18" t="s">
        <v>690</v>
      </c>
      <c r="I77" s="19" t="s">
        <v>882</v>
      </c>
      <c r="J77" s="19"/>
      <c r="K77" s="19"/>
      <c r="L77" s="19"/>
      <c r="M77" s="20" t="s">
        <v>760</v>
      </c>
      <c r="N77" s="19" t="s">
        <v>3</v>
      </c>
      <c r="O77" s="19"/>
      <c r="P77" s="19" t="s">
        <v>3</v>
      </c>
      <c r="R77" s="19" t="s">
        <v>627</v>
      </c>
      <c r="S77" s="19" t="s">
        <v>600</v>
      </c>
    </row>
    <row r="78" spans="1:19" ht="43.2" x14ac:dyDescent="0.3">
      <c r="A78" s="19" t="s">
        <v>320</v>
      </c>
      <c r="B78" s="19" t="s">
        <v>883</v>
      </c>
      <c r="C78" s="19" t="s">
        <v>723</v>
      </c>
      <c r="D78" s="19" t="s">
        <v>185</v>
      </c>
      <c r="E78" s="18" t="s">
        <v>184</v>
      </c>
      <c r="F78" s="19" t="s">
        <v>232</v>
      </c>
      <c r="G78" t="s">
        <v>692</v>
      </c>
      <c r="H78" s="18" t="s">
        <v>690</v>
      </c>
      <c r="I78" s="19" t="s">
        <v>882</v>
      </c>
      <c r="J78" s="19"/>
      <c r="K78" s="19"/>
      <c r="L78" s="19"/>
      <c r="M78" s="20" t="s">
        <v>683</v>
      </c>
      <c r="N78" s="19" t="s">
        <v>682</v>
      </c>
      <c r="O78" s="19"/>
      <c r="P78" s="19" t="s">
        <v>3</v>
      </c>
      <c r="R78" s="19" t="s">
        <v>556</v>
      </c>
      <c r="S78" s="19" t="s">
        <v>681</v>
      </c>
    </row>
    <row r="79" spans="1:19" ht="57.6" x14ac:dyDescent="0.3">
      <c r="A79" s="19" t="s">
        <v>320</v>
      </c>
      <c r="B79" s="19" t="s">
        <v>883</v>
      </c>
      <c r="C79" s="19" t="s">
        <v>723</v>
      </c>
      <c r="D79" s="19" t="s">
        <v>185</v>
      </c>
      <c r="E79" s="18" t="s">
        <v>184</v>
      </c>
      <c r="F79" s="19" t="s">
        <v>232</v>
      </c>
      <c r="G79" t="s">
        <v>692</v>
      </c>
      <c r="H79" s="18" t="s">
        <v>690</v>
      </c>
      <c r="I79" s="19" t="s">
        <v>882</v>
      </c>
      <c r="J79" s="19"/>
      <c r="K79" s="19"/>
      <c r="L79" s="19"/>
      <c r="M79" s="20" t="s">
        <v>638</v>
      </c>
      <c r="N79" s="19">
        <v>37</v>
      </c>
      <c r="O79" s="19"/>
      <c r="P79" s="19" t="s">
        <v>3</v>
      </c>
      <c r="Q79" s="19" t="s">
        <v>721</v>
      </c>
      <c r="R79" s="19" t="s">
        <v>637</v>
      </c>
      <c r="S79" s="19" t="s">
        <v>636</v>
      </c>
    </row>
    <row r="80" spans="1:19" ht="57.6" x14ac:dyDescent="0.3">
      <c r="A80" s="19" t="s">
        <v>320</v>
      </c>
      <c r="B80" s="19" t="s">
        <v>883</v>
      </c>
      <c r="C80" s="19" t="s">
        <v>723</v>
      </c>
      <c r="D80" s="19" t="s">
        <v>185</v>
      </c>
      <c r="E80" s="18" t="s">
        <v>184</v>
      </c>
      <c r="F80" s="19" t="s">
        <v>232</v>
      </c>
      <c r="G80" t="s">
        <v>692</v>
      </c>
      <c r="H80" s="18" t="s">
        <v>690</v>
      </c>
      <c r="I80" s="19" t="s">
        <v>882</v>
      </c>
      <c r="J80" s="19"/>
      <c r="K80" s="19"/>
      <c r="L80" s="19"/>
      <c r="M80" s="20" t="s">
        <v>722</v>
      </c>
      <c r="N80" s="19">
        <v>37</v>
      </c>
      <c r="O80" s="19"/>
      <c r="P80" s="19">
        <f>30/(60*24)</f>
        <v>2.0833333333333332E-2</v>
      </c>
      <c r="Q80" s="19" t="s">
        <v>881</v>
      </c>
      <c r="R80" s="19" t="s">
        <v>608</v>
      </c>
      <c r="S80" s="19" t="s">
        <v>177</v>
      </c>
    </row>
    <row r="81" spans="1:19" ht="57.6" x14ac:dyDescent="0.3">
      <c r="A81" s="19" t="s">
        <v>320</v>
      </c>
      <c r="B81" s="19" t="s">
        <v>421</v>
      </c>
      <c r="C81" s="19" t="s">
        <v>719</v>
      </c>
      <c r="D81" s="19" t="s">
        <v>718</v>
      </c>
      <c r="E81" s="18" t="s">
        <v>160</v>
      </c>
      <c r="F81" s="19" t="s">
        <v>159</v>
      </c>
      <c r="G81" s="19" t="s">
        <v>385</v>
      </c>
      <c r="H81" s="18" t="s">
        <v>384</v>
      </c>
      <c r="I81" s="19" t="s">
        <v>215</v>
      </c>
      <c r="J81" s="19"/>
      <c r="K81" s="19"/>
      <c r="L81" s="19"/>
      <c r="M81" s="20" t="s">
        <v>525</v>
      </c>
      <c r="N81" s="19">
        <v>37</v>
      </c>
      <c r="O81" s="19"/>
      <c r="P81" s="19">
        <v>0.49866622177202002</v>
      </c>
      <c r="Q81" s="19" t="s">
        <v>880</v>
      </c>
      <c r="R81" s="19" t="s">
        <v>423</v>
      </c>
      <c r="S81" s="19" t="s">
        <v>717</v>
      </c>
    </row>
    <row r="82" spans="1:19" ht="28.8" x14ac:dyDescent="0.3">
      <c r="A82" s="19" t="s">
        <v>320</v>
      </c>
      <c r="B82" s="19" t="s">
        <v>376</v>
      </c>
      <c r="C82" s="19" t="s">
        <v>872</v>
      </c>
      <c r="E82" s="22" t="s">
        <v>380</v>
      </c>
      <c r="F82" s="19" t="s">
        <v>379</v>
      </c>
      <c r="G82" s="19" t="s">
        <v>378</v>
      </c>
      <c r="H82" s="19" t="s">
        <v>227</v>
      </c>
      <c r="I82" s="19" t="s">
        <v>226</v>
      </c>
      <c r="J82" s="25"/>
      <c r="K82" s="25"/>
      <c r="L82" s="25"/>
      <c r="M82" s="27" t="s">
        <v>879</v>
      </c>
      <c r="N82" s="19" t="s">
        <v>3</v>
      </c>
      <c r="O82" s="25"/>
      <c r="P82" s="22" t="s">
        <v>3</v>
      </c>
      <c r="Q82" s="25"/>
      <c r="R82" s="22" t="s">
        <v>878</v>
      </c>
      <c r="S82" s="19" t="s">
        <v>877</v>
      </c>
    </row>
    <row r="83" spans="1:19" ht="57.6" x14ac:dyDescent="0.3">
      <c r="A83" s="19" t="s">
        <v>320</v>
      </c>
      <c r="B83" s="19" t="s">
        <v>376</v>
      </c>
      <c r="C83" s="19" t="s">
        <v>872</v>
      </c>
      <c r="D83" s="19" t="s">
        <v>381</v>
      </c>
      <c r="E83" s="22" t="s">
        <v>380</v>
      </c>
      <c r="F83" s="19" t="s">
        <v>379</v>
      </c>
      <c r="G83" s="19" t="s">
        <v>378</v>
      </c>
      <c r="H83" s="19" t="s">
        <v>227</v>
      </c>
      <c r="I83" s="19" t="s">
        <v>226</v>
      </c>
      <c r="J83" s="25"/>
      <c r="K83" s="25"/>
      <c r="L83" s="25"/>
      <c r="M83" s="27" t="s">
        <v>876</v>
      </c>
      <c r="N83" s="22" t="s">
        <v>3</v>
      </c>
      <c r="O83" s="25"/>
      <c r="P83" s="22" t="s">
        <v>3</v>
      </c>
      <c r="Q83" s="22" t="s">
        <v>873</v>
      </c>
      <c r="R83" s="19" t="s">
        <v>875</v>
      </c>
      <c r="S83" s="19" t="s">
        <v>874</v>
      </c>
    </row>
    <row r="84" spans="1:19" ht="28.8" x14ac:dyDescent="0.3">
      <c r="A84" s="19" t="s">
        <v>320</v>
      </c>
      <c r="B84" s="19" t="s">
        <v>376</v>
      </c>
      <c r="C84" s="19" t="s">
        <v>872</v>
      </c>
      <c r="D84" s="19" t="s">
        <v>381</v>
      </c>
      <c r="E84" s="22" t="s">
        <v>380</v>
      </c>
      <c r="F84" s="19" t="s">
        <v>379</v>
      </c>
      <c r="G84" s="19" t="s">
        <v>378</v>
      </c>
      <c r="H84" s="19" t="s">
        <v>227</v>
      </c>
      <c r="I84" s="19" t="s">
        <v>226</v>
      </c>
      <c r="J84" s="19"/>
      <c r="K84" s="19"/>
      <c r="L84" s="19"/>
      <c r="M84" s="20" t="s">
        <v>628</v>
      </c>
      <c r="N84" s="19" t="s">
        <v>3</v>
      </c>
      <c r="O84" s="19"/>
      <c r="P84" s="22" t="s">
        <v>3</v>
      </c>
      <c r="Q84" s="19" t="s">
        <v>869</v>
      </c>
      <c r="R84" s="19" t="s">
        <v>871</v>
      </c>
      <c r="S84" s="19" t="s">
        <v>870</v>
      </c>
    </row>
    <row r="85" spans="1:19" ht="28.8" x14ac:dyDescent="0.3">
      <c r="A85" s="19" t="s">
        <v>320</v>
      </c>
      <c r="B85" s="19" t="s">
        <v>365</v>
      </c>
      <c r="C85" s="19" t="s">
        <v>868</v>
      </c>
      <c r="D85" s="19" t="s">
        <v>867</v>
      </c>
      <c r="E85" s="18" t="s">
        <v>866</v>
      </c>
      <c r="F85" s="19" t="s">
        <v>362</v>
      </c>
      <c r="G85" s="19" t="s">
        <v>865</v>
      </c>
      <c r="H85" s="18" t="s">
        <v>864</v>
      </c>
      <c r="I85" s="19" t="s">
        <v>863</v>
      </c>
      <c r="J85" s="19"/>
      <c r="K85" s="19"/>
      <c r="L85" s="19"/>
      <c r="M85" s="20" t="s">
        <v>326</v>
      </c>
      <c r="N85" s="19">
        <f>(298.2-273.15)</f>
        <v>25.050000000000011</v>
      </c>
      <c r="O85" s="19" t="s">
        <v>358</v>
      </c>
      <c r="P85" s="19">
        <f>(LN(2)/(0.0042+0.19*10^(7-14)))/(60*60*24)</f>
        <v>1.9101191713743206E-3</v>
      </c>
      <c r="Q85" s="19" t="s">
        <v>357</v>
      </c>
      <c r="R85" s="19" t="s">
        <v>862</v>
      </c>
      <c r="S85" s="19" t="s">
        <v>861</v>
      </c>
    </row>
    <row r="86" spans="1:19" ht="28.8" x14ac:dyDescent="0.3">
      <c r="A86" s="19" t="s">
        <v>320</v>
      </c>
      <c r="B86" s="19" t="s">
        <v>860</v>
      </c>
      <c r="C86" s="19" t="s">
        <v>859</v>
      </c>
      <c r="D86" s="19" t="s">
        <v>352</v>
      </c>
      <c r="E86" s="22" t="s">
        <v>280</v>
      </c>
      <c r="F86" s="19" t="s">
        <v>858</v>
      </c>
      <c r="G86" s="19" t="s">
        <v>857</v>
      </c>
      <c r="H86" s="18" t="s">
        <v>856</v>
      </c>
      <c r="I86" s="19" t="s">
        <v>855</v>
      </c>
      <c r="J86" s="19"/>
      <c r="K86" s="19"/>
      <c r="L86" s="19"/>
      <c r="M86" s="20" t="s">
        <v>811</v>
      </c>
      <c r="N86" s="19" t="s">
        <v>3</v>
      </c>
      <c r="O86" s="19"/>
      <c r="P86" s="19" t="s">
        <v>3</v>
      </c>
      <c r="R86" s="19" t="s">
        <v>707</v>
      </c>
      <c r="S86" s="19" t="s">
        <v>706</v>
      </c>
    </row>
    <row r="87" spans="1:19" ht="43.2" x14ac:dyDescent="0.3">
      <c r="A87" s="19" t="s">
        <v>320</v>
      </c>
      <c r="B87" s="19" t="s">
        <v>860</v>
      </c>
      <c r="C87" s="19" t="s">
        <v>859</v>
      </c>
      <c r="D87" s="19" t="s">
        <v>352</v>
      </c>
      <c r="E87" s="22" t="s">
        <v>280</v>
      </c>
      <c r="F87" s="19" t="s">
        <v>858</v>
      </c>
      <c r="G87" s="19" t="s">
        <v>857</v>
      </c>
      <c r="H87" s="18" t="s">
        <v>856</v>
      </c>
      <c r="I87" s="19" t="s">
        <v>855</v>
      </c>
      <c r="J87" s="19"/>
      <c r="K87" s="19"/>
      <c r="L87" s="19"/>
      <c r="M87" s="20" t="s">
        <v>821</v>
      </c>
      <c r="N87" s="19" t="s">
        <v>3</v>
      </c>
      <c r="O87" s="19"/>
      <c r="P87" s="19" t="s">
        <v>3</v>
      </c>
      <c r="Q87" s="19" t="s">
        <v>854</v>
      </c>
      <c r="R87" s="19" t="s">
        <v>825</v>
      </c>
      <c r="S87" s="19" t="s">
        <v>824</v>
      </c>
    </row>
    <row r="88" spans="1:19" ht="28.8" x14ac:dyDescent="0.3">
      <c r="A88" s="19" t="s">
        <v>320</v>
      </c>
      <c r="B88" s="19" t="s">
        <v>331</v>
      </c>
      <c r="C88" s="19" t="s">
        <v>330</v>
      </c>
      <c r="E88" s="22"/>
      <c r="F88" s="19" t="s">
        <v>853</v>
      </c>
      <c r="G88" s="19" t="s">
        <v>852</v>
      </c>
      <c r="H88" s="19"/>
      <c r="I88" s="19" t="s">
        <v>327</v>
      </c>
      <c r="J88" s="19"/>
      <c r="K88" s="19"/>
      <c r="L88" s="19"/>
      <c r="M88" s="20" t="s">
        <v>326</v>
      </c>
      <c r="N88" s="19"/>
      <c r="O88" s="19" t="s">
        <v>324</v>
      </c>
      <c r="P88" s="19">
        <v>24.310717612231532</v>
      </c>
      <c r="R88" s="19" t="s">
        <v>851</v>
      </c>
      <c r="S88" s="19" t="s">
        <v>321</v>
      </c>
    </row>
    <row r="89" spans="1:19" ht="115.2" x14ac:dyDescent="0.3">
      <c r="A89" s="19" t="s">
        <v>300</v>
      </c>
      <c r="B89" s="19" t="s">
        <v>850</v>
      </c>
      <c r="C89" s="19" t="s">
        <v>849</v>
      </c>
      <c r="D89" s="19" t="s">
        <v>432</v>
      </c>
      <c r="E89" s="22" t="s">
        <v>181</v>
      </c>
      <c r="F89" s="19" t="s">
        <v>180</v>
      </c>
      <c r="G89" s="19" t="s">
        <v>848</v>
      </c>
      <c r="H89" s="19" t="s">
        <v>847</v>
      </c>
      <c r="I89" s="19" t="s">
        <v>846</v>
      </c>
      <c r="J89" s="19"/>
      <c r="K89" s="19"/>
      <c r="L89" s="19"/>
      <c r="M89" s="20" t="s">
        <v>722</v>
      </c>
      <c r="N89" s="19">
        <v>37</v>
      </c>
      <c r="O89" s="19"/>
      <c r="P89" s="19" t="s">
        <v>3</v>
      </c>
      <c r="Q89" s="19" t="s">
        <v>845</v>
      </c>
      <c r="R89" s="19" t="s">
        <v>608</v>
      </c>
      <c r="S89" s="19" t="s">
        <v>177</v>
      </c>
    </row>
    <row r="90" spans="1:19" ht="43.2" x14ac:dyDescent="0.3">
      <c r="A90" s="19" t="s">
        <v>300</v>
      </c>
      <c r="B90" s="19" t="s">
        <v>844</v>
      </c>
      <c r="C90" s="19" t="s">
        <v>843</v>
      </c>
      <c r="D90" s="19" t="s">
        <v>842</v>
      </c>
      <c r="E90" s="22" t="s">
        <v>45</v>
      </c>
      <c r="F90" s="19" t="s">
        <v>714</v>
      </c>
      <c r="G90" s="19" t="s">
        <v>841</v>
      </c>
      <c r="H90" s="19" t="s">
        <v>642</v>
      </c>
      <c r="I90" s="19" t="s">
        <v>641</v>
      </c>
      <c r="J90" s="19"/>
      <c r="K90" s="19"/>
      <c r="L90" s="19"/>
      <c r="M90" s="20" t="s">
        <v>638</v>
      </c>
      <c r="N90" s="19">
        <v>37</v>
      </c>
      <c r="O90" s="19"/>
      <c r="P90" s="19" t="s">
        <v>3</v>
      </c>
      <c r="R90" s="19" t="s">
        <v>637</v>
      </c>
      <c r="S90" s="19" t="s">
        <v>636</v>
      </c>
    </row>
    <row r="91" spans="1:19" ht="43.2" x14ac:dyDescent="0.3">
      <c r="A91" s="19" t="s">
        <v>300</v>
      </c>
      <c r="B91" s="19" t="s">
        <v>844</v>
      </c>
      <c r="C91" s="19" t="s">
        <v>843</v>
      </c>
      <c r="D91" s="19" t="s">
        <v>842</v>
      </c>
      <c r="E91" s="22" t="s">
        <v>45</v>
      </c>
      <c r="F91" s="19" t="s">
        <v>714</v>
      </c>
      <c r="G91" s="19" t="s">
        <v>841</v>
      </c>
      <c r="H91" s="19" t="s">
        <v>642</v>
      </c>
      <c r="I91" s="19" t="s">
        <v>641</v>
      </c>
      <c r="J91" s="19"/>
      <c r="K91" s="19"/>
      <c r="L91" s="19"/>
      <c r="M91" s="20" t="s">
        <v>760</v>
      </c>
      <c r="N91" s="19" t="s">
        <v>3</v>
      </c>
      <c r="O91" s="19"/>
      <c r="P91" s="19" t="s">
        <v>3</v>
      </c>
      <c r="Q91" s="19" t="s">
        <v>836</v>
      </c>
      <c r="R91" s="19" t="s">
        <v>627</v>
      </c>
      <c r="S91" s="19" t="s">
        <v>600</v>
      </c>
    </row>
    <row r="92" spans="1:19" ht="57.6" x14ac:dyDescent="0.3">
      <c r="A92" s="19" t="s">
        <v>300</v>
      </c>
      <c r="B92" s="19" t="s">
        <v>840</v>
      </c>
      <c r="C92" s="19" t="s">
        <v>692</v>
      </c>
      <c r="D92" s="19" t="s">
        <v>691</v>
      </c>
      <c r="E92" s="22" t="s">
        <v>690</v>
      </c>
      <c r="F92" s="19" t="s">
        <v>839</v>
      </c>
      <c r="G92" s="19" t="s">
        <v>838</v>
      </c>
      <c r="H92" s="19" t="s">
        <v>837</v>
      </c>
      <c r="I92" s="19" t="s">
        <v>631</v>
      </c>
      <c r="J92" s="19"/>
      <c r="K92" s="19"/>
      <c r="L92" s="19"/>
      <c r="M92" s="20" t="s">
        <v>638</v>
      </c>
      <c r="N92" s="19">
        <v>37</v>
      </c>
      <c r="O92" s="19"/>
      <c r="P92" s="19" t="s">
        <v>3</v>
      </c>
      <c r="R92" s="19" t="s">
        <v>637</v>
      </c>
      <c r="S92" s="19" t="s">
        <v>636</v>
      </c>
    </row>
    <row r="93" spans="1:19" ht="57.6" x14ac:dyDescent="0.3">
      <c r="A93" s="19" t="s">
        <v>300</v>
      </c>
      <c r="B93" s="19" t="s">
        <v>840</v>
      </c>
      <c r="C93" s="19" t="s">
        <v>692</v>
      </c>
      <c r="D93" s="19" t="s">
        <v>691</v>
      </c>
      <c r="E93" s="22" t="s">
        <v>690</v>
      </c>
      <c r="F93" s="19" t="s">
        <v>839</v>
      </c>
      <c r="G93" s="19" t="s">
        <v>838</v>
      </c>
      <c r="H93" s="18" t="s">
        <v>837</v>
      </c>
      <c r="I93" s="19" t="s">
        <v>631</v>
      </c>
      <c r="J93" s="19"/>
      <c r="K93" s="19"/>
      <c r="L93" s="19"/>
      <c r="M93" s="20" t="s">
        <v>760</v>
      </c>
      <c r="N93" s="19" t="s">
        <v>3</v>
      </c>
      <c r="O93" s="19"/>
      <c r="P93" s="19" t="s">
        <v>3</v>
      </c>
      <c r="Q93" s="19" t="s">
        <v>836</v>
      </c>
      <c r="R93" s="19" t="s">
        <v>627</v>
      </c>
      <c r="S93" s="19" t="s">
        <v>600</v>
      </c>
    </row>
    <row r="94" spans="1:19" ht="57.6" x14ac:dyDescent="0.3">
      <c r="A94" s="19" t="s">
        <v>286</v>
      </c>
      <c r="B94" s="19" t="s">
        <v>835</v>
      </c>
      <c r="C94" s="19" t="s">
        <v>834</v>
      </c>
      <c r="D94" s="19" t="s">
        <v>801</v>
      </c>
      <c r="E94" s="18" t="s">
        <v>800</v>
      </c>
      <c r="F94" s="19" t="s">
        <v>799</v>
      </c>
      <c r="G94" s="19" t="s">
        <v>833</v>
      </c>
      <c r="H94" s="19" t="s">
        <v>806</v>
      </c>
      <c r="I94" s="19" t="s">
        <v>805</v>
      </c>
      <c r="J94" s="19"/>
      <c r="K94" s="19"/>
      <c r="L94" s="19"/>
      <c r="M94" s="20" t="s">
        <v>787</v>
      </c>
      <c r="N94" s="19" t="s">
        <v>3</v>
      </c>
      <c r="O94" s="19"/>
      <c r="P94" s="19" t="s">
        <v>3</v>
      </c>
      <c r="R94" s="19" t="s">
        <v>786</v>
      </c>
      <c r="S94" s="19" t="s">
        <v>785</v>
      </c>
    </row>
    <row r="95" spans="1:19" ht="57.6" x14ac:dyDescent="0.3">
      <c r="A95" s="19" t="s">
        <v>286</v>
      </c>
      <c r="B95" s="19" t="s">
        <v>832</v>
      </c>
      <c r="C95" s="19" t="s">
        <v>831</v>
      </c>
      <c r="D95" s="19" t="s">
        <v>830</v>
      </c>
      <c r="E95" s="18" t="s">
        <v>797</v>
      </c>
      <c r="F95" s="19" t="s">
        <v>796</v>
      </c>
      <c r="G95" s="19" t="s">
        <v>804</v>
      </c>
      <c r="H95" s="19" t="s">
        <v>792</v>
      </c>
      <c r="I95" s="19" t="s">
        <v>791</v>
      </c>
      <c r="J95" s="19"/>
      <c r="K95" s="19"/>
      <c r="L95" s="19"/>
      <c r="M95" s="20" t="s">
        <v>787</v>
      </c>
      <c r="N95" s="19" t="s">
        <v>3</v>
      </c>
      <c r="O95" s="19"/>
      <c r="P95" s="19" t="s">
        <v>3</v>
      </c>
      <c r="R95" s="19" t="s">
        <v>786</v>
      </c>
      <c r="S95" s="19" t="s">
        <v>785</v>
      </c>
    </row>
    <row r="96" spans="1:19" ht="28.8" x14ac:dyDescent="0.3">
      <c r="A96" s="19" t="s">
        <v>286</v>
      </c>
      <c r="B96" s="19" t="s">
        <v>829</v>
      </c>
      <c r="C96" s="19" t="s">
        <v>828</v>
      </c>
      <c r="D96" s="19" t="s">
        <v>827</v>
      </c>
      <c r="E96" s="22" t="s">
        <v>826</v>
      </c>
      <c r="F96" s="19" t="s">
        <v>292</v>
      </c>
      <c r="G96" s="19" t="s">
        <v>281</v>
      </c>
      <c r="H96" s="18" t="s">
        <v>280</v>
      </c>
      <c r="I96" s="19" t="s">
        <v>279</v>
      </c>
      <c r="K96" s="19"/>
      <c r="L96" s="19"/>
      <c r="M96" s="20" t="s">
        <v>821</v>
      </c>
      <c r="N96" s="19" t="s">
        <v>3</v>
      </c>
      <c r="O96" s="19"/>
      <c r="P96" s="19" t="s">
        <v>3</v>
      </c>
      <c r="R96" s="19" t="s">
        <v>825</v>
      </c>
      <c r="S96" s="19" t="s">
        <v>824</v>
      </c>
    </row>
    <row r="97" spans="1:19" ht="28.8" x14ac:dyDescent="0.3">
      <c r="A97" s="19" t="s">
        <v>286</v>
      </c>
      <c r="B97" s="19" t="s">
        <v>290</v>
      </c>
      <c r="C97" s="40" t="s">
        <v>823</v>
      </c>
      <c r="D97" s="19" t="s">
        <v>822</v>
      </c>
      <c r="E97" s="18" t="s">
        <v>19</v>
      </c>
      <c r="F97" s="19" t="s">
        <v>18</v>
      </c>
      <c r="G97" s="19" t="s">
        <v>289</v>
      </c>
      <c r="H97" s="18" t="s">
        <v>288</v>
      </c>
      <c r="I97" s="19" t="s">
        <v>282</v>
      </c>
      <c r="J97" s="19"/>
      <c r="K97" s="19"/>
      <c r="L97" s="19"/>
      <c r="M97" s="20" t="s">
        <v>811</v>
      </c>
      <c r="N97" s="19" t="s">
        <v>3</v>
      </c>
      <c r="O97" s="19"/>
      <c r="P97" s="19" t="s">
        <v>3</v>
      </c>
      <c r="R97" s="19" t="s">
        <v>707</v>
      </c>
      <c r="S97" s="19" t="s">
        <v>706</v>
      </c>
    </row>
    <row r="98" spans="1:19" ht="57.6" x14ac:dyDescent="0.3">
      <c r="A98" s="19" t="s">
        <v>814</v>
      </c>
      <c r="B98" s="19" t="s">
        <v>285</v>
      </c>
      <c r="C98" s="18" t="s">
        <v>813</v>
      </c>
      <c r="D98" s="18" t="s">
        <v>812</v>
      </c>
      <c r="E98" s="18" t="s">
        <v>288</v>
      </c>
      <c r="F98" s="19" t="s">
        <v>282</v>
      </c>
      <c r="G98" s="19" t="s">
        <v>281</v>
      </c>
      <c r="H98" s="18" t="s">
        <v>280</v>
      </c>
      <c r="I98" s="19" t="s">
        <v>279</v>
      </c>
      <c r="J98" s="19"/>
      <c r="K98" s="19"/>
      <c r="L98" s="19"/>
      <c r="M98" s="20" t="s">
        <v>821</v>
      </c>
      <c r="N98" s="19" t="s">
        <v>3</v>
      </c>
      <c r="O98" s="19"/>
      <c r="P98" s="19">
        <v>2.8</v>
      </c>
      <c r="Q98" s="19" t="s">
        <v>819</v>
      </c>
      <c r="R98" s="19" t="s">
        <v>825</v>
      </c>
      <c r="S98" s="19" t="s">
        <v>820</v>
      </c>
    </row>
    <row r="99" spans="1:19" ht="28.8" x14ac:dyDescent="0.3">
      <c r="A99" s="19" t="s">
        <v>814</v>
      </c>
      <c r="B99" s="19" t="s">
        <v>285</v>
      </c>
      <c r="C99" s="40" t="s">
        <v>813</v>
      </c>
      <c r="D99" t="s">
        <v>812</v>
      </c>
      <c r="E99" s="18" t="s">
        <v>288</v>
      </c>
      <c r="F99" s="19" t="s">
        <v>282</v>
      </c>
      <c r="G99" s="19" t="s">
        <v>281</v>
      </c>
      <c r="H99" s="18" t="s">
        <v>280</v>
      </c>
      <c r="I99" s="19" t="s">
        <v>279</v>
      </c>
      <c r="J99" s="19"/>
      <c r="K99" s="19"/>
      <c r="L99" s="19"/>
      <c r="M99" s="20" t="s">
        <v>818</v>
      </c>
      <c r="N99" s="19">
        <v>8</v>
      </c>
      <c r="O99" s="19"/>
      <c r="P99" s="19">
        <v>1.6</v>
      </c>
      <c r="Q99" s="19" t="s">
        <v>815</v>
      </c>
      <c r="R99" s="19" t="s">
        <v>817</v>
      </c>
      <c r="S99" s="19" t="s">
        <v>816</v>
      </c>
    </row>
    <row r="100" spans="1:19" ht="28.8" x14ac:dyDescent="0.3">
      <c r="A100" s="19" t="s">
        <v>814</v>
      </c>
      <c r="B100" s="19" t="s">
        <v>285</v>
      </c>
      <c r="C100" s="40" t="s">
        <v>813</v>
      </c>
      <c r="D100" t="s">
        <v>812</v>
      </c>
      <c r="E100" s="18" t="s">
        <v>288</v>
      </c>
      <c r="F100" s="19" t="s">
        <v>282</v>
      </c>
      <c r="G100" s="19" t="s">
        <v>281</v>
      </c>
      <c r="H100" s="18" t="s">
        <v>280</v>
      </c>
      <c r="I100" s="19" t="s">
        <v>279</v>
      </c>
      <c r="J100" s="19"/>
      <c r="K100" s="19"/>
      <c r="L100" s="19"/>
      <c r="M100" s="20" t="s">
        <v>811</v>
      </c>
      <c r="N100" s="19" t="s">
        <v>3</v>
      </c>
      <c r="O100" s="19"/>
      <c r="P100" s="19" t="s">
        <v>3</v>
      </c>
      <c r="Q100" s="19" t="s">
        <v>809</v>
      </c>
      <c r="R100" s="19" t="s">
        <v>707</v>
      </c>
      <c r="S100" s="19" t="s">
        <v>810</v>
      </c>
    </row>
    <row r="101" spans="1:19" ht="57.6" x14ac:dyDescent="0.3">
      <c r="A101" s="19" t="s">
        <v>795</v>
      </c>
      <c r="B101" s="19" t="s">
        <v>808</v>
      </c>
      <c r="C101" s="19" t="s">
        <v>807</v>
      </c>
      <c r="E101" s="18" t="s">
        <v>806</v>
      </c>
      <c r="F101" s="19" t="s">
        <v>805</v>
      </c>
      <c r="G101" s="19" t="s">
        <v>804</v>
      </c>
      <c r="H101" s="19" t="s">
        <v>792</v>
      </c>
      <c r="I101" s="19" t="s">
        <v>791</v>
      </c>
      <c r="J101" s="19"/>
      <c r="K101" s="19"/>
      <c r="L101" s="19"/>
      <c r="M101" s="20" t="s">
        <v>787</v>
      </c>
      <c r="N101" s="19" t="s">
        <v>3</v>
      </c>
      <c r="O101" s="19"/>
      <c r="P101" s="19" t="s">
        <v>3</v>
      </c>
      <c r="R101" s="19" t="s">
        <v>786</v>
      </c>
      <c r="S101" s="19" t="s">
        <v>785</v>
      </c>
    </row>
    <row r="102" spans="1:19" ht="57.6" x14ac:dyDescent="0.3">
      <c r="A102" s="19" t="s">
        <v>795</v>
      </c>
      <c r="B102" s="19" t="s">
        <v>803</v>
      </c>
      <c r="C102" s="19" t="s">
        <v>802</v>
      </c>
      <c r="D102" s="19" t="s">
        <v>801</v>
      </c>
      <c r="E102" s="18" t="s">
        <v>800</v>
      </c>
      <c r="F102" s="19" t="s">
        <v>799</v>
      </c>
      <c r="G102" s="19" t="s">
        <v>798</v>
      </c>
      <c r="H102" s="18" t="s">
        <v>797</v>
      </c>
      <c r="I102" s="19" t="s">
        <v>796</v>
      </c>
      <c r="J102" s="19"/>
      <c r="K102" s="19"/>
      <c r="L102" s="19"/>
      <c r="M102" s="20" t="s">
        <v>787</v>
      </c>
      <c r="N102" s="19" t="s">
        <v>3</v>
      </c>
      <c r="O102" s="19"/>
      <c r="P102" s="19" t="s">
        <v>3</v>
      </c>
      <c r="R102" s="19" t="s">
        <v>786</v>
      </c>
      <c r="S102" s="19" t="s">
        <v>785</v>
      </c>
    </row>
    <row r="103" spans="1:19" ht="43.2" x14ac:dyDescent="0.3">
      <c r="A103" s="19" t="s">
        <v>795</v>
      </c>
      <c r="B103" s="19" t="s">
        <v>794</v>
      </c>
      <c r="C103" s="19" t="s">
        <v>793</v>
      </c>
      <c r="E103" s="18" t="s">
        <v>792</v>
      </c>
      <c r="F103" s="19" t="s">
        <v>791</v>
      </c>
      <c r="G103" s="19" t="s">
        <v>790</v>
      </c>
      <c r="H103" s="18" t="s">
        <v>789</v>
      </c>
      <c r="I103" s="19" t="s">
        <v>788</v>
      </c>
      <c r="J103" s="19"/>
      <c r="K103" s="19"/>
      <c r="L103" s="19"/>
      <c r="M103" s="20" t="s">
        <v>787</v>
      </c>
      <c r="N103" s="19" t="s">
        <v>3</v>
      </c>
      <c r="O103" s="19"/>
      <c r="P103" s="19" t="s">
        <v>3</v>
      </c>
      <c r="R103" s="19" t="s">
        <v>786</v>
      </c>
      <c r="S103" s="19" t="s">
        <v>785</v>
      </c>
    </row>
    <row r="104" spans="1:19" ht="72" x14ac:dyDescent="0.3">
      <c r="A104" s="19" t="s">
        <v>773</v>
      </c>
      <c r="B104" s="19" t="s">
        <v>784</v>
      </c>
      <c r="C104" s="19" t="s">
        <v>783</v>
      </c>
      <c r="E104" s="18" t="s">
        <v>782</v>
      </c>
      <c r="F104" s="19" t="s">
        <v>781</v>
      </c>
      <c r="G104" s="19" t="s">
        <v>780</v>
      </c>
      <c r="H104" s="18" t="s">
        <v>779</v>
      </c>
      <c r="I104" s="19" t="s">
        <v>778</v>
      </c>
      <c r="J104" s="19"/>
      <c r="K104" s="19"/>
      <c r="L104" s="19"/>
      <c r="M104" s="20" t="s">
        <v>525</v>
      </c>
      <c r="N104" s="19">
        <v>37</v>
      </c>
      <c r="O104" s="19" t="s">
        <v>777</v>
      </c>
      <c r="P104" s="19">
        <v>5.1617343233187427E-3</v>
      </c>
      <c r="Q104" s="19" t="s">
        <v>774</v>
      </c>
      <c r="R104" s="19" t="s">
        <v>776</v>
      </c>
      <c r="S104" s="19" t="s">
        <v>775</v>
      </c>
    </row>
    <row r="105" spans="1:19" ht="28.8" x14ac:dyDescent="0.3">
      <c r="A105" s="19" t="s">
        <v>773</v>
      </c>
      <c r="B105" s="19" t="s">
        <v>772</v>
      </c>
      <c r="C105" s="19" t="s">
        <v>771</v>
      </c>
      <c r="E105" s="18" t="s">
        <v>770</v>
      </c>
      <c r="F105" s="19" t="s">
        <v>769</v>
      </c>
      <c r="G105" s="19" t="s">
        <v>768</v>
      </c>
      <c r="H105" s="18" t="s">
        <v>767</v>
      </c>
      <c r="I105" s="19" t="s">
        <v>766</v>
      </c>
      <c r="J105" s="19"/>
      <c r="K105" s="19"/>
      <c r="L105" s="19"/>
      <c r="M105" s="20" t="s">
        <v>765</v>
      </c>
      <c r="N105" s="19" t="s">
        <v>3</v>
      </c>
      <c r="O105" s="19"/>
      <c r="P105" s="19" t="s">
        <v>3</v>
      </c>
      <c r="R105" s="19" t="s">
        <v>764</v>
      </c>
      <c r="S105" s="19" t="s">
        <v>763</v>
      </c>
    </row>
    <row r="106" spans="1:19" ht="43.2" x14ac:dyDescent="0.3">
      <c r="A106" s="19" t="s">
        <v>75</v>
      </c>
      <c r="B106" s="19" t="s">
        <v>762</v>
      </c>
      <c r="C106" s="40" t="s">
        <v>761</v>
      </c>
      <c r="D106" s="19" t="s">
        <v>677</v>
      </c>
      <c r="E106" s="22"/>
      <c r="F106" s="19" t="s">
        <v>676</v>
      </c>
      <c r="G106" s="19" t="s">
        <v>700</v>
      </c>
      <c r="H106" s="21" t="s">
        <v>42</v>
      </c>
      <c r="I106" s="19" t="s">
        <v>699</v>
      </c>
      <c r="J106" s="19"/>
      <c r="K106" s="19"/>
      <c r="L106" s="19"/>
      <c r="M106" s="20" t="s">
        <v>638</v>
      </c>
      <c r="N106" s="19">
        <v>37</v>
      </c>
      <c r="O106" s="19"/>
      <c r="P106" s="19" t="s">
        <v>3</v>
      </c>
      <c r="R106" s="19" t="s">
        <v>637</v>
      </c>
      <c r="S106" s="19" t="s">
        <v>636</v>
      </c>
    </row>
    <row r="107" spans="1:19" ht="43.2" x14ac:dyDescent="0.3">
      <c r="A107" s="19" t="s">
        <v>75</v>
      </c>
      <c r="B107" s="19" t="s">
        <v>762</v>
      </c>
      <c r="C107" s="19" t="s">
        <v>761</v>
      </c>
      <c r="D107" s="19" t="s">
        <v>677</v>
      </c>
      <c r="E107" s="22"/>
      <c r="F107" s="19" t="s">
        <v>676</v>
      </c>
      <c r="G107" s="19" t="s">
        <v>700</v>
      </c>
      <c r="H107" s="21" t="s">
        <v>42</v>
      </c>
      <c r="I107" s="19" t="s">
        <v>699</v>
      </c>
      <c r="J107" s="19"/>
      <c r="K107" s="19"/>
      <c r="L107" s="19"/>
      <c r="M107" s="20" t="s">
        <v>760</v>
      </c>
      <c r="N107" s="19" t="s">
        <v>3</v>
      </c>
      <c r="O107" s="19"/>
      <c r="P107" s="19" t="s">
        <v>3</v>
      </c>
      <c r="Q107" s="19" t="s">
        <v>626</v>
      </c>
      <c r="R107" s="19" t="s">
        <v>627</v>
      </c>
      <c r="S107" s="19" t="s">
        <v>600</v>
      </c>
    </row>
    <row r="108" spans="1:19" ht="57.6" x14ac:dyDescent="0.3">
      <c r="A108" s="19" t="s">
        <v>75</v>
      </c>
      <c r="B108" s="19" t="s">
        <v>759</v>
      </c>
      <c r="C108" s="19" t="s">
        <v>758</v>
      </c>
      <c r="D108" s="18" t="s">
        <v>757</v>
      </c>
      <c r="E108" s="18" t="s">
        <v>837</v>
      </c>
      <c r="F108" s="20" t="s">
        <v>631</v>
      </c>
      <c r="G108" s="18" t="s">
        <v>756</v>
      </c>
      <c r="H108" s="19" t="s">
        <v>750</v>
      </c>
      <c r="I108" t="s">
        <v>641</v>
      </c>
      <c r="J108" s="19"/>
      <c r="K108" s="19"/>
      <c r="L108" s="19"/>
      <c r="M108" s="20" t="s">
        <v>638</v>
      </c>
      <c r="N108" s="19">
        <v>37</v>
      </c>
      <c r="O108" s="19"/>
      <c r="P108" s="19" t="s">
        <v>3</v>
      </c>
      <c r="R108" s="19" t="s">
        <v>637</v>
      </c>
      <c r="S108" s="19" t="s">
        <v>636</v>
      </c>
    </row>
    <row r="109" spans="1:19" ht="57.6" x14ac:dyDescent="0.3">
      <c r="A109" s="19" t="s">
        <v>75</v>
      </c>
      <c r="B109" s="19" t="s">
        <v>759</v>
      </c>
      <c r="C109" s="19" t="s">
        <v>758</v>
      </c>
      <c r="D109" s="18" t="s">
        <v>757</v>
      </c>
      <c r="E109" s="18" t="s">
        <v>837</v>
      </c>
      <c r="F109" s="20" t="s">
        <v>631</v>
      </c>
      <c r="G109" s="18" t="s">
        <v>756</v>
      </c>
      <c r="H109" s="19" t="s">
        <v>750</v>
      </c>
      <c r="I109" t="s">
        <v>641</v>
      </c>
      <c r="J109" s="19"/>
      <c r="K109" s="19"/>
      <c r="L109" s="19"/>
      <c r="M109" s="20" t="s">
        <v>628</v>
      </c>
      <c r="N109" s="19" t="s">
        <v>3</v>
      </c>
      <c r="O109" s="19"/>
      <c r="P109" s="19" t="s">
        <v>3</v>
      </c>
      <c r="Q109" s="19" t="s">
        <v>626</v>
      </c>
      <c r="R109" s="19" t="s">
        <v>627</v>
      </c>
      <c r="S109" s="19" t="s">
        <v>600</v>
      </c>
    </row>
    <row r="110" spans="1:19" ht="28.8" x14ac:dyDescent="0.3">
      <c r="A110" s="19" t="s">
        <v>75</v>
      </c>
      <c r="B110" s="19" t="s">
        <v>755</v>
      </c>
      <c r="C110" s="19" t="s">
        <v>754</v>
      </c>
      <c r="D110" s="19" t="s">
        <v>753</v>
      </c>
      <c r="E110" s="21" t="s">
        <v>752</v>
      </c>
      <c r="F110" s="19" t="s">
        <v>254</v>
      </c>
      <c r="G110" s="19" t="s">
        <v>253</v>
      </c>
      <c r="H110" s="18" t="s">
        <v>252</v>
      </c>
      <c r="I110" s="19" t="s">
        <v>251</v>
      </c>
      <c r="J110" s="19"/>
      <c r="K110" s="19"/>
      <c r="L110" s="19"/>
      <c r="M110" s="20" t="s">
        <v>669</v>
      </c>
      <c r="N110" s="19" t="s">
        <v>3</v>
      </c>
      <c r="O110" s="19"/>
      <c r="P110" s="19" t="s">
        <v>3</v>
      </c>
      <c r="Q110" s="19" t="s">
        <v>751</v>
      </c>
      <c r="R110" s="19" t="s">
        <v>668</v>
      </c>
      <c r="S110" s="19" t="s">
        <v>713</v>
      </c>
    </row>
    <row r="111" spans="1:19" ht="28.8" x14ac:dyDescent="0.3">
      <c r="A111" s="19" t="s">
        <v>75</v>
      </c>
      <c r="B111" s="19" t="s">
        <v>749</v>
      </c>
      <c r="C111" s="19" t="s">
        <v>748</v>
      </c>
      <c r="D111" s="19" t="s">
        <v>756</v>
      </c>
      <c r="E111" s="21" t="s">
        <v>750</v>
      </c>
      <c r="F111" s="19" t="s">
        <v>747</v>
      </c>
      <c r="G111" s="19" t="s">
        <v>640</v>
      </c>
      <c r="H111" s="18" t="s">
        <v>752</v>
      </c>
      <c r="I111" s="19" t="s">
        <v>254</v>
      </c>
      <c r="J111" s="19"/>
      <c r="K111" s="19"/>
      <c r="L111" s="19"/>
      <c r="M111" s="20" t="s">
        <v>628</v>
      </c>
      <c r="N111" s="19" t="s">
        <v>3</v>
      </c>
      <c r="O111" s="19"/>
      <c r="P111" s="19" t="s">
        <v>3</v>
      </c>
      <c r="Q111" s="19" t="s">
        <v>639</v>
      </c>
      <c r="R111" s="19" t="s">
        <v>627</v>
      </c>
      <c r="S111" s="19" t="s">
        <v>600</v>
      </c>
    </row>
    <row r="112" spans="1:19" ht="43.2" x14ac:dyDescent="0.3">
      <c r="A112" s="19" t="s">
        <v>75</v>
      </c>
      <c r="B112" s="19" t="s">
        <v>749</v>
      </c>
      <c r="C112" s="19" t="s">
        <v>748</v>
      </c>
      <c r="D112" s="19" t="s">
        <v>756</v>
      </c>
      <c r="E112" s="21" t="s">
        <v>750</v>
      </c>
      <c r="F112" s="19" t="s">
        <v>747</v>
      </c>
      <c r="G112" s="19" t="s">
        <v>640</v>
      </c>
      <c r="I112" s="19" t="s">
        <v>254</v>
      </c>
      <c r="J112" s="19"/>
      <c r="K112" s="19"/>
      <c r="L112" s="19"/>
      <c r="M112" s="20" t="s">
        <v>638</v>
      </c>
      <c r="N112" s="19">
        <v>37</v>
      </c>
      <c r="O112" s="19"/>
      <c r="P112" s="19" t="s">
        <v>3</v>
      </c>
      <c r="R112" s="19" t="s">
        <v>637</v>
      </c>
      <c r="S112" s="19" t="s">
        <v>636</v>
      </c>
    </row>
    <row r="113" spans="1:19" ht="28.8" x14ac:dyDescent="0.3">
      <c r="A113" s="19" t="s">
        <v>75</v>
      </c>
      <c r="B113" s="19" t="s">
        <v>749</v>
      </c>
      <c r="C113" s="19" t="s">
        <v>748</v>
      </c>
      <c r="D113" s="19" t="s">
        <v>756</v>
      </c>
      <c r="E113" s="21" t="s">
        <v>750</v>
      </c>
      <c r="F113" s="19" t="s">
        <v>747</v>
      </c>
      <c r="G113" s="19" t="s">
        <v>640</v>
      </c>
      <c r="I113" s="19" t="s">
        <v>254</v>
      </c>
      <c r="J113" s="19"/>
      <c r="K113" s="19"/>
      <c r="L113" s="19"/>
      <c r="M113" s="20" t="s">
        <v>669</v>
      </c>
      <c r="N113" s="19" t="s">
        <v>3</v>
      </c>
      <c r="O113" s="19"/>
      <c r="P113" s="19" t="s">
        <v>3</v>
      </c>
      <c r="Q113" s="19" t="s">
        <v>739</v>
      </c>
      <c r="R113" s="19" t="s">
        <v>668</v>
      </c>
      <c r="S113" s="19" t="s">
        <v>667</v>
      </c>
    </row>
    <row r="114" spans="1:19" ht="43.2" x14ac:dyDescent="0.3">
      <c r="A114" s="19" t="s">
        <v>75</v>
      </c>
      <c r="B114" s="19" t="s">
        <v>204</v>
      </c>
      <c r="C114" s="19" t="s">
        <v>732</v>
      </c>
      <c r="D114" s="19" t="s">
        <v>209</v>
      </c>
      <c r="E114" s="21" t="s">
        <v>34</v>
      </c>
      <c r="F114" s="19" t="s">
        <v>33</v>
      </c>
      <c r="G114" s="19" t="s">
        <v>98</v>
      </c>
      <c r="H114" s="18" t="s">
        <v>97</v>
      </c>
      <c r="I114" s="19" t="s">
        <v>96</v>
      </c>
      <c r="J114" s="19"/>
      <c r="K114" s="19"/>
      <c r="L114" s="19"/>
      <c r="M114" s="20" t="s">
        <v>683</v>
      </c>
      <c r="N114" s="19" t="s">
        <v>682</v>
      </c>
      <c r="O114" s="19"/>
      <c r="P114" s="19" t="s">
        <v>3</v>
      </c>
      <c r="Q114" s="19" t="s">
        <v>730</v>
      </c>
      <c r="R114" s="19" t="s">
        <v>695</v>
      </c>
      <c r="S114" s="19" t="s">
        <v>694</v>
      </c>
    </row>
    <row r="115" spans="1:19" ht="43.2" x14ac:dyDescent="0.3">
      <c r="A115" s="19" t="s">
        <v>75</v>
      </c>
      <c r="B115" s="19" t="s">
        <v>204</v>
      </c>
      <c r="C115" s="19" t="s">
        <v>746</v>
      </c>
      <c r="D115" s="19" t="s">
        <v>745</v>
      </c>
      <c r="E115" s="22" t="s">
        <v>24</v>
      </c>
      <c r="F115" s="19" t="s">
        <v>23</v>
      </c>
      <c r="G115" s="19" t="s">
        <v>253</v>
      </c>
      <c r="H115" s="19" t="s">
        <v>252</v>
      </c>
      <c r="I115" s="19" t="s">
        <v>251</v>
      </c>
      <c r="J115" s="19"/>
      <c r="K115" s="19"/>
      <c r="L115" s="19"/>
      <c r="M115" s="20" t="s">
        <v>628</v>
      </c>
      <c r="N115" s="19" t="s">
        <v>3</v>
      </c>
      <c r="O115" s="19"/>
      <c r="P115" s="19" t="s">
        <v>3</v>
      </c>
      <c r="R115" s="19" t="s">
        <v>627</v>
      </c>
      <c r="S115" s="19" t="s">
        <v>600</v>
      </c>
    </row>
    <row r="116" spans="1:19" ht="43.2" x14ac:dyDescent="0.3">
      <c r="A116" s="19" t="s">
        <v>75</v>
      </c>
      <c r="B116" s="19" t="s">
        <v>204</v>
      </c>
      <c r="C116" s="19" t="s">
        <v>746</v>
      </c>
      <c r="D116" s="19" t="s">
        <v>745</v>
      </c>
      <c r="E116" s="22" t="s">
        <v>24</v>
      </c>
      <c r="F116" s="19" t="s">
        <v>23</v>
      </c>
      <c r="G116" s="19" t="s">
        <v>253</v>
      </c>
      <c r="H116" s="19" t="s">
        <v>252</v>
      </c>
      <c r="I116" s="19" t="s">
        <v>251</v>
      </c>
      <c r="J116" s="19"/>
      <c r="K116" s="19"/>
      <c r="L116" s="19"/>
      <c r="M116" s="20" t="s">
        <v>683</v>
      </c>
      <c r="N116" s="19" t="s">
        <v>682</v>
      </c>
      <c r="O116" s="19"/>
      <c r="P116" s="19" t="s">
        <v>3</v>
      </c>
      <c r="R116" s="19" t="s">
        <v>724</v>
      </c>
      <c r="S116" s="19" t="s">
        <v>681</v>
      </c>
    </row>
    <row r="117" spans="1:19" ht="28.8" x14ac:dyDescent="0.3">
      <c r="A117" s="19" t="s">
        <v>75</v>
      </c>
      <c r="B117" s="19" t="s">
        <v>236</v>
      </c>
      <c r="C117" s="19" t="s">
        <v>742</v>
      </c>
      <c r="D117" s="19" t="s">
        <v>244</v>
      </c>
      <c r="E117" s="22" t="s">
        <v>384</v>
      </c>
      <c r="G117" s="19"/>
      <c r="H117" s="19"/>
      <c r="I117" s="19"/>
      <c r="J117" s="19"/>
      <c r="K117" s="19"/>
      <c r="L117" s="19"/>
      <c r="M117" s="20" t="s">
        <v>525</v>
      </c>
      <c r="N117" s="19"/>
      <c r="O117" s="19"/>
      <c r="P117" s="19">
        <v>0.93000154254574163</v>
      </c>
      <c r="Q117" s="19" t="s">
        <v>743</v>
      </c>
      <c r="R117" s="19" t="s">
        <v>744</v>
      </c>
      <c r="S117" s="19" t="s">
        <v>422</v>
      </c>
    </row>
    <row r="118" spans="1:19" ht="28.8" x14ac:dyDescent="0.3">
      <c r="A118" s="19" t="s">
        <v>75</v>
      </c>
      <c r="B118" s="19" t="s">
        <v>236</v>
      </c>
      <c r="C118" s="19" t="s">
        <v>742</v>
      </c>
      <c r="D118" s="19" t="s">
        <v>244</v>
      </c>
      <c r="E118" s="22" t="s">
        <v>384</v>
      </c>
      <c r="F118" s="19" t="s">
        <v>215</v>
      </c>
      <c r="G118" s="19" t="s">
        <v>740</v>
      </c>
      <c r="H118" s="18" t="s">
        <v>195</v>
      </c>
      <c r="I118" s="19" t="s">
        <v>726</v>
      </c>
      <c r="J118" s="19"/>
      <c r="K118" s="19"/>
      <c r="L118" s="19"/>
      <c r="M118" s="20" t="s">
        <v>683</v>
      </c>
      <c r="N118" s="19" t="s">
        <v>682</v>
      </c>
      <c r="O118" s="19"/>
      <c r="P118" s="19">
        <v>0.11666666666666665</v>
      </c>
      <c r="Q118" s="19" t="s">
        <v>741</v>
      </c>
      <c r="R118" s="19" t="s">
        <v>695</v>
      </c>
      <c r="S118" s="19" t="s">
        <v>694</v>
      </c>
    </row>
    <row r="119" spans="1:19" ht="28.8" x14ac:dyDescent="0.3">
      <c r="A119" s="19" t="s">
        <v>75</v>
      </c>
      <c r="B119" s="19" t="s">
        <v>236</v>
      </c>
      <c r="C119" s="19" t="s">
        <v>734</v>
      </c>
      <c r="D119" s="19" t="s">
        <v>234</v>
      </c>
      <c r="E119" s="22" t="s">
        <v>227</v>
      </c>
      <c r="F119" s="19" t="s">
        <v>226</v>
      </c>
      <c r="G119" s="19" t="s">
        <v>233</v>
      </c>
      <c r="H119" s="18" t="s">
        <v>184</v>
      </c>
      <c r="I119" s="19" t="s">
        <v>232</v>
      </c>
      <c r="J119" s="19"/>
      <c r="K119" s="19"/>
      <c r="L119" s="19"/>
      <c r="M119" s="20" t="s">
        <v>669</v>
      </c>
      <c r="N119" s="19" t="s">
        <v>3</v>
      </c>
      <c r="O119" s="19"/>
      <c r="P119" s="19" t="s">
        <v>3</v>
      </c>
      <c r="Q119" s="19" t="s">
        <v>739</v>
      </c>
      <c r="R119" s="19" t="s">
        <v>668</v>
      </c>
      <c r="S119" s="19" t="s">
        <v>667</v>
      </c>
    </row>
    <row r="120" spans="1:19" ht="72" x14ac:dyDescent="0.3">
      <c r="A120" s="19" t="s">
        <v>75</v>
      </c>
      <c r="B120" s="19" t="s">
        <v>236</v>
      </c>
      <c r="C120" s="19" t="s">
        <v>734</v>
      </c>
      <c r="D120" s="19" t="s">
        <v>234</v>
      </c>
      <c r="E120" s="22" t="s">
        <v>227</v>
      </c>
      <c r="F120" s="19" t="s">
        <v>226</v>
      </c>
      <c r="G120" s="19" t="s">
        <v>233</v>
      </c>
      <c r="H120" s="18" t="s">
        <v>184</v>
      </c>
      <c r="I120" s="19" t="s">
        <v>232</v>
      </c>
      <c r="J120" s="19"/>
      <c r="K120" s="19"/>
      <c r="L120" s="19"/>
      <c r="M120" s="20" t="s">
        <v>638</v>
      </c>
      <c r="N120" s="19">
        <v>37</v>
      </c>
      <c r="O120" s="19"/>
      <c r="P120" s="19">
        <v>0.52083333333333337</v>
      </c>
      <c r="Q120" s="19" t="s">
        <v>738</v>
      </c>
      <c r="R120" s="19" t="s">
        <v>637</v>
      </c>
      <c r="S120" s="19" t="s">
        <v>636</v>
      </c>
    </row>
    <row r="121" spans="1:19" ht="28.8" x14ac:dyDescent="0.3">
      <c r="A121" s="19" t="s">
        <v>75</v>
      </c>
      <c r="B121" s="19" t="s">
        <v>236</v>
      </c>
      <c r="C121" s="19" t="s">
        <v>734</v>
      </c>
      <c r="D121" s="19" t="s">
        <v>234</v>
      </c>
      <c r="E121" s="22" t="s">
        <v>227</v>
      </c>
      <c r="F121" s="19" t="s">
        <v>226</v>
      </c>
      <c r="G121" s="19" t="s">
        <v>233</v>
      </c>
      <c r="H121" s="18" t="s">
        <v>184</v>
      </c>
      <c r="I121" s="19" t="s">
        <v>232</v>
      </c>
      <c r="J121" s="19"/>
      <c r="K121" s="19"/>
      <c r="L121" s="19"/>
      <c r="M121" s="20" t="s">
        <v>628</v>
      </c>
      <c r="N121" s="19" t="s">
        <v>3</v>
      </c>
      <c r="O121" s="19"/>
      <c r="P121" s="19" t="s">
        <v>3</v>
      </c>
      <c r="Q121" s="19" t="s">
        <v>737</v>
      </c>
      <c r="R121" s="19" t="s">
        <v>627</v>
      </c>
      <c r="S121" s="19" t="s">
        <v>600</v>
      </c>
    </row>
    <row r="122" spans="1:19" ht="57.6" x14ac:dyDescent="0.3">
      <c r="A122" s="19" t="s">
        <v>75</v>
      </c>
      <c r="B122" s="19" t="s">
        <v>236</v>
      </c>
      <c r="C122" s="19" t="s">
        <v>734</v>
      </c>
      <c r="D122" s="19" t="s">
        <v>234</v>
      </c>
      <c r="E122" s="22" t="s">
        <v>227</v>
      </c>
      <c r="F122" s="19" t="s">
        <v>226</v>
      </c>
      <c r="G122" s="19" t="s">
        <v>233</v>
      </c>
      <c r="H122" s="18" t="s">
        <v>184</v>
      </c>
      <c r="I122" s="19" t="s">
        <v>232</v>
      </c>
      <c r="J122" s="19"/>
      <c r="K122" s="19"/>
      <c r="L122" s="19"/>
      <c r="M122" s="20" t="s">
        <v>683</v>
      </c>
      <c r="N122" s="19" t="s">
        <v>682</v>
      </c>
      <c r="O122" s="19" t="s">
        <v>736</v>
      </c>
      <c r="P122" s="19">
        <v>0.60169026090273026</v>
      </c>
      <c r="Q122" s="19" t="s">
        <v>735</v>
      </c>
      <c r="R122" s="19" t="s">
        <v>724</v>
      </c>
      <c r="S122" s="19" t="s">
        <v>681</v>
      </c>
    </row>
    <row r="123" spans="1:19" ht="72" x14ac:dyDescent="0.3">
      <c r="A123" s="19" t="s">
        <v>75</v>
      </c>
      <c r="B123" s="19" t="s">
        <v>236</v>
      </c>
      <c r="C123" s="19" t="s">
        <v>734</v>
      </c>
      <c r="D123" s="19" t="s">
        <v>234</v>
      </c>
      <c r="E123" s="22" t="s">
        <v>227</v>
      </c>
      <c r="F123" s="19" t="s">
        <v>226</v>
      </c>
      <c r="G123" s="19" t="s">
        <v>233</v>
      </c>
      <c r="H123" s="18" t="s">
        <v>184</v>
      </c>
      <c r="I123" s="19" t="s">
        <v>232</v>
      </c>
      <c r="J123" s="19"/>
      <c r="K123" s="19"/>
      <c r="L123" s="19"/>
      <c r="M123" s="20" t="s">
        <v>722</v>
      </c>
      <c r="N123" s="19">
        <v>37</v>
      </c>
      <c r="O123" s="19"/>
      <c r="P123" s="19">
        <f>(-LN(2)*4/LN(1-8.5/100))/24</f>
        <v>1.3004947841292471</v>
      </c>
      <c r="Q123" s="19" t="s">
        <v>733</v>
      </c>
      <c r="R123" s="19" t="s">
        <v>608</v>
      </c>
      <c r="S123" s="19" t="s">
        <v>177</v>
      </c>
    </row>
    <row r="124" spans="1:19" ht="43.2" x14ac:dyDescent="0.3">
      <c r="A124" s="19" t="s">
        <v>75</v>
      </c>
      <c r="B124" s="19" t="s">
        <v>222</v>
      </c>
      <c r="C124" s="19" t="s">
        <v>732</v>
      </c>
      <c r="D124" s="19" t="s">
        <v>731</v>
      </c>
      <c r="E124" s="22" t="s">
        <v>34</v>
      </c>
      <c r="F124" s="19" t="s">
        <v>33</v>
      </c>
      <c r="G124" s="19" t="s">
        <v>221</v>
      </c>
      <c r="H124" s="18" t="s">
        <v>220</v>
      </c>
      <c r="I124" s="19" t="s">
        <v>219</v>
      </c>
      <c r="J124" s="19"/>
      <c r="K124" s="19"/>
      <c r="L124" s="19"/>
      <c r="M124" s="20" t="s">
        <v>683</v>
      </c>
      <c r="N124" s="19" t="s">
        <v>682</v>
      </c>
      <c r="O124" s="19"/>
      <c r="P124" s="19" t="s">
        <v>3</v>
      </c>
      <c r="Q124" s="19" t="s">
        <v>730</v>
      </c>
      <c r="R124" s="19" t="s">
        <v>695</v>
      </c>
      <c r="S124" s="19" t="s">
        <v>694</v>
      </c>
    </row>
    <row r="125" spans="1:19" ht="43.2" x14ac:dyDescent="0.3">
      <c r="A125" s="19" t="s">
        <v>75</v>
      </c>
      <c r="B125" s="19" t="s">
        <v>187</v>
      </c>
      <c r="C125" s="19" t="s">
        <v>728</v>
      </c>
      <c r="D125" s="19" t="s">
        <v>727</v>
      </c>
      <c r="E125" s="18" t="s">
        <v>195</v>
      </c>
      <c r="F125" s="19" t="s">
        <v>726</v>
      </c>
      <c r="G125" s="19" t="s">
        <v>193</v>
      </c>
      <c r="H125" s="18" t="s">
        <v>192</v>
      </c>
      <c r="I125" s="19" t="s">
        <v>191</v>
      </c>
      <c r="J125" s="19"/>
      <c r="K125" s="19"/>
      <c r="L125" s="19"/>
      <c r="M125" s="20" t="s">
        <v>683</v>
      </c>
      <c r="N125" s="19" t="s">
        <v>682</v>
      </c>
      <c r="O125" s="19"/>
      <c r="P125" s="19" t="s">
        <v>3</v>
      </c>
      <c r="Q125" s="19" t="s">
        <v>729</v>
      </c>
      <c r="R125" s="19" t="s">
        <v>695</v>
      </c>
      <c r="S125" s="19" t="s">
        <v>694</v>
      </c>
    </row>
    <row r="126" spans="1:19" ht="72" x14ac:dyDescent="0.3">
      <c r="A126" s="19" t="s">
        <v>75</v>
      </c>
      <c r="B126" s="19" t="s">
        <v>187</v>
      </c>
      <c r="C126" s="19" t="s">
        <v>728</v>
      </c>
      <c r="D126" s="19" t="s">
        <v>727</v>
      </c>
      <c r="E126" s="18" t="s">
        <v>195</v>
      </c>
      <c r="F126" s="19" t="s">
        <v>726</v>
      </c>
      <c r="G126" s="19" t="s">
        <v>193</v>
      </c>
      <c r="H126" s="18" t="s">
        <v>192</v>
      </c>
      <c r="I126" s="19" t="s">
        <v>191</v>
      </c>
      <c r="J126" s="19"/>
      <c r="K126" s="19"/>
      <c r="L126" s="19"/>
      <c r="M126" s="20" t="s">
        <v>722</v>
      </c>
      <c r="N126" s="19">
        <v>37</v>
      </c>
      <c r="O126" s="19"/>
      <c r="P126" s="19" t="s">
        <v>3</v>
      </c>
      <c r="Q126" s="19" t="s">
        <v>725</v>
      </c>
      <c r="R126" s="19" t="s">
        <v>608</v>
      </c>
      <c r="S126" s="19" t="s">
        <v>177</v>
      </c>
    </row>
    <row r="127" spans="1:19" ht="28.8" x14ac:dyDescent="0.3">
      <c r="A127" s="19" t="s">
        <v>75</v>
      </c>
      <c r="B127" s="19" t="s">
        <v>187</v>
      </c>
      <c r="C127" s="19" t="s">
        <v>723</v>
      </c>
      <c r="D127" s="19" t="s">
        <v>185</v>
      </c>
      <c r="E127" s="18" t="s">
        <v>184</v>
      </c>
      <c r="F127" s="19" t="s">
        <v>232</v>
      </c>
      <c r="G127" s="19" t="s">
        <v>182</v>
      </c>
      <c r="H127" s="18" t="s">
        <v>181</v>
      </c>
      <c r="I127" s="19" t="s">
        <v>180</v>
      </c>
      <c r="J127" s="19"/>
      <c r="K127" s="19"/>
      <c r="L127" s="19"/>
      <c r="M127" s="20" t="s">
        <v>669</v>
      </c>
      <c r="N127" s="19" t="s">
        <v>3</v>
      </c>
      <c r="O127" s="19"/>
      <c r="P127" s="19" t="s">
        <v>3</v>
      </c>
      <c r="R127" s="19" t="s">
        <v>668</v>
      </c>
      <c r="S127" s="19" t="s">
        <v>667</v>
      </c>
    </row>
    <row r="128" spans="1:19" ht="43.2" x14ac:dyDescent="0.3">
      <c r="A128" s="19" t="s">
        <v>75</v>
      </c>
      <c r="B128" s="19" t="s">
        <v>187</v>
      </c>
      <c r="C128" s="19" t="s">
        <v>723</v>
      </c>
      <c r="D128" s="19" t="s">
        <v>185</v>
      </c>
      <c r="E128" s="18" t="s">
        <v>184</v>
      </c>
      <c r="F128" s="19" t="s">
        <v>232</v>
      </c>
      <c r="G128" s="19" t="s">
        <v>182</v>
      </c>
      <c r="H128" s="18" t="s">
        <v>181</v>
      </c>
      <c r="I128" s="19" t="s">
        <v>180</v>
      </c>
      <c r="J128" s="19"/>
      <c r="K128" s="19"/>
      <c r="L128" s="19"/>
      <c r="M128" s="20" t="s">
        <v>638</v>
      </c>
      <c r="N128" s="19">
        <v>37</v>
      </c>
      <c r="O128" s="19"/>
      <c r="P128" s="19" t="s">
        <v>3</v>
      </c>
      <c r="R128" s="19" t="s">
        <v>637</v>
      </c>
      <c r="S128" s="19" t="s">
        <v>636</v>
      </c>
    </row>
    <row r="129" spans="1:19" ht="28.8" x14ac:dyDescent="0.3">
      <c r="A129" s="19" t="s">
        <v>75</v>
      </c>
      <c r="B129" s="19" t="s">
        <v>187</v>
      </c>
      <c r="C129" s="19" t="s">
        <v>723</v>
      </c>
      <c r="D129" s="19" t="s">
        <v>185</v>
      </c>
      <c r="E129" s="18" t="s">
        <v>184</v>
      </c>
      <c r="F129" s="19" t="s">
        <v>232</v>
      </c>
      <c r="G129" s="19" t="s">
        <v>182</v>
      </c>
      <c r="H129" s="18" t="s">
        <v>181</v>
      </c>
      <c r="I129" s="19" t="s">
        <v>180</v>
      </c>
      <c r="J129" s="19"/>
      <c r="K129" s="19"/>
      <c r="L129" s="19"/>
      <c r="M129" s="20" t="s">
        <v>628</v>
      </c>
      <c r="N129" s="19" t="s">
        <v>3</v>
      </c>
      <c r="O129" s="19"/>
      <c r="P129" s="19" t="s">
        <v>3</v>
      </c>
      <c r="R129" s="19" t="s">
        <v>627</v>
      </c>
      <c r="S129" s="19" t="s">
        <v>600</v>
      </c>
    </row>
    <row r="130" spans="1:19" ht="28.8" x14ac:dyDescent="0.3">
      <c r="A130" s="19" t="s">
        <v>75</v>
      </c>
      <c r="B130" s="19" t="s">
        <v>187</v>
      </c>
      <c r="C130" s="19" t="s">
        <v>723</v>
      </c>
      <c r="D130" s="19" t="s">
        <v>185</v>
      </c>
      <c r="E130" s="18" t="s">
        <v>184</v>
      </c>
      <c r="F130" s="19" t="s">
        <v>232</v>
      </c>
      <c r="G130" s="19" t="s">
        <v>182</v>
      </c>
      <c r="H130" s="18" t="s">
        <v>181</v>
      </c>
      <c r="I130" s="19" t="s">
        <v>180</v>
      </c>
      <c r="J130" s="19"/>
      <c r="K130" s="19"/>
      <c r="L130" s="19"/>
      <c r="M130" s="20" t="s">
        <v>683</v>
      </c>
      <c r="N130" s="19" t="s">
        <v>682</v>
      </c>
      <c r="O130" s="19"/>
      <c r="P130" s="19" t="s">
        <v>3</v>
      </c>
      <c r="R130" s="19" t="s">
        <v>724</v>
      </c>
      <c r="S130" s="19" t="s">
        <v>681</v>
      </c>
    </row>
    <row r="131" spans="1:19" ht="57.6" x14ac:dyDescent="0.3">
      <c r="A131" s="19" t="s">
        <v>75</v>
      </c>
      <c r="B131" s="19" t="s">
        <v>187</v>
      </c>
      <c r="C131" s="19" t="s">
        <v>723</v>
      </c>
      <c r="D131" s="19" t="s">
        <v>185</v>
      </c>
      <c r="E131" s="18" t="s">
        <v>184</v>
      </c>
      <c r="F131" s="19" t="s">
        <v>232</v>
      </c>
      <c r="G131" s="19" t="s">
        <v>182</v>
      </c>
      <c r="H131" s="18" t="s">
        <v>181</v>
      </c>
      <c r="I131" s="19" t="s">
        <v>180</v>
      </c>
      <c r="J131" s="19"/>
      <c r="K131" s="19"/>
      <c r="L131" s="19"/>
      <c r="M131" s="20" t="s">
        <v>722</v>
      </c>
      <c r="N131" s="19">
        <v>37</v>
      </c>
      <c r="O131" s="19"/>
      <c r="P131" s="19">
        <f>30/(60*24)</f>
        <v>2.0833333333333332E-2</v>
      </c>
      <c r="Q131" s="19" t="s">
        <v>721</v>
      </c>
      <c r="R131" s="19" t="s">
        <v>688</v>
      </c>
      <c r="S131" s="19" t="s">
        <v>636</v>
      </c>
    </row>
    <row r="132" spans="1:19" ht="43.2" x14ac:dyDescent="0.3">
      <c r="A132" s="19" t="s">
        <v>75</v>
      </c>
      <c r="B132" s="19" t="s">
        <v>176</v>
      </c>
      <c r="C132" s="19" t="s">
        <v>720</v>
      </c>
      <c r="D132" s="19" t="s">
        <v>174</v>
      </c>
      <c r="E132" s="18" t="s">
        <v>173</v>
      </c>
      <c r="F132" s="19" t="s">
        <v>172</v>
      </c>
      <c r="G132" s="19" t="s">
        <v>171</v>
      </c>
      <c r="H132" s="18" t="s">
        <v>170</v>
      </c>
      <c r="I132" s="19" t="s">
        <v>169</v>
      </c>
      <c r="J132" s="19"/>
      <c r="K132" s="19"/>
      <c r="L132" s="19"/>
      <c r="M132" s="20" t="s">
        <v>683</v>
      </c>
      <c r="N132" s="19" t="s">
        <v>682</v>
      </c>
      <c r="O132" s="19"/>
      <c r="P132" s="19" t="s">
        <v>3</v>
      </c>
      <c r="R132" s="19" t="s">
        <v>695</v>
      </c>
      <c r="S132" s="19" t="s">
        <v>694</v>
      </c>
    </row>
    <row r="133" spans="1:19" ht="72" x14ac:dyDescent="0.3">
      <c r="A133" s="19" t="s">
        <v>75</v>
      </c>
      <c r="B133" s="19" t="s">
        <v>162</v>
      </c>
      <c r="C133" s="19" t="s">
        <v>719</v>
      </c>
      <c r="D133" s="19" t="s">
        <v>718</v>
      </c>
      <c r="E133" s="18" t="s">
        <v>160</v>
      </c>
      <c r="F133" s="19" t="s">
        <v>159</v>
      </c>
      <c r="G133" s="19" t="s">
        <v>158</v>
      </c>
      <c r="H133" s="18" t="s">
        <v>157</v>
      </c>
      <c r="I133" s="19" t="s">
        <v>318</v>
      </c>
      <c r="J133" s="19"/>
      <c r="K133" s="19"/>
      <c r="L133" s="19"/>
      <c r="M133" s="20" t="s">
        <v>525</v>
      </c>
      <c r="N133" s="19">
        <v>37</v>
      </c>
      <c r="O133" s="19"/>
      <c r="P133" s="19">
        <v>14.835106394974085</v>
      </c>
      <c r="Q133" s="19" t="s">
        <v>716</v>
      </c>
      <c r="R133" s="19" t="s">
        <v>423</v>
      </c>
      <c r="S133" s="19" t="s">
        <v>717</v>
      </c>
    </row>
    <row r="134" spans="1:19" ht="43.2" x14ac:dyDescent="0.3">
      <c r="A134" s="19" t="s">
        <v>75</v>
      </c>
      <c r="B134" s="19" t="s">
        <v>715</v>
      </c>
      <c r="C134" s="20" t="s">
        <v>692</v>
      </c>
      <c r="D134" t="s">
        <v>691</v>
      </c>
      <c r="E134" s="18" t="s">
        <v>690</v>
      </c>
      <c r="F134" s="40" t="s">
        <v>689</v>
      </c>
      <c r="G134" t="s">
        <v>46</v>
      </c>
      <c r="H134" s="18" t="s">
        <v>45</v>
      </c>
      <c r="I134" t="s">
        <v>714</v>
      </c>
      <c r="J134" s="19"/>
      <c r="K134" s="19"/>
      <c r="L134" s="19"/>
      <c r="M134" s="20" t="s">
        <v>638</v>
      </c>
      <c r="N134" s="19">
        <v>37</v>
      </c>
      <c r="O134" s="19"/>
      <c r="P134" s="19" t="s">
        <v>3</v>
      </c>
      <c r="R134" s="19" t="s">
        <v>688</v>
      </c>
      <c r="S134" s="19" t="s">
        <v>636</v>
      </c>
    </row>
    <row r="135" spans="1:19" ht="43.2" x14ac:dyDescent="0.3">
      <c r="A135" s="19" t="s">
        <v>75</v>
      </c>
      <c r="B135" s="19" t="s">
        <v>715</v>
      </c>
      <c r="C135" s="20" t="s">
        <v>692</v>
      </c>
      <c r="D135" t="s">
        <v>691</v>
      </c>
      <c r="E135" s="18" t="s">
        <v>690</v>
      </c>
      <c r="F135" s="40" t="s">
        <v>689</v>
      </c>
      <c r="G135" t="s">
        <v>46</v>
      </c>
      <c r="H135" s="18" t="s">
        <v>45</v>
      </c>
      <c r="I135" t="s">
        <v>714</v>
      </c>
      <c r="J135" s="19"/>
      <c r="K135" s="19"/>
      <c r="L135" s="19"/>
      <c r="M135" s="20" t="s">
        <v>669</v>
      </c>
      <c r="N135" s="19" t="s">
        <v>3</v>
      </c>
      <c r="O135" s="19"/>
      <c r="P135" s="19" t="s">
        <v>3</v>
      </c>
      <c r="R135" s="19" t="s">
        <v>668</v>
      </c>
      <c r="S135" s="19" t="s">
        <v>713</v>
      </c>
    </row>
    <row r="136" spans="1:19" ht="43.2" x14ac:dyDescent="0.3">
      <c r="A136" s="19" t="s">
        <v>75</v>
      </c>
      <c r="B136" s="19" t="s">
        <v>86</v>
      </c>
      <c r="C136" s="19" t="s">
        <v>712</v>
      </c>
      <c r="D136" s="19" t="s">
        <v>711</v>
      </c>
      <c r="E136" s="21" t="s">
        <v>710</v>
      </c>
      <c r="F136" s="19" t="s">
        <v>91</v>
      </c>
      <c r="G136" s="19" t="s">
        <v>709</v>
      </c>
      <c r="H136" s="18" t="s">
        <v>19</v>
      </c>
      <c r="I136" s="19" t="s">
        <v>18</v>
      </c>
      <c r="J136" s="19"/>
      <c r="K136" s="19"/>
      <c r="L136" s="19"/>
      <c r="M136" s="20" t="s">
        <v>708</v>
      </c>
      <c r="N136" s="19" t="s">
        <v>3</v>
      </c>
      <c r="O136" s="19"/>
      <c r="P136" s="19" t="s">
        <v>3</v>
      </c>
      <c r="Q136" s="19" t="s">
        <v>705</v>
      </c>
      <c r="R136" s="19" t="s">
        <v>707</v>
      </c>
      <c r="S136" s="19" t="s">
        <v>706</v>
      </c>
    </row>
    <row r="137" spans="1:19" ht="43.2" x14ac:dyDescent="0.3">
      <c r="A137" s="19" t="s">
        <v>75</v>
      </c>
      <c r="B137" s="19" t="s">
        <v>704</v>
      </c>
      <c r="C137" s="40" t="s">
        <v>703</v>
      </c>
      <c r="D137" s="19" t="s">
        <v>675</v>
      </c>
      <c r="E137" s="22"/>
      <c r="F137" s="19" t="s">
        <v>674</v>
      </c>
      <c r="G137" s="19" t="s">
        <v>702</v>
      </c>
      <c r="H137" s="19"/>
      <c r="I137" s="19" t="s">
        <v>63</v>
      </c>
      <c r="J137" s="19"/>
      <c r="K137" s="19"/>
      <c r="L137" s="19"/>
      <c r="M137" s="20" t="s">
        <v>638</v>
      </c>
      <c r="N137" s="19">
        <v>37</v>
      </c>
      <c r="O137" s="19"/>
      <c r="P137" s="19" t="s">
        <v>3</v>
      </c>
      <c r="R137" s="19" t="s">
        <v>688</v>
      </c>
      <c r="S137" s="19" t="s">
        <v>636</v>
      </c>
    </row>
    <row r="138" spans="1:19" ht="28.8" x14ac:dyDescent="0.3">
      <c r="A138" s="19" t="s">
        <v>75</v>
      </c>
      <c r="B138" s="19" t="s">
        <v>704</v>
      </c>
      <c r="C138" s="19" t="s">
        <v>703</v>
      </c>
      <c r="D138" s="19" t="s">
        <v>675</v>
      </c>
      <c r="E138" s="22"/>
      <c r="F138" s="19" t="s">
        <v>674</v>
      </c>
      <c r="G138" s="19" t="s">
        <v>702</v>
      </c>
      <c r="H138" s="19"/>
      <c r="I138" s="19" t="s">
        <v>63</v>
      </c>
      <c r="J138" s="19"/>
      <c r="K138" s="19"/>
      <c r="L138" s="19"/>
      <c r="M138" s="20" t="s">
        <v>628</v>
      </c>
      <c r="N138" s="19" t="s">
        <v>3</v>
      </c>
      <c r="O138" s="19"/>
      <c r="P138" s="19" t="s">
        <v>3</v>
      </c>
      <c r="Q138" s="19" t="s">
        <v>626</v>
      </c>
      <c r="R138" s="19" t="s">
        <v>627</v>
      </c>
      <c r="S138" s="19" t="s">
        <v>600</v>
      </c>
    </row>
    <row r="139" spans="1:19" ht="43.2" x14ac:dyDescent="0.3">
      <c r="A139" s="19" t="s">
        <v>10</v>
      </c>
      <c r="B139" s="19" t="s">
        <v>62</v>
      </c>
      <c r="C139" s="19" t="s">
        <v>701</v>
      </c>
      <c r="D139" s="19" t="s">
        <v>700</v>
      </c>
      <c r="E139" s="21" t="s">
        <v>42</v>
      </c>
      <c r="F139" s="19" t="s">
        <v>699</v>
      </c>
      <c r="G139" s="19" t="s">
        <v>65</v>
      </c>
      <c r="H139" s="18" t="s">
        <v>64</v>
      </c>
      <c r="I139" s="19" t="s">
        <v>63</v>
      </c>
      <c r="J139" s="19"/>
      <c r="K139" s="19"/>
      <c r="L139" s="19"/>
      <c r="M139" s="20" t="s">
        <v>628</v>
      </c>
      <c r="N139" s="19" t="s">
        <v>3</v>
      </c>
      <c r="O139" s="19"/>
      <c r="P139" s="19" t="s">
        <v>3</v>
      </c>
      <c r="R139" s="19" t="s">
        <v>627</v>
      </c>
      <c r="S139" s="19" t="s">
        <v>600</v>
      </c>
    </row>
    <row r="140" spans="1:19" ht="43.2" x14ac:dyDescent="0.3">
      <c r="A140" s="19" t="s">
        <v>10</v>
      </c>
      <c r="B140" s="19" t="s">
        <v>62</v>
      </c>
      <c r="C140" s="19" t="s">
        <v>701</v>
      </c>
      <c r="D140" s="19" t="s">
        <v>700</v>
      </c>
      <c r="E140" s="21" t="s">
        <v>42</v>
      </c>
      <c r="F140" s="19" t="s">
        <v>699</v>
      </c>
      <c r="G140" s="19" t="s">
        <v>65</v>
      </c>
      <c r="H140" s="18" t="s">
        <v>64</v>
      </c>
      <c r="I140" s="19" t="s">
        <v>63</v>
      </c>
      <c r="J140" s="19"/>
      <c r="K140" s="19"/>
      <c r="L140" s="19"/>
      <c r="M140" s="20" t="s">
        <v>669</v>
      </c>
      <c r="N140" s="19" t="s">
        <v>3</v>
      </c>
      <c r="O140" s="19"/>
      <c r="P140" s="19" t="s">
        <v>3</v>
      </c>
      <c r="R140" s="19" t="s">
        <v>668</v>
      </c>
      <c r="S140" s="19" t="s">
        <v>667</v>
      </c>
    </row>
    <row r="141" spans="1:19" ht="72" x14ac:dyDescent="0.3">
      <c r="A141" s="19" t="s">
        <v>10</v>
      </c>
      <c r="B141" s="19" t="s">
        <v>62</v>
      </c>
      <c r="C141" s="19" t="s">
        <v>701</v>
      </c>
      <c r="D141" s="19" t="s">
        <v>700</v>
      </c>
      <c r="E141" s="21" t="s">
        <v>42</v>
      </c>
      <c r="F141" s="19" t="s">
        <v>699</v>
      </c>
      <c r="G141" s="19" t="s">
        <v>65</v>
      </c>
      <c r="H141" s="18" t="s">
        <v>64</v>
      </c>
      <c r="I141" s="19" t="s">
        <v>63</v>
      </c>
      <c r="J141" s="19"/>
      <c r="K141" s="19"/>
      <c r="L141" s="19"/>
      <c r="M141" s="20" t="s">
        <v>638</v>
      </c>
      <c r="N141" s="19">
        <v>37</v>
      </c>
      <c r="O141" s="19"/>
      <c r="P141" s="19" t="s">
        <v>3</v>
      </c>
      <c r="Q141" s="19" t="s">
        <v>687</v>
      </c>
      <c r="R141" s="19" t="s">
        <v>688</v>
      </c>
      <c r="S141" s="19" t="s">
        <v>636</v>
      </c>
    </row>
    <row r="142" spans="1:19" ht="43.2" x14ac:dyDescent="0.3">
      <c r="A142" s="19" t="s">
        <v>10</v>
      </c>
      <c r="B142" s="19" t="s">
        <v>62</v>
      </c>
      <c r="C142" s="19" t="s">
        <v>701</v>
      </c>
      <c r="D142" s="19" t="s">
        <v>700</v>
      </c>
      <c r="E142" s="21" t="s">
        <v>42</v>
      </c>
      <c r="F142" s="19" t="s">
        <v>699</v>
      </c>
      <c r="G142" s="19" t="s">
        <v>65</v>
      </c>
      <c r="H142" s="18" t="s">
        <v>64</v>
      </c>
      <c r="I142" s="19" t="s">
        <v>63</v>
      </c>
      <c r="J142" s="19"/>
      <c r="K142" s="19"/>
      <c r="L142" s="19"/>
      <c r="M142" s="20" t="s">
        <v>683</v>
      </c>
      <c r="N142" s="19" t="s">
        <v>682</v>
      </c>
      <c r="O142" s="19"/>
      <c r="P142" s="19">
        <v>1.5</v>
      </c>
      <c r="Q142" s="23" t="s">
        <v>698</v>
      </c>
      <c r="R142" s="19" t="s">
        <v>556</v>
      </c>
      <c r="S142" s="19" t="s">
        <v>681</v>
      </c>
    </row>
    <row r="143" spans="1:19" ht="43.2" x14ac:dyDescent="0.3">
      <c r="A143" s="19" t="s">
        <v>10</v>
      </c>
      <c r="B143" s="19" t="s">
        <v>62</v>
      </c>
      <c r="C143" s="19" t="s">
        <v>304</v>
      </c>
      <c r="D143" s="19" t="s">
        <v>53</v>
      </c>
      <c r="E143" s="21" t="s">
        <v>170</v>
      </c>
      <c r="F143" s="19" t="s">
        <v>697</v>
      </c>
      <c r="G143" s="19" t="s">
        <v>696</v>
      </c>
      <c r="H143" s="18" t="s">
        <v>173</v>
      </c>
      <c r="I143" s="19" t="s">
        <v>172</v>
      </c>
      <c r="J143" s="19"/>
      <c r="K143" s="19"/>
      <c r="L143" s="19"/>
      <c r="M143" s="20" t="s">
        <v>683</v>
      </c>
      <c r="N143" s="19" t="s">
        <v>682</v>
      </c>
      <c r="O143" s="19"/>
      <c r="P143" s="19" t="s">
        <v>3</v>
      </c>
      <c r="R143" s="19" t="s">
        <v>695</v>
      </c>
      <c r="S143" s="19" t="s">
        <v>694</v>
      </c>
    </row>
    <row r="144" spans="1:19" ht="43.2" x14ac:dyDescent="0.3">
      <c r="A144" s="19" t="s">
        <v>10</v>
      </c>
      <c r="B144" s="19" t="s">
        <v>693</v>
      </c>
      <c r="C144" s="40" t="s">
        <v>692</v>
      </c>
      <c r="D144" t="s">
        <v>691</v>
      </c>
      <c r="E144" s="18" t="s">
        <v>690</v>
      </c>
      <c r="F144" s="19" t="s">
        <v>689</v>
      </c>
      <c r="G144" s="19" t="s">
        <v>677</v>
      </c>
      <c r="H144" s="19"/>
      <c r="I144" s="19" t="s">
        <v>676</v>
      </c>
      <c r="J144" s="19"/>
      <c r="K144" s="19"/>
      <c r="L144" s="19"/>
      <c r="M144" s="20" t="s">
        <v>638</v>
      </c>
      <c r="N144" s="19">
        <v>37</v>
      </c>
      <c r="O144" s="19"/>
      <c r="P144" s="19" t="s">
        <v>3</v>
      </c>
      <c r="R144" s="19" t="s">
        <v>688</v>
      </c>
      <c r="S144" s="19" t="s">
        <v>636</v>
      </c>
    </row>
    <row r="145" spans="1:19" ht="43.2" x14ac:dyDescent="0.3">
      <c r="A145" s="19" t="s">
        <v>10</v>
      </c>
      <c r="B145" s="19" t="s">
        <v>693</v>
      </c>
      <c r="C145" s="19" t="s">
        <v>692</v>
      </c>
      <c r="D145" s="18" t="s">
        <v>691</v>
      </c>
      <c r="E145" s="18" t="s">
        <v>690</v>
      </c>
      <c r="F145" s="19" t="s">
        <v>689</v>
      </c>
      <c r="G145" s="19" t="s">
        <v>677</v>
      </c>
      <c r="H145" s="19"/>
      <c r="I145" s="19" t="s">
        <v>676</v>
      </c>
      <c r="J145" s="19"/>
      <c r="K145" s="19"/>
      <c r="L145" s="19"/>
      <c r="M145" s="20" t="s">
        <v>628</v>
      </c>
      <c r="N145" s="19" t="s">
        <v>3</v>
      </c>
      <c r="O145" s="19"/>
      <c r="P145" s="19" t="s">
        <v>3</v>
      </c>
      <c r="Q145" s="19" t="s">
        <v>626</v>
      </c>
      <c r="R145" s="19" t="s">
        <v>627</v>
      </c>
      <c r="S145" s="19" t="s">
        <v>600</v>
      </c>
    </row>
    <row r="146" spans="1:19" ht="43.2" x14ac:dyDescent="0.3">
      <c r="A146" s="19" t="s">
        <v>10</v>
      </c>
      <c r="B146" s="19" t="s">
        <v>48</v>
      </c>
      <c r="C146" s="19" t="s">
        <v>685</v>
      </c>
      <c r="D146" s="19" t="s">
        <v>46</v>
      </c>
      <c r="E146" s="18" t="s">
        <v>45</v>
      </c>
      <c r="F146" s="19" t="s">
        <v>430</v>
      </c>
      <c r="G146" s="19" t="s">
        <v>43</v>
      </c>
      <c r="H146" s="18" t="s">
        <v>42</v>
      </c>
      <c r="I146" s="19" t="s">
        <v>684</v>
      </c>
      <c r="J146" s="19"/>
      <c r="K146" s="19"/>
      <c r="L146" s="19"/>
      <c r="M146" s="20" t="s">
        <v>638</v>
      </c>
      <c r="N146" s="19">
        <v>37</v>
      </c>
      <c r="O146" s="19"/>
      <c r="P146" s="19" t="s">
        <v>3</v>
      </c>
      <c r="R146" s="19" t="s">
        <v>688</v>
      </c>
      <c r="S146" s="19" t="s">
        <v>636</v>
      </c>
    </row>
    <row r="147" spans="1:19" ht="43.2" x14ac:dyDescent="0.3">
      <c r="A147" s="19" t="s">
        <v>10</v>
      </c>
      <c r="B147" s="19" t="s">
        <v>48</v>
      </c>
      <c r="C147" s="19" t="s">
        <v>685</v>
      </c>
      <c r="D147" s="19" t="s">
        <v>46</v>
      </c>
      <c r="E147" s="18" t="s">
        <v>45</v>
      </c>
      <c r="F147" s="19" t="s">
        <v>430</v>
      </c>
      <c r="G147" s="19" t="s">
        <v>43</v>
      </c>
      <c r="H147" s="18" t="s">
        <v>42</v>
      </c>
      <c r="I147" s="19" t="s">
        <v>684</v>
      </c>
      <c r="J147" s="19"/>
      <c r="K147" s="19"/>
      <c r="L147" s="19"/>
      <c r="M147" s="20" t="s">
        <v>628</v>
      </c>
      <c r="N147" s="19" t="s">
        <v>3</v>
      </c>
      <c r="O147" s="19"/>
      <c r="P147" s="19" t="s">
        <v>3</v>
      </c>
      <c r="Q147" s="19" t="s">
        <v>686</v>
      </c>
      <c r="R147" s="19" t="s">
        <v>599</v>
      </c>
      <c r="S147" s="19" t="s">
        <v>666</v>
      </c>
    </row>
    <row r="148" spans="1:19" ht="43.2" x14ac:dyDescent="0.3">
      <c r="A148" s="19" t="s">
        <v>10</v>
      </c>
      <c r="B148" s="19" t="s">
        <v>48</v>
      </c>
      <c r="C148" s="19" t="s">
        <v>685</v>
      </c>
      <c r="D148" s="19" t="s">
        <v>46</v>
      </c>
      <c r="E148" s="18" t="s">
        <v>45</v>
      </c>
      <c r="F148" s="19" t="s">
        <v>430</v>
      </c>
      <c r="G148" s="19" t="s">
        <v>43</v>
      </c>
      <c r="H148" s="18" t="s">
        <v>42</v>
      </c>
      <c r="I148" s="19" t="s">
        <v>684</v>
      </c>
      <c r="J148" s="19"/>
      <c r="K148" s="19"/>
      <c r="L148" s="19"/>
      <c r="M148" s="20" t="s">
        <v>683</v>
      </c>
      <c r="N148" s="19" t="s">
        <v>682</v>
      </c>
      <c r="O148" s="19"/>
      <c r="P148" s="19">
        <v>1.5</v>
      </c>
      <c r="Q148" s="19" t="s">
        <v>680</v>
      </c>
      <c r="R148" s="19" t="s">
        <v>556</v>
      </c>
      <c r="S148" s="19" t="s">
        <v>681</v>
      </c>
    </row>
    <row r="149" spans="1:19" ht="43.2" x14ac:dyDescent="0.3">
      <c r="A149" s="19" t="s">
        <v>10</v>
      </c>
      <c r="B149" s="19" t="s">
        <v>679</v>
      </c>
      <c r="C149" s="19" t="s">
        <v>678</v>
      </c>
      <c r="D149" s="19" t="s">
        <v>677</v>
      </c>
      <c r="E149" s="22"/>
      <c r="F149" s="41" t="s">
        <v>676</v>
      </c>
      <c r="G149" s="19" t="s">
        <v>675</v>
      </c>
      <c r="H149" s="19"/>
      <c r="I149" s="19" t="s">
        <v>674</v>
      </c>
      <c r="J149" s="19"/>
      <c r="K149" s="19"/>
      <c r="L149" s="19"/>
      <c r="M149" s="20" t="s">
        <v>628</v>
      </c>
      <c r="N149" s="19" t="s">
        <v>3</v>
      </c>
      <c r="O149" s="19"/>
      <c r="P149" s="19" t="s">
        <v>3</v>
      </c>
      <c r="Q149" s="19" t="s">
        <v>626</v>
      </c>
      <c r="R149" s="19" t="s">
        <v>627</v>
      </c>
      <c r="S149" s="19" t="s">
        <v>600</v>
      </c>
    </row>
    <row r="150" spans="1:19" ht="43.2" x14ac:dyDescent="0.3">
      <c r="A150" s="19" t="s">
        <v>10</v>
      </c>
      <c r="B150" s="19" t="s">
        <v>679</v>
      </c>
      <c r="C150" s="19" t="s">
        <v>678</v>
      </c>
      <c r="D150" s="19" t="s">
        <v>677</v>
      </c>
      <c r="E150" s="22"/>
      <c r="F150" s="41" t="s">
        <v>676</v>
      </c>
      <c r="G150" s="19" t="s">
        <v>675</v>
      </c>
      <c r="H150" s="19"/>
      <c r="I150" s="19" t="s">
        <v>674</v>
      </c>
      <c r="J150" s="19"/>
      <c r="K150" s="19"/>
      <c r="L150" s="19"/>
      <c r="M150" s="20" t="s">
        <v>638</v>
      </c>
      <c r="N150" s="19">
        <v>37</v>
      </c>
      <c r="O150" s="19"/>
      <c r="P150" s="19" t="s">
        <v>3</v>
      </c>
      <c r="R150" s="19" t="s">
        <v>637</v>
      </c>
      <c r="S150" s="19" t="s">
        <v>636</v>
      </c>
    </row>
    <row r="151" spans="1:19" ht="28.8" x14ac:dyDescent="0.3">
      <c r="A151" s="19" t="s">
        <v>10</v>
      </c>
      <c r="B151" s="19" t="s">
        <v>673</v>
      </c>
      <c r="C151" s="19" t="s">
        <v>1191</v>
      </c>
      <c r="D151" s="19" t="s">
        <v>1189</v>
      </c>
      <c r="E151" s="18" t="s">
        <v>1190</v>
      </c>
      <c r="F151" s="19" t="s">
        <v>1192</v>
      </c>
      <c r="G151" s="19"/>
      <c r="I151" s="19" t="s">
        <v>1193</v>
      </c>
      <c r="J151" s="19"/>
      <c r="K151" s="19"/>
      <c r="L151" s="19"/>
      <c r="M151" s="20" t="s">
        <v>669</v>
      </c>
      <c r="N151" s="19" t="s">
        <v>3</v>
      </c>
      <c r="O151" s="19"/>
      <c r="P151" s="19" t="s">
        <v>3</v>
      </c>
      <c r="Q151" s="19" t="s">
        <v>670</v>
      </c>
      <c r="R151" s="19" t="s">
        <v>672</v>
      </c>
      <c r="S151" s="19" t="s">
        <v>671</v>
      </c>
    </row>
    <row r="152" spans="1:19" ht="28.8" x14ac:dyDescent="0.3">
      <c r="A152" s="19" t="s">
        <v>10</v>
      </c>
      <c r="B152" s="19" t="s">
        <v>622</v>
      </c>
      <c r="C152" s="19" t="s">
        <v>665</v>
      </c>
      <c r="D152" s="16" t="s">
        <v>1141</v>
      </c>
      <c r="E152" s="18" t="s">
        <v>27</v>
      </c>
      <c r="F152" s="19" t="s">
        <v>26</v>
      </c>
      <c r="G152" s="19" t="s">
        <v>25</v>
      </c>
      <c r="H152" s="18" t="s">
        <v>24</v>
      </c>
      <c r="I152" s="19" t="s">
        <v>23</v>
      </c>
      <c r="J152" s="19"/>
      <c r="K152" s="19"/>
      <c r="L152" s="19"/>
      <c r="M152" s="20" t="s">
        <v>669</v>
      </c>
      <c r="N152" s="19" t="s">
        <v>3</v>
      </c>
      <c r="O152" s="19"/>
      <c r="P152" s="19" t="s">
        <v>3</v>
      </c>
      <c r="R152" s="19" t="s">
        <v>668</v>
      </c>
      <c r="S152" s="19" t="s">
        <v>667</v>
      </c>
    </row>
    <row r="153" spans="1:19" ht="28.8" x14ac:dyDescent="0.3">
      <c r="A153" s="19" t="s">
        <v>10</v>
      </c>
      <c r="B153" s="19" t="s">
        <v>622</v>
      </c>
      <c r="C153" s="19" t="s">
        <v>665</v>
      </c>
      <c r="D153" s="16" t="s">
        <v>1141</v>
      </c>
      <c r="E153" s="18" t="s">
        <v>27</v>
      </c>
      <c r="F153" s="19" t="s">
        <v>26</v>
      </c>
      <c r="G153" s="19" t="s">
        <v>25</v>
      </c>
      <c r="H153" s="18" t="s">
        <v>24</v>
      </c>
      <c r="I153" s="19" t="s">
        <v>23</v>
      </c>
      <c r="J153" s="19"/>
      <c r="K153" s="19"/>
      <c r="L153" s="19"/>
      <c r="M153" s="20" t="s">
        <v>628</v>
      </c>
      <c r="N153" s="19" t="s">
        <v>3</v>
      </c>
      <c r="O153" s="19"/>
      <c r="P153" s="19" t="s">
        <v>3</v>
      </c>
      <c r="R153" s="19" t="s">
        <v>599</v>
      </c>
      <c r="S153" s="19" t="s">
        <v>666</v>
      </c>
    </row>
    <row r="154" spans="1:19" ht="56.25" customHeight="1" x14ac:dyDescent="0.3">
      <c r="A154" s="19" t="s">
        <v>10</v>
      </c>
      <c r="B154" s="19" t="s">
        <v>622</v>
      </c>
      <c r="C154" s="19" t="s">
        <v>665</v>
      </c>
      <c r="D154" s="16" t="s">
        <v>1141</v>
      </c>
      <c r="E154" s="18" t="s">
        <v>27</v>
      </c>
      <c r="F154" s="19" t="s">
        <v>26</v>
      </c>
      <c r="G154" s="19" t="s">
        <v>25</v>
      </c>
      <c r="H154" s="18" t="s">
        <v>24</v>
      </c>
      <c r="I154" s="19" t="s">
        <v>23</v>
      </c>
      <c r="J154" s="19"/>
      <c r="K154" s="19"/>
      <c r="L154" s="19"/>
      <c r="M154" s="20" t="s">
        <v>638</v>
      </c>
      <c r="N154" s="19">
        <v>37</v>
      </c>
      <c r="O154" s="19"/>
      <c r="P154" s="19" t="s">
        <v>3</v>
      </c>
      <c r="R154" s="19" t="s">
        <v>637</v>
      </c>
      <c r="S154" s="19" t="s">
        <v>636</v>
      </c>
    </row>
    <row r="155" spans="1:19" ht="28.8" x14ac:dyDescent="0.3">
      <c r="A155" s="19" t="s">
        <v>10</v>
      </c>
      <c r="B155" s="19" t="s">
        <v>653</v>
      </c>
      <c r="C155" s="19" t="s">
        <v>652</v>
      </c>
      <c r="D155" s="19" t="s">
        <v>664</v>
      </c>
      <c r="E155" s="18" t="s">
        <v>663</v>
      </c>
      <c r="F155" s="19" t="s">
        <v>662</v>
      </c>
      <c r="G155" s="19" t="s">
        <v>661</v>
      </c>
      <c r="I155" s="19" t="s">
        <v>660</v>
      </c>
      <c r="J155" s="19"/>
      <c r="K155" s="19"/>
      <c r="L155" s="19"/>
      <c r="M155" s="20" t="s">
        <v>648</v>
      </c>
      <c r="N155" s="19">
        <v>37</v>
      </c>
      <c r="O155" s="19"/>
      <c r="P155" s="19">
        <v>1.1000000000000001</v>
      </c>
      <c r="Q155" s="19" t="s">
        <v>645</v>
      </c>
      <c r="R155" s="19" t="s">
        <v>647</v>
      </c>
      <c r="S155" s="19" t="s">
        <v>646</v>
      </c>
    </row>
    <row r="156" spans="1:19" ht="28.8" x14ac:dyDescent="0.3">
      <c r="A156" s="19" t="s">
        <v>10</v>
      </c>
      <c r="B156" s="19" t="s">
        <v>653</v>
      </c>
      <c r="C156" s="19" t="s">
        <v>659</v>
      </c>
      <c r="D156" s="19" t="s">
        <v>658</v>
      </c>
      <c r="E156" s="18" t="s">
        <v>657</v>
      </c>
      <c r="F156" s="19" t="s">
        <v>656</v>
      </c>
      <c r="G156" s="19" t="s">
        <v>655</v>
      </c>
      <c r="I156" s="19" t="s">
        <v>654</v>
      </c>
      <c r="J156" s="19"/>
      <c r="K156" s="19"/>
      <c r="L156" s="19"/>
      <c r="M156" s="20" t="s">
        <v>648</v>
      </c>
      <c r="N156" s="19">
        <v>37</v>
      </c>
      <c r="O156" s="19"/>
      <c r="P156" s="19">
        <v>0.4</v>
      </c>
      <c r="Q156" s="19" t="s">
        <v>645</v>
      </c>
      <c r="R156" s="19" t="s">
        <v>647</v>
      </c>
      <c r="S156" s="19" t="s">
        <v>646</v>
      </c>
    </row>
    <row r="157" spans="1:19" ht="28.8" x14ac:dyDescent="0.3">
      <c r="A157" s="19" t="s">
        <v>10</v>
      </c>
      <c r="B157" s="19" t="s">
        <v>653</v>
      </c>
      <c r="C157" s="19" t="s">
        <v>652</v>
      </c>
      <c r="D157" s="19" t="s">
        <v>651</v>
      </c>
      <c r="E157" s="18" t="s">
        <v>650</v>
      </c>
      <c r="F157" s="19" t="s">
        <v>649</v>
      </c>
      <c r="G157" s="19" t="s">
        <v>17</v>
      </c>
      <c r="I157" s="19" t="s">
        <v>15</v>
      </c>
      <c r="J157" s="19"/>
      <c r="K157" s="19"/>
      <c r="L157" s="19"/>
      <c r="M157" s="20" t="s">
        <v>648</v>
      </c>
      <c r="N157" s="19">
        <v>37</v>
      </c>
      <c r="O157" s="19"/>
      <c r="P157" s="19">
        <v>1.1000000000000001</v>
      </c>
      <c r="Q157" s="19" t="s">
        <v>645</v>
      </c>
      <c r="R157" s="19" t="s">
        <v>647</v>
      </c>
      <c r="S157" s="19" t="s">
        <v>646</v>
      </c>
    </row>
    <row r="158" spans="1:19" ht="43.2" x14ac:dyDescent="0.3">
      <c r="A158" s="19" t="s">
        <v>635</v>
      </c>
      <c r="B158" s="19" t="s">
        <v>259</v>
      </c>
      <c r="C158" s="40" t="s">
        <v>644</v>
      </c>
      <c r="D158" s="19" t="s">
        <v>643</v>
      </c>
      <c r="E158" s="22" t="s">
        <v>642</v>
      </c>
      <c r="F158" s="19" t="s">
        <v>641</v>
      </c>
      <c r="G158" s="19" t="s">
        <v>640</v>
      </c>
      <c r="H158" s="19"/>
      <c r="I158" s="19" t="s">
        <v>254</v>
      </c>
      <c r="J158" s="19"/>
      <c r="K158" s="19"/>
      <c r="L158" s="19"/>
      <c r="M158" s="20" t="s">
        <v>638</v>
      </c>
      <c r="N158" s="19">
        <v>37</v>
      </c>
      <c r="O158" s="19"/>
      <c r="P158" s="19" t="s">
        <v>3</v>
      </c>
      <c r="Q158" s="19" t="s">
        <v>639</v>
      </c>
      <c r="R158" s="19" t="s">
        <v>637</v>
      </c>
      <c r="S158" s="19" t="s">
        <v>636</v>
      </c>
    </row>
    <row r="159" spans="1:19" ht="28.8" x14ac:dyDescent="0.3">
      <c r="A159" s="19" t="s">
        <v>635</v>
      </c>
      <c r="B159" s="19" t="s">
        <v>259</v>
      </c>
      <c r="C159" s="40" t="s">
        <v>644</v>
      </c>
      <c r="D159" s="19" t="s">
        <v>643</v>
      </c>
      <c r="E159" s="22" t="s">
        <v>642</v>
      </c>
      <c r="F159" s="19" t="s">
        <v>641</v>
      </c>
      <c r="G159" s="19" t="s">
        <v>640</v>
      </c>
      <c r="H159" s="19"/>
      <c r="I159" s="19" t="s">
        <v>254</v>
      </c>
      <c r="J159" s="19"/>
      <c r="K159" s="19"/>
      <c r="L159" s="19"/>
      <c r="M159" s="20" t="s">
        <v>628</v>
      </c>
      <c r="N159" s="19" t="s">
        <v>3</v>
      </c>
      <c r="O159" s="19"/>
      <c r="P159" s="19" t="s">
        <v>3</v>
      </c>
      <c r="Q159" s="19" t="s">
        <v>639</v>
      </c>
      <c r="R159" s="19" t="s">
        <v>627</v>
      </c>
      <c r="S159" s="19" t="s">
        <v>600</v>
      </c>
    </row>
    <row r="160" spans="1:19" ht="43.2" x14ac:dyDescent="0.3">
      <c r="A160" s="19" t="s">
        <v>635</v>
      </c>
      <c r="B160" s="19" t="s">
        <v>634</v>
      </c>
      <c r="C160" s="40" t="s">
        <v>633</v>
      </c>
      <c r="D160" s="18" t="s">
        <v>632</v>
      </c>
      <c r="E160" s="22"/>
      <c r="F160" s="40" t="s">
        <v>631</v>
      </c>
      <c r="G160" s="18" t="s">
        <v>630</v>
      </c>
      <c r="H160" s="19"/>
      <c r="I160" t="s">
        <v>629</v>
      </c>
      <c r="J160" s="19"/>
      <c r="K160" s="19"/>
      <c r="L160" s="19"/>
      <c r="M160" s="20" t="s">
        <v>638</v>
      </c>
      <c r="N160" s="19">
        <v>37</v>
      </c>
      <c r="O160" s="19"/>
      <c r="P160" s="19" t="s">
        <v>3</v>
      </c>
      <c r="R160" s="19" t="s">
        <v>637</v>
      </c>
      <c r="S160" s="19" t="s">
        <v>636</v>
      </c>
    </row>
    <row r="161" spans="1:19" ht="43.2" x14ac:dyDescent="0.3">
      <c r="A161" s="19" t="s">
        <v>635</v>
      </c>
      <c r="B161" s="19" t="s">
        <v>634</v>
      </c>
      <c r="C161" s="19" t="s">
        <v>633</v>
      </c>
      <c r="D161" s="18" t="s">
        <v>632</v>
      </c>
      <c r="E161" s="22"/>
      <c r="F161" s="40" t="s">
        <v>631</v>
      </c>
      <c r="G161" s="18" t="s">
        <v>630</v>
      </c>
      <c r="H161" s="19"/>
      <c r="I161" t="s">
        <v>629</v>
      </c>
      <c r="J161" s="19"/>
      <c r="K161" s="19"/>
      <c r="L161" s="19"/>
      <c r="M161" s="20" t="s">
        <v>628</v>
      </c>
      <c r="N161" s="19" t="s">
        <v>3</v>
      </c>
      <c r="O161" s="19"/>
      <c r="P161" s="19" t="s">
        <v>3</v>
      </c>
      <c r="Q161" s="19" t="s">
        <v>626</v>
      </c>
      <c r="R161" s="19" t="s">
        <v>627</v>
      </c>
      <c r="S161" s="19" t="s">
        <v>600</v>
      </c>
    </row>
    <row r="167" spans="1:19" x14ac:dyDescent="0.3">
      <c r="S167" s="18" t="s">
        <v>625</v>
      </c>
    </row>
  </sheetData>
  <phoneticPr fontId="10" type="noConversion"/>
  <conditionalFormatting sqref="E33">
    <cfRule type="duplicateValues" dxfId="6" priority="4"/>
  </conditionalFormatting>
  <conditionalFormatting sqref="H93">
    <cfRule type="duplicateValues" dxfId="5" priority="3"/>
  </conditionalFormatting>
  <conditionalFormatting sqref="H12">
    <cfRule type="duplicateValues" dxfId="4" priority="2"/>
  </conditionalFormatting>
  <conditionalFormatting sqref="H4">
    <cfRule type="duplicateValues" dxfId="3" priority="1"/>
  </conditionalFormatting>
  <hyperlinks>
    <hyperlink ref="S57" r:id="rId1" xr:uid="{694525D2-AD7E-4B6C-8E0C-4EC27DD076B6}"/>
  </hyperlinks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Key</vt:lpstr>
      <vt:lpstr>EnvLib</vt:lpstr>
      <vt:lpstr>MetaLib</vt:lpstr>
      <vt:lpstr>EnvLib!_Hlk99120212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Shields, Lindsay</dc:creator>
  <cp:lastModifiedBy>Stevens, Caroline</cp:lastModifiedBy>
  <dcterms:created xsi:type="dcterms:W3CDTF">2022-06-28T14:35:21Z</dcterms:created>
  <dcterms:modified xsi:type="dcterms:W3CDTF">2022-11-22T21:51:27Z</dcterms:modified>
</cp:coreProperties>
</file>