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wood_joe_epa_gov/Documents/new onsite contract/ESS TO 244/sci hub/wetness data/"/>
    </mc:Choice>
  </mc:AlternateContent>
  <xr:revisionPtr revIDLastSave="7" documentId="13_ncr:1_{AC35F2CB-7B6A-4B65-A1CD-953955ADC1DE}" xr6:coauthVersionLast="45" xr6:coauthVersionMax="45" xr10:uidLastSave="{9FC37F0E-ED4D-451A-93B1-DACF43D3A914}"/>
  <bookViews>
    <workbookView xWindow="28680" yWindow="-120" windowWidth="19440" windowHeight="15000" xr2:uid="{0EC8A01E-E640-4CF4-9F20-4F0E815A5378}"/>
  </bookViews>
  <sheets>
    <sheet name="Summary" sheetId="1" r:id="rId1"/>
    <sheet name="Horizontal" sheetId="3" r:id="rId2"/>
    <sheet name="Vertical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1" i="1" l="1"/>
  <c r="P28" i="1"/>
  <c r="P25" i="1"/>
  <c r="P22" i="1"/>
  <c r="P19" i="1"/>
  <c r="P16" i="1"/>
  <c r="P13" i="1"/>
  <c r="P10" i="1"/>
  <c r="P7" i="1"/>
  <c r="P4" i="1"/>
  <c r="O32" i="1"/>
  <c r="O31" i="1"/>
  <c r="O26" i="1"/>
  <c r="O25" i="1"/>
  <c r="O20" i="1"/>
  <c r="O19" i="1"/>
  <c r="O14" i="1"/>
  <c r="O13" i="1"/>
  <c r="O8" i="1"/>
  <c r="O7" i="1"/>
  <c r="O29" i="1"/>
  <c r="O28" i="1"/>
  <c r="O23" i="1"/>
  <c r="O22" i="1"/>
  <c r="O17" i="1"/>
  <c r="O16" i="1"/>
  <c r="O11" i="1"/>
  <c r="O10" i="1"/>
  <c r="O5" i="1"/>
  <c r="O4" i="1"/>
  <c r="K6" i="1" l="1"/>
  <c r="K5" i="1"/>
  <c r="K4" i="1"/>
  <c r="K10" i="1"/>
  <c r="K11" i="1"/>
  <c r="K12" i="1"/>
  <c r="I16" i="1"/>
  <c r="I17" i="1"/>
  <c r="I18" i="1"/>
  <c r="J17" i="1"/>
  <c r="K18" i="1"/>
  <c r="J18" i="1"/>
  <c r="J16" i="1"/>
  <c r="K29" i="1"/>
  <c r="K28" i="1"/>
  <c r="K30" i="1"/>
  <c r="K24" i="1"/>
  <c r="K22" i="1"/>
  <c r="K23" i="1"/>
  <c r="L33" i="1"/>
  <c r="L32" i="1"/>
  <c r="L31" i="1"/>
  <c r="N25" i="1"/>
  <c r="N26" i="1"/>
  <c r="N27" i="1"/>
  <c r="N31" i="1"/>
  <c r="N32" i="1"/>
  <c r="N33" i="1"/>
  <c r="M33" i="1"/>
  <c r="M32" i="1"/>
  <c r="M31" i="1"/>
  <c r="L27" i="1"/>
  <c r="L26" i="1"/>
  <c r="L25" i="1"/>
  <c r="M27" i="1"/>
  <c r="M26" i="1"/>
  <c r="M25" i="1"/>
  <c r="L21" i="1"/>
  <c r="L20" i="1"/>
  <c r="L19" i="1"/>
  <c r="L15" i="1"/>
  <c r="L14" i="1"/>
  <c r="L13" i="1"/>
  <c r="N19" i="1"/>
  <c r="N20" i="1"/>
  <c r="N21" i="1"/>
  <c r="M21" i="1"/>
  <c r="M20" i="1"/>
  <c r="M19" i="1"/>
  <c r="N13" i="1"/>
  <c r="N14" i="1"/>
  <c r="N15" i="1"/>
  <c r="M15" i="1"/>
  <c r="M14" i="1"/>
  <c r="M13" i="1"/>
  <c r="L9" i="1"/>
  <c r="L8" i="1"/>
  <c r="L7" i="1"/>
  <c r="N7" i="1"/>
  <c r="N8" i="1"/>
  <c r="N9" i="1"/>
  <c r="M9" i="1"/>
  <c r="M8" i="1"/>
  <c r="M7" i="1"/>
  <c r="H83" i="2"/>
  <c r="H84" i="2"/>
  <c r="H82" i="2"/>
  <c r="H79" i="2"/>
  <c r="H80" i="2"/>
  <c r="H78" i="2"/>
  <c r="H75" i="2"/>
  <c r="H76" i="2"/>
  <c r="H74" i="2"/>
  <c r="G84" i="2"/>
  <c r="G83" i="2"/>
  <c r="G82" i="2"/>
  <c r="G81" i="2"/>
  <c r="G80" i="2"/>
  <c r="G79" i="2"/>
  <c r="G78" i="2"/>
  <c r="G77" i="2"/>
  <c r="G76" i="2"/>
  <c r="G75" i="2"/>
  <c r="G74" i="2"/>
  <c r="G73" i="2"/>
  <c r="H66" i="2"/>
  <c r="H67" i="2"/>
  <c r="J65" i="2" s="1"/>
  <c r="H65" i="2"/>
  <c r="H62" i="2"/>
  <c r="H63" i="2"/>
  <c r="H61" i="2"/>
  <c r="H58" i="2"/>
  <c r="I57" i="2" s="1"/>
  <c r="H59" i="2"/>
  <c r="H57" i="2"/>
  <c r="G67" i="2"/>
  <c r="G66" i="2"/>
  <c r="G65" i="2"/>
  <c r="G64" i="2"/>
  <c r="G63" i="2"/>
  <c r="G62" i="2"/>
  <c r="G61" i="2"/>
  <c r="G60" i="2"/>
  <c r="G59" i="2"/>
  <c r="G58" i="2"/>
  <c r="G57" i="2"/>
  <c r="G56" i="2"/>
  <c r="H49" i="2"/>
  <c r="H50" i="2"/>
  <c r="H48" i="2"/>
  <c r="H45" i="2"/>
  <c r="H46" i="2"/>
  <c r="H44" i="2"/>
  <c r="J44" i="2" s="1"/>
  <c r="H41" i="2"/>
  <c r="H42" i="2"/>
  <c r="H40" i="2"/>
  <c r="G50" i="2"/>
  <c r="G49" i="2"/>
  <c r="G48" i="2"/>
  <c r="G47" i="2"/>
  <c r="G46" i="2"/>
  <c r="G45" i="2"/>
  <c r="G44" i="2"/>
  <c r="G43" i="2"/>
  <c r="G42" i="2"/>
  <c r="G41" i="2"/>
  <c r="G40" i="2"/>
  <c r="G39" i="2"/>
  <c r="H32" i="2"/>
  <c r="H33" i="2"/>
  <c r="H31" i="2"/>
  <c r="H28" i="2"/>
  <c r="H29" i="2"/>
  <c r="H27" i="2"/>
  <c r="H24" i="2"/>
  <c r="H25" i="2"/>
  <c r="H23" i="2"/>
  <c r="G33" i="2"/>
  <c r="G32" i="2"/>
  <c r="G31" i="2"/>
  <c r="G30" i="2"/>
  <c r="G29" i="2"/>
  <c r="G28" i="2"/>
  <c r="J27" i="2"/>
  <c r="G27" i="2"/>
  <c r="G26" i="2"/>
  <c r="G25" i="2"/>
  <c r="G24" i="2"/>
  <c r="G23" i="2"/>
  <c r="G22" i="2"/>
  <c r="G16" i="2"/>
  <c r="G15" i="2"/>
  <c r="G14" i="2"/>
  <c r="G13" i="2"/>
  <c r="H16" i="2" s="1"/>
  <c r="G12" i="2"/>
  <c r="G11" i="2"/>
  <c r="H11" i="2" s="1"/>
  <c r="G10" i="2"/>
  <c r="H10" i="2" s="1"/>
  <c r="G9" i="2"/>
  <c r="H12" i="2" s="1"/>
  <c r="G8" i="2"/>
  <c r="G7" i="2"/>
  <c r="H7" i="2" s="1"/>
  <c r="H6" i="2"/>
  <c r="G6" i="2"/>
  <c r="G5" i="2"/>
  <c r="H8" i="2" s="1"/>
  <c r="J5" i="1" l="1"/>
  <c r="F5" i="1"/>
  <c r="J4" i="1"/>
  <c r="G6" i="1"/>
  <c r="G5" i="1"/>
  <c r="H6" i="1"/>
  <c r="G4" i="1"/>
  <c r="H5" i="1"/>
  <c r="I6" i="1"/>
  <c r="H4" i="1"/>
  <c r="I5" i="1"/>
  <c r="J6" i="1"/>
  <c r="I4" i="1"/>
  <c r="F6" i="1"/>
  <c r="F4" i="1"/>
  <c r="H12" i="1"/>
  <c r="J11" i="1"/>
  <c r="J10" i="1"/>
  <c r="I12" i="1"/>
  <c r="G12" i="1"/>
  <c r="H11" i="1"/>
  <c r="H10" i="1"/>
  <c r="I11" i="1"/>
  <c r="G11" i="1"/>
  <c r="J12" i="1"/>
  <c r="I10" i="1"/>
  <c r="G10" i="1"/>
  <c r="F12" i="1"/>
  <c r="F11" i="1"/>
  <c r="F10" i="1"/>
  <c r="K17" i="1"/>
  <c r="H16" i="1"/>
  <c r="G16" i="1"/>
  <c r="F18" i="1"/>
  <c r="G18" i="1"/>
  <c r="H17" i="1"/>
  <c r="G17" i="1"/>
  <c r="H18" i="1"/>
  <c r="F17" i="1"/>
  <c r="K16" i="1"/>
  <c r="F16" i="1"/>
  <c r="J28" i="1"/>
  <c r="I29" i="1"/>
  <c r="I30" i="1"/>
  <c r="I28" i="1"/>
  <c r="J30" i="1"/>
  <c r="F30" i="1"/>
  <c r="J29" i="1"/>
  <c r="H30" i="1"/>
  <c r="H29" i="1"/>
  <c r="G30" i="1"/>
  <c r="H28" i="1"/>
  <c r="G29" i="1"/>
  <c r="G28" i="1"/>
  <c r="F29" i="1"/>
  <c r="F28" i="1"/>
  <c r="G24" i="1"/>
  <c r="F24" i="1"/>
  <c r="I24" i="1"/>
  <c r="F23" i="1"/>
  <c r="I23" i="1"/>
  <c r="I22" i="1"/>
  <c r="H24" i="1"/>
  <c r="J24" i="1"/>
  <c r="H23" i="1"/>
  <c r="H22" i="1"/>
  <c r="G23" i="1"/>
  <c r="J23" i="1"/>
  <c r="J22" i="1"/>
  <c r="G22" i="1"/>
  <c r="F22" i="1"/>
  <c r="J74" i="2"/>
  <c r="I74" i="2"/>
  <c r="I78" i="2"/>
  <c r="J78" i="2"/>
  <c r="J82" i="2"/>
  <c r="I82" i="2"/>
  <c r="J57" i="2"/>
  <c r="J61" i="2"/>
  <c r="I61" i="2"/>
  <c r="I65" i="2"/>
  <c r="I40" i="2"/>
  <c r="J40" i="2"/>
  <c r="J48" i="2"/>
  <c r="I48" i="2"/>
  <c r="I44" i="2"/>
  <c r="J23" i="2"/>
  <c r="I23" i="2"/>
  <c r="J31" i="2"/>
  <c r="I31" i="2"/>
  <c r="I27" i="2"/>
  <c r="J10" i="2"/>
  <c r="I10" i="2"/>
  <c r="J6" i="2"/>
  <c r="I6" i="2"/>
  <c r="H14" i="2"/>
  <c r="H15" i="2"/>
  <c r="J14" i="2" l="1"/>
  <c r="I14" i="2"/>
  <c r="L30" i="1" l="1"/>
  <c r="L29" i="1"/>
  <c r="L28" i="1"/>
  <c r="L24" i="1"/>
  <c r="L23" i="1"/>
  <c r="L22" i="1"/>
  <c r="L18" i="1"/>
  <c r="L17" i="1"/>
  <c r="L16" i="1"/>
  <c r="L12" i="1"/>
  <c r="L11" i="1"/>
  <c r="L10" i="1"/>
  <c r="L6" i="1"/>
  <c r="L5" i="1"/>
  <c r="L4" i="1"/>
  <c r="N28" i="1"/>
  <c r="N29" i="1"/>
  <c r="N30" i="1"/>
  <c r="N22" i="1"/>
  <c r="N23" i="1"/>
  <c r="N24" i="1"/>
  <c r="M30" i="1"/>
  <c r="M29" i="1"/>
  <c r="M28" i="1"/>
  <c r="M24" i="1"/>
  <c r="M23" i="1"/>
  <c r="M22" i="1"/>
  <c r="N16" i="1"/>
  <c r="N17" i="1"/>
  <c r="N18" i="1"/>
  <c r="M18" i="1"/>
  <c r="M17" i="1"/>
  <c r="M16" i="1"/>
  <c r="N10" i="1"/>
  <c r="N11" i="1"/>
  <c r="N12" i="1"/>
  <c r="M12" i="1"/>
  <c r="M11" i="1"/>
  <c r="M10" i="1"/>
  <c r="N6" i="1"/>
  <c r="N5" i="1"/>
  <c r="N4" i="1"/>
  <c r="M6" i="1"/>
  <c r="M5" i="1"/>
  <c r="M4" i="1"/>
  <c r="H84" i="3"/>
  <c r="H83" i="3"/>
  <c r="H82" i="3"/>
  <c r="H79" i="3"/>
  <c r="H80" i="3"/>
  <c r="H78" i="3"/>
  <c r="H75" i="3"/>
  <c r="H76" i="3"/>
  <c r="H74" i="3"/>
  <c r="H66" i="3"/>
  <c r="H67" i="3"/>
  <c r="H65" i="3"/>
  <c r="H62" i="3"/>
  <c r="H63" i="3"/>
  <c r="H61" i="3"/>
  <c r="H58" i="3"/>
  <c r="H59" i="3"/>
  <c r="H57" i="3"/>
  <c r="G84" i="3"/>
  <c r="G83" i="3"/>
  <c r="G82" i="3"/>
  <c r="G81" i="3"/>
  <c r="G80" i="3"/>
  <c r="G79" i="3"/>
  <c r="G78" i="3"/>
  <c r="G77" i="3"/>
  <c r="G76" i="3"/>
  <c r="G75" i="3"/>
  <c r="G74" i="3"/>
  <c r="G73" i="3"/>
  <c r="G67" i="3"/>
  <c r="G66" i="3"/>
  <c r="G65" i="3"/>
  <c r="G64" i="3"/>
  <c r="G63" i="3"/>
  <c r="G62" i="3"/>
  <c r="G61" i="3"/>
  <c r="G60" i="3"/>
  <c r="G59" i="3"/>
  <c r="G58" i="3"/>
  <c r="G57" i="3"/>
  <c r="G56" i="3"/>
  <c r="H49" i="3"/>
  <c r="H50" i="3"/>
  <c r="H48" i="3"/>
  <c r="H45" i="3"/>
  <c r="H46" i="3"/>
  <c r="H44" i="3"/>
  <c r="H41" i="3"/>
  <c r="H42" i="3"/>
  <c r="H40" i="3"/>
  <c r="H32" i="3"/>
  <c r="H33" i="3"/>
  <c r="H31" i="3"/>
  <c r="H28" i="3"/>
  <c r="H29" i="3"/>
  <c r="H27" i="3"/>
  <c r="H24" i="3"/>
  <c r="H25" i="3"/>
  <c r="H23" i="3"/>
  <c r="G50" i="3"/>
  <c r="G49" i="3"/>
  <c r="G48" i="3"/>
  <c r="G47" i="3"/>
  <c r="G46" i="3"/>
  <c r="G45" i="3"/>
  <c r="G44" i="3"/>
  <c r="G43" i="3"/>
  <c r="G42" i="3"/>
  <c r="G41" i="3"/>
  <c r="G40" i="3"/>
  <c r="G39" i="3"/>
  <c r="G33" i="3"/>
  <c r="G32" i="3"/>
  <c r="G31" i="3"/>
  <c r="G30" i="3"/>
  <c r="G29" i="3"/>
  <c r="G28" i="3"/>
  <c r="G27" i="3"/>
  <c r="G26" i="3"/>
  <c r="G25" i="3"/>
  <c r="G24" i="3"/>
  <c r="G23" i="3"/>
  <c r="G22" i="3"/>
  <c r="G16" i="3"/>
  <c r="G15" i="3"/>
  <c r="G14" i="3"/>
  <c r="H14" i="3" s="1"/>
  <c r="G13" i="3"/>
  <c r="H16" i="3" s="1"/>
  <c r="G12" i="3"/>
  <c r="G11" i="3"/>
  <c r="H10" i="3"/>
  <c r="G10" i="3"/>
  <c r="G9" i="3"/>
  <c r="H12" i="3" s="1"/>
  <c r="G8" i="3"/>
  <c r="G7" i="3"/>
  <c r="H7" i="3" s="1"/>
  <c r="G6" i="3"/>
  <c r="G5" i="3"/>
  <c r="H6" i="3" s="1"/>
  <c r="I78" i="3" l="1"/>
  <c r="I74" i="3"/>
  <c r="J74" i="3"/>
  <c r="J82" i="3"/>
  <c r="I82" i="3"/>
  <c r="J61" i="3"/>
  <c r="I61" i="3"/>
  <c r="J57" i="3"/>
  <c r="I57" i="3"/>
  <c r="I65" i="3"/>
  <c r="J65" i="3"/>
  <c r="J78" i="3"/>
  <c r="J27" i="3"/>
  <c r="I27" i="3"/>
  <c r="J23" i="3"/>
  <c r="I23" i="3"/>
  <c r="I48" i="3"/>
  <c r="I31" i="3"/>
  <c r="J31" i="3"/>
  <c r="J40" i="3"/>
  <c r="I44" i="3"/>
  <c r="J48" i="3"/>
  <c r="I14" i="3"/>
  <c r="J14" i="3"/>
  <c r="H11" i="3"/>
  <c r="J10" i="3" s="1"/>
  <c r="H8" i="3"/>
  <c r="I6" i="3" s="1"/>
  <c r="H15" i="3"/>
  <c r="I40" i="3" l="1"/>
  <c r="J44" i="3"/>
  <c r="J6" i="3"/>
  <c r="I10" i="3"/>
  <c r="J25" i="1" l="1"/>
  <c r="H32" i="1"/>
  <c r="K33" i="1"/>
  <c r="F31" i="1"/>
  <c r="J27" i="1"/>
  <c r="I25" i="1"/>
  <c r="K31" i="1"/>
  <c r="I27" i="1"/>
  <c r="G32" i="1"/>
  <c r="K25" i="1"/>
  <c r="I32" i="1"/>
  <c r="F32" i="1"/>
  <c r="K27" i="1"/>
  <c r="H33" i="1"/>
  <c r="J33" i="1"/>
  <c r="F33" i="1"/>
  <c r="H31" i="1"/>
  <c r="K26" i="1"/>
  <c r="I33" i="1"/>
  <c r="I26" i="1"/>
  <c r="K32" i="1"/>
  <c r="J32" i="1"/>
  <c r="J26" i="1"/>
  <c r="G31" i="1"/>
  <c r="G33" i="1"/>
  <c r="I31" i="1"/>
  <c r="J31" i="1"/>
  <c r="F25" i="1" l="1"/>
  <c r="G26" i="1"/>
  <c r="H14" i="1"/>
  <c r="G27" i="1"/>
  <c r="F21" i="1"/>
  <c r="H15" i="1"/>
  <c r="H25" i="1"/>
  <c r="G20" i="1"/>
  <c r="H7" i="1"/>
  <c r="J9" i="1"/>
  <c r="H13" i="1"/>
  <c r="K7" i="1"/>
  <c r="H26" i="1"/>
  <c r="K14" i="1"/>
  <c r="F7" i="1"/>
  <c r="H27" i="1"/>
  <c r="J19" i="1"/>
  <c r="I13" i="1"/>
  <c r="J8" i="1"/>
  <c r="J7" i="1"/>
  <c r="F26" i="1"/>
  <c r="H21" i="1"/>
  <c r="I20" i="1"/>
  <c r="H9" i="1"/>
  <c r="F13" i="1"/>
  <c r="G13" i="1"/>
  <c r="F15" i="1"/>
  <c r="K8" i="1"/>
  <c r="F20" i="1"/>
  <c r="J13" i="1"/>
  <c r="H8" i="1"/>
  <c r="F27" i="1"/>
  <c r="I15" i="1"/>
  <c r="H20" i="1"/>
  <c r="G19" i="1"/>
  <c r="I14" i="1"/>
  <c r="G7" i="1"/>
  <c r="K21" i="1"/>
  <c r="I21" i="1"/>
  <c r="K13" i="1"/>
  <c r="K19" i="1"/>
  <c r="I9" i="1"/>
  <c r="F8" i="1"/>
  <c r="G15" i="1"/>
  <c r="J14" i="1"/>
  <c r="I19" i="1"/>
  <c r="J15" i="1"/>
  <c r="I7" i="1"/>
  <c r="K9" i="1"/>
  <c r="G25" i="1"/>
  <c r="J21" i="1"/>
  <c r="K15" i="1"/>
  <c r="G14" i="1"/>
  <c r="G8" i="1"/>
  <c r="K20" i="1"/>
  <c r="I8" i="1"/>
  <c r="F14" i="1"/>
  <c r="H19" i="1"/>
  <c r="F19" i="1"/>
  <c r="G9" i="1"/>
  <c r="J20" i="1"/>
  <c r="G21" i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Wood, Joe</author>
  </authors>
  <commentList>
    <comment ref="G3" authorId="0" shapeId="0" xr:uid="{4402078E-6746-4D23-9AB8-63E106E75C74}">
      <text>
        <r>
          <rPr>
            <b/>
            <sz val="9"/>
            <color indexed="81"/>
            <rFont val="Tahoma"/>
            <charset val="1"/>
          </rPr>
          <t>Wood, Joe:</t>
        </r>
        <r>
          <rPr>
            <sz val="9"/>
            <color indexed="81"/>
            <rFont val="Tahoma"/>
            <charset val="1"/>
          </rPr>
          <t xml:space="preserve">
RH= relative humidity</t>
        </r>
      </text>
    </comment>
    <comment ref="H3" authorId="0" shapeId="0" xr:uid="{25575331-BBB8-4459-8D0F-7467219C8DA7}">
      <text>
        <r>
          <rPr>
            <b/>
            <sz val="9"/>
            <color indexed="81"/>
            <rFont val="Tahoma"/>
            <charset val="1"/>
          </rPr>
          <t>Wood, Joe:</t>
        </r>
        <r>
          <rPr>
            <sz val="9"/>
            <color indexed="81"/>
            <rFont val="Tahoma"/>
            <charset val="1"/>
          </rPr>
          <t xml:space="preserve">
m/s = meter per second</t>
        </r>
      </text>
    </comment>
  </commentList>
</comments>
</file>

<file path=xl/sharedStrings.xml><?xml version="1.0" encoding="utf-8"?>
<sst xmlns="http://schemas.openxmlformats.org/spreadsheetml/2006/main" count="419" uniqueCount="198">
  <si>
    <t>Sprayer</t>
  </si>
  <si>
    <t>Material</t>
  </si>
  <si>
    <t>Stdev Loss %</t>
  </si>
  <si>
    <t>Stainless</t>
  </si>
  <si>
    <t>Glass</t>
  </si>
  <si>
    <t>Plastic (PVC)</t>
  </si>
  <si>
    <t>Horizontal</t>
  </si>
  <si>
    <t>Vertical</t>
  </si>
  <si>
    <t>Clorox360</t>
  </si>
  <si>
    <t>Pre-test flow check: 56mL/30sec</t>
  </si>
  <si>
    <t>Post-test flow check: 60mL/30sec</t>
  </si>
  <si>
    <t>Date:</t>
  </si>
  <si>
    <t>Spray distance: 6.5 ft</t>
  </si>
  <si>
    <t>Test Team: T.Chamberlain, J.Sawyer</t>
  </si>
  <si>
    <t>Nozzle Height: 3 ft</t>
  </si>
  <si>
    <t>Material (Spray time)</t>
  </si>
  <si>
    <t>Sample ID</t>
  </si>
  <si>
    <t>Sample Pre-Weight (g)</t>
  </si>
  <si>
    <t>Spray Time</t>
  </si>
  <si>
    <t>Sample Time</t>
  </si>
  <si>
    <t>Sample Post-Weight (g)</t>
  </si>
  <si>
    <t>Difference (g)</t>
  </si>
  <si>
    <t>% Loss</t>
  </si>
  <si>
    <t>% Loss Average</t>
  </si>
  <si>
    <t>% Loss Stdev</t>
  </si>
  <si>
    <t>Stainless Steel (30 sec)</t>
  </si>
  <si>
    <t>Clx360-S-H-PC</t>
  </si>
  <si>
    <t>Clx360-S-H-01</t>
  </si>
  <si>
    <t>Clx360-S-H-02</t>
  </si>
  <si>
    <t>Clx360-S-H-03</t>
  </si>
  <si>
    <t>Glass (30 sec)</t>
  </si>
  <si>
    <t>Clx360-G-H-PC</t>
  </si>
  <si>
    <t xml:space="preserve"> </t>
  </si>
  <si>
    <t>Clx360-G-H-01</t>
  </si>
  <si>
    <t>Clx360-G-H-02</t>
  </si>
  <si>
    <t>Clx360-G-H-03</t>
  </si>
  <si>
    <t>Plastic (30 sec)</t>
  </si>
  <si>
    <t>Clx360-P-H-PC</t>
  </si>
  <si>
    <t>Clx360-P-H-01</t>
  </si>
  <si>
    <t>Clx360-P-H-02</t>
  </si>
  <si>
    <t>Clx360-P-H-03</t>
  </si>
  <si>
    <t>PX 200 ES ON</t>
  </si>
  <si>
    <t>Spray distance: 2ft</t>
  </si>
  <si>
    <t>Nozzle height: 3ft</t>
  </si>
  <si>
    <t>Material (Spray Time)</t>
  </si>
  <si>
    <t>Difference</t>
  </si>
  <si>
    <t>Stainless Steel (5 sec)</t>
  </si>
  <si>
    <t>PX2-1-S-H-PC</t>
  </si>
  <si>
    <t>PX2-1-S-H-01</t>
  </si>
  <si>
    <t>PX2-1-S-H-02</t>
  </si>
  <si>
    <t>PX2-1-S-H-03</t>
  </si>
  <si>
    <t>Glass (5 sec)</t>
  </si>
  <si>
    <t>PX2-1-G-H-PC</t>
  </si>
  <si>
    <t>PX2-1-G-H-01</t>
  </si>
  <si>
    <t>PX2-1-G-H-02</t>
  </si>
  <si>
    <t>PX2-1-G-H-03</t>
  </si>
  <si>
    <t>Plastic (5 sec)</t>
  </si>
  <si>
    <t>PX2-1-P-H-PC</t>
  </si>
  <si>
    <t>PX2-1-P-H-01</t>
  </si>
  <si>
    <t>PX2-1-P-H-02</t>
  </si>
  <si>
    <t>PX2-1-P-H-03</t>
  </si>
  <si>
    <t>PX 200 ES OFF</t>
  </si>
  <si>
    <t>PX2-0-S-H-PC</t>
  </si>
  <si>
    <t>PX2-0-S-H-01</t>
  </si>
  <si>
    <t>PX2-0-S-H-02</t>
  </si>
  <si>
    <t>PX2-0-S-H-03</t>
  </si>
  <si>
    <t>PX2-0-G-H-PC</t>
  </si>
  <si>
    <t>PX2-0-G-H-01</t>
  </si>
  <si>
    <t>PX2-0-G-H-02</t>
  </si>
  <si>
    <t>PX2-0-G-H-03</t>
  </si>
  <si>
    <t>PX2-0-P-H-PC</t>
  </si>
  <si>
    <t>PX2-0-P-H-01</t>
  </si>
  <si>
    <t>PX2-0-P-H-02</t>
  </si>
  <si>
    <t>PX2-0-P-H-03</t>
  </si>
  <si>
    <r>
      <t xml:space="preserve">PX 300ES </t>
    </r>
    <r>
      <rPr>
        <b/>
        <sz val="14"/>
        <color theme="9"/>
        <rFont val="Calibri"/>
        <family val="2"/>
        <scheme val="minor"/>
      </rPr>
      <t>GREEN</t>
    </r>
  </si>
  <si>
    <t>Spray distance: 3 ft</t>
  </si>
  <si>
    <t>Test Team:</t>
  </si>
  <si>
    <t>T.Chamberlain, J.Sawyer</t>
  </si>
  <si>
    <t>PX3-G-S-H-PC</t>
  </si>
  <si>
    <t>PX3-G-S-H-01</t>
  </si>
  <si>
    <t>PX3-G-S-H-02</t>
  </si>
  <si>
    <t>PX3-G-S-H-03</t>
  </si>
  <si>
    <t>PX3-G-G-H-PC</t>
  </si>
  <si>
    <t>PX3-G-G-H-01</t>
  </si>
  <si>
    <t>PX3-G-G-H-02</t>
  </si>
  <si>
    <t>PX3-G-G-H-03</t>
  </si>
  <si>
    <t>Plastic (8 sec)</t>
  </si>
  <si>
    <t>PX3-G-P-H-PC</t>
  </si>
  <si>
    <t>PX3-G-P-H-01</t>
  </si>
  <si>
    <t>PX3-G-P-H-02</t>
  </si>
  <si>
    <t>PX3-G-P-H-03</t>
  </si>
  <si>
    <r>
      <t xml:space="preserve">PX300ES </t>
    </r>
    <r>
      <rPr>
        <b/>
        <sz val="14"/>
        <color rgb="FFFF0000"/>
        <rFont val="Calibri"/>
        <family val="2"/>
        <scheme val="minor"/>
      </rPr>
      <t>RED</t>
    </r>
  </si>
  <si>
    <t>PX3-R-S-H-PC</t>
  </si>
  <si>
    <t>PX3-R-S-H-01</t>
  </si>
  <si>
    <t>PX3-R-S-H-02</t>
  </si>
  <si>
    <t>PX3-R-S-H-03</t>
  </si>
  <si>
    <t>PX3-R-G-H-PC</t>
  </si>
  <si>
    <t>PX3-R-G-H-01</t>
  </si>
  <si>
    <t>PX3-R-G-H-02</t>
  </si>
  <si>
    <t>PX3-R-G-H-03</t>
  </si>
  <si>
    <t>PX3-R-P-H-PC</t>
  </si>
  <si>
    <t>PX3-R-P-H-01</t>
  </si>
  <si>
    <t>PX3-R-P-H-02</t>
  </si>
  <si>
    <t>PX3-R-P-H-03</t>
  </si>
  <si>
    <t>Clorox 360</t>
  </si>
  <si>
    <t>PX200ES (ON)</t>
  </si>
  <si>
    <t>PX200ES (OFF)</t>
  </si>
  <si>
    <r>
      <t xml:space="preserve">PX300ES </t>
    </r>
    <r>
      <rPr>
        <b/>
        <sz val="11"/>
        <color rgb="FF00B050"/>
        <rFont val="Calibri"/>
        <family val="2"/>
        <scheme val="minor"/>
      </rPr>
      <t>Green</t>
    </r>
  </si>
  <si>
    <r>
      <t xml:space="preserve">PX300ES </t>
    </r>
    <r>
      <rPr>
        <b/>
        <sz val="11"/>
        <color rgb="FFFF0000"/>
        <rFont val="Calibri"/>
        <family val="2"/>
        <scheme val="minor"/>
      </rPr>
      <t>Red</t>
    </r>
  </si>
  <si>
    <t>Positive Control Weight (g)</t>
  </si>
  <si>
    <t>Chamberlain, Sawyer</t>
  </si>
  <si>
    <t>Clx360-S-V-PC</t>
  </si>
  <si>
    <t>Clx360-S-V-01</t>
  </si>
  <si>
    <t>Clx360-S-V-02</t>
  </si>
  <si>
    <t>Clx360-S-V-03</t>
  </si>
  <si>
    <t>Clx360-G-V-PC</t>
  </si>
  <si>
    <t>Clx360-G-V-01</t>
  </si>
  <si>
    <t>Clx360-G-V-02</t>
  </si>
  <si>
    <t>Clx360-G-V-03</t>
  </si>
  <si>
    <t>Clx360-P-V-PC</t>
  </si>
  <si>
    <t>Clx360-P-V-01</t>
  </si>
  <si>
    <t>Clx360-P-V-02</t>
  </si>
  <si>
    <t>Clx360-P-V-03</t>
  </si>
  <si>
    <t>spray distance:</t>
  </si>
  <si>
    <t>2ft</t>
  </si>
  <si>
    <t>Stainless Steel (1 sec)</t>
  </si>
  <si>
    <t>PX2-1-S-V-PC</t>
  </si>
  <si>
    <t>PX2-1-S-V-01</t>
  </si>
  <si>
    <t>PX2-1-S-V-02</t>
  </si>
  <si>
    <t>PX2-1-S-V-03</t>
  </si>
  <si>
    <t>Glass (2 sec)</t>
  </si>
  <si>
    <t>PX2-1-G-V-PC</t>
  </si>
  <si>
    <t>PX2-1-G-V-01</t>
  </si>
  <si>
    <t>PX2-1-G-V-02</t>
  </si>
  <si>
    <t>PX2-1-G-V-03</t>
  </si>
  <si>
    <t>Plastic (4 sec)</t>
  </si>
  <si>
    <t>PX2-1-P-V-PC</t>
  </si>
  <si>
    <t>PX2-1-P-V-01</t>
  </si>
  <si>
    <t>PX2-1-P-V-02</t>
  </si>
  <si>
    <t>PX2-1-P-V-03</t>
  </si>
  <si>
    <t>PX2-0-S-V-PC</t>
  </si>
  <si>
    <t>PX2-0-S-V-01</t>
  </si>
  <si>
    <t>PX2-0-S-V-02</t>
  </si>
  <si>
    <t>PX2-0-S-V-03</t>
  </si>
  <si>
    <t>PX2-0-G-V-PC</t>
  </si>
  <si>
    <t>PX2-0-G-V-01</t>
  </si>
  <si>
    <t>PX2-0-G-V-02</t>
  </si>
  <si>
    <t>PX2-0-G-V-03</t>
  </si>
  <si>
    <t>PX2-0-P-V-PC</t>
  </si>
  <si>
    <t>PX2-0-P-V-01</t>
  </si>
  <si>
    <t>PX2-0-P-V-02</t>
  </si>
  <si>
    <t>PX2-0-P-V-03</t>
  </si>
  <si>
    <t>Stainless Steel (10 sec)</t>
  </si>
  <si>
    <t>PX3-G-S-V-PC</t>
  </si>
  <si>
    <t>PX3-G-S-V-01</t>
  </si>
  <si>
    <t>PX3-G-S-V-02</t>
  </si>
  <si>
    <t>PX3-G-S-V-03</t>
  </si>
  <si>
    <t>Glass (6 sec)</t>
  </si>
  <si>
    <t>PX3-G-G-V-PC</t>
  </si>
  <si>
    <t>PX3-G-G-V-01</t>
  </si>
  <si>
    <t>PX3-G-G-V-02</t>
  </si>
  <si>
    <t>PX3-G-G-V-03</t>
  </si>
  <si>
    <t>Plastic (15 sec)</t>
  </si>
  <si>
    <t>PX3-G-P-V-PC</t>
  </si>
  <si>
    <t>PX3-G-P-V-01</t>
  </si>
  <si>
    <t>PX3-G-P-V-02</t>
  </si>
  <si>
    <t>PX3-G-P-V-03</t>
  </si>
  <si>
    <t>PX3-R-S-V-PC</t>
  </si>
  <si>
    <t>PX3-R-S-V-01</t>
  </si>
  <si>
    <t>PX3-R-S-V-02</t>
  </si>
  <si>
    <t>PX3-R-S-V-03</t>
  </si>
  <si>
    <t>Glass (4 sec)</t>
  </si>
  <si>
    <t>PX3-R-G-V-PC</t>
  </si>
  <si>
    <t>PX3-R-G-V-01</t>
  </si>
  <si>
    <t>PX3-R-G-V-02</t>
  </si>
  <si>
    <t>PX3-R-G-V-03</t>
  </si>
  <si>
    <t>Plastic (10 sec)</t>
  </si>
  <si>
    <t>PX3-R-P-V-PC</t>
  </si>
  <si>
    <t>PX3-R-P-V-01</t>
  </si>
  <si>
    <t>PX3-R-P-V-02</t>
  </si>
  <si>
    <t>PX3-R-P-V-03</t>
  </si>
  <si>
    <t>Water loss from coupon (%)</t>
  </si>
  <si>
    <t>Summary of wetness testing</t>
  </si>
  <si>
    <t>Ave. Temp (C)</t>
  </si>
  <si>
    <t>Ave. RH (%)</t>
  </si>
  <si>
    <t>Ave. Air Flow (m/s)</t>
  </si>
  <si>
    <t>Spray Distance (ft)</t>
  </si>
  <si>
    <t>Temp SD</t>
  </si>
  <si>
    <t>RH SD</t>
  </si>
  <si>
    <t>Air Flow SD</t>
  </si>
  <si>
    <t>Spray Duration (s)</t>
  </si>
  <si>
    <t>ft</t>
  </si>
  <si>
    <t>ml/30 sec</t>
  </si>
  <si>
    <t>Pre/Post flow-rates (ml/s)</t>
  </si>
  <si>
    <t>flow-rate % diff</t>
  </si>
  <si>
    <t>Coupon Orientation</t>
  </si>
  <si>
    <t xml:space="preserve">SD= standard deviation </t>
  </si>
  <si>
    <t>g=gram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</si>
</sst>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h: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20" fontId="0" fillId="0" borderId="3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1" fontId="0" fillId="0" borderId="3" xfId="0" applyNumberFormat="1" applyBorder="1" applyAlignment="1">
      <alignment horizontal="center"/>
    </xf>
    <xf numFmtId="0" fontId="0" fillId="0" borderId="0" xfId="0" applyBorder="1"/>
    <xf numFmtId="0" fontId="3" fillId="0" borderId="0" xfId="0" applyFont="1"/>
    <xf numFmtId="166" fontId="0" fillId="0" borderId="3" xfId="0" applyNumberFormat="1" applyBorder="1"/>
    <xf numFmtId="0" fontId="0" fillId="0" borderId="12" xfId="0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2" fontId="0" fillId="3" borderId="6" xfId="0" applyNumberFormat="1" applyFill="1" applyBorder="1"/>
    <xf numFmtId="2" fontId="0" fillId="3" borderId="3" xfId="0" applyNumberFormat="1" applyFill="1" applyBorder="1"/>
    <xf numFmtId="2" fontId="0" fillId="3" borderId="8" xfId="0" applyNumberFormat="1" applyFill="1" applyBorder="1"/>
    <xf numFmtId="2" fontId="0" fillId="3" borderId="9" xfId="0" applyNumberFormat="1" applyFill="1" applyBorder="1"/>
    <xf numFmtId="2" fontId="0" fillId="4" borderId="3" xfId="0" applyNumberFormat="1" applyFill="1" applyBorder="1"/>
    <xf numFmtId="2" fontId="0" fillId="4" borderId="7" xfId="0" applyNumberFormat="1" applyFill="1" applyBorder="1"/>
    <xf numFmtId="2" fontId="0" fillId="4" borderId="9" xfId="0" applyNumberFormat="1" applyFill="1" applyBorder="1"/>
    <xf numFmtId="2" fontId="0" fillId="4" borderId="10" xfId="0" applyNumberFormat="1" applyFill="1" applyBorder="1"/>
    <xf numFmtId="164" fontId="0" fillId="3" borderId="15" xfId="0" applyNumberFormat="1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3" borderId="13" xfId="0" applyNumberFormat="1" applyFill="1" applyBorder="1"/>
    <xf numFmtId="2" fontId="0" fillId="3" borderId="12" xfId="0" applyNumberFormat="1" applyFill="1" applyBorder="1"/>
    <xf numFmtId="2" fontId="0" fillId="4" borderId="12" xfId="0" applyNumberFormat="1" applyFill="1" applyBorder="1"/>
    <xf numFmtId="2" fontId="0" fillId="4" borderId="14" xfId="0" applyNumberFormat="1" applyFill="1" applyBorder="1"/>
    <xf numFmtId="0" fontId="0" fillId="0" borderId="0" xfId="0" applyAlignment="1"/>
    <xf numFmtId="0" fontId="0" fillId="0" borderId="0" xfId="0" quotePrefix="1"/>
    <xf numFmtId="0" fontId="0" fillId="0" borderId="0" xfId="0" applyBorder="1" applyAlignment="1"/>
    <xf numFmtId="1" fontId="0" fillId="2" borderId="21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164" fontId="8" fillId="5" borderId="8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F%20test%20conditions_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200929"/>
      <sheetName val="RD200930"/>
      <sheetName val="RD201001"/>
      <sheetName val="RD201002"/>
      <sheetName val="RD201008"/>
      <sheetName val="RD201009"/>
      <sheetName val="RD201020"/>
      <sheetName val="RD201022"/>
    </sheetNames>
    <sheetDataSet>
      <sheetData sheetId="0"/>
      <sheetData sheetId="1">
        <row r="2">
          <cell r="E2">
            <v>21.090204301075261</v>
          </cell>
          <cell r="F2">
            <v>49.037118279569867</v>
          </cell>
          <cell r="G2">
            <v>1.10086559139785</v>
          </cell>
          <cell r="H2">
            <v>4.3768200017274286E-2</v>
          </cell>
          <cell r="I2">
            <v>0.20691013061360039</v>
          </cell>
          <cell r="J2">
            <v>0.10295529441211948</v>
          </cell>
        </row>
        <row r="3">
          <cell r="E3">
            <v>21.153104166666676</v>
          </cell>
          <cell r="F3">
            <v>38.95222222222224</v>
          </cell>
          <cell r="G3">
            <v>1.0374375</v>
          </cell>
          <cell r="H3">
            <v>2.2378098293125412E-2</v>
          </cell>
          <cell r="I3">
            <v>2.6260611639840445</v>
          </cell>
          <cell r="J3">
            <v>0.10399903971786352</v>
          </cell>
        </row>
        <row r="4">
          <cell r="E4">
            <v>21.100055555555549</v>
          </cell>
          <cell r="F4">
            <v>33.484769841269824</v>
          </cell>
          <cell r="G4">
            <v>0.96622222222222265</v>
          </cell>
          <cell r="H4">
            <v>1.4110594916193087E-2</v>
          </cell>
          <cell r="I4">
            <v>0.34125341112313395</v>
          </cell>
          <cell r="J4">
            <v>9.3305853097339103E-2</v>
          </cell>
        </row>
        <row r="5">
          <cell r="E5">
            <v>21.123056224899592</v>
          </cell>
          <cell r="F5">
            <v>35.322345381526077</v>
          </cell>
          <cell r="G5">
            <v>0.96336746987951793</v>
          </cell>
          <cell r="H5">
            <v>2.3351501173327283E-2</v>
          </cell>
          <cell r="I5">
            <v>0.35747483088611598</v>
          </cell>
          <cell r="J5">
            <v>9.6421147744769162E-2</v>
          </cell>
        </row>
        <row r="6">
          <cell r="E6">
            <v>21.092656249999997</v>
          </cell>
          <cell r="F6">
            <v>35.103468750000012</v>
          </cell>
          <cell r="G6">
            <v>0.95972916666666686</v>
          </cell>
          <cell r="H6">
            <v>3.3921528057997107E-2</v>
          </cell>
          <cell r="I6">
            <v>0.10534474264352929</v>
          </cell>
          <cell r="J6">
            <v>9.7657239380952929E-2</v>
          </cell>
        </row>
        <row r="7">
          <cell r="E7">
            <v>21.160288590604029</v>
          </cell>
          <cell r="F7">
            <v>34.984335570469817</v>
          </cell>
          <cell r="G7">
            <v>0.94777181208053707</v>
          </cell>
          <cell r="H7">
            <v>3.5997240003436896E-2</v>
          </cell>
          <cell r="I7">
            <v>9.235892168806302E-2</v>
          </cell>
          <cell r="J7">
            <v>9.2751930176271272E-2</v>
          </cell>
        </row>
      </sheetData>
      <sheetData sheetId="2">
        <row r="2">
          <cell r="E2">
            <v>21.157787878787889</v>
          </cell>
          <cell r="F2">
            <v>35.029310606060612</v>
          </cell>
          <cell r="G2">
            <v>0.95553030303030295</v>
          </cell>
          <cell r="H2">
            <v>2.4232975547032246E-2</v>
          </cell>
          <cell r="I2">
            <v>0.23338194402106072</v>
          </cell>
          <cell r="J2">
            <v>9.6717218987946538E-2</v>
          </cell>
        </row>
        <row r="3">
          <cell r="E3">
            <v>21.120660000000001</v>
          </cell>
          <cell r="F3">
            <v>35.161486666666669</v>
          </cell>
          <cell r="G3">
            <v>0.95796666666666663</v>
          </cell>
          <cell r="H3">
            <v>2.0367374226588509E-2</v>
          </cell>
          <cell r="I3">
            <v>0.12498175634205351</v>
          </cell>
          <cell r="J3">
            <v>0.10251196798139503</v>
          </cell>
        </row>
        <row r="4">
          <cell r="E4">
            <v>21.108393939393935</v>
          </cell>
          <cell r="F4">
            <v>35.453689393939385</v>
          </cell>
          <cell r="G4">
            <v>0.95934848484848512</v>
          </cell>
          <cell r="H4">
            <v>3.6102855097551088E-2</v>
          </cell>
          <cell r="I4">
            <v>0.18272801849091144</v>
          </cell>
          <cell r="J4">
            <v>8.8480470510779535E-2</v>
          </cell>
        </row>
      </sheetData>
      <sheetData sheetId="3">
        <row r="2">
          <cell r="E2">
            <v>21.107820175438611</v>
          </cell>
          <cell r="F2">
            <v>35.704451754385957</v>
          </cell>
          <cell r="G2">
            <v>0.97819736842105265</v>
          </cell>
          <cell r="H2">
            <v>2.9284088325300054E-2</v>
          </cell>
          <cell r="I2">
            <v>0.42083144296615893</v>
          </cell>
          <cell r="J2">
            <v>0.1019960722751809</v>
          </cell>
        </row>
        <row r="3">
          <cell r="E3">
            <v>21.112429292929299</v>
          </cell>
          <cell r="F3">
            <v>35.254575757575743</v>
          </cell>
          <cell r="G3">
            <v>0.9544242424242414</v>
          </cell>
          <cell r="H3">
            <v>3.3218436421349404E-2</v>
          </cell>
          <cell r="I3">
            <v>0.35559517822923292</v>
          </cell>
          <cell r="J3">
            <v>0.10696235790364857</v>
          </cell>
        </row>
        <row r="4">
          <cell r="E4">
            <v>21.052029761904784</v>
          </cell>
          <cell r="F4">
            <v>34.968238095238085</v>
          </cell>
          <cell r="G4">
            <v>0.9506904761904762</v>
          </cell>
          <cell r="H4">
            <v>4.9744307361878605E-2</v>
          </cell>
          <cell r="I4">
            <v>0.43533571927902093</v>
          </cell>
          <cell r="J4">
            <v>9.573803781570743E-2</v>
          </cell>
        </row>
        <row r="5">
          <cell r="E5">
            <v>21.059791666666648</v>
          </cell>
          <cell r="F5">
            <v>35.033013888888917</v>
          </cell>
          <cell r="G5">
            <v>0.95290277777777765</v>
          </cell>
          <cell r="H5">
            <v>2.3642700199581392E-2</v>
          </cell>
          <cell r="I5">
            <v>0.13354405187713736</v>
          </cell>
          <cell r="J5">
            <v>8.5523261420377583E-2</v>
          </cell>
        </row>
        <row r="6">
          <cell r="E6">
            <v>21.091523809523839</v>
          </cell>
          <cell r="F6">
            <v>34.964785714285725</v>
          </cell>
          <cell r="G6">
            <v>0.93698809523809479</v>
          </cell>
          <cell r="H6">
            <v>3.1853322593584192E-2</v>
          </cell>
          <cell r="I6">
            <v>0.15866332158080959</v>
          </cell>
          <cell r="J6">
            <v>9.5345635854980224E-2</v>
          </cell>
        </row>
        <row r="7">
          <cell r="E7">
            <v>21.125234567901249</v>
          </cell>
          <cell r="F7">
            <v>35.062697530864206</v>
          </cell>
          <cell r="G7">
            <v>0.94001234567901226</v>
          </cell>
          <cell r="H7">
            <v>2.3536556266115543E-2</v>
          </cell>
          <cell r="I7">
            <v>0.23889809385703256</v>
          </cell>
          <cell r="J7">
            <v>0.10200919381621833</v>
          </cell>
        </row>
      </sheetData>
      <sheetData sheetId="4">
        <row r="2">
          <cell r="E2">
            <v>21.07893174061434</v>
          </cell>
          <cell r="F2">
            <v>35.67366552901025</v>
          </cell>
          <cell r="G2">
            <v>0.98792832764505123</v>
          </cell>
          <cell r="H2">
            <v>4.253083630765328E-2</v>
          </cell>
          <cell r="I2">
            <v>0.35807605768677636</v>
          </cell>
          <cell r="J2">
            <v>0.10793557018533854</v>
          </cell>
        </row>
        <row r="3">
          <cell r="E3">
            <v>21.113711382113838</v>
          </cell>
          <cell r="F3">
            <v>34.94672357723578</v>
          </cell>
          <cell r="G3">
            <v>0.96190650406503941</v>
          </cell>
          <cell r="H3">
            <v>3.6434481768723437E-2</v>
          </cell>
          <cell r="I3">
            <v>0.372770286562497</v>
          </cell>
          <cell r="J3">
            <v>9.203776619683933E-2</v>
          </cell>
        </row>
        <row r="4">
          <cell r="E4">
            <v>21.114052631578968</v>
          </cell>
          <cell r="F4">
            <v>35.050517543859662</v>
          </cell>
          <cell r="G4">
            <v>0.95585087719298245</v>
          </cell>
          <cell r="H4">
            <v>2.9902438161833182E-2</v>
          </cell>
          <cell r="I4">
            <v>0.32026067940750619</v>
          </cell>
          <cell r="J4">
            <v>9.4532583707878509E-2</v>
          </cell>
        </row>
      </sheetData>
      <sheetData sheetId="5">
        <row r="2">
          <cell r="E2">
            <v>21.13064000000001</v>
          </cell>
          <cell r="F2">
            <v>35.129606666666696</v>
          </cell>
          <cell r="G2">
            <v>0.98005999999999949</v>
          </cell>
          <cell r="H2">
            <v>2.2513017859770796E-2</v>
          </cell>
          <cell r="I2">
            <v>0.15835000298449575</v>
          </cell>
          <cell r="J2">
            <v>8.8885510403729717E-2</v>
          </cell>
        </row>
        <row r="3">
          <cell r="E3">
            <v>21.075787356321836</v>
          </cell>
          <cell r="F3">
            <v>35.035120689655173</v>
          </cell>
          <cell r="G3">
            <v>0.99117241379310284</v>
          </cell>
          <cell r="H3">
            <v>2.144776315646137E-2</v>
          </cell>
          <cell r="I3">
            <v>0.17477017882812254</v>
          </cell>
          <cell r="J3">
            <v>9.1143564185332468E-2</v>
          </cell>
        </row>
        <row r="4">
          <cell r="E4">
            <v>21.072078125000015</v>
          </cell>
          <cell r="F4">
            <v>35.02861979166665</v>
          </cell>
          <cell r="G4">
            <v>0.96781770833333314</v>
          </cell>
          <cell r="H4">
            <v>3.0757098369821892E-2</v>
          </cell>
          <cell r="I4">
            <v>0.12370517316595542</v>
          </cell>
          <cell r="J4">
            <v>8.9323654688259133E-2</v>
          </cell>
        </row>
      </sheetData>
      <sheetData sheetId="6">
        <row r="2">
          <cell r="E2">
            <v>20.974178160919539</v>
          </cell>
          <cell r="F2">
            <v>35.051672413793092</v>
          </cell>
          <cell r="G2">
            <v>1.021534482758621</v>
          </cell>
          <cell r="H2">
            <v>0.10869465841913563</v>
          </cell>
          <cell r="I2">
            <v>0.23613925458995863</v>
          </cell>
          <cell r="J2">
            <v>9.4997027428499789E-2</v>
          </cell>
        </row>
        <row r="3">
          <cell r="E3">
            <v>20.999970238095237</v>
          </cell>
          <cell r="F3">
            <v>34.918827380952429</v>
          </cell>
          <cell r="G3">
            <v>1.0365357142857146</v>
          </cell>
          <cell r="H3">
            <v>0.18363773977101344</v>
          </cell>
          <cell r="I3">
            <v>0.27907357424986778</v>
          </cell>
          <cell r="J3">
            <v>0.10437409071537052</v>
          </cell>
        </row>
        <row r="4">
          <cell r="E4">
            <v>21.175126666666682</v>
          </cell>
          <cell r="F4">
            <v>35.057453333333363</v>
          </cell>
          <cell r="G4">
            <v>1.063633333333333</v>
          </cell>
          <cell r="H4">
            <v>3.2779371616603874E-2</v>
          </cell>
          <cell r="I4">
            <v>0.1650165981753895</v>
          </cell>
          <cell r="J4">
            <v>0.10310719102547264</v>
          </cell>
        </row>
      </sheetData>
      <sheetData sheetId="7">
        <row r="2">
          <cell r="E2">
            <v>21.116194444444464</v>
          </cell>
          <cell r="F2">
            <v>34.734937500000015</v>
          </cell>
          <cell r="G2">
            <v>1.0469999999999997</v>
          </cell>
          <cell r="H2">
            <v>1.5586563057356282E-2</v>
          </cell>
          <cell r="I2">
            <v>0.12317343612619253</v>
          </cell>
          <cell r="J2">
            <v>9.1246151370127093E-2</v>
          </cell>
        </row>
        <row r="3">
          <cell r="E3">
            <v>21.067464285714266</v>
          </cell>
          <cell r="F3">
            <v>34.918940476190485</v>
          </cell>
          <cell r="G3">
            <v>1.0344226190476196</v>
          </cell>
          <cell r="H3">
            <v>3.1211830410448383E-2</v>
          </cell>
          <cell r="I3">
            <v>0.11988136363038085</v>
          </cell>
          <cell r="J3">
            <v>8.0669911955424362E-2</v>
          </cell>
        </row>
        <row r="4">
          <cell r="E4">
            <v>21.074034482758631</v>
          </cell>
          <cell r="F4">
            <v>35.013827586206901</v>
          </cell>
          <cell r="G4">
            <v>1.0324080459770113</v>
          </cell>
          <cell r="H4">
            <v>2.2517532424622674E-2</v>
          </cell>
          <cell r="I4">
            <v>0.12984389977872116</v>
          </cell>
          <cell r="J4">
            <v>8.6961955296509366E-2</v>
          </cell>
        </row>
        <row r="5">
          <cell r="E5">
            <v>21.108333333333331</v>
          </cell>
          <cell r="F5">
            <v>35.085695652173925</v>
          </cell>
          <cell r="G5">
            <v>1.0409130434782614</v>
          </cell>
          <cell r="H5">
            <v>3.0876096471758343E-2</v>
          </cell>
          <cell r="I5">
            <v>0.12707303542185139</v>
          </cell>
          <cell r="J5">
            <v>9.63875600191023E-2</v>
          </cell>
        </row>
        <row r="6">
          <cell r="E6">
            <v>21.100055555555553</v>
          </cell>
          <cell r="F6">
            <v>34.999888888888883</v>
          </cell>
          <cell r="G6">
            <v>1.0274259259259257</v>
          </cell>
          <cell r="H6">
            <v>1.6019495110723148E-2</v>
          </cell>
          <cell r="I6">
            <v>0.11373566389763518</v>
          </cell>
          <cell r="J6">
            <v>0.10379541544678964</v>
          </cell>
        </row>
        <row r="7">
          <cell r="E7">
            <v>21.075379310344829</v>
          </cell>
          <cell r="F7">
            <v>34.983885057471305</v>
          </cell>
          <cell r="G7">
            <v>1.0237586206896556</v>
          </cell>
          <cell r="H7">
            <v>2.1859108168593194E-2</v>
          </cell>
          <cell r="I7">
            <v>0.12354409245775529</v>
          </cell>
          <cell r="J7">
            <v>9.8473606747352213E-2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18D51-0FC2-4555-AEDA-2BE95475882A}">
  <dimension ref="A1:P34"/>
  <sheetViews>
    <sheetView tabSelected="1" zoomScale="80" zoomScaleNormal="80" workbookViewId="0">
      <selection activeCell="I34" sqref="I34"/>
    </sheetView>
  </sheetViews>
  <sheetFormatPr defaultRowHeight="14.4" x14ac:dyDescent="0.3"/>
  <cols>
    <col min="1" max="1" width="14.88671875" customWidth="1"/>
    <col min="2" max="3" width="11.44140625" customWidth="1"/>
    <col min="4" max="4" width="12.44140625" customWidth="1"/>
    <col min="5" max="5" width="11.33203125" style="1" customWidth="1"/>
    <col min="8" max="8" width="10.44140625" customWidth="1"/>
    <col min="12" max="12" width="17.33203125" style="1" customWidth="1"/>
    <col min="13" max="13" width="15.5546875" style="1" customWidth="1"/>
    <col min="14" max="14" width="11.33203125" style="1" customWidth="1"/>
    <col min="15" max="16" width="11.44140625" customWidth="1"/>
  </cols>
  <sheetData>
    <row r="1" spans="1:16" x14ac:dyDescent="0.3">
      <c r="A1" t="s">
        <v>182</v>
      </c>
    </row>
    <row r="2" spans="1:16" ht="15" thickBot="1" x14ac:dyDescent="0.35"/>
    <row r="3" spans="1:16" ht="43.8" thickBot="1" x14ac:dyDescent="0.35">
      <c r="A3" s="52" t="s">
        <v>0</v>
      </c>
      <c r="B3" s="53" t="s">
        <v>186</v>
      </c>
      <c r="C3" s="15" t="s">
        <v>195</v>
      </c>
      <c r="D3" s="15" t="s">
        <v>1</v>
      </c>
      <c r="E3" s="19" t="s">
        <v>190</v>
      </c>
      <c r="F3" s="16" t="s">
        <v>183</v>
      </c>
      <c r="G3" s="17" t="s">
        <v>184</v>
      </c>
      <c r="H3" s="17" t="s">
        <v>185</v>
      </c>
      <c r="I3" s="17" t="s">
        <v>187</v>
      </c>
      <c r="J3" s="17" t="s">
        <v>188</v>
      </c>
      <c r="K3" s="18" t="s">
        <v>189</v>
      </c>
      <c r="L3" s="15" t="s">
        <v>109</v>
      </c>
      <c r="M3" s="15" t="s">
        <v>181</v>
      </c>
      <c r="N3" s="15" t="s">
        <v>2</v>
      </c>
      <c r="O3" s="52" t="s">
        <v>193</v>
      </c>
      <c r="P3" s="53" t="s">
        <v>194</v>
      </c>
    </row>
    <row r="4" spans="1:16" x14ac:dyDescent="0.3">
      <c r="A4" s="56" t="s">
        <v>104</v>
      </c>
      <c r="B4" s="59">
        <v>6.5</v>
      </c>
      <c r="C4" s="61" t="s">
        <v>6</v>
      </c>
      <c r="D4" s="14" t="s">
        <v>3</v>
      </c>
      <c r="E4" s="34">
        <v>30</v>
      </c>
      <c r="F4" s="38">
        <f>[1]RD201008!E2</f>
        <v>21.07893174061434</v>
      </c>
      <c r="G4" s="39">
        <f>[1]RD201008!F2</f>
        <v>35.67366552901025</v>
      </c>
      <c r="H4" s="39">
        <f>[1]RD201008!G2</f>
        <v>0.98792832764505123</v>
      </c>
      <c r="I4" s="40">
        <f>[1]RD201008!H2</f>
        <v>4.253083630765328E-2</v>
      </c>
      <c r="J4" s="40">
        <f>[1]RD201008!I2</f>
        <v>0.35807605768677636</v>
      </c>
      <c r="K4" s="41">
        <f>[1]RD201008!J2</f>
        <v>0.10793557018533854</v>
      </c>
      <c r="L4" s="28">
        <f>Horizontal!G5</f>
        <v>1.0318000000000005</v>
      </c>
      <c r="M4" s="29">
        <f>Horizontal!I6</f>
        <v>90.388964269561313</v>
      </c>
      <c r="N4" s="45">
        <f>Horizontal!J6</f>
        <v>6.6512473130266034</v>
      </c>
      <c r="O4" s="51">
        <f>Horizontal!H2/30</f>
        <v>1.8666666666666667</v>
      </c>
      <c r="P4" s="65">
        <f>ABS(O5-O4)/O4*100</f>
        <v>7.1428571428571415</v>
      </c>
    </row>
    <row r="5" spans="1:16" x14ac:dyDescent="0.3">
      <c r="A5" s="57"/>
      <c r="B5" s="58"/>
      <c r="C5" s="61"/>
      <c r="D5" s="6" t="s">
        <v>4</v>
      </c>
      <c r="E5" s="35">
        <v>30</v>
      </c>
      <c r="F5" s="20">
        <f>[1]RD201008!E3</f>
        <v>21.113711382113838</v>
      </c>
      <c r="G5" s="21">
        <f>[1]RD201008!F3</f>
        <v>34.94672357723578</v>
      </c>
      <c r="H5" s="21">
        <f>[1]RD201008!G3</f>
        <v>0.96190650406503941</v>
      </c>
      <c r="I5" s="24">
        <f>[1]RD201008!H3</f>
        <v>3.6434481768723437E-2</v>
      </c>
      <c r="J5" s="24">
        <f>[1]RD201008!I3</f>
        <v>0.372770286562497</v>
      </c>
      <c r="K5" s="25">
        <f>[1]RD201008!J3</f>
        <v>9.203776619683933E-2</v>
      </c>
      <c r="L5" s="30">
        <f>Horizontal!G9</f>
        <v>1.6481999999999992</v>
      </c>
      <c r="M5" s="31">
        <f>Horizontal!I10</f>
        <v>76.208388949561098</v>
      </c>
      <c r="N5" s="46">
        <f>Horizontal!J10</f>
        <v>14.200575767869857</v>
      </c>
      <c r="O5" s="48">
        <f>Horizontal!H3/30</f>
        <v>2</v>
      </c>
      <c r="P5" s="66"/>
    </row>
    <row r="6" spans="1:16" x14ac:dyDescent="0.3">
      <c r="A6" s="57"/>
      <c r="B6" s="58"/>
      <c r="C6" s="62"/>
      <c r="D6" s="6" t="s">
        <v>5</v>
      </c>
      <c r="E6" s="35">
        <v>30</v>
      </c>
      <c r="F6" s="20">
        <f>[1]RD201008!E4</f>
        <v>21.114052631578968</v>
      </c>
      <c r="G6" s="21">
        <f>[1]RD201008!F4</f>
        <v>35.050517543859662</v>
      </c>
      <c r="H6" s="21">
        <f>[1]RD201008!G4</f>
        <v>0.95585087719298245</v>
      </c>
      <c r="I6" s="24">
        <f>[1]RD201008!H4</f>
        <v>2.9902438161833182E-2</v>
      </c>
      <c r="J6" s="24">
        <f>[1]RD201008!I4</f>
        <v>0.32026067940750619</v>
      </c>
      <c r="K6" s="25">
        <f>[1]RD201008!J4</f>
        <v>9.4532583707878509E-2</v>
      </c>
      <c r="L6" s="30">
        <f>Horizontal!G13</f>
        <v>1.7398000000000025</v>
      </c>
      <c r="M6" s="31">
        <f>Horizontal!I14</f>
        <v>67.061348047668346</v>
      </c>
      <c r="N6" s="46">
        <f>Horizontal!J14</f>
        <v>12.826457476301803</v>
      </c>
      <c r="O6" s="49"/>
      <c r="P6" s="66"/>
    </row>
    <row r="7" spans="1:16" x14ac:dyDescent="0.3">
      <c r="A7" s="57"/>
      <c r="B7" s="58"/>
      <c r="C7" s="60" t="s">
        <v>7</v>
      </c>
      <c r="D7" s="6" t="s">
        <v>3</v>
      </c>
      <c r="E7" s="35">
        <v>30</v>
      </c>
      <c r="F7" s="20">
        <f>[1]RD201002!E2</f>
        <v>21.107820175438611</v>
      </c>
      <c r="G7" s="21">
        <f>[1]RD201002!F2</f>
        <v>35.704451754385957</v>
      </c>
      <c r="H7" s="21">
        <f>[1]RD201002!G2</f>
        <v>0.97819736842105265</v>
      </c>
      <c r="I7" s="24">
        <f>[1]RD201002!H2</f>
        <v>2.9284088325300054E-2</v>
      </c>
      <c r="J7" s="24">
        <f>[1]RD201002!I2</f>
        <v>0.42083144296615893</v>
      </c>
      <c r="K7" s="25">
        <f>[1]RD201002!J2</f>
        <v>0.1019960722751809</v>
      </c>
      <c r="L7" s="30">
        <f>Vertical!G5</f>
        <v>1.6851999999999983</v>
      </c>
      <c r="M7" s="31">
        <f>Vertical!I6</f>
        <v>84.619036316164298</v>
      </c>
      <c r="N7" s="46">
        <f>Vertical!J6</f>
        <v>16.364143380848247</v>
      </c>
      <c r="O7" s="48">
        <f>Vertical!H2/30</f>
        <v>1.9666666666666666</v>
      </c>
      <c r="P7" s="66">
        <f>ABS(O8-O7)/O7*100</f>
        <v>3.3898305084745757</v>
      </c>
    </row>
    <row r="8" spans="1:16" x14ac:dyDescent="0.3">
      <c r="A8" s="57"/>
      <c r="B8" s="58"/>
      <c r="C8" s="61"/>
      <c r="D8" s="6" t="s">
        <v>4</v>
      </c>
      <c r="E8" s="35">
        <v>30</v>
      </c>
      <c r="F8" s="20">
        <f>[1]RD201002!E3</f>
        <v>21.112429292929299</v>
      </c>
      <c r="G8" s="21">
        <f>[1]RD201002!F3</f>
        <v>35.254575757575743</v>
      </c>
      <c r="H8" s="21">
        <f>[1]RD201002!G3</f>
        <v>0.9544242424242414</v>
      </c>
      <c r="I8" s="24">
        <f>[1]RD201002!H3</f>
        <v>3.3218436421349404E-2</v>
      </c>
      <c r="J8" s="24">
        <f>[1]RD201002!I3</f>
        <v>0.35559517822923292</v>
      </c>
      <c r="K8" s="25">
        <f>[1]RD201002!J3</f>
        <v>0.10696235790364857</v>
      </c>
      <c r="L8" s="30">
        <f>Vertical!G9</f>
        <v>1.8810000000000002</v>
      </c>
      <c r="M8" s="31">
        <f>Vertical!I10</f>
        <v>99.287612971823592</v>
      </c>
      <c r="N8" s="46">
        <f>Vertical!J10</f>
        <v>0.56854816870061586</v>
      </c>
      <c r="O8" s="48">
        <f>Vertical!H3/30</f>
        <v>2.0333333333333332</v>
      </c>
      <c r="P8" s="66"/>
    </row>
    <row r="9" spans="1:16" x14ac:dyDescent="0.3">
      <c r="A9" s="57"/>
      <c r="B9" s="58"/>
      <c r="C9" s="62"/>
      <c r="D9" s="6" t="s">
        <v>5</v>
      </c>
      <c r="E9" s="35">
        <v>30</v>
      </c>
      <c r="F9" s="20">
        <f>[1]RD201002!E4</f>
        <v>21.052029761904784</v>
      </c>
      <c r="G9" s="21">
        <f>[1]RD201002!F4</f>
        <v>34.968238095238085</v>
      </c>
      <c r="H9" s="21">
        <f>[1]RD201002!G4</f>
        <v>0.9506904761904762</v>
      </c>
      <c r="I9" s="24">
        <f>[1]RD201002!H4</f>
        <v>4.9744307361878605E-2</v>
      </c>
      <c r="J9" s="24">
        <f>[1]RD201002!I4</f>
        <v>0.43533571927902093</v>
      </c>
      <c r="K9" s="25">
        <f>[1]RD201002!J4</f>
        <v>9.573803781570743E-2</v>
      </c>
      <c r="L9" s="30">
        <f>Vertical!G13</f>
        <v>1.928799999999999</v>
      </c>
      <c r="M9" s="31">
        <f>Vertical!I14</f>
        <v>98.420434121388084</v>
      </c>
      <c r="N9" s="46">
        <f>Vertical!J14</f>
        <v>2.2414280961987694</v>
      </c>
      <c r="O9" s="49"/>
      <c r="P9" s="66"/>
    </row>
    <row r="10" spans="1:16" x14ac:dyDescent="0.3">
      <c r="A10" s="57" t="s">
        <v>105</v>
      </c>
      <c r="B10" s="58">
        <v>2</v>
      </c>
      <c r="C10" s="60" t="s">
        <v>6</v>
      </c>
      <c r="D10" s="6" t="s">
        <v>3</v>
      </c>
      <c r="E10" s="35">
        <v>5</v>
      </c>
      <c r="F10" s="20">
        <f>[1]RD201009!E2</f>
        <v>21.13064000000001</v>
      </c>
      <c r="G10" s="21">
        <f>[1]RD201009!F2</f>
        <v>35.129606666666696</v>
      </c>
      <c r="H10" s="21">
        <f>[1]RD201009!G2</f>
        <v>0.98005999999999949</v>
      </c>
      <c r="I10" s="24">
        <f>[1]RD201009!H2</f>
        <v>2.2513017859770796E-2</v>
      </c>
      <c r="J10" s="24">
        <f>[1]RD201009!I2</f>
        <v>0.15835000298449575</v>
      </c>
      <c r="K10" s="25">
        <f>[1]RD201009!J2</f>
        <v>8.8885510403729717E-2</v>
      </c>
      <c r="L10" s="30">
        <f>Horizontal!G22</f>
        <v>1.7585000000000015</v>
      </c>
      <c r="M10" s="31">
        <f>Horizontal!I23</f>
        <v>92.588380248317733</v>
      </c>
      <c r="N10" s="46">
        <f>Horizontal!J23</f>
        <v>2.9354667836863797</v>
      </c>
      <c r="O10" s="48">
        <f>Horizontal!H19/30</f>
        <v>1.9333333333333333</v>
      </c>
      <c r="P10" s="66">
        <f>ABS(O11-O10)/O10*100</f>
        <v>3.4482758620689649</v>
      </c>
    </row>
    <row r="11" spans="1:16" x14ac:dyDescent="0.3">
      <c r="A11" s="57"/>
      <c r="B11" s="58"/>
      <c r="C11" s="61"/>
      <c r="D11" s="6" t="s">
        <v>4</v>
      </c>
      <c r="E11" s="35">
        <v>5</v>
      </c>
      <c r="F11" s="20">
        <f>[1]RD201009!E3</f>
        <v>21.075787356321836</v>
      </c>
      <c r="G11" s="21">
        <f>[1]RD201009!F3</f>
        <v>35.035120689655173</v>
      </c>
      <c r="H11" s="21">
        <f>[1]RD201009!G3</f>
        <v>0.99117241379310284</v>
      </c>
      <c r="I11" s="24">
        <f>[1]RD201009!H3</f>
        <v>2.144776315646137E-2</v>
      </c>
      <c r="J11" s="24">
        <f>[1]RD201009!I3</f>
        <v>0.17477017882812254</v>
      </c>
      <c r="K11" s="25">
        <f>[1]RD201009!J3</f>
        <v>9.1143564185332468E-2</v>
      </c>
      <c r="L11" s="30">
        <f>Horizontal!G26</f>
        <v>1.3730000000000011</v>
      </c>
      <c r="M11" s="31">
        <f>Horizontal!I27</f>
        <v>96.858460791454306</v>
      </c>
      <c r="N11" s="46">
        <f>Horizontal!J27</f>
        <v>5.4160802556146788</v>
      </c>
      <c r="O11" s="48">
        <f>Horizontal!H20/30</f>
        <v>1.8666666666666667</v>
      </c>
      <c r="P11" s="66"/>
    </row>
    <row r="12" spans="1:16" x14ac:dyDescent="0.3">
      <c r="A12" s="57"/>
      <c r="B12" s="58"/>
      <c r="C12" s="62"/>
      <c r="D12" s="6" t="s">
        <v>5</v>
      </c>
      <c r="E12" s="35">
        <v>5</v>
      </c>
      <c r="F12" s="20">
        <f>[1]RD201009!E4</f>
        <v>21.072078125000015</v>
      </c>
      <c r="G12" s="21">
        <f>[1]RD201009!F4</f>
        <v>35.02861979166665</v>
      </c>
      <c r="H12" s="21">
        <f>[1]RD201009!G4</f>
        <v>0.96781770833333314</v>
      </c>
      <c r="I12" s="24">
        <f>[1]RD201009!H4</f>
        <v>3.0757098369821892E-2</v>
      </c>
      <c r="J12" s="24">
        <f>[1]RD201009!I4</f>
        <v>0.12370517316595542</v>
      </c>
      <c r="K12" s="25">
        <f>[1]RD201009!J4</f>
        <v>8.9323654688259133E-2</v>
      </c>
      <c r="L12" s="30">
        <f>Horizontal!G30</f>
        <v>1.7325000000000017</v>
      </c>
      <c r="M12" s="31">
        <f>Horizontal!I31</f>
        <v>90.612794612794687</v>
      </c>
      <c r="N12" s="46">
        <f>Horizontal!J31</f>
        <v>2.3904769628177611</v>
      </c>
      <c r="O12" s="49"/>
      <c r="P12" s="66"/>
    </row>
    <row r="13" spans="1:16" x14ac:dyDescent="0.3">
      <c r="A13" s="57"/>
      <c r="B13" s="58"/>
      <c r="C13" s="60" t="s">
        <v>7</v>
      </c>
      <c r="D13" s="6" t="s">
        <v>3</v>
      </c>
      <c r="E13" s="35">
        <v>1</v>
      </c>
      <c r="F13" s="20">
        <f>[1]RD200930!E2</f>
        <v>21.090204301075261</v>
      </c>
      <c r="G13" s="21">
        <f>[1]RD200930!F2</f>
        <v>49.037118279569867</v>
      </c>
      <c r="H13" s="21">
        <f>[1]RD200930!G2</f>
        <v>1.10086559139785</v>
      </c>
      <c r="I13" s="24">
        <f>[1]RD200930!H2</f>
        <v>4.3768200017274286E-2</v>
      </c>
      <c r="J13" s="24">
        <f>[1]RD200930!I2</f>
        <v>0.20691013061360039</v>
      </c>
      <c r="K13" s="25">
        <f>[1]RD200930!J2</f>
        <v>0.10295529441211948</v>
      </c>
      <c r="L13" s="30">
        <f>Vertical!G22</f>
        <v>0.24359999999999715</v>
      </c>
      <c r="M13" s="31">
        <f>Vertical!I23</f>
        <v>97.837985769020406</v>
      </c>
      <c r="N13" s="46">
        <f>Vertical!J23</f>
        <v>5.6650742087099406</v>
      </c>
      <c r="O13" s="48">
        <f>Vertical!H19/30</f>
        <v>2</v>
      </c>
      <c r="P13" s="66">
        <f>ABS(O14-O13)/O13*100</f>
        <v>5.0000000000000044</v>
      </c>
    </row>
    <row r="14" spans="1:16" x14ac:dyDescent="0.3">
      <c r="A14" s="57"/>
      <c r="B14" s="58"/>
      <c r="C14" s="61"/>
      <c r="D14" s="6" t="s">
        <v>4</v>
      </c>
      <c r="E14" s="35">
        <v>2</v>
      </c>
      <c r="F14" s="20">
        <f>[1]RD200930!E3</f>
        <v>21.153104166666676</v>
      </c>
      <c r="G14" s="21">
        <f>[1]RD200930!F3</f>
        <v>38.95222222222224</v>
      </c>
      <c r="H14" s="21">
        <f>[1]RD200930!G3</f>
        <v>1.0374375</v>
      </c>
      <c r="I14" s="24">
        <f>[1]RD200930!H3</f>
        <v>2.2378098293125412E-2</v>
      </c>
      <c r="J14" s="24">
        <f>[1]RD200930!I3</f>
        <v>2.6260611639840445</v>
      </c>
      <c r="K14" s="25">
        <f>[1]RD200930!J3</f>
        <v>0.10399903971786352</v>
      </c>
      <c r="L14" s="30">
        <f>Vertical!G26</f>
        <v>0.89099999999999824</v>
      </c>
      <c r="M14" s="31">
        <f>Vertical!I27</f>
        <v>96.112981668537245</v>
      </c>
      <c r="N14" s="46">
        <f>Vertical!J27</f>
        <v>0.84476328396234956</v>
      </c>
      <c r="O14" s="48">
        <f>Vertical!H20/30</f>
        <v>2.1</v>
      </c>
      <c r="P14" s="66"/>
    </row>
    <row r="15" spans="1:16" x14ac:dyDescent="0.3">
      <c r="A15" s="57"/>
      <c r="B15" s="58"/>
      <c r="C15" s="62"/>
      <c r="D15" s="6" t="s">
        <v>5</v>
      </c>
      <c r="E15" s="35">
        <v>4</v>
      </c>
      <c r="F15" s="20">
        <f>[1]RD200930!E4</f>
        <v>21.100055555555549</v>
      </c>
      <c r="G15" s="21">
        <f>[1]RD200930!F4</f>
        <v>33.484769841269824</v>
      </c>
      <c r="H15" s="21">
        <f>[1]RD200930!G4</f>
        <v>0.96622222222222265</v>
      </c>
      <c r="I15" s="24">
        <f>[1]RD200930!H4</f>
        <v>1.4110594916193087E-2</v>
      </c>
      <c r="J15" s="24">
        <f>[1]RD200930!I4</f>
        <v>0.34125341112313395</v>
      </c>
      <c r="K15" s="25">
        <f>[1]RD200930!J4</f>
        <v>9.3305853097339103E-2</v>
      </c>
      <c r="L15" s="30">
        <f>Vertical!G30</f>
        <v>0.49930000000000163</v>
      </c>
      <c r="M15" s="31">
        <f>Vertical!I31</f>
        <v>68.542626343547752</v>
      </c>
      <c r="N15" s="46">
        <f>Vertical!J31</f>
        <v>23.257480997120744</v>
      </c>
      <c r="O15" s="49"/>
      <c r="P15" s="66"/>
    </row>
    <row r="16" spans="1:16" x14ac:dyDescent="0.3">
      <c r="A16" s="57" t="s">
        <v>106</v>
      </c>
      <c r="B16" s="58">
        <v>2</v>
      </c>
      <c r="C16" s="60" t="s">
        <v>6</v>
      </c>
      <c r="D16" s="6" t="s">
        <v>3</v>
      </c>
      <c r="E16" s="35">
        <v>5</v>
      </c>
      <c r="F16" s="20">
        <f>[1]RD201020!E2</f>
        <v>20.974178160919539</v>
      </c>
      <c r="G16" s="21">
        <f>[1]RD201020!F2</f>
        <v>35.051672413793092</v>
      </c>
      <c r="H16" s="21">
        <f>[1]RD201020!G2</f>
        <v>1.021534482758621</v>
      </c>
      <c r="I16" s="24">
        <f>[1]RD201020!H2</f>
        <v>0.10869465841913563</v>
      </c>
      <c r="J16" s="24">
        <f>[1]RD201020!I2</f>
        <v>0.23613925458995863</v>
      </c>
      <c r="K16" s="25">
        <f>[1]RD201020!J2</f>
        <v>9.4997027428499789E-2</v>
      </c>
      <c r="L16" s="30">
        <f>Horizontal!G39</f>
        <v>2.1997999999999998</v>
      </c>
      <c r="M16" s="31">
        <f>Horizontal!I40</f>
        <v>37.088220141224987</v>
      </c>
      <c r="N16" s="46">
        <f>Horizontal!J40</f>
        <v>18.70113016285357</v>
      </c>
      <c r="O16" s="48">
        <f>Horizontal!H36/30</f>
        <v>2.0666666666666669</v>
      </c>
      <c r="P16" s="66">
        <f>ABS(O17-O16)/O16*100</f>
        <v>1.6129032258064673</v>
      </c>
    </row>
    <row r="17" spans="1:16" x14ac:dyDescent="0.3">
      <c r="A17" s="57"/>
      <c r="B17" s="58"/>
      <c r="C17" s="61"/>
      <c r="D17" s="6" t="s">
        <v>4</v>
      </c>
      <c r="E17" s="35">
        <v>5</v>
      </c>
      <c r="F17" s="20">
        <f>[1]RD201020!E3</f>
        <v>20.999970238095237</v>
      </c>
      <c r="G17" s="21">
        <f>[1]RD201020!F3</f>
        <v>34.918827380952429</v>
      </c>
      <c r="H17" s="21">
        <f>[1]RD201020!G3</f>
        <v>1.0365357142857146</v>
      </c>
      <c r="I17" s="24">
        <f>[1]RD201020!H3</f>
        <v>0.18363773977101344</v>
      </c>
      <c r="J17" s="24">
        <f>[1]RD201020!I3</f>
        <v>0.27907357424986778</v>
      </c>
      <c r="K17" s="25">
        <f>[1]RD201020!J3</f>
        <v>0.10437409071537052</v>
      </c>
      <c r="L17" s="30">
        <f>Horizontal!G43</f>
        <v>3.4105000000000025</v>
      </c>
      <c r="M17" s="31">
        <f>Horizontal!I44</f>
        <v>60.80633338220207</v>
      </c>
      <c r="N17" s="46">
        <f>Horizontal!J44</f>
        <v>6.0639949560244224</v>
      </c>
      <c r="O17" s="48">
        <f>Horizontal!H37/30</f>
        <v>2.0333333333333332</v>
      </c>
      <c r="P17" s="66"/>
    </row>
    <row r="18" spans="1:16" x14ac:dyDescent="0.3">
      <c r="A18" s="57"/>
      <c r="B18" s="58"/>
      <c r="C18" s="62"/>
      <c r="D18" s="6" t="s">
        <v>5</v>
      </c>
      <c r="E18" s="35">
        <v>5</v>
      </c>
      <c r="F18" s="20">
        <f>[1]RD201020!E4</f>
        <v>21.175126666666682</v>
      </c>
      <c r="G18" s="21">
        <f>[1]RD201020!F4</f>
        <v>35.057453333333363</v>
      </c>
      <c r="H18" s="21">
        <f>[1]RD201020!G4</f>
        <v>1.063633333333333</v>
      </c>
      <c r="I18" s="24">
        <f>[1]RD201020!H4</f>
        <v>3.2779371616603874E-2</v>
      </c>
      <c r="J18" s="24">
        <f>[1]RD201020!I4</f>
        <v>0.1650165981753895</v>
      </c>
      <c r="K18" s="25">
        <f>[1]RD201020!J4</f>
        <v>0.10310719102547264</v>
      </c>
      <c r="L18" s="30">
        <f>Horizontal!G47</f>
        <v>3.6252000000000031</v>
      </c>
      <c r="M18" s="31">
        <f>Horizontal!I48</f>
        <v>52.607672220383286</v>
      </c>
      <c r="N18" s="46">
        <f>Horizontal!J48</f>
        <v>11.957536928068231</v>
      </c>
      <c r="O18" s="49"/>
      <c r="P18" s="66"/>
    </row>
    <row r="19" spans="1:16" x14ac:dyDescent="0.3">
      <c r="A19" s="57"/>
      <c r="B19" s="58"/>
      <c r="C19" s="60" t="s">
        <v>7</v>
      </c>
      <c r="D19" s="6" t="s">
        <v>3</v>
      </c>
      <c r="E19" s="35">
        <v>1</v>
      </c>
      <c r="F19" s="20">
        <f>[1]RD200930!E5</f>
        <v>21.123056224899592</v>
      </c>
      <c r="G19" s="21">
        <f>[1]RD200930!F5</f>
        <v>35.322345381526077</v>
      </c>
      <c r="H19" s="21">
        <f>[1]RD200930!G5</f>
        <v>0.96336746987951793</v>
      </c>
      <c r="I19" s="24">
        <f>[1]RD200930!H5</f>
        <v>2.3351501173327283E-2</v>
      </c>
      <c r="J19" s="24">
        <f>[1]RD200930!I5</f>
        <v>0.35747483088611598</v>
      </c>
      <c r="K19" s="25">
        <f>[1]RD200930!J5</f>
        <v>9.6421147744769162E-2</v>
      </c>
      <c r="L19" s="30">
        <f>Vertical!G39</f>
        <v>0.35300000000000153</v>
      </c>
      <c r="M19" s="31">
        <f>Vertical!I40</f>
        <v>102.04910292729015</v>
      </c>
      <c r="N19" s="46">
        <f>Vertical!J40</f>
        <v>1.36223023244942</v>
      </c>
      <c r="O19" s="48">
        <f>Vertical!H36/30</f>
        <v>2</v>
      </c>
      <c r="P19" s="66">
        <f>ABS(O20-O19)/O19*100</f>
        <v>5.0000000000000044</v>
      </c>
    </row>
    <row r="20" spans="1:16" x14ac:dyDescent="0.3">
      <c r="A20" s="57"/>
      <c r="B20" s="58"/>
      <c r="C20" s="61"/>
      <c r="D20" s="6" t="s">
        <v>4</v>
      </c>
      <c r="E20" s="35">
        <v>2</v>
      </c>
      <c r="F20" s="20">
        <f>[1]RD200930!E6</f>
        <v>21.092656249999997</v>
      </c>
      <c r="G20" s="21">
        <f>[1]RD200930!F6</f>
        <v>35.103468750000012</v>
      </c>
      <c r="H20" s="21">
        <f>[1]RD200930!G6</f>
        <v>0.95972916666666686</v>
      </c>
      <c r="I20" s="24">
        <f>[1]RD200930!H6</f>
        <v>3.3921528057997107E-2</v>
      </c>
      <c r="J20" s="24">
        <f>[1]RD200930!I6</f>
        <v>0.10534474264352929</v>
      </c>
      <c r="K20" s="25">
        <f>[1]RD200930!J6</f>
        <v>9.7657239380952929E-2</v>
      </c>
      <c r="L20" s="30">
        <f>Vertical!G43</f>
        <v>0.71499999999999986</v>
      </c>
      <c r="M20" s="31">
        <f>Vertical!I44</f>
        <v>72.540792540792594</v>
      </c>
      <c r="N20" s="46">
        <f>Vertical!J44</f>
        <v>26.151263225858688</v>
      </c>
      <c r="O20" s="48">
        <f>Vertical!H37/30</f>
        <v>1.9</v>
      </c>
      <c r="P20" s="66"/>
    </row>
    <row r="21" spans="1:16" x14ac:dyDescent="0.3">
      <c r="A21" s="57"/>
      <c r="B21" s="58"/>
      <c r="C21" s="62"/>
      <c r="D21" s="6" t="s">
        <v>5</v>
      </c>
      <c r="E21" s="35">
        <v>4</v>
      </c>
      <c r="F21" s="20">
        <f>[1]RD200930!E7</f>
        <v>21.160288590604029</v>
      </c>
      <c r="G21" s="21">
        <f>[1]RD200930!F7</f>
        <v>34.984335570469817</v>
      </c>
      <c r="H21" s="21">
        <f>[1]RD200930!G7</f>
        <v>0.94777181208053707</v>
      </c>
      <c r="I21" s="24">
        <f>[1]RD200930!H7</f>
        <v>3.5997240003436896E-2</v>
      </c>
      <c r="J21" s="24">
        <f>[1]RD200930!I7</f>
        <v>9.235892168806302E-2</v>
      </c>
      <c r="K21" s="25">
        <f>[1]RD200930!J7</f>
        <v>9.2751930176271272E-2</v>
      </c>
      <c r="L21" s="30">
        <f>Vertical!G47</f>
        <v>1.475200000000001</v>
      </c>
      <c r="M21" s="31">
        <f>Vertical!I48</f>
        <v>51.394161243673217</v>
      </c>
      <c r="N21" s="46">
        <f>Vertical!J48</f>
        <v>22.582203515845819</v>
      </c>
      <c r="O21" s="49"/>
      <c r="P21" s="66"/>
    </row>
    <row r="22" spans="1:16" x14ac:dyDescent="0.3">
      <c r="A22" s="54" t="s">
        <v>107</v>
      </c>
      <c r="B22" s="58">
        <v>3</v>
      </c>
      <c r="C22" s="60" t="s">
        <v>6</v>
      </c>
      <c r="D22" s="6" t="s">
        <v>3</v>
      </c>
      <c r="E22" s="35">
        <v>5</v>
      </c>
      <c r="F22" s="20">
        <f>[1]RD201022!E2</f>
        <v>21.116194444444464</v>
      </c>
      <c r="G22" s="21">
        <f>[1]RD201022!F2</f>
        <v>34.734937500000015</v>
      </c>
      <c r="H22" s="21">
        <f>[1]RD201022!G2</f>
        <v>1.0469999999999997</v>
      </c>
      <c r="I22" s="24">
        <f>[1]RD201022!H2</f>
        <v>1.5586563057356282E-2</v>
      </c>
      <c r="J22" s="24">
        <f>[1]RD201022!I2</f>
        <v>0.12317343612619253</v>
      </c>
      <c r="K22" s="25">
        <f>[1]RD201022!J2</f>
        <v>9.1246151370127093E-2</v>
      </c>
      <c r="L22" s="30">
        <f>Horizontal!G56</f>
        <v>1.3945000000000007</v>
      </c>
      <c r="M22" s="31">
        <f>Horizontal!I57</f>
        <v>92.460858133142096</v>
      </c>
      <c r="N22" s="46">
        <f>Horizontal!J57</f>
        <v>7.3835045313814387</v>
      </c>
      <c r="O22" s="48">
        <f>Horizontal!H53/30</f>
        <v>2.1666666666666665</v>
      </c>
      <c r="P22" s="66">
        <f>ABS(O23-O22)/O22*100</f>
        <v>1.5384615384615536</v>
      </c>
    </row>
    <row r="23" spans="1:16" x14ac:dyDescent="0.3">
      <c r="A23" s="54"/>
      <c r="B23" s="58"/>
      <c r="C23" s="61"/>
      <c r="D23" s="6" t="s">
        <v>4</v>
      </c>
      <c r="E23" s="35">
        <v>5</v>
      </c>
      <c r="F23" s="20">
        <f>[1]RD201022!E3</f>
        <v>21.067464285714266</v>
      </c>
      <c r="G23" s="21">
        <f>[1]RD201022!F3</f>
        <v>34.918940476190485</v>
      </c>
      <c r="H23" s="21">
        <f>[1]RD201022!G3</f>
        <v>1.0344226190476196</v>
      </c>
      <c r="I23" s="24">
        <f>[1]RD201022!H3</f>
        <v>3.1211830410448383E-2</v>
      </c>
      <c r="J23" s="24">
        <f>[1]RD201022!I3</f>
        <v>0.11988136363038085</v>
      </c>
      <c r="K23" s="25">
        <f>[1]RD201022!J3</f>
        <v>8.0669911955424362E-2</v>
      </c>
      <c r="L23" s="30">
        <f>Horizontal!G60</f>
        <v>0.72210000000000107</v>
      </c>
      <c r="M23" s="31">
        <f>Horizontal!I61</f>
        <v>88.219544846050795</v>
      </c>
      <c r="N23" s="46">
        <f>Horizontal!J61</f>
        <v>6.766041012026772</v>
      </c>
      <c r="O23" s="48">
        <f>Horizontal!H54/30</f>
        <v>2.2000000000000002</v>
      </c>
      <c r="P23" s="66"/>
    </row>
    <row r="24" spans="1:16" x14ac:dyDescent="0.3">
      <c r="A24" s="54"/>
      <c r="B24" s="58"/>
      <c r="C24" s="62"/>
      <c r="D24" s="6" t="s">
        <v>5</v>
      </c>
      <c r="E24" s="35">
        <v>8</v>
      </c>
      <c r="F24" s="20">
        <f>[1]RD201022!E4</f>
        <v>21.074034482758631</v>
      </c>
      <c r="G24" s="21">
        <f>[1]RD201022!F4</f>
        <v>35.013827586206901</v>
      </c>
      <c r="H24" s="21">
        <f>[1]RD201022!G4</f>
        <v>1.0324080459770113</v>
      </c>
      <c r="I24" s="24">
        <f>[1]RD201022!H4</f>
        <v>2.2517532424622674E-2</v>
      </c>
      <c r="J24" s="24">
        <f>[1]RD201022!I4</f>
        <v>0.12984389977872116</v>
      </c>
      <c r="K24" s="25">
        <f>[1]RD201022!J4</f>
        <v>8.6961955296509366E-2</v>
      </c>
      <c r="L24" s="30">
        <f>Horizontal!G64</f>
        <v>2.7979000000000021</v>
      </c>
      <c r="M24" s="31">
        <f>Horizontal!I65</f>
        <v>63.751384967296964</v>
      </c>
      <c r="N24" s="46">
        <f>Horizontal!J65</f>
        <v>21.853113490465063</v>
      </c>
      <c r="O24" s="49"/>
      <c r="P24" s="66"/>
    </row>
    <row r="25" spans="1:16" x14ac:dyDescent="0.3">
      <c r="A25" s="54"/>
      <c r="B25" s="58"/>
      <c r="C25" s="60" t="s">
        <v>7</v>
      </c>
      <c r="D25" s="6" t="s">
        <v>3</v>
      </c>
      <c r="E25" s="35">
        <v>10</v>
      </c>
      <c r="F25" s="20">
        <f>[1]RD201001!E2</f>
        <v>21.157787878787889</v>
      </c>
      <c r="G25" s="21">
        <f>[1]RD201001!F2</f>
        <v>35.029310606060612</v>
      </c>
      <c r="H25" s="21">
        <f>[1]RD201001!G2</f>
        <v>0.95553030303030295</v>
      </c>
      <c r="I25" s="24">
        <f>[1]RD201001!H2</f>
        <v>2.4232975547032246E-2</v>
      </c>
      <c r="J25" s="24">
        <f>[1]RD201001!I2</f>
        <v>0.23338194402106072</v>
      </c>
      <c r="K25" s="25">
        <f>[1]RD201001!J2</f>
        <v>9.6717218987946538E-2</v>
      </c>
      <c r="L25" s="30">
        <f>Vertical!G56</f>
        <v>1.1846999999999994</v>
      </c>
      <c r="M25" s="31">
        <f>Vertical!I57</f>
        <v>99.850876452547709</v>
      </c>
      <c r="N25" s="46">
        <f>Vertical!J57</f>
        <v>0.63179485397945234</v>
      </c>
      <c r="O25" s="48">
        <f>Vertical!H53/30</f>
        <v>2.1666666666666665</v>
      </c>
      <c r="P25" s="66">
        <f>ABS(O26-O25)/O25*100</f>
        <v>3.0769230769230869</v>
      </c>
    </row>
    <row r="26" spans="1:16" x14ac:dyDescent="0.3">
      <c r="A26" s="54"/>
      <c r="B26" s="58"/>
      <c r="C26" s="61"/>
      <c r="D26" s="6" t="s">
        <v>4</v>
      </c>
      <c r="E26" s="35">
        <v>6</v>
      </c>
      <c r="F26" s="20">
        <f>[1]RD201001!E3</f>
        <v>21.120660000000001</v>
      </c>
      <c r="G26" s="21">
        <f>[1]RD201001!F3</f>
        <v>35.161486666666669</v>
      </c>
      <c r="H26" s="21">
        <f>[1]RD201001!G3</f>
        <v>0.95796666666666663</v>
      </c>
      <c r="I26" s="24">
        <f>[1]RD201001!H3</f>
        <v>2.0367374226588509E-2</v>
      </c>
      <c r="J26" s="24">
        <f>[1]RD201001!I3</f>
        <v>0.12498175634205351</v>
      </c>
      <c r="K26" s="25">
        <f>[1]RD201001!J3</f>
        <v>0.10251196798139503</v>
      </c>
      <c r="L26" s="30">
        <f>Vertical!G60</f>
        <v>0.61909999999999954</v>
      </c>
      <c r="M26" s="31">
        <f>Vertical!I61</f>
        <v>100.65686749582729</v>
      </c>
      <c r="N26" s="46">
        <f>Vertical!J61</f>
        <v>0.10754850780947198</v>
      </c>
      <c r="O26" s="48">
        <f>Vertical!H54/30</f>
        <v>2.2333333333333334</v>
      </c>
      <c r="P26" s="66"/>
    </row>
    <row r="27" spans="1:16" x14ac:dyDescent="0.3">
      <c r="A27" s="54"/>
      <c r="B27" s="58"/>
      <c r="C27" s="62"/>
      <c r="D27" s="6" t="s">
        <v>5</v>
      </c>
      <c r="E27" s="35">
        <v>15</v>
      </c>
      <c r="F27" s="20">
        <f>[1]RD201001!E4</f>
        <v>21.108393939393935</v>
      </c>
      <c r="G27" s="21">
        <f>[1]RD201001!F4</f>
        <v>35.453689393939385</v>
      </c>
      <c r="H27" s="21">
        <f>[1]RD201001!G4</f>
        <v>0.95934848484848512</v>
      </c>
      <c r="I27" s="24">
        <f>[1]RD201001!H4</f>
        <v>3.6102855097551088E-2</v>
      </c>
      <c r="J27" s="24">
        <f>[1]RD201001!I4</f>
        <v>0.18272801849091144</v>
      </c>
      <c r="K27" s="25">
        <f>[1]RD201001!J4</f>
        <v>8.8480470510779535E-2</v>
      </c>
      <c r="L27" s="30">
        <f>Vertical!G64</f>
        <v>1.1150999999999982</v>
      </c>
      <c r="M27" s="31">
        <f>Vertical!I65</f>
        <v>82.4858757062146</v>
      </c>
      <c r="N27" s="46">
        <f>Vertical!J65</f>
        <v>4.9524457649107214</v>
      </c>
      <c r="O27" s="49"/>
      <c r="P27" s="66"/>
    </row>
    <row r="28" spans="1:16" x14ac:dyDescent="0.3">
      <c r="A28" s="54" t="s">
        <v>108</v>
      </c>
      <c r="B28" s="58">
        <v>3</v>
      </c>
      <c r="C28" s="60" t="s">
        <v>6</v>
      </c>
      <c r="D28" s="6" t="s">
        <v>3</v>
      </c>
      <c r="E28" s="35">
        <v>5</v>
      </c>
      <c r="F28" s="20">
        <f>[1]RD201022!E5</f>
        <v>21.108333333333331</v>
      </c>
      <c r="G28" s="21">
        <f>[1]RD201022!F5</f>
        <v>35.085695652173925</v>
      </c>
      <c r="H28" s="21">
        <f>[1]RD201022!G5</f>
        <v>1.0409130434782614</v>
      </c>
      <c r="I28" s="24">
        <f>[1]RD201022!H5</f>
        <v>3.0876096471758343E-2</v>
      </c>
      <c r="J28" s="24">
        <f>[1]RD201022!I5</f>
        <v>0.12707303542185139</v>
      </c>
      <c r="K28" s="25">
        <f>[1]RD201022!J5</f>
        <v>9.63875600191023E-2</v>
      </c>
      <c r="L28" s="30">
        <f>Horizontal!G73</f>
        <v>1.3987999999999978</v>
      </c>
      <c r="M28" s="31">
        <f>Horizontal!I74</f>
        <v>91.623772757601714</v>
      </c>
      <c r="N28" s="46">
        <f>Horizontal!J74</f>
        <v>9.5279108534933101</v>
      </c>
      <c r="O28" s="48">
        <f>Horizontal!H70/30</f>
        <v>1.9</v>
      </c>
      <c r="P28" s="66">
        <f>ABS(O29-O28)/O28*100</f>
        <v>1.7543859649122746</v>
      </c>
    </row>
    <row r="29" spans="1:16" x14ac:dyDescent="0.3">
      <c r="A29" s="54"/>
      <c r="B29" s="58"/>
      <c r="C29" s="61"/>
      <c r="D29" s="6" t="s">
        <v>4</v>
      </c>
      <c r="E29" s="35">
        <v>5</v>
      </c>
      <c r="F29" s="20">
        <f>[1]RD201022!E6</f>
        <v>21.100055555555553</v>
      </c>
      <c r="G29" s="21">
        <f>[1]RD201022!F6</f>
        <v>34.999888888888883</v>
      </c>
      <c r="H29" s="21">
        <f>[1]RD201022!G6</f>
        <v>1.0274259259259257</v>
      </c>
      <c r="I29" s="24">
        <f>[1]RD201022!H6</f>
        <v>1.6019495110723148E-2</v>
      </c>
      <c r="J29" s="24">
        <f>[1]RD201022!I6</f>
        <v>0.11373566389763518</v>
      </c>
      <c r="K29" s="25">
        <f>[1]RD201022!J6</f>
        <v>0.10379541544678964</v>
      </c>
      <c r="L29" s="30">
        <f>Horizontal!G77</f>
        <v>1.5095000000000027</v>
      </c>
      <c r="M29" s="31">
        <f>Horizontal!I78</f>
        <v>68.168267638290942</v>
      </c>
      <c r="N29" s="46">
        <f>Horizontal!J78</f>
        <v>26.064927842307455</v>
      </c>
      <c r="O29" s="48">
        <f>Horizontal!H71/30</f>
        <v>1.8666666666666667</v>
      </c>
      <c r="P29" s="66"/>
    </row>
    <row r="30" spans="1:16" x14ac:dyDescent="0.3">
      <c r="A30" s="54"/>
      <c r="B30" s="58"/>
      <c r="C30" s="62"/>
      <c r="D30" s="6" t="s">
        <v>5</v>
      </c>
      <c r="E30" s="35">
        <v>8</v>
      </c>
      <c r="F30" s="20">
        <f>[1]RD201022!E7</f>
        <v>21.075379310344829</v>
      </c>
      <c r="G30" s="21">
        <f>[1]RD201022!F7</f>
        <v>34.983885057471305</v>
      </c>
      <c r="H30" s="21">
        <f>[1]RD201022!G7</f>
        <v>1.0237586206896556</v>
      </c>
      <c r="I30" s="24">
        <f>[1]RD201022!H7</f>
        <v>2.1859108168593194E-2</v>
      </c>
      <c r="J30" s="24">
        <f>[1]RD201022!I7</f>
        <v>0.12354409245775529</v>
      </c>
      <c r="K30" s="25">
        <f>[1]RD201022!J7</f>
        <v>9.8473606747352213E-2</v>
      </c>
      <c r="L30" s="30">
        <f>Horizontal!G81</f>
        <v>3.1804000000000023</v>
      </c>
      <c r="M30" s="31">
        <f>Horizontal!I82</f>
        <v>48.743344652664234</v>
      </c>
      <c r="N30" s="46">
        <f>Horizontal!J82</f>
        <v>24.391313200014547</v>
      </c>
      <c r="O30" s="49"/>
      <c r="P30" s="66"/>
    </row>
    <row r="31" spans="1:16" x14ac:dyDescent="0.3">
      <c r="A31" s="54"/>
      <c r="B31" s="58"/>
      <c r="C31" s="60" t="s">
        <v>7</v>
      </c>
      <c r="D31" s="6" t="s">
        <v>3</v>
      </c>
      <c r="E31" s="35">
        <v>5</v>
      </c>
      <c r="F31" s="20">
        <f>[1]RD201002!E5</f>
        <v>21.059791666666648</v>
      </c>
      <c r="G31" s="21">
        <f>[1]RD201002!F5</f>
        <v>35.033013888888917</v>
      </c>
      <c r="H31" s="21">
        <f>[1]RD201002!G5</f>
        <v>0.95290277777777765</v>
      </c>
      <c r="I31" s="24">
        <f>[1]RD201002!H5</f>
        <v>2.3642700199581392E-2</v>
      </c>
      <c r="J31" s="24">
        <f>[1]RD201002!I5</f>
        <v>0.13354405187713736</v>
      </c>
      <c r="K31" s="25">
        <f>[1]RD201002!J5</f>
        <v>8.5523261420377583E-2</v>
      </c>
      <c r="L31" s="30">
        <f>Vertical!G73</f>
        <v>1.2302</v>
      </c>
      <c r="M31" s="31">
        <f>Vertical!I74</f>
        <v>87.628027962932904</v>
      </c>
      <c r="N31" s="46">
        <f>Vertical!J74</f>
        <v>3.4213387909809292</v>
      </c>
      <c r="O31" s="48">
        <f>Vertical!H70/30</f>
        <v>1.9</v>
      </c>
      <c r="P31" s="66">
        <f>ABS(O32-O31)/O31*100</f>
        <v>1.7543859649122746</v>
      </c>
    </row>
    <row r="32" spans="1:16" x14ac:dyDescent="0.3">
      <c r="A32" s="54"/>
      <c r="B32" s="58"/>
      <c r="C32" s="61"/>
      <c r="D32" s="6" t="s">
        <v>4</v>
      </c>
      <c r="E32" s="35">
        <v>4</v>
      </c>
      <c r="F32" s="20">
        <f>[1]RD201002!E6</f>
        <v>21.091523809523839</v>
      </c>
      <c r="G32" s="21">
        <f>[1]RD201002!F6</f>
        <v>34.964785714285725</v>
      </c>
      <c r="H32" s="21">
        <f>[1]RD201002!G6</f>
        <v>0.93698809523809479</v>
      </c>
      <c r="I32" s="24">
        <f>[1]RD201002!H6</f>
        <v>3.1853322593584192E-2</v>
      </c>
      <c r="J32" s="24">
        <f>[1]RD201002!I6</f>
        <v>0.15866332158080959</v>
      </c>
      <c r="K32" s="25">
        <f>[1]RD201002!J6</f>
        <v>9.5345635854980224E-2</v>
      </c>
      <c r="L32" s="30">
        <f>Vertical!G77</f>
        <v>0.7134999999999998</v>
      </c>
      <c r="M32" s="31">
        <f>Vertical!I78</f>
        <v>98.187339406680579</v>
      </c>
      <c r="N32" s="46">
        <f>Vertical!J78</f>
        <v>0.45031456897371558</v>
      </c>
      <c r="O32" s="48">
        <f>Vertical!H71/30</f>
        <v>1.8666666666666667</v>
      </c>
      <c r="P32" s="66"/>
    </row>
    <row r="33" spans="1:16" ht="15" thickBot="1" x14ac:dyDescent="0.35">
      <c r="A33" s="55"/>
      <c r="B33" s="64"/>
      <c r="C33" s="63"/>
      <c r="D33" s="36" t="s">
        <v>5</v>
      </c>
      <c r="E33" s="37">
        <v>10</v>
      </c>
      <c r="F33" s="22">
        <f>[1]RD201002!E7</f>
        <v>21.125234567901249</v>
      </c>
      <c r="G33" s="23">
        <f>[1]RD201002!F7</f>
        <v>35.062697530864206</v>
      </c>
      <c r="H33" s="23">
        <f>[1]RD201002!G7</f>
        <v>0.94001234567901226</v>
      </c>
      <c r="I33" s="26">
        <f>[1]RD201002!H7</f>
        <v>2.3536556266115543E-2</v>
      </c>
      <c r="J33" s="26">
        <f>[1]RD201002!I7</f>
        <v>0.23889809385703256</v>
      </c>
      <c r="K33" s="27">
        <f>[1]RD201002!J7</f>
        <v>0.10200919381621833</v>
      </c>
      <c r="L33" s="32">
        <f>Vertical!G81</f>
        <v>1.5686999999999998</v>
      </c>
      <c r="M33" s="33">
        <f>Vertical!I82</f>
        <v>90.573935955462048</v>
      </c>
      <c r="N33" s="47">
        <f>Vertical!J82</f>
        <v>9.8121609217592951</v>
      </c>
      <c r="O33" s="50"/>
      <c r="P33" s="67"/>
    </row>
    <row r="34" spans="1:16" x14ac:dyDescent="0.3">
      <c r="D34" s="77" t="s">
        <v>196</v>
      </c>
      <c r="G34" t="s">
        <v>197</v>
      </c>
    </row>
  </sheetData>
  <mergeCells count="30">
    <mergeCell ref="P19:P21"/>
    <mergeCell ref="P22:P24"/>
    <mergeCell ref="P25:P27"/>
    <mergeCell ref="P28:P30"/>
    <mergeCell ref="P31:P33"/>
    <mergeCell ref="P4:P6"/>
    <mergeCell ref="P7:P9"/>
    <mergeCell ref="P10:P12"/>
    <mergeCell ref="P13:P15"/>
    <mergeCell ref="P16:P18"/>
    <mergeCell ref="C31:C33"/>
    <mergeCell ref="C28:C30"/>
    <mergeCell ref="C25:C27"/>
    <mergeCell ref="C22:C24"/>
    <mergeCell ref="B28:B33"/>
    <mergeCell ref="B22:B27"/>
    <mergeCell ref="B16:B21"/>
    <mergeCell ref="B10:B15"/>
    <mergeCell ref="B4:B9"/>
    <mergeCell ref="C19:C21"/>
    <mergeCell ref="C16:C18"/>
    <mergeCell ref="C13:C15"/>
    <mergeCell ref="C10:C12"/>
    <mergeCell ref="C7:C9"/>
    <mergeCell ref="C4:C6"/>
    <mergeCell ref="A22:A27"/>
    <mergeCell ref="A28:A33"/>
    <mergeCell ref="A4:A9"/>
    <mergeCell ref="A10:A15"/>
    <mergeCell ref="A16:A2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9812F-F881-4660-B3F1-DB8A73063AF6}">
  <dimension ref="A1:J84"/>
  <sheetViews>
    <sheetView workbookViewId="0">
      <selection activeCell="O67" sqref="O67"/>
    </sheetView>
  </sheetViews>
  <sheetFormatPr defaultRowHeight="14.4" x14ac:dyDescent="0.3"/>
  <cols>
    <col min="1" max="1" width="12" customWidth="1"/>
    <col min="2" max="2" width="15.88671875" customWidth="1"/>
    <col min="3" max="3" width="13" customWidth="1"/>
    <col min="7" max="7" width="9.109375" customWidth="1"/>
  </cols>
  <sheetData>
    <row r="1" spans="1:10" ht="19.8" x14ac:dyDescent="0.4">
      <c r="A1" s="2" t="s">
        <v>8</v>
      </c>
    </row>
    <row r="2" spans="1:10" x14ac:dyDescent="0.3">
      <c r="A2" s="3" t="s">
        <v>11</v>
      </c>
      <c r="B2" s="4">
        <v>44112</v>
      </c>
      <c r="C2" s="42" t="s">
        <v>12</v>
      </c>
      <c r="D2" s="42">
        <v>6.5</v>
      </c>
      <c r="E2" t="s">
        <v>191</v>
      </c>
      <c r="F2" s="44" t="s">
        <v>9</v>
      </c>
      <c r="G2" s="44"/>
      <c r="H2">
        <v>56</v>
      </c>
      <c r="I2" s="43" t="s">
        <v>192</v>
      </c>
    </row>
    <row r="3" spans="1:10" x14ac:dyDescent="0.3">
      <c r="A3" s="70" t="s">
        <v>13</v>
      </c>
      <c r="B3" s="70"/>
      <c r="C3" s="70" t="s">
        <v>14</v>
      </c>
      <c r="D3" s="70"/>
      <c r="F3" s="44" t="s">
        <v>10</v>
      </c>
      <c r="G3" s="44"/>
      <c r="H3">
        <v>60</v>
      </c>
      <c r="I3" s="43" t="s">
        <v>192</v>
      </c>
    </row>
    <row r="4" spans="1:10" ht="57.6" x14ac:dyDescent="0.3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</row>
    <row r="5" spans="1:10" x14ac:dyDescent="0.3">
      <c r="A5" s="68" t="s">
        <v>25</v>
      </c>
      <c r="B5" s="6" t="s">
        <v>26</v>
      </c>
      <c r="C5" s="6">
        <v>27.558499999999999</v>
      </c>
      <c r="D5" s="7">
        <v>0.57500000000000007</v>
      </c>
      <c r="E5" s="7">
        <v>0.5756944444444444</v>
      </c>
      <c r="F5" s="6">
        <v>28.590299999999999</v>
      </c>
      <c r="G5" s="6">
        <f>F5-C5</f>
        <v>1.0318000000000005</v>
      </c>
      <c r="H5" s="6"/>
      <c r="I5" s="6"/>
      <c r="J5" s="6"/>
    </row>
    <row r="6" spans="1:10" x14ac:dyDescent="0.3">
      <c r="A6" s="68"/>
      <c r="B6" s="6" t="s">
        <v>27</v>
      </c>
      <c r="C6" s="6">
        <v>27.339600000000001</v>
      </c>
      <c r="D6" s="7">
        <v>0.5805555555555556</v>
      </c>
      <c r="E6" s="7">
        <v>0.58750000000000002</v>
      </c>
      <c r="F6" s="6">
        <v>27.366599999999998</v>
      </c>
      <c r="G6" s="6">
        <f t="shared" ref="G6:G16" si="0">F6-C6</f>
        <v>2.699999999999747E-2</v>
      </c>
      <c r="H6" s="8">
        <f>100*(G$5-G6)/G$5</f>
        <v>97.383213801124498</v>
      </c>
      <c r="I6" s="69">
        <f>AVERAGE(H6:H8)</f>
        <v>90.388964269561313</v>
      </c>
      <c r="J6" s="69">
        <f>STDEV(H6:H8)</f>
        <v>6.6512473130266034</v>
      </c>
    </row>
    <row r="7" spans="1:10" x14ac:dyDescent="0.3">
      <c r="A7" s="68"/>
      <c r="B7" s="6" t="s">
        <v>28</v>
      </c>
      <c r="C7" s="6">
        <v>27.388100000000001</v>
      </c>
      <c r="D7" s="7">
        <v>0.59097222222222223</v>
      </c>
      <c r="E7" s="7">
        <v>0.59791666666666665</v>
      </c>
      <c r="F7" s="6">
        <v>27.5517</v>
      </c>
      <c r="G7" s="6">
        <f t="shared" si="0"/>
        <v>0.16359999999999886</v>
      </c>
      <c r="H7" s="8">
        <f>100*(G$5-G7)/G$5</f>
        <v>84.144213994960381</v>
      </c>
      <c r="I7" s="69"/>
      <c r="J7" s="69"/>
    </row>
    <row r="8" spans="1:10" x14ac:dyDescent="0.3">
      <c r="A8" s="68"/>
      <c r="B8" s="6" t="s">
        <v>29</v>
      </c>
      <c r="C8" s="6">
        <v>27.515999999999998</v>
      </c>
      <c r="D8" s="7">
        <v>0.60138888888888886</v>
      </c>
      <c r="E8" s="7">
        <v>0.60902777777777783</v>
      </c>
      <c r="F8" s="6">
        <v>27.622900000000001</v>
      </c>
      <c r="G8" s="6">
        <f t="shared" si="0"/>
        <v>0.1069000000000031</v>
      </c>
      <c r="H8" s="8">
        <f>100*(G$5-G8)/G$5</f>
        <v>89.639465012599047</v>
      </c>
      <c r="I8" s="69"/>
      <c r="J8" s="69"/>
    </row>
    <row r="9" spans="1:10" x14ac:dyDescent="0.3">
      <c r="A9" s="68" t="s">
        <v>30</v>
      </c>
      <c r="B9" s="6" t="s">
        <v>31</v>
      </c>
      <c r="C9" s="9">
        <v>27.7639</v>
      </c>
      <c r="D9" s="7">
        <v>0.61249999999999993</v>
      </c>
      <c r="E9" s="7">
        <v>0.61319444444444449</v>
      </c>
      <c r="F9" s="6">
        <v>29.412099999999999</v>
      </c>
      <c r="G9" s="6">
        <f t="shared" si="0"/>
        <v>1.6481999999999992</v>
      </c>
      <c r="H9" s="8" t="s">
        <v>32</v>
      </c>
      <c r="I9" s="10"/>
      <c r="J9" s="10"/>
    </row>
    <row r="10" spans="1:10" x14ac:dyDescent="0.3">
      <c r="A10" s="68"/>
      <c r="B10" s="6" t="s">
        <v>33</v>
      </c>
      <c r="C10" s="6">
        <v>27.654800000000002</v>
      </c>
      <c r="D10" s="7">
        <v>0.61597222222222225</v>
      </c>
      <c r="E10" s="7">
        <v>0.62291666666666667</v>
      </c>
      <c r="F10" s="6">
        <v>27.845300000000002</v>
      </c>
      <c r="G10" s="6">
        <f t="shared" si="0"/>
        <v>0.19050000000000011</v>
      </c>
      <c r="H10" s="8">
        <f>100*(G$9-G10)/G$9</f>
        <v>88.441936658172551</v>
      </c>
      <c r="I10" s="69">
        <f>AVERAGE(H10:H12)</f>
        <v>76.208388949561098</v>
      </c>
      <c r="J10" s="69">
        <f>STDEV(H10:H12)</f>
        <v>14.200575767869857</v>
      </c>
    </row>
    <row r="11" spans="1:10" x14ac:dyDescent="0.3">
      <c r="A11" s="68"/>
      <c r="B11" s="6" t="s">
        <v>34</v>
      </c>
      <c r="C11" s="6">
        <v>27.4693</v>
      </c>
      <c r="D11" s="7">
        <v>0.625</v>
      </c>
      <c r="E11" s="7">
        <v>0.63194444444444442</v>
      </c>
      <c r="F11" s="6">
        <v>27.8064</v>
      </c>
      <c r="G11" s="6">
        <f t="shared" si="0"/>
        <v>0.33709999999999951</v>
      </c>
      <c r="H11" s="8">
        <f>100*(G$9-G11)/G$9</f>
        <v>79.547385026089074</v>
      </c>
      <c r="I11" s="69"/>
      <c r="J11" s="69"/>
    </row>
    <row r="12" spans="1:10" x14ac:dyDescent="0.3">
      <c r="A12" s="68"/>
      <c r="B12" s="6" t="s">
        <v>35</v>
      </c>
      <c r="C12" s="6">
        <v>27.704899999999999</v>
      </c>
      <c r="D12" s="7">
        <v>0.63402777777777775</v>
      </c>
      <c r="E12" s="7">
        <v>0.64097222222222217</v>
      </c>
      <c r="F12" s="6">
        <v>28.3537</v>
      </c>
      <c r="G12" s="6">
        <f t="shared" si="0"/>
        <v>0.64880000000000138</v>
      </c>
      <c r="H12" s="8">
        <f>100*(G$9-G12)/G$9</f>
        <v>60.635845164421688</v>
      </c>
      <c r="I12" s="69"/>
      <c r="J12" s="69"/>
    </row>
    <row r="13" spans="1:10" x14ac:dyDescent="0.3">
      <c r="A13" s="68" t="s">
        <v>36</v>
      </c>
      <c r="B13" s="6" t="s">
        <v>37</v>
      </c>
      <c r="C13" s="6">
        <v>28.172899999999998</v>
      </c>
      <c r="D13" s="7">
        <v>0.64374999999999993</v>
      </c>
      <c r="E13" s="7">
        <v>0.64444444444444449</v>
      </c>
      <c r="F13" s="6">
        <v>29.912700000000001</v>
      </c>
      <c r="G13" s="6">
        <f t="shared" si="0"/>
        <v>1.7398000000000025</v>
      </c>
      <c r="H13" s="6"/>
      <c r="I13" s="10"/>
      <c r="J13" s="10"/>
    </row>
    <row r="14" spans="1:10" x14ac:dyDescent="0.3">
      <c r="A14" s="68"/>
      <c r="B14" s="6" t="s">
        <v>38</v>
      </c>
      <c r="C14" s="6">
        <v>27.770099999999999</v>
      </c>
      <c r="D14" s="7">
        <v>0.64583333333333337</v>
      </c>
      <c r="E14" s="7">
        <v>0.65347222222222223</v>
      </c>
      <c r="F14" s="6">
        <v>28.3977</v>
      </c>
      <c r="G14" s="6">
        <f t="shared" si="0"/>
        <v>0.62760000000000105</v>
      </c>
      <c r="H14" s="8">
        <f>100*(G$13-G14)/G$13</f>
        <v>63.926888148062986</v>
      </c>
      <c r="I14" s="69">
        <f>AVERAGE(H14:H16)</f>
        <v>67.061348047668346</v>
      </c>
      <c r="J14" s="69">
        <f>STDEV(H14:H16)</f>
        <v>12.826457476301803</v>
      </c>
    </row>
    <row r="15" spans="1:10" x14ac:dyDescent="0.3">
      <c r="A15" s="68"/>
      <c r="B15" s="6" t="s">
        <v>39</v>
      </c>
      <c r="C15" s="6">
        <v>27.6173</v>
      </c>
      <c r="D15" s="7">
        <v>0.65486111111111112</v>
      </c>
      <c r="E15" s="7">
        <v>0.66180555555555554</v>
      </c>
      <c r="F15" s="6">
        <v>28.3812</v>
      </c>
      <c r="G15" s="6">
        <f t="shared" si="0"/>
        <v>0.76389999999999958</v>
      </c>
      <c r="H15" s="8">
        <f>100*(G$13-G15)/G$13</f>
        <v>56.092654328083775</v>
      </c>
      <c r="I15" s="69"/>
      <c r="J15" s="69"/>
    </row>
    <row r="16" spans="1:10" x14ac:dyDescent="0.3">
      <c r="A16" s="68"/>
      <c r="B16" s="6" t="s">
        <v>40</v>
      </c>
      <c r="C16" s="6">
        <v>27.565100000000001</v>
      </c>
      <c r="D16" s="7">
        <v>0.66319444444444442</v>
      </c>
      <c r="E16" s="7">
        <v>0.67013888888888884</v>
      </c>
      <c r="F16" s="6">
        <v>27.892800000000001</v>
      </c>
      <c r="G16" s="6">
        <f t="shared" si="0"/>
        <v>0.3277000000000001</v>
      </c>
      <c r="H16" s="8">
        <f>100*(G$13-G16)/G$13</f>
        <v>81.164501666858285</v>
      </c>
      <c r="I16" s="69"/>
      <c r="J16" s="69"/>
    </row>
    <row r="18" spans="1:10" ht="19.8" x14ac:dyDescent="0.4">
      <c r="A18" s="71" t="s">
        <v>41</v>
      </c>
      <c r="B18" s="71"/>
      <c r="C18" s="72"/>
      <c r="D18" s="72"/>
      <c r="E18" s="72"/>
      <c r="F18" s="72"/>
      <c r="G18" s="72"/>
      <c r="H18" s="72"/>
    </row>
    <row r="19" spans="1:10" x14ac:dyDescent="0.3">
      <c r="A19" s="3" t="s">
        <v>11</v>
      </c>
      <c r="B19" s="4">
        <v>44113</v>
      </c>
      <c r="C19" s="73" t="s">
        <v>42</v>
      </c>
      <c r="D19" s="73"/>
      <c r="F19" s="44" t="s">
        <v>9</v>
      </c>
      <c r="G19" s="44"/>
      <c r="H19">
        <v>58</v>
      </c>
      <c r="I19" s="43" t="s">
        <v>192</v>
      </c>
    </row>
    <row r="20" spans="1:10" x14ac:dyDescent="0.3">
      <c r="A20" s="70" t="s">
        <v>13</v>
      </c>
      <c r="B20" s="70"/>
      <c r="C20" s="70" t="s">
        <v>43</v>
      </c>
      <c r="D20" s="70"/>
      <c r="F20" s="44" t="s">
        <v>10</v>
      </c>
      <c r="G20" s="44"/>
      <c r="H20">
        <v>56</v>
      </c>
      <c r="I20" s="43" t="s">
        <v>192</v>
      </c>
    </row>
    <row r="21" spans="1:10" ht="57.6" x14ac:dyDescent="0.3">
      <c r="A21" s="5" t="s">
        <v>44</v>
      </c>
      <c r="B21" s="5" t="s">
        <v>16</v>
      </c>
      <c r="C21" s="5" t="s">
        <v>17</v>
      </c>
      <c r="D21" s="5" t="s">
        <v>18</v>
      </c>
      <c r="E21" s="5" t="s">
        <v>19</v>
      </c>
      <c r="F21" s="5" t="s">
        <v>20</v>
      </c>
      <c r="G21" s="5" t="s">
        <v>45</v>
      </c>
      <c r="H21" s="5" t="s">
        <v>22</v>
      </c>
      <c r="I21" s="5" t="s">
        <v>23</v>
      </c>
      <c r="J21" s="5" t="s">
        <v>24</v>
      </c>
    </row>
    <row r="22" spans="1:10" ht="15" customHeight="1" x14ac:dyDescent="0.3">
      <c r="A22" s="68" t="s">
        <v>46</v>
      </c>
      <c r="B22" s="6" t="s">
        <v>47</v>
      </c>
      <c r="C22" s="6">
        <v>27.521799999999999</v>
      </c>
      <c r="D22" s="7">
        <v>0.58750000000000002</v>
      </c>
      <c r="E22" s="7">
        <v>0.58819444444444446</v>
      </c>
      <c r="F22" s="6">
        <v>29.2803</v>
      </c>
      <c r="G22" s="9">
        <f>F22-C22</f>
        <v>1.7585000000000015</v>
      </c>
      <c r="H22" s="6"/>
      <c r="I22" s="6"/>
      <c r="J22" s="6"/>
    </row>
    <row r="23" spans="1:10" x14ac:dyDescent="0.3">
      <c r="A23" s="68"/>
      <c r="B23" s="6" t="s">
        <v>48</v>
      </c>
      <c r="C23" s="6">
        <v>27.782</v>
      </c>
      <c r="D23" s="7">
        <v>0.58958333333333335</v>
      </c>
      <c r="E23" s="7">
        <v>0.59652777777777777</v>
      </c>
      <c r="F23" s="6">
        <v>27.8599</v>
      </c>
      <c r="G23" s="9">
        <f t="shared" ref="G23:G33" si="1">F23-C23</f>
        <v>7.7899999999999636E-2</v>
      </c>
      <c r="H23" s="8">
        <f>100*(G$22-G23)/G$22</f>
        <v>95.570088143303963</v>
      </c>
      <c r="I23" s="69">
        <f>AVERAGE(H23:H25)</f>
        <v>92.588380248317733</v>
      </c>
      <c r="J23" s="69">
        <f>STDEV(H23:H25)</f>
        <v>2.9354667836863797</v>
      </c>
    </row>
    <row r="24" spans="1:10" x14ac:dyDescent="0.3">
      <c r="A24" s="68"/>
      <c r="B24" s="6" t="s">
        <v>49</v>
      </c>
      <c r="C24" s="6">
        <v>28.147300000000001</v>
      </c>
      <c r="D24" s="7">
        <v>0.59375</v>
      </c>
      <c r="E24" s="7">
        <v>0.60069444444444442</v>
      </c>
      <c r="F24" s="6">
        <v>28.279299999999999</v>
      </c>
      <c r="G24" s="9">
        <f t="shared" si="1"/>
        <v>0.1319999999999979</v>
      </c>
      <c r="H24" s="8">
        <f>100*(G$22-G24)/G$22</f>
        <v>92.493602502132632</v>
      </c>
      <c r="I24" s="69"/>
      <c r="J24" s="69"/>
    </row>
    <row r="25" spans="1:10" x14ac:dyDescent="0.3">
      <c r="A25" s="68"/>
      <c r="B25" s="6" t="s">
        <v>50</v>
      </c>
      <c r="C25" s="6">
        <v>27.5151</v>
      </c>
      <c r="D25" s="7">
        <v>0.59791666666666665</v>
      </c>
      <c r="E25" s="7">
        <v>0.60486111111111118</v>
      </c>
      <c r="F25" s="6">
        <v>27.696200000000001</v>
      </c>
      <c r="G25" s="9">
        <f t="shared" si="1"/>
        <v>0.1811000000000007</v>
      </c>
      <c r="H25" s="8">
        <f>100*(G$22-G25)/G$22</f>
        <v>89.701450099516592</v>
      </c>
      <c r="I25" s="69"/>
      <c r="J25" s="69"/>
    </row>
    <row r="26" spans="1:10" x14ac:dyDescent="0.3">
      <c r="A26" s="68" t="s">
        <v>51</v>
      </c>
      <c r="B26" s="6" t="s">
        <v>52</v>
      </c>
      <c r="C26" s="6">
        <v>27.341999999999999</v>
      </c>
      <c r="D26" s="7">
        <v>0.60277777777777775</v>
      </c>
      <c r="E26" s="7">
        <v>0.60277777777777775</v>
      </c>
      <c r="F26" s="6">
        <v>28.715</v>
      </c>
      <c r="G26" s="9">
        <f t="shared" si="1"/>
        <v>1.3730000000000011</v>
      </c>
      <c r="H26" s="8" t="s">
        <v>32</v>
      </c>
      <c r="I26" s="10"/>
      <c r="J26" s="10"/>
    </row>
    <row r="27" spans="1:10" x14ac:dyDescent="0.3">
      <c r="A27" s="68"/>
      <c r="B27" s="6" t="s">
        <v>53</v>
      </c>
      <c r="C27" s="6">
        <v>27.904800000000002</v>
      </c>
      <c r="D27" s="7">
        <v>0.6069444444444444</v>
      </c>
      <c r="E27" s="7">
        <v>0.61388888888888882</v>
      </c>
      <c r="F27" s="6">
        <v>27.904900000000001</v>
      </c>
      <c r="G27" s="9">
        <f t="shared" si="1"/>
        <v>9.9999999999766942E-5</v>
      </c>
      <c r="H27" s="8">
        <f>100*(G$26-G27)/G$26</f>
        <v>99.99271667880555</v>
      </c>
      <c r="I27" s="69">
        <f>AVERAGE(H27:H29)</f>
        <v>96.858460791454306</v>
      </c>
      <c r="J27" s="69">
        <f>STDEV(H27:H29)</f>
        <v>5.4160802556146788</v>
      </c>
    </row>
    <row r="28" spans="1:10" x14ac:dyDescent="0.3">
      <c r="A28" s="68"/>
      <c r="B28" s="6" t="s">
        <v>54</v>
      </c>
      <c r="C28" s="6">
        <v>27.548500000000001</v>
      </c>
      <c r="D28" s="7">
        <v>0.60833333333333328</v>
      </c>
      <c r="E28" s="7">
        <v>0.61527777777777781</v>
      </c>
      <c r="F28" s="6">
        <v>27.677499999999998</v>
      </c>
      <c r="G28" s="9">
        <f t="shared" si="1"/>
        <v>0.12899999999999778</v>
      </c>
      <c r="H28" s="8">
        <f>100*(G$26-G28)/G$26</f>
        <v>90.604515659140731</v>
      </c>
      <c r="I28" s="69"/>
      <c r="J28" s="69"/>
    </row>
    <row r="29" spans="1:10" x14ac:dyDescent="0.3">
      <c r="A29" s="68"/>
      <c r="B29" s="6" t="s">
        <v>55</v>
      </c>
      <c r="C29" s="6">
        <v>27.448499999999999</v>
      </c>
      <c r="D29" s="7">
        <v>0.61597222222222225</v>
      </c>
      <c r="E29" s="7">
        <v>0.62291666666666667</v>
      </c>
      <c r="F29" s="6">
        <v>27.448799999999999</v>
      </c>
      <c r="G29" s="9">
        <f t="shared" si="1"/>
        <v>2.9999999999930083E-4</v>
      </c>
      <c r="H29" s="8">
        <f>100*(G$26-G29)/G$26</f>
        <v>99.97815003641665</v>
      </c>
      <c r="I29" s="69"/>
      <c r="J29" s="69"/>
    </row>
    <row r="30" spans="1:10" ht="15" customHeight="1" x14ac:dyDescent="0.3">
      <c r="A30" s="68" t="s">
        <v>56</v>
      </c>
      <c r="B30" s="6" t="s">
        <v>57</v>
      </c>
      <c r="C30" s="6">
        <v>27.6892</v>
      </c>
      <c r="D30" s="7">
        <v>0.61875000000000002</v>
      </c>
      <c r="E30" s="7">
        <v>0.61875000000000002</v>
      </c>
      <c r="F30" s="6">
        <v>29.421700000000001</v>
      </c>
      <c r="G30" s="9">
        <f t="shared" si="1"/>
        <v>1.7325000000000017</v>
      </c>
      <c r="H30" s="6"/>
      <c r="I30" s="10"/>
      <c r="J30" s="10"/>
    </row>
    <row r="31" spans="1:10" x14ac:dyDescent="0.3">
      <c r="A31" s="68"/>
      <c r="B31" s="6" t="s">
        <v>58</v>
      </c>
      <c r="C31" s="6">
        <v>27.299199999999999</v>
      </c>
      <c r="D31" s="7">
        <v>0.625</v>
      </c>
      <c r="E31" s="7">
        <v>0.63263888888888886</v>
      </c>
      <c r="F31" s="6">
        <v>27.418199999999999</v>
      </c>
      <c r="G31" s="9">
        <f t="shared" si="1"/>
        <v>0.11899999999999977</v>
      </c>
      <c r="H31" s="8">
        <f>100*(G$30-G31)/G$30</f>
        <v>93.131313131313149</v>
      </c>
      <c r="I31" s="69">
        <f>AVERAGE(H31:H33)</f>
        <v>90.612794612794687</v>
      </c>
      <c r="J31" s="69">
        <f>STDEV(H31:H33)</f>
        <v>2.3904769628177611</v>
      </c>
    </row>
    <row r="32" spans="1:10" x14ac:dyDescent="0.3">
      <c r="A32" s="68"/>
      <c r="B32" s="6" t="s">
        <v>59</v>
      </c>
      <c r="C32" s="6">
        <v>27.357600000000001</v>
      </c>
      <c r="D32" s="7">
        <v>0.62847222222222221</v>
      </c>
      <c r="E32" s="7">
        <v>0.63541666666666663</v>
      </c>
      <c r="F32" s="6">
        <v>27.525099999999998</v>
      </c>
      <c r="G32" s="9">
        <f t="shared" si="1"/>
        <v>0.16749999999999687</v>
      </c>
      <c r="H32" s="8">
        <f>100*(G$30-G32)/G$30</f>
        <v>90.33189033189052</v>
      </c>
      <c r="I32" s="69"/>
      <c r="J32" s="69"/>
    </row>
    <row r="33" spans="1:10" x14ac:dyDescent="0.3">
      <c r="A33" s="68"/>
      <c r="B33" s="6" t="s">
        <v>60</v>
      </c>
      <c r="C33" s="6">
        <v>28.0243</v>
      </c>
      <c r="D33" s="7">
        <v>0.6333333333333333</v>
      </c>
      <c r="E33" s="7">
        <v>0.64097222222222217</v>
      </c>
      <c r="F33" s="6">
        <v>28.2257</v>
      </c>
      <c r="G33" s="9">
        <f t="shared" si="1"/>
        <v>0.20139999999999958</v>
      </c>
      <c r="H33" s="8">
        <f>100*(G$30-G33)/G$30</f>
        <v>88.375180375180406</v>
      </c>
      <c r="I33" s="69"/>
      <c r="J33" s="69"/>
    </row>
    <row r="35" spans="1:10" ht="19.8" x14ac:dyDescent="0.4">
      <c r="A35" s="71" t="s">
        <v>61</v>
      </c>
      <c r="B35" s="71"/>
      <c r="C35" s="72"/>
      <c r="D35" s="72"/>
      <c r="E35" s="72"/>
      <c r="F35" s="72"/>
      <c r="G35" s="72"/>
      <c r="H35" s="72"/>
    </row>
    <row r="36" spans="1:10" x14ac:dyDescent="0.3">
      <c r="A36" s="3" t="s">
        <v>11</v>
      </c>
      <c r="B36" s="4">
        <v>44124</v>
      </c>
      <c r="C36" s="73" t="s">
        <v>42</v>
      </c>
      <c r="D36" s="73"/>
      <c r="F36" s="44" t="s">
        <v>9</v>
      </c>
      <c r="G36" s="44"/>
      <c r="H36">
        <v>62</v>
      </c>
      <c r="I36" s="43" t="s">
        <v>192</v>
      </c>
    </row>
    <row r="37" spans="1:10" x14ac:dyDescent="0.3">
      <c r="A37" s="70" t="s">
        <v>13</v>
      </c>
      <c r="B37" s="70"/>
      <c r="C37" s="70" t="s">
        <v>43</v>
      </c>
      <c r="D37" s="70"/>
      <c r="F37" s="44" t="s">
        <v>10</v>
      </c>
      <c r="G37" s="44"/>
      <c r="H37">
        <v>61</v>
      </c>
      <c r="I37" s="43" t="s">
        <v>192</v>
      </c>
    </row>
    <row r="38" spans="1:10" ht="57.6" x14ac:dyDescent="0.3">
      <c r="A38" s="5" t="s">
        <v>44</v>
      </c>
      <c r="B38" s="5" t="s">
        <v>16</v>
      </c>
      <c r="C38" s="5" t="s">
        <v>17</v>
      </c>
      <c r="D38" s="5" t="s">
        <v>18</v>
      </c>
      <c r="E38" s="5" t="s">
        <v>19</v>
      </c>
      <c r="F38" s="5" t="s">
        <v>20</v>
      </c>
      <c r="G38" s="5" t="s">
        <v>45</v>
      </c>
      <c r="H38" s="5" t="s">
        <v>22</v>
      </c>
      <c r="I38" s="5" t="s">
        <v>23</v>
      </c>
      <c r="J38" s="5" t="s">
        <v>24</v>
      </c>
    </row>
    <row r="39" spans="1:10" x14ac:dyDescent="0.3">
      <c r="A39" s="68" t="s">
        <v>46</v>
      </c>
      <c r="B39" s="6" t="s">
        <v>62</v>
      </c>
      <c r="C39" s="6">
        <v>28.000299999999999</v>
      </c>
      <c r="D39" s="7">
        <v>0.44375000000000003</v>
      </c>
      <c r="E39" s="7">
        <v>0.44444444444444442</v>
      </c>
      <c r="F39" s="6">
        <v>30.200099999999999</v>
      </c>
      <c r="G39" s="6">
        <f>F39-C39</f>
        <v>2.1997999999999998</v>
      </c>
      <c r="H39" s="6"/>
      <c r="I39" s="6"/>
      <c r="J39" s="6"/>
    </row>
    <row r="40" spans="1:10" x14ac:dyDescent="0.3">
      <c r="A40" s="68"/>
      <c r="B40" s="6" t="s">
        <v>63</v>
      </c>
      <c r="C40" s="6">
        <v>27.394100000000002</v>
      </c>
      <c r="D40" s="7">
        <v>0.44861111111111113</v>
      </c>
      <c r="E40" s="7">
        <v>0.45555555555555555</v>
      </c>
      <c r="F40" s="6">
        <v>28.971299999999999</v>
      </c>
      <c r="G40" s="6">
        <f t="shared" ref="G40:G50" si="2">F40-C40</f>
        <v>1.5771999999999977</v>
      </c>
      <c r="H40" s="8">
        <f>100*(G$39-G40)/G$39</f>
        <v>28.302572961178385</v>
      </c>
      <c r="I40" s="69">
        <f>AVERAGE(H40:H42)</f>
        <v>37.088220141224987</v>
      </c>
      <c r="J40" s="69">
        <f>STDEV(H40:H42)</f>
        <v>18.70113016285357</v>
      </c>
    </row>
    <row r="41" spans="1:10" x14ac:dyDescent="0.3">
      <c r="A41" s="68"/>
      <c r="B41" s="6" t="s">
        <v>64</v>
      </c>
      <c r="C41" s="6">
        <v>27.7088</v>
      </c>
      <c r="D41" s="7">
        <v>0.45208333333333334</v>
      </c>
      <c r="E41" s="7">
        <v>0.45902777777777781</v>
      </c>
      <c r="F41" s="6">
        <v>28.6203</v>
      </c>
      <c r="G41" s="6">
        <f t="shared" si="2"/>
        <v>0.9115000000000002</v>
      </c>
      <c r="H41" s="8">
        <f>100*(G$39-G41)/G$39</f>
        <v>58.564414946813336</v>
      </c>
      <c r="I41" s="69"/>
      <c r="J41" s="69"/>
    </row>
    <row r="42" spans="1:10" x14ac:dyDescent="0.3">
      <c r="A42" s="68"/>
      <c r="B42" s="6" t="s">
        <v>65</v>
      </c>
      <c r="C42" s="6">
        <v>27.8096</v>
      </c>
      <c r="D42" s="7">
        <v>0.45694444444444443</v>
      </c>
      <c r="E42" s="7">
        <v>0.46388888888888885</v>
      </c>
      <c r="F42" s="6">
        <v>29.4727</v>
      </c>
      <c r="G42" s="6">
        <f t="shared" si="2"/>
        <v>1.6631</v>
      </c>
      <c r="H42" s="8">
        <f>100*(G$39-G42)/G$39</f>
        <v>24.397672515683233</v>
      </c>
      <c r="I42" s="69"/>
      <c r="J42" s="69"/>
    </row>
    <row r="43" spans="1:10" x14ac:dyDescent="0.3">
      <c r="A43" s="68" t="s">
        <v>51</v>
      </c>
      <c r="B43" s="6" t="s">
        <v>66</v>
      </c>
      <c r="C43" s="6">
        <v>27.663599999999999</v>
      </c>
      <c r="D43" s="7">
        <v>0.4604166666666667</v>
      </c>
      <c r="E43" s="7">
        <v>0.4604166666666667</v>
      </c>
      <c r="F43" s="6">
        <v>31.074100000000001</v>
      </c>
      <c r="G43" s="6">
        <f t="shared" si="2"/>
        <v>3.4105000000000025</v>
      </c>
      <c r="H43" s="8" t="s">
        <v>32</v>
      </c>
      <c r="I43" s="10"/>
      <c r="J43" s="10"/>
    </row>
    <row r="44" spans="1:10" x14ac:dyDescent="0.3">
      <c r="A44" s="68"/>
      <c r="B44" s="6" t="s">
        <v>67</v>
      </c>
      <c r="C44" s="6">
        <v>27.688500000000001</v>
      </c>
      <c r="D44" s="7">
        <v>0.46458333333333335</v>
      </c>
      <c r="E44" s="7">
        <v>0.47152777777777777</v>
      </c>
      <c r="F44" s="6">
        <v>29.2638</v>
      </c>
      <c r="G44" s="6">
        <f t="shared" si="2"/>
        <v>1.5752999999999986</v>
      </c>
      <c r="H44" s="8">
        <f>100*(G$43-G44)/G$43</f>
        <v>53.810291746078356</v>
      </c>
      <c r="I44" s="69">
        <f>AVERAGE(H44:H46)</f>
        <v>60.80633338220207</v>
      </c>
      <c r="J44" s="69">
        <f>STDEV(H44:H46)</f>
        <v>6.0639949560244224</v>
      </c>
    </row>
    <row r="45" spans="1:10" x14ac:dyDescent="0.3">
      <c r="A45" s="68"/>
      <c r="B45" s="6" t="s">
        <v>68</v>
      </c>
      <c r="C45" s="6">
        <v>27.721399999999999</v>
      </c>
      <c r="D45" s="7">
        <v>0.46875</v>
      </c>
      <c r="E45" s="7">
        <v>0.47638888888888892</v>
      </c>
      <c r="F45" s="6">
        <v>28.930199999999999</v>
      </c>
      <c r="G45" s="6">
        <f t="shared" si="2"/>
        <v>1.2088000000000001</v>
      </c>
      <c r="H45" s="8">
        <f>100*(G$43-G45)/G$43</f>
        <v>64.55651663978891</v>
      </c>
      <c r="I45" s="69"/>
      <c r="J45" s="69"/>
    </row>
    <row r="46" spans="1:10" x14ac:dyDescent="0.3">
      <c r="A46" s="68"/>
      <c r="B46" s="6" t="s">
        <v>69</v>
      </c>
      <c r="C46" s="6">
        <v>27.6831</v>
      </c>
      <c r="D46" s="7">
        <v>0.47222222222222227</v>
      </c>
      <c r="E46" s="7">
        <v>0.47986111111111113</v>
      </c>
      <c r="F46" s="6">
        <v>28.909099999999999</v>
      </c>
      <c r="G46" s="6">
        <f t="shared" si="2"/>
        <v>1.2259999999999991</v>
      </c>
      <c r="H46" s="8">
        <f>100*(G$43-G46)/G$43</f>
        <v>64.05219176073895</v>
      </c>
      <c r="I46" s="69"/>
      <c r="J46" s="69"/>
    </row>
    <row r="47" spans="1:10" x14ac:dyDescent="0.3">
      <c r="A47" s="68" t="s">
        <v>56</v>
      </c>
      <c r="B47" s="6" t="s">
        <v>70</v>
      </c>
      <c r="C47" s="6">
        <v>27.805599999999998</v>
      </c>
      <c r="D47" s="7">
        <v>0.4777777777777778</v>
      </c>
      <c r="E47" s="7">
        <v>0.4777777777777778</v>
      </c>
      <c r="F47" s="6">
        <v>31.430800000000001</v>
      </c>
      <c r="G47" s="6">
        <f t="shared" si="2"/>
        <v>3.6252000000000031</v>
      </c>
      <c r="H47" s="6"/>
      <c r="I47" s="10"/>
      <c r="J47" s="10"/>
    </row>
    <row r="48" spans="1:10" x14ac:dyDescent="0.3">
      <c r="A48" s="68"/>
      <c r="B48" s="6" t="s">
        <v>71</v>
      </c>
      <c r="C48" s="6">
        <v>27.4801</v>
      </c>
      <c r="D48" s="7">
        <v>0.48055555555555557</v>
      </c>
      <c r="E48" s="7">
        <v>0.48749999999999999</v>
      </c>
      <c r="F48" s="6">
        <v>28.974499999999999</v>
      </c>
      <c r="G48" s="6">
        <f t="shared" si="2"/>
        <v>1.4943999999999988</v>
      </c>
      <c r="H48" s="8">
        <f>100*(G$47-G48)/G$47</f>
        <v>58.777446761558053</v>
      </c>
      <c r="I48" s="69">
        <f>AVERAGE(H48:H50)</f>
        <v>52.607672220383286</v>
      </c>
      <c r="J48" s="69">
        <f>STDEV(H48:H50)</f>
        <v>11.957536928068231</v>
      </c>
    </row>
    <row r="49" spans="1:10" x14ac:dyDescent="0.3">
      <c r="A49" s="68"/>
      <c r="B49" s="6" t="s">
        <v>72</v>
      </c>
      <c r="C49" s="6">
        <v>27.299099999999999</v>
      </c>
      <c r="D49" s="7">
        <v>0.48402777777777778</v>
      </c>
      <c r="E49" s="7">
        <v>0.4909722222222222</v>
      </c>
      <c r="F49" s="6">
        <v>28.741199999999999</v>
      </c>
      <c r="G49" s="6">
        <f t="shared" si="2"/>
        <v>1.4420999999999999</v>
      </c>
      <c r="H49" s="8">
        <f>100*(G$47-G49)/G$47</f>
        <v>60.220125786163557</v>
      </c>
      <c r="I49" s="69"/>
      <c r="J49" s="69"/>
    </row>
    <row r="50" spans="1:10" x14ac:dyDescent="0.3">
      <c r="A50" s="68"/>
      <c r="B50" s="6" t="s">
        <v>73</v>
      </c>
      <c r="C50" s="6">
        <v>27.687799999999999</v>
      </c>
      <c r="D50" s="7">
        <v>0.48819444444444443</v>
      </c>
      <c r="E50" s="7">
        <v>0.49513888888888885</v>
      </c>
      <c r="F50" s="6">
        <v>29.9055</v>
      </c>
      <c r="G50" s="6">
        <f t="shared" si="2"/>
        <v>2.2177000000000007</v>
      </c>
      <c r="H50" s="8">
        <f>100*(G$47-G50)/G$47</f>
        <v>38.825444113428254</v>
      </c>
      <c r="I50" s="69"/>
      <c r="J50" s="69"/>
    </row>
    <row r="52" spans="1:10" ht="18" x14ac:dyDescent="0.35">
      <c r="A52" s="74" t="s">
        <v>74</v>
      </c>
      <c r="B52" s="74"/>
      <c r="C52" s="73"/>
      <c r="D52" s="73"/>
      <c r="E52" s="73"/>
      <c r="F52" s="73"/>
      <c r="G52" s="73"/>
      <c r="H52" s="73"/>
    </row>
    <row r="53" spans="1:10" x14ac:dyDescent="0.3">
      <c r="A53" s="3" t="s">
        <v>11</v>
      </c>
      <c r="B53" s="4">
        <v>44126</v>
      </c>
      <c r="C53" s="73" t="s">
        <v>75</v>
      </c>
      <c r="D53" s="73"/>
      <c r="F53" s="44" t="s">
        <v>9</v>
      </c>
      <c r="G53" s="44"/>
      <c r="H53">
        <v>65</v>
      </c>
      <c r="I53" s="43" t="s">
        <v>192</v>
      </c>
    </row>
    <row r="54" spans="1:10" x14ac:dyDescent="0.3">
      <c r="A54" s="3" t="s">
        <v>76</v>
      </c>
      <c r="B54" t="s">
        <v>77</v>
      </c>
      <c r="C54" t="s">
        <v>43</v>
      </c>
      <c r="F54" s="44" t="s">
        <v>10</v>
      </c>
      <c r="G54" s="44"/>
      <c r="H54">
        <v>66</v>
      </c>
      <c r="I54" s="43" t="s">
        <v>192</v>
      </c>
    </row>
    <row r="55" spans="1:10" ht="57.6" x14ac:dyDescent="0.3">
      <c r="A55" s="5" t="s">
        <v>44</v>
      </c>
      <c r="B55" s="5" t="s">
        <v>16</v>
      </c>
      <c r="C55" s="5" t="s">
        <v>17</v>
      </c>
      <c r="D55" s="5" t="s">
        <v>18</v>
      </c>
      <c r="E55" s="5" t="s">
        <v>19</v>
      </c>
      <c r="F55" s="5" t="s">
        <v>20</v>
      </c>
      <c r="G55" s="5" t="s">
        <v>45</v>
      </c>
      <c r="H55" s="5" t="s">
        <v>22</v>
      </c>
      <c r="I55" s="5" t="s">
        <v>23</v>
      </c>
      <c r="J55" s="5" t="s">
        <v>24</v>
      </c>
    </row>
    <row r="56" spans="1:10" x14ac:dyDescent="0.3">
      <c r="A56" s="68" t="s">
        <v>46</v>
      </c>
      <c r="B56" s="6" t="s">
        <v>78</v>
      </c>
      <c r="C56" s="9">
        <v>27.9251</v>
      </c>
      <c r="D56" s="7">
        <v>0.4381944444444445</v>
      </c>
      <c r="E56" s="7">
        <v>0.4381944444444445</v>
      </c>
      <c r="F56" s="6">
        <v>29.319600000000001</v>
      </c>
      <c r="G56" s="9">
        <f>F56-C56</f>
        <v>1.3945000000000007</v>
      </c>
      <c r="H56" s="6"/>
      <c r="I56" s="6"/>
      <c r="J56" s="6"/>
    </row>
    <row r="57" spans="1:10" x14ac:dyDescent="0.3">
      <c r="A57" s="68"/>
      <c r="B57" s="6" t="s">
        <v>79</v>
      </c>
      <c r="C57" s="9">
        <v>27.892099999999999</v>
      </c>
      <c r="D57" s="7">
        <v>0.43958333333333338</v>
      </c>
      <c r="E57" s="7">
        <v>0.44722222222222219</v>
      </c>
      <c r="F57" s="6">
        <v>27.935700000000001</v>
      </c>
      <c r="G57" s="9">
        <f>F57-C57</f>
        <v>4.3600000000001415E-2</v>
      </c>
      <c r="H57" s="8">
        <f>100*(G$56-G57)/G$56</f>
        <v>96.873431337396809</v>
      </c>
      <c r="I57" s="69">
        <f>AVERAGE(H57:H59)</f>
        <v>92.460858133142096</v>
      </c>
      <c r="J57" s="69">
        <f>STDEV(H57:H59)</f>
        <v>7.3835045313814387</v>
      </c>
    </row>
    <row r="58" spans="1:10" x14ac:dyDescent="0.3">
      <c r="A58" s="68"/>
      <c r="B58" s="6" t="s">
        <v>80</v>
      </c>
      <c r="C58" s="9">
        <v>27.779900000000001</v>
      </c>
      <c r="D58" s="7">
        <v>0.44305555555555554</v>
      </c>
      <c r="E58" s="7">
        <v>0.45069444444444445</v>
      </c>
      <c r="F58" s="6">
        <v>27.8277</v>
      </c>
      <c r="G58" s="9">
        <f t="shared" ref="G58:G67" si="3">F58-C58</f>
        <v>4.7799999999998732E-2</v>
      </c>
      <c r="H58" s="8">
        <f>100*(G$56-G58)/G$56</f>
        <v>96.572248117604957</v>
      </c>
      <c r="I58" s="69"/>
      <c r="J58" s="69"/>
    </row>
    <row r="59" spans="1:10" x14ac:dyDescent="0.3">
      <c r="A59" s="68"/>
      <c r="B59" s="6" t="s">
        <v>81</v>
      </c>
      <c r="C59" s="9">
        <v>27.755800000000001</v>
      </c>
      <c r="D59" s="7">
        <v>0.44791666666666669</v>
      </c>
      <c r="E59" s="7">
        <v>0.4548611111111111</v>
      </c>
      <c r="F59" s="6">
        <v>27.979800000000001</v>
      </c>
      <c r="G59" s="9">
        <f t="shared" si="3"/>
        <v>0.2240000000000002</v>
      </c>
      <c r="H59" s="8">
        <f>100*(G$56-G59)/G$56</f>
        <v>83.936894944424523</v>
      </c>
      <c r="I59" s="69"/>
      <c r="J59" s="69"/>
    </row>
    <row r="60" spans="1:10" x14ac:dyDescent="0.3">
      <c r="A60" s="68" t="s">
        <v>51</v>
      </c>
      <c r="B60" s="6" t="s">
        <v>82</v>
      </c>
      <c r="C60" s="9">
        <v>27.509899999999998</v>
      </c>
      <c r="D60" s="7">
        <v>0.45208333333333334</v>
      </c>
      <c r="E60" s="7">
        <v>0.45208333333333334</v>
      </c>
      <c r="F60" s="6">
        <v>28.231999999999999</v>
      </c>
      <c r="G60" s="9">
        <f t="shared" si="3"/>
        <v>0.72210000000000107</v>
      </c>
      <c r="H60" s="8" t="s">
        <v>32</v>
      </c>
      <c r="I60" s="10"/>
      <c r="J60" s="10"/>
    </row>
    <row r="61" spans="1:10" x14ac:dyDescent="0.3">
      <c r="A61" s="68"/>
      <c r="B61" s="6" t="s">
        <v>83</v>
      </c>
      <c r="C61" s="9">
        <v>27.570599999999999</v>
      </c>
      <c r="D61" s="7">
        <v>0.45624999999999999</v>
      </c>
      <c r="E61" s="7">
        <v>0.46319444444444446</v>
      </c>
      <c r="F61" s="6">
        <v>27.646100000000001</v>
      </c>
      <c r="G61" s="9">
        <f t="shared" si="3"/>
        <v>7.5500000000001677E-2</v>
      </c>
      <c r="H61" s="8">
        <f>100*(G$60-G61)/G$60</f>
        <v>89.544384434288659</v>
      </c>
      <c r="I61" s="69">
        <f>AVERAGE(H61:H63)</f>
        <v>88.219544846050795</v>
      </c>
      <c r="J61" s="69">
        <f>STDEV(H61:H63)</f>
        <v>6.766041012026772</v>
      </c>
    </row>
    <row r="62" spans="1:10" x14ac:dyDescent="0.3">
      <c r="A62" s="68"/>
      <c r="B62" s="6" t="s">
        <v>84</v>
      </c>
      <c r="C62" s="9">
        <v>27.816199999999998</v>
      </c>
      <c r="D62" s="7">
        <v>0.4597222222222222</v>
      </c>
      <c r="E62" s="7">
        <v>0.46666666666666662</v>
      </c>
      <c r="F62" s="6">
        <v>27.9542</v>
      </c>
      <c r="G62" s="9">
        <f t="shared" si="3"/>
        <v>0.13800000000000168</v>
      </c>
      <c r="H62" s="8">
        <f>100*(G$60-G62)/G$60</f>
        <v>80.889073535521192</v>
      </c>
      <c r="I62" s="69"/>
      <c r="J62" s="69"/>
    </row>
    <row r="63" spans="1:10" x14ac:dyDescent="0.3">
      <c r="A63" s="68"/>
      <c r="B63" s="6" t="s">
        <v>85</v>
      </c>
      <c r="C63" s="9">
        <v>27.690200000000001</v>
      </c>
      <c r="D63" s="7">
        <v>0.46388888888888885</v>
      </c>
      <c r="E63" s="7">
        <v>0.47152777777777777</v>
      </c>
      <c r="F63" s="6">
        <v>27.7319</v>
      </c>
      <c r="G63" s="9">
        <f t="shared" si="3"/>
        <v>4.1699999999998738E-2</v>
      </c>
      <c r="H63" s="8">
        <f>100*(G$60-G63)/G$60</f>
        <v>94.225176568342519</v>
      </c>
      <c r="I63" s="69"/>
      <c r="J63" s="69"/>
    </row>
    <row r="64" spans="1:10" x14ac:dyDescent="0.3">
      <c r="A64" s="68" t="s">
        <v>86</v>
      </c>
      <c r="B64" s="6" t="s">
        <v>87</v>
      </c>
      <c r="C64" s="9">
        <v>27.765499999999999</v>
      </c>
      <c r="D64" s="7">
        <v>0.4680555555555555</v>
      </c>
      <c r="E64" s="7">
        <v>0.46875</v>
      </c>
      <c r="F64" s="6">
        <v>30.563400000000001</v>
      </c>
      <c r="G64" s="9">
        <f t="shared" si="3"/>
        <v>2.7979000000000021</v>
      </c>
      <c r="H64" s="6"/>
      <c r="I64" s="10"/>
      <c r="J64" s="10"/>
    </row>
    <row r="65" spans="1:10" x14ac:dyDescent="0.3">
      <c r="A65" s="68"/>
      <c r="B65" s="6" t="s">
        <v>88</v>
      </c>
      <c r="C65" s="9">
        <v>27.698</v>
      </c>
      <c r="D65" s="7">
        <v>0.47291666666666665</v>
      </c>
      <c r="E65" s="7">
        <v>0.47986111111111113</v>
      </c>
      <c r="F65" s="6">
        <v>28.587399999999999</v>
      </c>
      <c r="G65" s="9">
        <f t="shared" si="3"/>
        <v>0.88939999999999841</v>
      </c>
      <c r="H65" s="8">
        <f>100*(G$64-G65)/G$64</f>
        <v>68.211873190607321</v>
      </c>
      <c r="I65" s="69">
        <f>AVERAGE(H65:H67)</f>
        <v>63.751384967296964</v>
      </c>
      <c r="J65" s="69">
        <f>STDEV(H65:H67)</f>
        <v>21.853113490465063</v>
      </c>
    </row>
    <row r="66" spans="1:10" x14ac:dyDescent="0.3">
      <c r="A66" s="68"/>
      <c r="B66" s="6" t="s">
        <v>89</v>
      </c>
      <c r="C66" s="9">
        <v>28.1038</v>
      </c>
      <c r="D66" s="7">
        <v>0.47638888888888892</v>
      </c>
      <c r="E66" s="7">
        <v>0.48402777777777778</v>
      </c>
      <c r="F66" s="6">
        <v>29.7822</v>
      </c>
      <c r="G66" s="9">
        <f t="shared" si="3"/>
        <v>1.6783999999999999</v>
      </c>
      <c r="H66" s="8">
        <f>100*(G$64-G66)/G$64</f>
        <v>40.012151971121249</v>
      </c>
      <c r="I66" s="69"/>
      <c r="J66" s="69"/>
    </row>
    <row r="67" spans="1:10" x14ac:dyDescent="0.3">
      <c r="A67" s="68"/>
      <c r="B67" s="6" t="s">
        <v>90</v>
      </c>
      <c r="C67" s="9">
        <v>27.783300000000001</v>
      </c>
      <c r="D67" s="7">
        <v>0.48125000000000001</v>
      </c>
      <c r="E67" s="7">
        <v>0.48819444444444443</v>
      </c>
      <c r="F67" s="6">
        <v>28.258099999999999</v>
      </c>
      <c r="G67" s="9">
        <f t="shared" si="3"/>
        <v>0.47479999999999833</v>
      </c>
      <c r="H67" s="8">
        <f>100*(G$64-G67)/G$64</f>
        <v>83.030129740162337</v>
      </c>
      <c r="I67" s="69"/>
      <c r="J67" s="69"/>
    </row>
    <row r="69" spans="1:10" ht="18" x14ac:dyDescent="0.35">
      <c r="A69" s="12" t="s">
        <v>91</v>
      </c>
      <c r="C69" s="73"/>
      <c r="D69" s="73"/>
      <c r="E69" s="73"/>
      <c r="F69" s="73"/>
      <c r="G69" s="73"/>
      <c r="H69" s="73"/>
    </row>
    <row r="70" spans="1:10" x14ac:dyDescent="0.3">
      <c r="A70" s="3" t="s">
        <v>11</v>
      </c>
      <c r="B70" s="4">
        <v>44126</v>
      </c>
      <c r="C70" s="73" t="s">
        <v>75</v>
      </c>
      <c r="D70" s="73"/>
      <c r="F70" s="44" t="s">
        <v>9</v>
      </c>
      <c r="G70" s="44"/>
      <c r="H70">
        <v>57</v>
      </c>
      <c r="I70" s="43" t="s">
        <v>192</v>
      </c>
    </row>
    <row r="71" spans="1:10" x14ac:dyDescent="0.3">
      <c r="A71" s="3" t="s">
        <v>76</v>
      </c>
      <c r="B71" t="s">
        <v>77</v>
      </c>
      <c r="C71" t="s">
        <v>43</v>
      </c>
      <c r="F71" s="44" t="s">
        <v>10</v>
      </c>
      <c r="G71" s="44"/>
      <c r="H71">
        <v>56</v>
      </c>
      <c r="I71" s="43" t="s">
        <v>192</v>
      </c>
    </row>
    <row r="72" spans="1:10" ht="57.6" x14ac:dyDescent="0.3">
      <c r="A72" s="5" t="s">
        <v>15</v>
      </c>
      <c r="B72" s="5" t="s">
        <v>16</v>
      </c>
      <c r="C72" s="5" t="s">
        <v>17</v>
      </c>
      <c r="D72" s="5" t="s">
        <v>18</v>
      </c>
      <c r="E72" s="5" t="s">
        <v>19</v>
      </c>
      <c r="F72" s="5" t="s">
        <v>20</v>
      </c>
      <c r="G72" s="5" t="s">
        <v>45</v>
      </c>
      <c r="H72" s="5" t="s">
        <v>22</v>
      </c>
      <c r="I72" s="5" t="s">
        <v>23</v>
      </c>
      <c r="J72" s="5" t="s">
        <v>24</v>
      </c>
    </row>
    <row r="73" spans="1:10" x14ac:dyDescent="0.3">
      <c r="A73" s="68" t="s">
        <v>46</v>
      </c>
      <c r="B73" s="6" t="s">
        <v>92</v>
      </c>
      <c r="C73" s="9">
        <v>28.418700000000001</v>
      </c>
      <c r="D73" s="13">
        <v>0.57916666666666672</v>
      </c>
      <c r="E73" s="13">
        <v>0.57916666666666672</v>
      </c>
      <c r="F73" s="9">
        <v>29.817499999999999</v>
      </c>
      <c r="G73" s="9">
        <f>F73-C73</f>
        <v>1.3987999999999978</v>
      </c>
      <c r="H73" s="6"/>
      <c r="I73" s="6"/>
      <c r="J73" s="6"/>
    </row>
    <row r="74" spans="1:10" x14ac:dyDescent="0.3">
      <c r="A74" s="68"/>
      <c r="B74" s="6" t="s">
        <v>93</v>
      </c>
      <c r="C74" s="9">
        <v>27.895399999999999</v>
      </c>
      <c r="D74" s="13">
        <v>0.5805555555555556</v>
      </c>
      <c r="E74" s="13">
        <v>0.58750000000000002</v>
      </c>
      <c r="F74" s="9">
        <v>27.903700000000001</v>
      </c>
      <c r="G74" s="9">
        <f t="shared" ref="G74:G84" si="4">F74-C74</f>
        <v>8.3000000000019725E-3</v>
      </c>
      <c r="H74" s="8">
        <f>100*(G$73-G74)/G$73</f>
        <v>99.406634257935238</v>
      </c>
      <c r="I74" s="69">
        <f>AVERAGE(H74:H76)</f>
        <v>91.623772757601714</v>
      </c>
      <c r="J74" s="69">
        <f>STDEV(H74:H76)</f>
        <v>9.5279108534933101</v>
      </c>
    </row>
    <row r="75" spans="1:10" x14ac:dyDescent="0.3">
      <c r="A75" s="68"/>
      <c r="B75" s="6" t="s">
        <v>94</v>
      </c>
      <c r="C75" s="9">
        <v>28.119199999999999</v>
      </c>
      <c r="D75" s="13">
        <v>0.58402777777777781</v>
      </c>
      <c r="E75" s="13">
        <v>0.59097222222222223</v>
      </c>
      <c r="F75" s="9">
        <v>28.1966</v>
      </c>
      <c r="G75" s="9">
        <f t="shared" si="4"/>
        <v>7.7400000000000801E-2</v>
      </c>
      <c r="H75" s="8">
        <f>100*(G$73-G75)/G$73</f>
        <v>94.466685730626182</v>
      </c>
      <c r="I75" s="69"/>
      <c r="J75" s="69"/>
    </row>
    <row r="76" spans="1:10" x14ac:dyDescent="0.3">
      <c r="A76" s="68"/>
      <c r="B76" s="6" t="s">
        <v>95</v>
      </c>
      <c r="C76" s="9">
        <v>27.875800000000002</v>
      </c>
      <c r="D76" s="13">
        <v>0.58819444444444446</v>
      </c>
      <c r="E76" s="13">
        <v>0.59513888888888888</v>
      </c>
      <c r="F76" s="9">
        <v>28.1416</v>
      </c>
      <c r="G76" s="9">
        <f t="shared" si="4"/>
        <v>0.2657999999999987</v>
      </c>
      <c r="H76" s="8">
        <f>100*(G$73-G76)/G$73</f>
        <v>80.997998284243707</v>
      </c>
      <c r="I76" s="69"/>
      <c r="J76" s="69"/>
    </row>
    <row r="77" spans="1:10" x14ac:dyDescent="0.3">
      <c r="A77" s="68" t="s">
        <v>51</v>
      </c>
      <c r="B77" s="6" t="s">
        <v>96</v>
      </c>
      <c r="C77" s="9">
        <v>27.729399999999998</v>
      </c>
      <c r="D77" s="13">
        <v>0.59236111111111112</v>
      </c>
      <c r="E77" s="13">
        <v>0.59305555555555556</v>
      </c>
      <c r="F77" s="9">
        <v>29.238900000000001</v>
      </c>
      <c r="G77" s="9">
        <f t="shared" si="4"/>
        <v>1.5095000000000027</v>
      </c>
      <c r="H77" s="8" t="s">
        <v>32</v>
      </c>
      <c r="I77" s="10"/>
      <c r="J77" s="10"/>
    </row>
    <row r="78" spans="1:10" x14ac:dyDescent="0.3">
      <c r="A78" s="68"/>
      <c r="B78" s="6" t="s">
        <v>97</v>
      </c>
      <c r="C78" s="9">
        <v>27.4373</v>
      </c>
      <c r="D78" s="13">
        <v>0.59583333333333333</v>
      </c>
      <c r="E78" s="13">
        <v>0.60347222222222219</v>
      </c>
      <c r="F78" s="9">
        <v>28.0867</v>
      </c>
      <c r="G78" s="9">
        <f t="shared" si="4"/>
        <v>0.64939999999999998</v>
      </c>
      <c r="H78" s="8">
        <f>100*(G$77-G78)/G$77</f>
        <v>56.97913216296795</v>
      </c>
      <c r="I78" s="69">
        <f>AVERAGE(H78:H80)</f>
        <v>68.168267638290942</v>
      </c>
      <c r="J78" s="69">
        <f>STDEV(H78:H80)</f>
        <v>26.064927842307455</v>
      </c>
    </row>
    <row r="79" spans="1:10" x14ac:dyDescent="0.3">
      <c r="A79" s="68"/>
      <c r="B79" s="6" t="s">
        <v>98</v>
      </c>
      <c r="C79" s="9">
        <v>28.0486</v>
      </c>
      <c r="D79" s="13">
        <v>0.59930555555555554</v>
      </c>
      <c r="E79" s="13">
        <v>0.60625000000000007</v>
      </c>
      <c r="F79" s="9">
        <v>28.0794</v>
      </c>
      <c r="G79" s="9">
        <f t="shared" si="4"/>
        <v>3.0799999999999272E-2</v>
      </c>
      <c r="H79" s="8">
        <f>100*(G$77-G79)/G$77</f>
        <v>97.959589267969577</v>
      </c>
      <c r="I79" s="69"/>
      <c r="J79" s="69"/>
    </row>
    <row r="80" spans="1:10" x14ac:dyDescent="0.3">
      <c r="A80" s="68"/>
      <c r="B80" s="6" t="s">
        <v>99</v>
      </c>
      <c r="C80" s="9">
        <v>28.051600000000001</v>
      </c>
      <c r="D80" s="13">
        <v>0.60416666666666663</v>
      </c>
      <c r="E80" s="13">
        <v>0.61111111111111105</v>
      </c>
      <c r="F80" s="9">
        <v>28.812899999999999</v>
      </c>
      <c r="G80" s="9">
        <f t="shared" si="4"/>
        <v>0.76129999999999853</v>
      </c>
      <c r="H80" s="8">
        <f>100*(G$77-G80)/G$77</f>
        <v>49.566081483935264</v>
      </c>
      <c r="I80" s="69"/>
      <c r="J80" s="69"/>
    </row>
    <row r="81" spans="1:10" x14ac:dyDescent="0.3">
      <c r="A81" s="68" t="s">
        <v>86</v>
      </c>
      <c r="B81" s="6" t="s">
        <v>100</v>
      </c>
      <c r="C81" s="9">
        <v>27.627099999999999</v>
      </c>
      <c r="D81" s="13">
        <v>0.60763888888888895</v>
      </c>
      <c r="E81" s="13">
        <v>0.60833333333333328</v>
      </c>
      <c r="F81" s="9">
        <v>30.807500000000001</v>
      </c>
      <c r="G81" s="9">
        <f t="shared" si="4"/>
        <v>3.1804000000000023</v>
      </c>
      <c r="H81" s="6"/>
      <c r="I81" s="10"/>
      <c r="J81" s="10"/>
    </row>
    <row r="82" spans="1:10" x14ac:dyDescent="0.3">
      <c r="A82" s="68"/>
      <c r="B82" s="6" t="s">
        <v>101</v>
      </c>
      <c r="C82" s="9">
        <v>27.6816</v>
      </c>
      <c r="D82" s="13">
        <v>0.61249999999999993</v>
      </c>
      <c r="E82" s="13">
        <v>0.61944444444444446</v>
      </c>
      <c r="F82" s="9">
        <v>29.973800000000001</v>
      </c>
      <c r="G82" s="9">
        <f t="shared" si="4"/>
        <v>2.2922000000000011</v>
      </c>
      <c r="H82" s="8">
        <f>100*(G$81-G82)/G$81</f>
        <v>27.927304741541963</v>
      </c>
      <c r="I82" s="69">
        <f>AVERAGE(H82:H84)</f>
        <v>48.743344652664234</v>
      </c>
      <c r="J82" s="69">
        <f>STDEV(H82:H84)</f>
        <v>24.391313200014547</v>
      </c>
    </row>
    <row r="83" spans="1:10" x14ac:dyDescent="0.3">
      <c r="A83" s="68"/>
      <c r="B83" s="6" t="s">
        <v>102</v>
      </c>
      <c r="C83" s="9">
        <v>27.703499999999998</v>
      </c>
      <c r="D83" s="13">
        <v>0.61597222222222225</v>
      </c>
      <c r="E83" s="13">
        <v>0.62361111111111112</v>
      </c>
      <c r="F83" s="9">
        <v>28.4801</v>
      </c>
      <c r="G83" s="9">
        <f t="shared" si="4"/>
        <v>0.77660000000000196</v>
      </c>
      <c r="H83" s="8">
        <f>100*(G$81-G83)/G$81</f>
        <v>75.581687838007753</v>
      </c>
      <c r="I83" s="69"/>
      <c r="J83" s="69"/>
    </row>
    <row r="84" spans="1:10" x14ac:dyDescent="0.3">
      <c r="A84" s="68"/>
      <c r="B84" s="6" t="s">
        <v>103</v>
      </c>
      <c r="C84" s="9">
        <v>27.898499999999999</v>
      </c>
      <c r="D84" s="13">
        <v>0.62013888888888891</v>
      </c>
      <c r="E84" s="13">
        <v>0.62777777777777777</v>
      </c>
      <c r="F84" s="9">
        <v>29.720199999999998</v>
      </c>
      <c r="G84" s="9">
        <f t="shared" si="4"/>
        <v>1.8216999999999999</v>
      </c>
      <c r="H84" s="8">
        <f>100*(G$81-G84)/G$81</f>
        <v>42.721041378443005</v>
      </c>
      <c r="I84" s="69"/>
      <c r="J84" s="69"/>
    </row>
  </sheetData>
  <mergeCells count="66">
    <mergeCell ref="A77:A80"/>
    <mergeCell ref="I78:I80"/>
    <mergeCell ref="J78:J80"/>
    <mergeCell ref="A81:A84"/>
    <mergeCell ref="I82:I84"/>
    <mergeCell ref="J82:J84"/>
    <mergeCell ref="J74:J76"/>
    <mergeCell ref="J57:J59"/>
    <mergeCell ref="A60:A63"/>
    <mergeCell ref="I61:I63"/>
    <mergeCell ref="J61:J63"/>
    <mergeCell ref="A64:A67"/>
    <mergeCell ref="I65:I67"/>
    <mergeCell ref="J65:J67"/>
    <mergeCell ref="I57:I59"/>
    <mergeCell ref="C69:E69"/>
    <mergeCell ref="F69:H69"/>
    <mergeCell ref="C70:D70"/>
    <mergeCell ref="A73:A76"/>
    <mergeCell ref="I74:I76"/>
    <mergeCell ref="A52:B52"/>
    <mergeCell ref="C52:E52"/>
    <mergeCell ref="F52:H52"/>
    <mergeCell ref="C53:D53"/>
    <mergeCell ref="A56:A59"/>
    <mergeCell ref="A43:A46"/>
    <mergeCell ref="I44:I46"/>
    <mergeCell ref="J44:J46"/>
    <mergeCell ref="A47:A50"/>
    <mergeCell ref="I48:I50"/>
    <mergeCell ref="J48:J50"/>
    <mergeCell ref="J40:J42"/>
    <mergeCell ref="A30:A33"/>
    <mergeCell ref="I31:I33"/>
    <mergeCell ref="J31:J33"/>
    <mergeCell ref="A35:B35"/>
    <mergeCell ref="C35:E35"/>
    <mergeCell ref="F35:H35"/>
    <mergeCell ref="C36:D36"/>
    <mergeCell ref="A37:B37"/>
    <mergeCell ref="C37:D37"/>
    <mergeCell ref="A39:A42"/>
    <mergeCell ref="I40:I42"/>
    <mergeCell ref="A22:A25"/>
    <mergeCell ref="I23:I25"/>
    <mergeCell ref="J23:J25"/>
    <mergeCell ref="A26:A29"/>
    <mergeCell ref="I27:I29"/>
    <mergeCell ref="J27:J29"/>
    <mergeCell ref="A18:B18"/>
    <mergeCell ref="C18:E18"/>
    <mergeCell ref="F18:H18"/>
    <mergeCell ref="C19:D19"/>
    <mergeCell ref="A20:B20"/>
    <mergeCell ref="C20:D20"/>
    <mergeCell ref="A13:A16"/>
    <mergeCell ref="I14:I16"/>
    <mergeCell ref="J14:J16"/>
    <mergeCell ref="A3:B3"/>
    <mergeCell ref="C3:D3"/>
    <mergeCell ref="A5:A8"/>
    <mergeCell ref="I6:I8"/>
    <mergeCell ref="J6:J8"/>
    <mergeCell ref="A9:A12"/>
    <mergeCell ref="I10:I12"/>
    <mergeCell ref="J10:J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6DBC1-A111-4E4C-93AD-A6B11C4EAF26}">
  <dimension ref="A1:J84"/>
  <sheetViews>
    <sheetView topLeftCell="A52" workbookViewId="0">
      <selection activeCell="C69" sqref="C69:H69"/>
    </sheetView>
  </sheetViews>
  <sheetFormatPr defaultRowHeight="14.4" x14ac:dyDescent="0.3"/>
  <cols>
    <col min="2" max="2" width="13.44140625" customWidth="1"/>
  </cols>
  <sheetData>
    <row r="1" spans="1:10" ht="19.8" x14ac:dyDescent="0.4">
      <c r="A1" s="2" t="s">
        <v>8</v>
      </c>
      <c r="C1" s="72"/>
      <c r="D1" s="72"/>
      <c r="E1" s="72"/>
      <c r="F1" s="72"/>
      <c r="G1" s="72"/>
      <c r="H1" s="72"/>
    </row>
    <row r="2" spans="1:10" x14ac:dyDescent="0.3">
      <c r="A2" s="3" t="s">
        <v>11</v>
      </c>
      <c r="B2" s="4">
        <v>44106</v>
      </c>
      <c r="C2" s="73" t="s">
        <v>12</v>
      </c>
      <c r="D2" s="73"/>
      <c r="F2" s="44" t="s">
        <v>9</v>
      </c>
      <c r="G2" s="44"/>
      <c r="H2">
        <v>59</v>
      </c>
      <c r="I2" s="43" t="s">
        <v>192</v>
      </c>
    </row>
    <row r="3" spans="1:10" x14ac:dyDescent="0.3">
      <c r="A3" s="3" t="s">
        <v>76</v>
      </c>
      <c r="B3" t="s">
        <v>110</v>
      </c>
      <c r="F3" s="44" t="s">
        <v>10</v>
      </c>
      <c r="G3" s="44"/>
      <c r="H3">
        <v>61</v>
      </c>
      <c r="I3" s="43" t="s">
        <v>192</v>
      </c>
    </row>
    <row r="4" spans="1:10" ht="57.6" x14ac:dyDescent="0.3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</row>
    <row r="5" spans="1:10" x14ac:dyDescent="0.3">
      <c r="A5" s="68" t="s">
        <v>25</v>
      </c>
      <c r="B5" s="6" t="s">
        <v>111</v>
      </c>
      <c r="C5" s="6">
        <v>27.444600000000001</v>
      </c>
      <c r="D5" s="7">
        <v>0.57708333333333328</v>
      </c>
      <c r="E5" s="7">
        <v>0.57777777777777783</v>
      </c>
      <c r="F5" s="6">
        <v>29.129799999999999</v>
      </c>
      <c r="G5" s="6">
        <f>F5-C5</f>
        <v>1.6851999999999983</v>
      </c>
      <c r="H5" s="6"/>
      <c r="I5" s="6"/>
      <c r="J5" s="6"/>
    </row>
    <row r="6" spans="1:10" x14ac:dyDescent="0.3">
      <c r="A6" s="68"/>
      <c r="B6" s="6" t="s">
        <v>112</v>
      </c>
      <c r="C6" s="6">
        <v>28.078700000000001</v>
      </c>
      <c r="D6" s="7">
        <v>0.58263888888888882</v>
      </c>
      <c r="E6" s="7">
        <v>0.59027777777777779</v>
      </c>
      <c r="F6" s="6">
        <v>28.646599999999999</v>
      </c>
      <c r="G6" s="6">
        <f t="shared" ref="G6:G16" si="0">F6-C6</f>
        <v>0.56789999999999807</v>
      </c>
      <c r="H6" s="8">
        <f>100*(G$5-G6)/G$5</f>
        <v>66.300735817707178</v>
      </c>
      <c r="I6" s="69">
        <f>AVERAGE(H6:H8)</f>
        <v>84.619036316164298</v>
      </c>
      <c r="J6" s="69">
        <f>STDEV(H6:H8)</f>
        <v>16.364143380848247</v>
      </c>
    </row>
    <row r="7" spans="1:10" x14ac:dyDescent="0.3">
      <c r="A7" s="68"/>
      <c r="B7" s="6" t="s">
        <v>113</v>
      </c>
      <c r="C7" s="6">
        <v>27.614100000000001</v>
      </c>
      <c r="D7" s="7">
        <v>0.59166666666666667</v>
      </c>
      <c r="E7" s="7">
        <v>0.59930555555555554</v>
      </c>
      <c r="F7" s="6">
        <v>27.651299999999999</v>
      </c>
      <c r="G7" s="6">
        <f t="shared" si="0"/>
        <v>3.7199999999998568E-2</v>
      </c>
      <c r="H7" s="8">
        <f>100*(G$5-G7)/G$5</f>
        <v>97.792546878708833</v>
      </c>
      <c r="I7" s="69"/>
      <c r="J7" s="69"/>
    </row>
    <row r="8" spans="1:10" x14ac:dyDescent="0.3">
      <c r="A8" s="68"/>
      <c r="B8" s="6" t="s">
        <v>114</v>
      </c>
      <c r="C8" s="6">
        <v>27.411300000000001</v>
      </c>
      <c r="D8" s="7">
        <v>0.59583333333333333</v>
      </c>
      <c r="E8" s="7">
        <v>0.60347222222222219</v>
      </c>
      <c r="F8" s="6">
        <v>27.5838</v>
      </c>
      <c r="G8" s="6">
        <f t="shared" si="0"/>
        <v>0.17249999999999943</v>
      </c>
      <c r="H8" s="8">
        <f>100*(G$5-G8)/G$5</f>
        <v>89.763826252076925</v>
      </c>
      <c r="I8" s="69"/>
      <c r="J8" s="69"/>
    </row>
    <row r="9" spans="1:10" x14ac:dyDescent="0.3">
      <c r="A9" s="68" t="s">
        <v>30</v>
      </c>
      <c r="B9" s="6" t="s">
        <v>115</v>
      </c>
      <c r="C9" s="9">
        <v>27.783999999999999</v>
      </c>
      <c r="D9" s="7">
        <v>0.6020833333333333</v>
      </c>
      <c r="E9" s="7">
        <v>0.6020833333333333</v>
      </c>
      <c r="F9" s="6">
        <v>29.664999999999999</v>
      </c>
      <c r="G9" s="6">
        <f t="shared" si="0"/>
        <v>1.8810000000000002</v>
      </c>
      <c r="H9" s="8" t="s">
        <v>32</v>
      </c>
      <c r="I9" s="10"/>
      <c r="J9" s="10"/>
    </row>
    <row r="10" spans="1:10" x14ac:dyDescent="0.3">
      <c r="A10" s="68"/>
      <c r="B10" s="6" t="s">
        <v>116</v>
      </c>
      <c r="C10" s="6">
        <v>27.866900000000001</v>
      </c>
      <c r="D10" s="7">
        <v>0.60972222222222217</v>
      </c>
      <c r="E10" s="7">
        <v>0.6166666666666667</v>
      </c>
      <c r="F10" s="6">
        <v>27.867999999999999</v>
      </c>
      <c r="G10" s="6">
        <f t="shared" si="0"/>
        <v>1.0999999999974364E-3</v>
      </c>
      <c r="H10" s="8">
        <f>100*(G$9-G10)/G$9</f>
        <v>99.941520467836398</v>
      </c>
      <c r="I10" s="69">
        <f>AVERAGE(H10:H12)</f>
        <v>99.287612971823592</v>
      </c>
      <c r="J10" s="69">
        <f>STDEV(H10:H12)</f>
        <v>0.56854816870061586</v>
      </c>
    </row>
    <row r="11" spans="1:10" x14ac:dyDescent="0.3">
      <c r="A11" s="68"/>
      <c r="B11" s="6" t="s">
        <v>117</v>
      </c>
      <c r="C11" s="6">
        <v>27.9556</v>
      </c>
      <c r="D11" s="7">
        <v>0.61319444444444449</v>
      </c>
      <c r="E11" s="7">
        <v>0.62013888888888891</v>
      </c>
      <c r="F11" s="6">
        <v>27.9742</v>
      </c>
      <c r="G11" s="6">
        <f t="shared" si="0"/>
        <v>1.8599999999999284E-2</v>
      </c>
      <c r="H11" s="8">
        <f>100*(G$9-G11)/G$9</f>
        <v>99.011164274322212</v>
      </c>
      <c r="I11" s="69"/>
      <c r="J11" s="69"/>
    </row>
    <row r="12" spans="1:10" x14ac:dyDescent="0.3">
      <c r="A12" s="68"/>
      <c r="B12" s="6" t="s">
        <v>118</v>
      </c>
      <c r="C12" s="6">
        <v>27.650700000000001</v>
      </c>
      <c r="D12" s="7">
        <v>0.61736111111111114</v>
      </c>
      <c r="E12" s="7">
        <v>0.625</v>
      </c>
      <c r="F12" s="6">
        <v>27.671199999999999</v>
      </c>
      <c r="G12" s="6">
        <f t="shared" si="0"/>
        <v>2.0499999999998408E-2</v>
      </c>
      <c r="H12" s="8">
        <f>100*(G$9-G12)/G$9</f>
        <v>98.910154173312151</v>
      </c>
      <c r="I12" s="69"/>
      <c r="J12" s="69"/>
    </row>
    <row r="13" spans="1:10" x14ac:dyDescent="0.3">
      <c r="A13" s="68" t="s">
        <v>36</v>
      </c>
      <c r="B13" s="6" t="s">
        <v>119</v>
      </c>
      <c r="C13" s="6">
        <v>27.700600000000001</v>
      </c>
      <c r="D13" s="7">
        <v>0.62361111111111112</v>
      </c>
      <c r="E13" s="7">
        <v>0.62361111111111112</v>
      </c>
      <c r="F13" s="6">
        <v>29.6294</v>
      </c>
      <c r="G13" s="6">
        <f t="shared" si="0"/>
        <v>1.928799999999999</v>
      </c>
      <c r="H13" s="6"/>
      <c r="I13" s="10"/>
      <c r="J13" s="10"/>
    </row>
    <row r="14" spans="1:10" x14ac:dyDescent="0.3">
      <c r="A14" s="68"/>
      <c r="B14" s="6" t="s">
        <v>120</v>
      </c>
      <c r="C14" s="6">
        <v>27.773299999999999</v>
      </c>
      <c r="D14" s="7">
        <v>0.62638888888888888</v>
      </c>
      <c r="E14" s="7">
        <v>0.63402777777777775</v>
      </c>
      <c r="F14" s="6">
        <v>27.771999999999998</v>
      </c>
      <c r="G14" s="6">
        <f t="shared" si="0"/>
        <v>-1.300000000000523E-3</v>
      </c>
      <c r="H14" s="8">
        <f>100*(G$13-G14)/G$13</f>
        <v>100.0673994193281</v>
      </c>
      <c r="I14" s="69">
        <f>AVERAGE(H14:H16)</f>
        <v>98.420434121388084</v>
      </c>
      <c r="J14" s="69">
        <f>STDEV(H14:H16)</f>
        <v>2.2414280961987694</v>
      </c>
    </row>
    <row r="15" spans="1:10" x14ac:dyDescent="0.3">
      <c r="A15" s="68"/>
      <c r="B15" s="6" t="s">
        <v>121</v>
      </c>
      <c r="C15" s="6">
        <v>27.758299999999998</v>
      </c>
      <c r="D15" s="7">
        <v>0.63124999999999998</v>
      </c>
      <c r="E15" s="7">
        <v>0.6381944444444444</v>
      </c>
      <c r="F15" s="6">
        <v>27.7713</v>
      </c>
      <c r="G15" s="6">
        <f t="shared" si="0"/>
        <v>1.3000000000001677E-2</v>
      </c>
      <c r="H15" s="8">
        <f>100*(G$13-G15)/G$13</f>
        <v>99.32600580671911</v>
      </c>
      <c r="I15" s="69"/>
      <c r="J15" s="69"/>
    </row>
    <row r="16" spans="1:10" x14ac:dyDescent="0.3">
      <c r="A16" s="68"/>
      <c r="B16" s="6" t="s">
        <v>122</v>
      </c>
      <c r="C16" s="6">
        <v>27.3994</v>
      </c>
      <c r="D16" s="7">
        <v>0.63611111111111118</v>
      </c>
      <c r="E16" s="7">
        <v>0.6430555555555556</v>
      </c>
      <c r="F16" s="6">
        <v>27.479099999999999</v>
      </c>
      <c r="G16" s="6">
        <f t="shared" si="0"/>
        <v>7.9699999999998994E-2</v>
      </c>
      <c r="H16" s="8">
        <f>100*(G$13-G16)/G$13</f>
        <v>95.867897138117016</v>
      </c>
      <c r="I16" s="69"/>
      <c r="J16" s="69"/>
    </row>
    <row r="17" spans="1:10" x14ac:dyDescent="0.3">
      <c r="A17" s="11"/>
      <c r="B17" s="11"/>
      <c r="C17" s="11"/>
      <c r="D17" s="11"/>
      <c r="E17" s="11"/>
      <c r="F17" s="11"/>
      <c r="G17" s="11"/>
      <c r="H17" s="11"/>
    </row>
    <row r="18" spans="1:10" ht="19.8" x14ac:dyDescent="0.4">
      <c r="A18" s="75" t="s">
        <v>41</v>
      </c>
      <c r="B18" s="75"/>
      <c r="C18" s="76"/>
      <c r="D18" s="76"/>
      <c r="E18" s="76"/>
      <c r="F18" s="76"/>
      <c r="G18" s="76"/>
      <c r="H18" s="76"/>
    </row>
    <row r="19" spans="1:10" x14ac:dyDescent="0.3">
      <c r="A19" s="3" t="s">
        <v>11</v>
      </c>
      <c r="B19" s="4">
        <v>44104</v>
      </c>
      <c r="C19" t="s">
        <v>123</v>
      </c>
      <c r="D19" t="s">
        <v>124</v>
      </c>
      <c r="F19" s="44" t="s">
        <v>9</v>
      </c>
      <c r="G19" s="44"/>
      <c r="H19">
        <v>60</v>
      </c>
      <c r="I19" s="43" t="s">
        <v>192</v>
      </c>
    </row>
    <row r="20" spans="1:10" x14ac:dyDescent="0.3">
      <c r="A20" s="3" t="s">
        <v>76</v>
      </c>
      <c r="B20" t="s">
        <v>110</v>
      </c>
      <c r="F20" s="44" t="s">
        <v>10</v>
      </c>
      <c r="G20" s="44"/>
      <c r="H20">
        <v>63</v>
      </c>
      <c r="I20" s="43" t="s">
        <v>192</v>
      </c>
    </row>
    <row r="21" spans="1:10" ht="57.6" x14ac:dyDescent="0.3">
      <c r="A21" s="5" t="s">
        <v>44</v>
      </c>
      <c r="B21" s="5" t="s">
        <v>16</v>
      </c>
      <c r="C21" s="5" t="s">
        <v>17</v>
      </c>
      <c r="D21" s="5" t="s">
        <v>18</v>
      </c>
      <c r="E21" s="5" t="s">
        <v>19</v>
      </c>
      <c r="F21" s="5" t="s">
        <v>20</v>
      </c>
      <c r="G21" s="5" t="s">
        <v>45</v>
      </c>
      <c r="H21" s="5" t="s">
        <v>22</v>
      </c>
      <c r="I21" s="5" t="s">
        <v>23</v>
      </c>
      <c r="J21" s="5" t="s">
        <v>24</v>
      </c>
    </row>
    <row r="22" spans="1:10" x14ac:dyDescent="0.3">
      <c r="A22" s="68" t="s">
        <v>125</v>
      </c>
      <c r="B22" s="6" t="s">
        <v>126</v>
      </c>
      <c r="C22" s="6">
        <v>27.485600000000002</v>
      </c>
      <c r="D22" s="6">
        <v>1040</v>
      </c>
      <c r="E22" s="6">
        <v>1041</v>
      </c>
      <c r="F22" s="6">
        <v>27.729199999999999</v>
      </c>
      <c r="G22" s="6">
        <f>F22-C22</f>
        <v>0.24359999999999715</v>
      </c>
      <c r="H22" s="6"/>
      <c r="I22" s="6"/>
      <c r="J22" s="6"/>
    </row>
    <row r="23" spans="1:10" x14ac:dyDescent="0.3">
      <c r="A23" s="68"/>
      <c r="B23" s="6" t="s">
        <v>127</v>
      </c>
      <c r="C23" s="6">
        <v>28.1753</v>
      </c>
      <c r="D23" s="6">
        <v>1049</v>
      </c>
      <c r="E23" s="6">
        <v>1059</v>
      </c>
      <c r="F23" s="6">
        <v>28.195799999999998</v>
      </c>
      <c r="G23" s="6">
        <f>F23-C23</f>
        <v>2.0499999999998408E-2</v>
      </c>
      <c r="H23" s="8">
        <f>100*(G$22-G23)/G$22</f>
        <v>91.584564860427491</v>
      </c>
      <c r="I23" s="69">
        <f>AVERAGE(H23:H25)</f>
        <v>97.837985769020406</v>
      </c>
      <c r="J23" s="69">
        <f>STDEV(H23:H25)</f>
        <v>5.6650742087099406</v>
      </c>
    </row>
    <row r="24" spans="1:10" x14ac:dyDescent="0.3">
      <c r="A24" s="68"/>
      <c r="B24" s="6" t="s">
        <v>128</v>
      </c>
      <c r="C24" s="6">
        <v>27.637799999999999</v>
      </c>
      <c r="D24" s="6">
        <v>1054</v>
      </c>
      <c r="E24" s="6">
        <v>1104</v>
      </c>
      <c r="F24" s="6">
        <v>27.631399999999999</v>
      </c>
      <c r="G24" s="6">
        <f t="shared" ref="G24:G33" si="1">F24-C24</f>
        <v>-6.3999999999992951E-3</v>
      </c>
      <c r="H24" s="8">
        <f>100*(G$22-G24)/G$22</f>
        <v>102.62725779967134</v>
      </c>
      <c r="I24" s="69"/>
      <c r="J24" s="69"/>
    </row>
    <row r="25" spans="1:10" x14ac:dyDescent="0.3">
      <c r="A25" s="68"/>
      <c r="B25" s="6" t="s">
        <v>129</v>
      </c>
      <c r="C25" s="6">
        <v>27.506</v>
      </c>
      <c r="D25" s="6">
        <v>1101</v>
      </c>
      <c r="E25" s="6">
        <v>1111</v>
      </c>
      <c r="F25" s="6">
        <v>27.5077</v>
      </c>
      <c r="G25" s="6">
        <f t="shared" si="1"/>
        <v>1.6999999999995907E-3</v>
      </c>
      <c r="H25" s="8">
        <f>100*(G$22-G25)/G$22</f>
        <v>99.302134646962386</v>
      </c>
      <c r="I25" s="69"/>
      <c r="J25" s="69"/>
    </row>
    <row r="26" spans="1:10" x14ac:dyDescent="0.3">
      <c r="A26" s="68" t="s">
        <v>130</v>
      </c>
      <c r="B26" s="6" t="s">
        <v>131</v>
      </c>
      <c r="C26" s="6">
        <v>27.7728</v>
      </c>
      <c r="D26" s="6">
        <v>1124</v>
      </c>
      <c r="E26" s="6">
        <v>1125</v>
      </c>
      <c r="F26" s="6">
        <v>28.663799999999998</v>
      </c>
      <c r="G26" s="6">
        <f t="shared" si="1"/>
        <v>0.89099999999999824</v>
      </c>
      <c r="H26" s="8" t="s">
        <v>32</v>
      </c>
      <c r="I26" s="10"/>
      <c r="J26" s="10"/>
    </row>
    <row r="27" spans="1:10" x14ac:dyDescent="0.3">
      <c r="A27" s="68"/>
      <c r="B27" s="6" t="s">
        <v>132</v>
      </c>
      <c r="C27" s="6">
        <v>27.8687</v>
      </c>
      <c r="D27" s="6">
        <v>1127</v>
      </c>
      <c r="E27" s="6">
        <v>1137</v>
      </c>
      <c r="F27" s="6">
        <v>27.9026</v>
      </c>
      <c r="G27" s="6">
        <f t="shared" si="1"/>
        <v>3.3899999999999153E-2</v>
      </c>
      <c r="H27" s="8">
        <f>100*(G$26-G27)/G$26</f>
        <v>96.195286195286286</v>
      </c>
      <c r="I27" s="69">
        <f>AVERAGE(H27:H29)</f>
        <v>96.112981668537245</v>
      </c>
      <c r="J27" s="69">
        <f>STDEV(H27:H29)</f>
        <v>0.84476328396234956</v>
      </c>
    </row>
    <row r="28" spans="1:10" x14ac:dyDescent="0.3">
      <c r="A28" s="68"/>
      <c r="B28" s="6" t="s">
        <v>133</v>
      </c>
      <c r="C28" s="6">
        <v>27.602599999999999</v>
      </c>
      <c r="D28" s="6">
        <v>1132</v>
      </c>
      <c r="E28" s="6">
        <v>1142</v>
      </c>
      <c r="F28" s="6">
        <v>27.645099999999999</v>
      </c>
      <c r="G28" s="6">
        <f t="shared" si="1"/>
        <v>4.2500000000000426E-2</v>
      </c>
      <c r="H28" s="8">
        <f>100*(G$26-G28)/G$26</f>
        <v>95.230078563411837</v>
      </c>
      <c r="I28" s="69"/>
      <c r="J28" s="69"/>
    </row>
    <row r="29" spans="1:10" x14ac:dyDescent="0.3">
      <c r="A29" s="68"/>
      <c r="B29" s="6" t="s">
        <v>134</v>
      </c>
      <c r="C29" s="6">
        <v>27.967300000000002</v>
      </c>
      <c r="D29" s="6">
        <v>1138</v>
      </c>
      <c r="E29" s="6">
        <v>1148</v>
      </c>
      <c r="F29" s="6">
        <v>27.994800000000001</v>
      </c>
      <c r="G29" s="6">
        <f t="shared" si="1"/>
        <v>2.7499999999999858E-2</v>
      </c>
      <c r="H29" s="8">
        <f>100*(G$26-G29)/G$26</f>
        <v>96.913580246913597</v>
      </c>
      <c r="I29" s="69"/>
      <c r="J29" s="69"/>
    </row>
    <row r="30" spans="1:10" x14ac:dyDescent="0.3">
      <c r="A30" s="68" t="s">
        <v>135</v>
      </c>
      <c r="B30" s="6" t="s">
        <v>136</v>
      </c>
      <c r="C30" s="6">
        <v>27.590299999999999</v>
      </c>
      <c r="D30" s="6">
        <v>1151</v>
      </c>
      <c r="E30" s="6">
        <v>1151</v>
      </c>
      <c r="F30" s="6">
        <v>28.089600000000001</v>
      </c>
      <c r="G30" s="6">
        <f t="shared" si="1"/>
        <v>0.49930000000000163</v>
      </c>
      <c r="H30" s="6"/>
      <c r="I30" s="10"/>
      <c r="J30" s="10"/>
    </row>
    <row r="31" spans="1:10" x14ac:dyDescent="0.3">
      <c r="A31" s="68"/>
      <c r="B31" s="6" t="s">
        <v>137</v>
      </c>
      <c r="C31" s="6">
        <v>27.874199999999998</v>
      </c>
      <c r="D31" s="6">
        <v>1152</v>
      </c>
      <c r="E31" s="6">
        <v>1202</v>
      </c>
      <c r="F31" s="6">
        <v>28.165299999999998</v>
      </c>
      <c r="G31" s="6">
        <f t="shared" si="1"/>
        <v>0.29110000000000014</v>
      </c>
      <c r="H31" s="8">
        <f>100*(G$30-G31)/G$30</f>
        <v>41.69837772882051</v>
      </c>
      <c r="I31" s="69">
        <f>AVERAGE(H31:H33)</f>
        <v>68.542626343547752</v>
      </c>
      <c r="J31" s="69">
        <f>STDEV(H31:H33)</f>
        <v>23.257480997120744</v>
      </c>
    </row>
    <row r="32" spans="1:10" x14ac:dyDescent="0.3">
      <c r="A32" s="68"/>
      <c r="B32" s="6" t="s">
        <v>138</v>
      </c>
      <c r="C32" s="6">
        <v>27.941800000000001</v>
      </c>
      <c r="D32" s="6">
        <v>1156</v>
      </c>
      <c r="E32" s="6">
        <v>1207</v>
      </c>
      <c r="F32" s="6">
        <v>28.028500000000001</v>
      </c>
      <c r="G32" s="6">
        <f t="shared" si="1"/>
        <v>8.6700000000000443E-2</v>
      </c>
      <c r="H32" s="8">
        <f>100*(G$30-G32)/G$30</f>
        <v>82.635689965952295</v>
      </c>
      <c r="I32" s="69"/>
      <c r="J32" s="69"/>
    </row>
    <row r="33" spans="1:10" x14ac:dyDescent="0.3">
      <c r="A33" s="68"/>
      <c r="B33" s="6" t="s">
        <v>139</v>
      </c>
      <c r="C33" s="6">
        <v>27.908000000000001</v>
      </c>
      <c r="D33" s="6">
        <v>1202</v>
      </c>
      <c r="E33" s="6">
        <v>1212</v>
      </c>
      <c r="F33" s="6">
        <v>28.0014</v>
      </c>
      <c r="G33" s="6">
        <f t="shared" si="1"/>
        <v>9.3399999999999039E-2</v>
      </c>
      <c r="H33" s="8">
        <f>100*(G$30-G33)/G$30</f>
        <v>81.293811335870473</v>
      </c>
      <c r="I33" s="69"/>
      <c r="J33" s="69"/>
    </row>
    <row r="35" spans="1:10" ht="19.8" x14ac:dyDescent="0.4">
      <c r="A35" s="71" t="s">
        <v>61</v>
      </c>
      <c r="B35" s="71"/>
      <c r="C35" s="72"/>
      <c r="D35" s="72"/>
      <c r="E35" s="72"/>
      <c r="F35" s="72"/>
      <c r="G35" s="72"/>
      <c r="H35" s="72"/>
    </row>
    <row r="36" spans="1:10" x14ac:dyDescent="0.3">
      <c r="A36" s="3" t="s">
        <v>11</v>
      </c>
      <c r="B36" s="4">
        <v>44104</v>
      </c>
      <c r="C36" t="s">
        <v>123</v>
      </c>
      <c r="D36" t="s">
        <v>124</v>
      </c>
      <c r="F36" s="44" t="s">
        <v>9</v>
      </c>
      <c r="G36" s="44"/>
      <c r="H36">
        <v>60</v>
      </c>
      <c r="I36" s="43" t="s">
        <v>192</v>
      </c>
    </row>
    <row r="37" spans="1:10" x14ac:dyDescent="0.3">
      <c r="A37" s="3" t="s">
        <v>76</v>
      </c>
      <c r="B37" t="s">
        <v>110</v>
      </c>
      <c r="F37" s="44" t="s">
        <v>10</v>
      </c>
      <c r="G37" s="44"/>
      <c r="H37">
        <v>57</v>
      </c>
      <c r="I37" s="43" t="s">
        <v>192</v>
      </c>
    </row>
    <row r="38" spans="1:10" ht="57.6" x14ac:dyDescent="0.3">
      <c r="A38" s="5" t="s">
        <v>44</v>
      </c>
      <c r="B38" s="5" t="s">
        <v>16</v>
      </c>
      <c r="C38" s="5" t="s">
        <v>17</v>
      </c>
      <c r="D38" s="5" t="s">
        <v>18</v>
      </c>
      <c r="E38" s="5" t="s">
        <v>19</v>
      </c>
      <c r="F38" s="5" t="s">
        <v>20</v>
      </c>
      <c r="G38" s="5" t="s">
        <v>45</v>
      </c>
      <c r="H38" s="5" t="s">
        <v>22</v>
      </c>
      <c r="I38" s="5" t="s">
        <v>23</v>
      </c>
      <c r="J38" s="5" t="s">
        <v>24</v>
      </c>
    </row>
    <row r="39" spans="1:10" x14ac:dyDescent="0.3">
      <c r="A39" s="68" t="s">
        <v>125</v>
      </c>
      <c r="B39" s="6" t="s">
        <v>140</v>
      </c>
      <c r="C39" s="6">
        <v>27.942699999999999</v>
      </c>
      <c r="D39" s="6">
        <v>1355</v>
      </c>
      <c r="E39" s="6">
        <v>1355</v>
      </c>
      <c r="F39" s="6">
        <v>28.2957</v>
      </c>
      <c r="G39" s="6">
        <f>F39-C39</f>
        <v>0.35300000000000153</v>
      </c>
      <c r="H39" s="6"/>
      <c r="I39" s="6"/>
      <c r="J39" s="6"/>
    </row>
    <row r="40" spans="1:10" x14ac:dyDescent="0.3">
      <c r="A40" s="68"/>
      <c r="B40" s="6" t="s">
        <v>141</v>
      </c>
      <c r="C40" s="6">
        <v>27.827999999999999</v>
      </c>
      <c r="D40" s="6">
        <v>1442</v>
      </c>
      <c r="E40" s="6">
        <v>1453</v>
      </c>
      <c r="F40" s="6">
        <v>27.815799999999999</v>
      </c>
      <c r="G40" s="6">
        <f t="shared" ref="G40:G50" si="2">F40-C40</f>
        <v>-1.2199999999999989E-2</v>
      </c>
      <c r="H40" s="8">
        <f>100*(G$39-G40)/G$39</f>
        <v>103.45609065155806</v>
      </c>
      <c r="I40" s="69">
        <f>AVERAGE(H40:H42)</f>
        <v>102.04910292729015</v>
      </c>
      <c r="J40" s="69">
        <f>STDEV(H40:H42)</f>
        <v>1.36223023244942</v>
      </c>
    </row>
    <row r="41" spans="1:10" x14ac:dyDescent="0.3">
      <c r="A41" s="68"/>
      <c r="B41" s="6" t="s">
        <v>142</v>
      </c>
      <c r="C41" s="6">
        <v>28.228400000000001</v>
      </c>
      <c r="D41" s="6">
        <v>1502</v>
      </c>
      <c r="E41" s="6">
        <v>1513</v>
      </c>
      <c r="F41" s="6">
        <v>28.221499999999999</v>
      </c>
      <c r="G41" s="6">
        <f t="shared" si="2"/>
        <v>-6.9000000000016826E-3</v>
      </c>
      <c r="H41" s="8">
        <f>100*(G$39-G41)/G$39</f>
        <v>101.95467422096364</v>
      </c>
      <c r="I41" s="69"/>
      <c r="J41" s="69"/>
    </row>
    <row r="42" spans="1:10" x14ac:dyDescent="0.3">
      <c r="A42" s="68"/>
      <c r="B42" s="6" t="s">
        <v>143</v>
      </c>
      <c r="C42" s="6">
        <v>27.3323</v>
      </c>
      <c r="D42" s="6">
        <v>1508</v>
      </c>
      <c r="E42" s="6">
        <v>1518</v>
      </c>
      <c r="F42" s="6">
        <v>27.329699999999999</v>
      </c>
      <c r="G42" s="6">
        <f t="shared" si="2"/>
        <v>-2.6000000000010459E-3</v>
      </c>
      <c r="H42" s="8">
        <f>100*(G$39-G42)/G$39</f>
        <v>100.73654390934874</v>
      </c>
      <c r="I42" s="69"/>
      <c r="J42" s="69"/>
    </row>
    <row r="43" spans="1:10" x14ac:dyDescent="0.3">
      <c r="A43" s="68" t="s">
        <v>130</v>
      </c>
      <c r="B43" s="6" t="s">
        <v>144</v>
      </c>
      <c r="C43" s="6">
        <v>27.561800000000002</v>
      </c>
      <c r="D43" s="6">
        <v>1523</v>
      </c>
      <c r="E43" s="6">
        <v>1525</v>
      </c>
      <c r="F43" s="6">
        <v>28.276800000000001</v>
      </c>
      <c r="G43" s="6">
        <f t="shared" si="2"/>
        <v>0.71499999999999986</v>
      </c>
      <c r="H43" s="8" t="s">
        <v>32</v>
      </c>
      <c r="I43" s="10"/>
      <c r="J43" s="10"/>
    </row>
    <row r="44" spans="1:10" x14ac:dyDescent="0.3">
      <c r="A44" s="68"/>
      <c r="B44" s="6" t="s">
        <v>145</v>
      </c>
      <c r="C44" s="6">
        <v>27.8063</v>
      </c>
      <c r="D44" s="6">
        <v>1527</v>
      </c>
      <c r="E44" s="6">
        <v>1537</v>
      </c>
      <c r="F44" s="6">
        <v>27.972899999999999</v>
      </c>
      <c r="G44" s="6">
        <f t="shared" si="2"/>
        <v>0.16659999999999897</v>
      </c>
      <c r="H44" s="8">
        <f>100*(G$43-G44)/G$43</f>
        <v>76.699300699300835</v>
      </c>
      <c r="I44" s="69">
        <f>AVERAGE(H44:H46)</f>
        <v>72.540792540792594</v>
      </c>
      <c r="J44" s="69">
        <f>STDEV(H44:H46)</f>
        <v>26.151263225858688</v>
      </c>
    </row>
    <row r="45" spans="1:10" x14ac:dyDescent="0.3">
      <c r="A45" s="68"/>
      <c r="B45" s="6" t="s">
        <v>146</v>
      </c>
      <c r="C45" s="6">
        <v>27.852599999999999</v>
      </c>
      <c r="D45" s="6">
        <v>1532</v>
      </c>
      <c r="E45" s="6">
        <v>1543</v>
      </c>
      <c r="F45" s="6">
        <v>27.878599999999999</v>
      </c>
      <c r="G45" s="6">
        <f t="shared" si="2"/>
        <v>2.5999999999999801E-2</v>
      </c>
      <c r="H45" s="8">
        <f>100*(G$43-G45)/G$43</f>
        <v>96.363636363636388</v>
      </c>
      <c r="I45" s="69"/>
      <c r="J45" s="69"/>
    </row>
    <row r="46" spans="1:10" x14ac:dyDescent="0.3">
      <c r="A46" s="68"/>
      <c r="B46" s="6" t="s">
        <v>147</v>
      </c>
      <c r="C46" s="6">
        <v>27.718299999999999</v>
      </c>
      <c r="D46" s="6">
        <v>1539</v>
      </c>
      <c r="E46" s="6">
        <v>1539</v>
      </c>
      <c r="F46" s="6">
        <v>28.114699999999999</v>
      </c>
      <c r="G46" s="6">
        <f t="shared" si="2"/>
        <v>0.39639999999999986</v>
      </c>
      <c r="H46" s="8">
        <f>100*(G$43-G46)/G$43</f>
        <v>44.559440559440567</v>
      </c>
      <c r="I46" s="69"/>
      <c r="J46" s="69"/>
    </row>
    <row r="47" spans="1:10" x14ac:dyDescent="0.3">
      <c r="A47" s="68" t="s">
        <v>135</v>
      </c>
      <c r="B47" s="6" t="s">
        <v>148</v>
      </c>
      <c r="C47" s="6">
        <v>27.921099999999999</v>
      </c>
      <c r="D47" s="6">
        <v>1555</v>
      </c>
      <c r="E47" s="6">
        <v>1556</v>
      </c>
      <c r="F47" s="6">
        <v>29.3963</v>
      </c>
      <c r="G47" s="6">
        <f t="shared" si="2"/>
        <v>1.475200000000001</v>
      </c>
      <c r="H47" s="6"/>
      <c r="I47" s="10"/>
      <c r="J47" s="10"/>
    </row>
    <row r="48" spans="1:10" x14ac:dyDescent="0.3">
      <c r="A48" s="68"/>
      <c r="B48" s="6" t="s">
        <v>149</v>
      </c>
      <c r="C48" s="6">
        <v>27.753499999999999</v>
      </c>
      <c r="D48" s="6">
        <v>1558</v>
      </c>
      <c r="E48" s="6">
        <v>1608</v>
      </c>
      <c r="F48" s="6">
        <v>28.226199999999999</v>
      </c>
      <c r="G48" s="6">
        <f t="shared" si="2"/>
        <v>0.47269999999999968</v>
      </c>
      <c r="H48" s="8">
        <f>100*(G$47-G48)/G$47</f>
        <v>67.956887201735398</v>
      </c>
      <c r="I48" s="69">
        <f>AVERAGE(H48:H50)</f>
        <v>51.394161243673217</v>
      </c>
      <c r="J48" s="69">
        <f>STDEV(H48:H50)</f>
        <v>22.582203515845819</v>
      </c>
    </row>
    <row r="49" spans="1:10" x14ac:dyDescent="0.3">
      <c r="A49" s="68"/>
      <c r="B49" s="6" t="s">
        <v>150</v>
      </c>
      <c r="C49" s="6">
        <v>27.594200000000001</v>
      </c>
      <c r="D49" s="6">
        <v>1603</v>
      </c>
      <c r="E49" s="6">
        <v>1614</v>
      </c>
      <c r="F49" s="6">
        <v>28.6907</v>
      </c>
      <c r="G49" s="6">
        <f t="shared" si="2"/>
        <v>1.0964999999999989</v>
      </c>
      <c r="H49" s="8">
        <f>100*(G$47-G49)/G$47</f>
        <v>25.671095444685587</v>
      </c>
      <c r="I49" s="69"/>
      <c r="J49" s="69"/>
    </row>
    <row r="50" spans="1:10" x14ac:dyDescent="0.3">
      <c r="A50" s="68"/>
      <c r="B50" s="6" t="s">
        <v>151</v>
      </c>
      <c r="C50" s="6">
        <v>27.5365</v>
      </c>
      <c r="D50" s="6">
        <v>1610</v>
      </c>
      <c r="E50" s="6">
        <v>1620</v>
      </c>
      <c r="F50" s="6">
        <v>28.118400000000001</v>
      </c>
      <c r="G50" s="6">
        <f t="shared" si="2"/>
        <v>0.58190000000000097</v>
      </c>
      <c r="H50" s="8">
        <f>100*(G$47-G50)/G$47</f>
        <v>60.554501084598655</v>
      </c>
      <c r="I50" s="69"/>
      <c r="J50" s="69"/>
    </row>
    <row r="52" spans="1:10" ht="18" x14ac:dyDescent="0.35">
      <c r="A52" s="74" t="s">
        <v>74</v>
      </c>
      <c r="B52" s="74"/>
      <c r="C52" s="73"/>
      <c r="D52" s="73"/>
      <c r="E52" s="73"/>
      <c r="F52" s="73"/>
      <c r="G52" s="73"/>
      <c r="H52" s="73"/>
    </row>
    <row r="53" spans="1:10" x14ac:dyDescent="0.3">
      <c r="A53" s="3" t="s">
        <v>11</v>
      </c>
      <c r="B53" s="4">
        <v>44105</v>
      </c>
      <c r="C53" s="73" t="s">
        <v>75</v>
      </c>
      <c r="D53" s="73"/>
      <c r="F53" s="44" t="s">
        <v>9</v>
      </c>
      <c r="G53" s="44"/>
      <c r="H53">
        <v>65</v>
      </c>
      <c r="I53" s="43" t="s">
        <v>192</v>
      </c>
    </row>
    <row r="54" spans="1:10" x14ac:dyDescent="0.3">
      <c r="A54" s="3" t="s">
        <v>76</v>
      </c>
      <c r="B54" t="s">
        <v>110</v>
      </c>
      <c r="F54" s="44" t="s">
        <v>10</v>
      </c>
      <c r="G54" s="44"/>
      <c r="H54">
        <v>67</v>
      </c>
      <c r="I54" s="43" t="s">
        <v>192</v>
      </c>
    </row>
    <row r="55" spans="1:10" ht="57.6" x14ac:dyDescent="0.3">
      <c r="A55" s="5" t="s">
        <v>44</v>
      </c>
      <c r="B55" s="5" t="s">
        <v>16</v>
      </c>
      <c r="C55" s="5" t="s">
        <v>17</v>
      </c>
      <c r="D55" s="5" t="s">
        <v>18</v>
      </c>
      <c r="E55" s="5" t="s">
        <v>19</v>
      </c>
      <c r="F55" s="5" t="s">
        <v>20</v>
      </c>
      <c r="G55" s="5" t="s">
        <v>45</v>
      </c>
      <c r="H55" s="5" t="s">
        <v>22</v>
      </c>
      <c r="I55" s="5" t="s">
        <v>23</v>
      </c>
      <c r="J55" s="5" t="s">
        <v>24</v>
      </c>
    </row>
    <row r="56" spans="1:10" x14ac:dyDescent="0.3">
      <c r="A56" s="68" t="s">
        <v>152</v>
      </c>
      <c r="B56" s="6" t="s">
        <v>153</v>
      </c>
      <c r="C56" s="9">
        <v>27.462299999999999</v>
      </c>
      <c r="D56" s="6">
        <v>1457</v>
      </c>
      <c r="E56" s="6">
        <v>1457</v>
      </c>
      <c r="F56" s="6">
        <v>28.646999999999998</v>
      </c>
      <c r="G56" s="9">
        <f>F56-C56</f>
        <v>1.1846999999999994</v>
      </c>
      <c r="H56" s="6"/>
      <c r="I56" s="6"/>
      <c r="J56" s="6"/>
    </row>
    <row r="57" spans="1:10" x14ac:dyDescent="0.3">
      <c r="A57" s="68"/>
      <c r="B57" s="6" t="s">
        <v>154</v>
      </c>
      <c r="C57" s="9">
        <v>27.9971</v>
      </c>
      <c r="D57" s="6">
        <v>1457</v>
      </c>
      <c r="E57" s="6">
        <v>1507</v>
      </c>
      <c r="F57" s="6">
        <v>27.994900000000001</v>
      </c>
      <c r="G57" s="9">
        <f t="shared" ref="G57:G67" si="3">F57-C57</f>
        <v>-2.1999999999984254E-3</v>
      </c>
      <c r="H57" s="8">
        <f>100*(G$56-G57)/G$56</f>
        <v>100.18570102135548</v>
      </c>
      <c r="I57" s="69">
        <f>AVERAGE(H57:H59)</f>
        <v>99.850876452547709</v>
      </c>
      <c r="J57" s="69">
        <f>STDEV(H57:H59)</f>
        <v>0.63179485397945234</v>
      </c>
    </row>
    <row r="58" spans="1:10" x14ac:dyDescent="0.3">
      <c r="A58" s="68"/>
      <c r="B58" s="6" t="s">
        <v>155</v>
      </c>
      <c r="C58" s="9">
        <v>27.863600000000002</v>
      </c>
      <c r="D58" s="6">
        <v>1500</v>
      </c>
      <c r="E58" s="6">
        <v>1510</v>
      </c>
      <c r="F58" s="6">
        <v>27.860700000000001</v>
      </c>
      <c r="G58" s="9">
        <f t="shared" si="3"/>
        <v>-2.9000000000003467E-3</v>
      </c>
      <c r="H58" s="8">
        <f>100*(G$56-G58)/G$56</f>
        <v>100.2447877099688</v>
      </c>
      <c r="I58" s="69"/>
      <c r="J58" s="69"/>
    </row>
    <row r="59" spans="1:10" x14ac:dyDescent="0.3">
      <c r="A59" s="68"/>
      <c r="B59" s="6" t="s">
        <v>156</v>
      </c>
      <c r="C59" s="9">
        <v>27.8873</v>
      </c>
      <c r="D59" s="6">
        <v>1509</v>
      </c>
      <c r="E59" s="6">
        <v>1519</v>
      </c>
      <c r="F59" s="6">
        <v>27.8977</v>
      </c>
      <c r="G59" s="9">
        <f t="shared" si="3"/>
        <v>1.0400000000000631E-2</v>
      </c>
      <c r="H59" s="8">
        <f>100*(G$56-G59)/G$56</f>
        <v>99.122140626318853</v>
      </c>
      <c r="I59" s="69"/>
      <c r="J59" s="69"/>
    </row>
    <row r="60" spans="1:10" x14ac:dyDescent="0.3">
      <c r="A60" s="68" t="s">
        <v>157</v>
      </c>
      <c r="B60" s="6" t="s">
        <v>158</v>
      </c>
      <c r="C60" s="9">
        <v>27.4922</v>
      </c>
      <c r="D60" s="6">
        <v>1518</v>
      </c>
      <c r="E60" s="6">
        <v>1518</v>
      </c>
      <c r="F60" s="6">
        <v>28.1113</v>
      </c>
      <c r="G60" s="9">
        <f t="shared" si="3"/>
        <v>0.61909999999999954</v>
      </c>
      <c r="H60" s="8" t="s">
        <v>32</v>
      </c>
      <c r="I60" s="10"/>
      <c r="J60" s="10"/>
    </row>
    <row r="61" spans="1:10" x14ac:dyDescent="0.3">
      <c r="A61" s="68"/>
      <c r="B61" s="6" t="s">
        <v>159</v>
      </c>
      <c r="C61" s="9">
        <v>28.0594</v>
      </c>
      <c r="D61" s="6">
        <v>1521</v>
      </c>
      <c r="E61" s="6">
        <v>1532</v>
      </c>
      <c r="F61" s="6">
        <v>28.055</v>
      </c>
      <c r="G61" s="9">
        <f t="shared" si="3"/>
        <v>-4.4000000000004036E-3</v>
      </c>
      <c r="H61" s="8">
        <f>100*(G$60-G61)/G$60</f>
        <v>100.71070909384598</v>
      </c>
      <c r="I61" s="69">
        <f>AVERAGE(H61:H63)</f>
        <v>100.65686749582729</v>
      </c>
      <c r="J61" s="69">
        <f>STDEV(H61:H63)</f>
        <v>0.10754850780947198</v>
      </c>
    </row>
    <row r="62" spans="1:10" x14ac:dyDescent="0.3">
      <c r="A62" s="68"/>
      <c r="B62" s="6" t="s">
        <v>160</v>
      </c>
      <c r="C62" s="9">
        <v>27.566600000000001</v>
      </c>
      <c r="D62" s="6">
        <v>1526</v>
      </c>
      <c r="E62" s="6">
        <v>1537</v>
      </c>
      <c r="F62" s="6">
        <v>27.562100000000001</v>
      </c>
      <c r="G62" s="9">
        <f t="shared" si="3"/>
        <v>-4.5000000000001705E-3</v>
      </c>
      <c r="H62" s="8">
        <f>100*(G$60-G62)/G$60</f>
        <v>100.72686157325153</v>
      </c>
      <c r="I62" s="69"/>
      <c r="J62" s="69"/>
    </row>
    <row r="63" spans="1:10" x14ac:dyDescent="0.3">
      <c r="A63" s="68"/>
      <c r="B63" s="6" t="s">
        <v>161</v>
      </c>
      <c r="C63" s="9">
        <v>27.83</v>
      </c>
      <c r="D63" s="6">
        <v>1533</v>
      </c>
      <c r="E63" s="6">
        <v>1543</v>
      </c>
      <c r="F63" s="6">
        <v>27.826699999999999</v>
      </c>
      <c r="G63" s="9">
        <f t="shared" si="3"/>
        <v>-3.2999999999994145E-3</v>
      </c>
      <c r="H63" s="8">
        <f>100*(G$60-G63)/G$60</f>
        <v>100.53303182038434</v>
      </c>
      <c r="I63" s="69"/>
      <c r="J63" s="69"/>
    </row>
    <row r="64" spans="1:10" x14ac:dyDescent="0.3">
      <c r="A64" s="68" t="s">
        <v>162</v>
      </c>
      <c r="B64" s="6" t="s">
        <v>163</v>
      </c>
      <c r="C64" s="9">
        <v>27.8506</v>
      </c>
      <c r="D64" s="6">
        <v>1546</v>
      </c>
      <c r="E64" s="6">
        <v>1546</v>
      </c>
      <c r="F64" s="6">
        <v>28.965699999999998</v>
      </c>
      <c r="G64" s="9">
        <f t="shared" si="3"/>
        <v>1.1150999999999982</v>
      </c>
      <c r="H64" s="6"/>
      <c r="I64" s="10"/>
      <c r="J64" s="10"/>
    </row>
    <row r="65" spans="1:10" x14ac:dyDescent="0.3">
      <c r="A65" s="68"/>
      <c r="B65" s="6" t="s">
        <v>164</v>
      </c>
      <c r="C65" s="9">
        <v>27.343299999999999</v>
      </c>
      <c r="D65" s="6">
        <v>1546</v>
      </c>
      <c r="E65" s="6">
        <v>1558</v>
      </c>
      <c r="F65" s="6">
        <v>27.4938</v>
      </c>
      <c r="G65" s="9">
        <f t="shared" si="3"/>
        <v>0.15050000000000097</v>
      </c>
      <c r="H65" s="8">
        <f>100*(G$64-G65)/G$64</f>
        <v>86.503452605147416</v>
      </c>
      <c r="I65" s="69">
        <f>AVERAGE(H65:H67)</f>
        <v>82.4858757062146</v>
      </c>
      <c r="J65" s="69">
        <f>STDEV(H65:H67)</f>
        <v>4.9524457649107214</v>
      </c>
    </row>
    <row r="66" spans="1:10" x14ac:dyDescent="0.3">
      <c r="A66" s="68"/>
      <c r="B66" s="6" t="s">
        <v>165</v>
      </c>
      <c r="C66" s="9">
        <v>27.605499999999999</v>
      </c>
      <c r="D66" s="6">
        <v>1551</v>
      </c>
      <c r="E66" s="6">
        <v>1603</v>
      </c>
      <c r="F66" s="6">
        <v>27.862500000000001</v>
      </c>
      <c r="G66" s="9">
        <f t="shared" si="3"/>
        <v>0.25700000000000145</v>
      </c>
      <c r="H66" s="8">
        <f>100*(G$64-G66)/G$64</f>
        <v>76.952739664603911</v>
      </c>
      <c r="I66" s="69"/>
      <c r="J66" s="69"/>
    </row>
    <row r="67" spans="1:10" x14ac:dyDescent="0.3">
      <c r="A67" s="68"/>
      <c r="B67" s="6" t="s">
        <v>166</v>
      </c>
      <c r="C67" s="9">
        <v>27.375599999999999</v>
      </c>
      <c r="D67" s="6">
        <v>1558</v>
      </c>
      <c r="E67" s="6">
        <v>1608</v>
      </c>
      <c r="F67" s="6">
        <v>27.553999999999998</v>
      </c>
      <c r="G67" s="9">
        <f t="shared" si="3"/>
        <v>0.17839999999999989</v>
      </c>
      <c r="H67" s="8">
        <f>100*(G$64-G67)/G$64</f>
        <v>84.001434848892458</v>
      </c>
      <c r="I67" s="69"/>
      <c r="J67" s="69"/>
    </row>
    <row r="69" spans="1:10" ht="18" x14ac:dyDescent="0.35">
      <c r="A69" s="12" t="s">
        <v>91</v>
      </c>
      <c r="C69" s="73"/>
      <c r="D69" s="73"/>
      <c r="E69" s="73"/>
      <c r="F69" s="73"/>
      <c r="G69" s="73"/>
      <c r="H69" s="73"/>
    </row>
    <row r="70" spans="1:10" x14ac:dyDescent="0.3">
      <c r="A70" s="3" t="s">
        <v>11</v>
      </c>
      <c r="B70" s="4">
        <v>44106</v>
      </c>
      <c r="C70" s="73" t="s">
        <v>75</v>
      </c>
      <c r="D70" s="73"/>
      <c r="F70" s="44" t="s">
        <v>9</v>
      </c>
      <c r="G70" s="44"/>
      <c r="H70">
        <v>57</v>
      </c>
      <c r="I70" s="43" t="s">
        <v>192</v>
      </c>
    </row>
    <row r="71" spans="1:10" x14ac:dyDescent="0.3">
      <c r="A71" s="3" t="s">
        <v>76</v>
      </c>
      <c r="B71" t="s">
        <v>110</v>
      </c>
      <c r="F71" s="44" t="s">
        <v>10</v>
      </c>
      <c r="G71" s="44"/>
      <c r="H71">
        <v>56</v>
      </c>
      <c r="I71" s="43" t="s">
        <v>192</v>
      </c>
    </row>
    <row r="72" spans="1:10" ht="57.6" x14ac:dyDescent="0.3">
      <c r="A72" s="5" t="s">
        <v>15</v>
      </c>
      <c r="B72" s="5" t="s">
        <v>16</v>
      </c>
      <c r="C72" s="5" t="s">
        <v>17</v>
      </c>
      <c r="D72" s="5" t="s">
        <v>18</v>
      </c>
      <c r="E72" s="5" t="s">
        <v>19</v>
      </c>
      <c r="F72" s="5" t="s">
        <v>20</v>
      </c>
      <c r="G72" s="5" t="s">
        <v>45</v>
      </c>
      <c r="H72" s="5" t="s">
        <v>22</v>
      </c>
      <c r="I72" s="5" t="s">
        <v>23</v>
      </c>
      <c r="J72" s="5" t="s">
        <v>24</v>
      </c>
    </row>
    <row r="73" spans="1:10" x14ac:dyDescent="0.3">
      <c r="A73" s="68" t="s">
        <v>46</v>
      </c>
      <c r="B73" s="6" t="s">
        <v>167</v>
      </c>
      <c r="C73" s="9">
        <v>27.779</v>
      </c>
      <c r="D73" s="13">
        <v>0.40972222222222227</v>
      </c>
      <c r="E73" s="13">
        <v>0.40972222222222227</v>
      </c>
      <c r="F73" s="9">
        <v>29.0092</v>
      </c>
      <c r="G73" s="9">
        <f>F73-C73</f>
        <v>1.2302</v>
      </c>
      <c r="H73" s="6"/>
      <c r="I73" s="6"/>
      <c r="J73" s="6"/>
    </row>
    <row r="74" spans="1:10" x14ac:dyDescent="0.3">
      <c r="A74" s="68"/>
      <c r="B74" s="6" t="s">
        <v>168</v>
      </c>
      <c r="C74" s="9">
        <v>27.646999999999998</v>
      </c>
      <c r="D74" s="13">
        <v>0.41180555555555554</v>
      </c>
      <c r="E74" s="13">
        <v>0.41875000000000001</v>
      </c>
      <c r="F74" s="9">
        <v>27.750599999999999</v>
      </c>
      <c r="G74" s="9">
        <f t="shared" ref="G74:G84" si="4">F74-C74</f>
        <v>0.10360000000000014</v>
      </c>
      <c r="H74" s="8">
        <f>100*(G$73-G74)/G$73</f>
        <v>91.578605104860983</v>
      </c>
      <c r="I74" s="69">
        <f>AVERAGE(H74:H76)</f>
        <v>87.628027962932904</v>
      </c>
      <c r="J74" s="69">
        <f>STDEV(H74:H76)</f>
        <v>3.4213387909809292</v>
      </c>
    </row>
    <row r="75" spans="1:10" x14ac:dyDescent="0.3">
      <c r="A75" s="68"/>
      <c r="B75" s="6" t="s">
        <v>169</v>
      </c>
      <c r="C75" s="9">
        <v>27.540500000000002</v>
      </c>
      <c r="D75" s="13">
        <v>0.41388888888888892</v>
      </c>
      <c r="E75" s="13">
        <v>0.42083333333333334</v>
      </c>
      <c r="F75" s="9">
        <v>27.716799999999999</v>
      </c>
      <c r="G75" s="9">
        <f t="shared" si="4"/>
        <v>0.17629999999999768</v>
      </c>
      <c r="H75" s="8">
        <f>100*(G$73-G75)/G$73</f>
        <v>85.668996911071559</v>
      </c>
      <c r="I75" s="69"/>
      <c r="J75" s="69"/>
    </row>
    <row r="76" spans="1:10" x14ac:dyDescent="0.3">
      <c r="A76" s="68"/>
      <c r="B76" s="6" t="s">
        <v>170</v>
      </c>
      <c r="C76" s="9">
        <v>27.352499999999999</v>
      </c>
      <c r="D76" s="13">
        <v>0.41944444444444445</v>
      </c>
      <c r="E76" s="13">
        <v>0.42638888888888887</v>
      </c>
      <c r="F76" s="9">
        <v>27.529199999999999</v>
      </c>
      <c r="G76" s="9">
        <f t="shared" si="4"/>
        <v>0.1767000000000003</v>
      </c>
      <c r="H76" s="8">
        <f>100*(G$73-G76)/G$73</f>
        <v>85.63648187286617</v>
      </c>
      <c r="I76" s="69"/>
      <c r="J76" s="69"/>
    </row>
    <row r="77" spans="1:10" x14ac:dyDescent="0.3">
      <c r="A77" s="68" t="s">
        <v>171</v>
      </c>
      <c r="B77" s="6" t="s">
        <v>172</v>
      </c>
      <c r="C77" s="9">
        <v>27.666499999999999</v>
      </c>
      <c r="D77" s="13">
        <v>0.4236111111111111</v>
      </c>
      <c r="E77" s="13">
        <v>0.4236111111111111</v>
      </c>
      <c r="F77" s="9">
        <v>28.38</v>
      </c>
      <c r="G77" s="9">
        <f t="shared" si="4"/>
        <v>0.7134999999999998</v>
      </c>
      <c r="H77" s="8" t="s">
        <v>32</v>
      </c>
      <c r="I77" s="10"/>
      <c r="J77" s="10"/>
    </row>
    <row r="78" spans="1:10" x14ac:dyDescent="0.3">
      <c r="A78" s="68"/>
      <c r="B78" s="6" t="s">
        <v>173</v>
      </c>
      <c r="C78" s="9">
        <v>27.7455</v>
      </c>
      <c r="D78" s="13">
        <v>0.42777777777777781</v>
      </c>
      <c r="E78" s="13">
        <v>0.43541666666666662</v>
      </c>
      <c r="F78" s="9">
        <v>27.760899999999999</v>
      </c>
      <c r="G78" s="9">
        <f t="shared" si="4"/>
        <v>1.5399999999999636E-2</v>
      </c>
      <c r="H78" s="8">
        <f>100*(G$77-G78)/G$77</f>
        <v>97.841625788367253</v>
      </c>
      <c r="I78" s="69">
        <f>AVERAGE(H78:H80)</f>
        <v>98.187339406680579</v>
      </c>
      <c r="J78" s="69">
        <f>STDEV(H78:H80)</f>
        <v>0.45031456897371558</v>
      </c>
    </row>
    <row r="79" spans="1:10" x14ac:dyDescent="0.3">
      <c r="A79" s="68"/>
      <c r="B79" s="6" t="s">
        <v>174</v>
      </c>
      <c r="C79" s="9">
        <v>27.954699999999999</v>
      </c>
      <c r="D79" s="13">
        <v>0.42986111111111108</v>
      </c>
      <c r="E79" s="13">
        <v>0.4375</v>
      </c>
      <c r="F79" s="9">
        <v>27.968800000000002</v>
      </c>
      <c r="G79" s="9">
        <f t="shared" si="4"/>
        <v>1.4100000000002666E-2</v>
      </c>
      <c r="H79" s="8">
        <f>100*(G$77-G79)/G$77</f>
        <v>98.023826208829334</v>
      </c>
      <c r="I79" s="69"/>
      <c r="J79" s="69"/>
    </row>
    <row r="80" spans="1:10" x14ac:dyDescent="0.3">
      <c r="A80" s="68"/>
      <c r="B80" s="6" t="s">
        <v>175</v>
      </c>
      <c r="C80" s="9">
        <v>27.796500000000002</v>
      </c>
      <c r="D80" s="13">
        <v>0.43611111111111112</v>
      </c>
      <c r="E80" s="13">
        <v>0.44305555555555554</v>
      </c>
      <c r="F80" s="9">
        <v>27.805800000000001</v>
      </c>
      <c r="G80" s="9">
        <f t="shared" si="4"/>
        <v>9.2999999999996419E-3</v>
      </c>
      <c r="H80" s="8">
        <f>100*(G$77-G80)/G$77</f>
        <v>98.696566222845178</v>
      </c>
      <c r="I80" s="69"/>
      <c r="J80" s="69"/>
    </row>
    <row r="81" spans="1:10" x14ac:dyDescent="0.3">
      <c r="A81" s="68" t="s">
        <v>176</v>
      </c>
      <c r="B81" s="6" t="s">
        <v>177</v>
      </c>
      <c r="C81" s="9">
        <v>27.377800000000001</v>
      </c>
      <c r="D81" s="13">
        <v>0.44166666666666665</v>
      </c>
      <c r="E81" s="13">
        <v>0.44236111111111115</v>
      </c>
      <c r="F81" s="9">
        <v>28.9465</v>
      </c>
      <c r="G81" s="9">
        <f t="shared" si="4"/>
        <v>1.5686999999999998</v>
      </c>
      <c r="H81" s="6"/>
      <c r="I81" s="10"/>
      <c r="J81" s="10"/>
    </row>
    <row r="82" spans="1:10" x14ac:dyDescent="0.3">
      <c r="A82" s="68"/>
      <c r="B82" s="6" t="s">
        <v>178</v>
      </c>
      <c r="C82" s="9">
        <v>27.5623</v>
      </c>
      <c r="D82" s="13">
        <v>0.44513888888888892</v>
      </c>
      <c r="E82" s="13">
        <v>0.45208333333333334</v>
      </c>
      <c r="F82" s="9">
        <v>27.588799999999999</v>
      </c>
      <c r="G82" s="9">
        <f t="shared" si="4"/>
        <v>2.6499999999998636E-2</v>
      </c>
      <c r="H82" s="8">
        <f>100*(G$81-G82)/G$81</f>
        <v>98.310703129980325</v>
      </c>
      <c r="I82" s="69">
        <f>AVERAGE(H82:H84)</f>
        <v>90.573935955462048</v>
      </c>
      <c r="J82" s="69">
        <f>STDEV(H82:H84)</f>
        <v>9.8121609217592951</v>
      </c>
    </row>
    <row r="83" spans="1:10" x14ac:dyDescent="0.3">
      <c r="A83" s="68"/>
      <c r="B83" s="6" t="s">
        <v>179</v>
      </c>
      <c r="C83" s="9">
        <v>28.198599999999999</v>
      </c>
      <c r="D83" s="13">
        <v>0.44722222222222219</v>
      </c>
      <c r="E83" s="13">
        <v>0.4548611111111111</v>
      </c>
      <c r="F83" s="9">
        <v>28.519600000000001</v>
      </c>
      <c r="G83" s="9">
        <f t="shared" si="4"/>
        <v>0.32100000000000151</v>
      </c>
      <c r="H83" s="8">
        <f>100*(G$81-G83)/G$81</f>
        <v>79.53719640466619</v>
      </c>
      <c r="I83" s="69"/>
      <c r="J83" s="69"/>
    </row>
    <row r="84" spans="1:10" x14ac:dyDescent="0.3">
      <c r="A84" s="68"/>
      <c r="B84" s="6" t="s">
        <v>180</v>
      </c>
      <c r="C84" s="9">
        <v>28.1707</v>
      </c>
      <c r="D84" s="13">
        <v>0.45347222222222222</v>
      </c>
      <c r="E84" s="13">
        <v>0.4604166666666667</v>
      </c>
      <c r="F84" s="9">
        <v>28.2668</v>
      </c>
      <c r="G84" s="9">
        <f t="shared" si="4"/>
        <v>9.6099999999999852E-2</v>
      </c>
      <c r="H84" s="8">
        <f>100*(G$81-G84)/G$81</f>
        <v>93.873908331739671</v>
      </c>
      <c r="I84" s="69"/>
      <c r="J84" s="69"/>
    </row>
  </sheetData>
  <mergeCells count="61">
    <mergeCell ref="A77:A80"/>
    <mergeCell ref="I78:I80"/>
    <mergeCell ref="J78:J80"/>
    <mergeCell ref="A81:A84"/>
    <mergeCell ref="I82:I84"/>
    <mergeCell ref="J82:J84"/>
    <mergeCell ref="J74:J76"/>
    <mergeCell ref="J57:J59"/>
    <mergeCell ref="A60:A63"/>
    <mergeCell ref="I61:I63"/>
    <mergeCell ref="J61:J63"/>
    <mergeCell ref="A64:A67"/>
    <mergeCell ref="I65:I67"/>
    <mergeCell ref="J65:J67"/>
    <mergeCell ref="I57:I59"/>
    <mergeCell ref="C69:E69"/>
    <mergeCell ref="F69:H69"/>
    <mergeCell ref="C70:D70"/>
    <mergeCell ref="A73:A76"/>
    <mergeCell ref="I74:I76"/>
    <mergeCell ref="A52:B52"/>
    <mergeCell ref="C52:E52"/>
    <mergeCell ref="F52:H52"/>
    <mergeCell ref="C53:D53"/>
    <mergeCell ref="A56:A59"/>
    <mergeCell ref="A43:A46"/>
    <mergeCell ref="I44:I46"/>
    <mergeCell ref="J44:J46"/>
    <mergeCell ref="A47:A50"/>
    <mergeCell ref="I48:I50"/>
    <mergeCell ref="J48:J50"/>
    <mergeCell ref="J40:J42"/>
    <mergeCell ref="A26:A29"/>
    <mergeCell ref="I27:I29"/>
    <mergeCell ref="J27:J29"/>
    <mergeCell ref="A30:A33"/>
    <mergeCell ref="I31:I33"/>
    <mergeCell ref="J31:J33"/>
    <mergeCell ref="A35:B35"/>
    <mergeCell ref="C35:E35"/>
    <mergeCell ref="F35:H35"/>
    <mergeCell ref="A39:A42"/>
    <mergeCell ref="I40:I42"/>
    <mergeCell ref="J23:J25"/>
    <mergeCell ref="A9:A12"/>
    <mergeCell ref="I10:I12"/>
    <mergeCell ref="J10:J12"/>
    <mergeCell ref="A13:A16"/>
    <mergeCell ref="I14:I16"/>
    <mergeCell ref="J14:J16"/>
    <mergeCell ref="A18:B18"/>
    <mergeCell ref="C18:E18"/>
    <mergeCell ref="F18:H18"/>
    <mergeCell ref="A22:A25"/>
    <mergeCell ref="I23:I25"/>
    <mergeCell ref="J6:J8"/>
    <mergeCell ref="C1:E1"/>
    <mergeCell ref="F1:H1"/>
    <mergeCell ref="C2:D2"/>
    <mergeCell ref="A5:A8"/>
    <mergeCell ref="I6:I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Records_x0020_Status xmlns="042097d4-8c37-4758-bae2-e3c1c5065292">Pending</Records_x0020_Status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2020-11-06T19:57:37+00:00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Date xmlns="042097d4-8c37-4758-bae2-e3c1c50652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8C0DD913FE6F4580B34354740F9771" ma:contentTypeVersion="17" ma:contentTypeDescription="Create a new document." ma:contentTypeScope="" ma:versionID="e7ebcee0effd8d80c0275c4894ed358f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042097d4-8c37-4758-bae2-e3c1c5065292" xmlns:ns7="e1453c09-1d8b-4a87-8156-9c2ede36b864" targetNamespace="http://schemas.microsoft.com/office/2006/metadata/properties" ma:root="true" ma:fieldsID="b880f4cf1d46cb1a9457f9dbcab8bc2f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042097d4-8c37-4758-bae2-e3c1c5065292"/>
    <xsd:import namespace="e1453c09-1d8b-4a87-8156-9c2ede36b864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7:MediaServiceDateTaken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Location" minOccurs="0"/>
                <xsd:element ref="ns6:SharedWithUsers" minOccurs="0"/>
                <xsd:element ref="ns6:SharedWithDetails" minOccurs="0"/>
                <xsd:element ref="ns6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a5cd9a7f-15c5-4f10-ab05-8a5edb165773}" ma:internalName="TaxCatchAllLabel" ma:readOnly="true" ma:showField="CatchAllDataLabel" ma:web="042097d4-8c37-4758-bae2-e3c1c50652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a5cd9a7f-15c5-4f10-ab05-8a5edb165773}" ma:internalName="TaxCatchAll" ma:showField="CatchAllData" ma:web="042097d4-8c37-4758-bae2-e3c1c50652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097d4-8c37-4758-bae2-e3c1c5065292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28" nillable="true" ma:displayName="Records Status" ma:default="Pending" ma:internalName="Records_x0020_Status">
      <xsd:simpleType>
        <xsd:restriction base="dms:Text"/>
      </xsd:simpleType>
    </xsd:element>
    <xsd:element name="Records_x0020_Date" ma:index="29" nillable="true" ma:displayName="Records Date" ma:hidden="true" ma:internalName="Records_x0020_Date">
      <xsd:simpleType>
        <xsd:restriction base="dms:DateTime"/>
      </xsd:simpleType>
    </xsd:element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4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53c09-1d8b-4a87-8156-9c2ede36b8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E0EB0B-2A61-47BF-82E4-38F2D7CA646F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4ffa91fb-a0ff-4ac5-b2db-65c790d184a4"/>
    <ds:schemaRef ds:uri="042097d4-8c37-4758-bae2-e3c1c5065292"/>
    <ds:schemaRef ds:uri="http://schemas.microsoft.com/sharepoint.v3"/>
  </ds:schemaRefs>
</ds:datastoreItem>
</file>

<file path=customXml/itemProps2.xml><?xml version="1.0" encoding="utf-8"?>
<ds:datastoreItem xmlns:ds="http://schemas.openxmlformats.org/officeDocument/2006/customXml" ds:itemID="{D1ACFF47-2843-4EED-B586-EA5FCC856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042097d4-8c37-4758-bae2-e3c1c5065292"/>
    <ds:schemaRef ds:uri="e1453c09-1d8b-4a87-8156-9c2ede36b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EBF9D4-013F-4517-841B-26BA4E058DD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126D223-DB5C-454C-ACB8-FF3C249B7A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Horizontal</vt:lpstr>
      <vt:lpstr>Vertical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Sawyer, Jonathan</dc:creator>
  <cp:lastModifiedBy>Wood, Joe</cp:lastModifiedBy>
  <dcterms:created xsi:type="dcterms:W3CDTF">2020-11-06T19:43:42Z</dcterms:created>
  <dcterms:modified xsi:type="dcterms:W3CDTF">2021-06-02T18:11:14Z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0x010100398C0DD913FE6F4580B34354740F9771</vt:lpwstr>
  </property>
</Properties>
</file>