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dewitt_ted_epa_gov/Documents/Profile/Documents/AA_user/Ms/Shrimp mapping - Dumbauld/Science Hub/"/>
    </mc:Choice>
  </mc:AlternateContent>
  <xr:revisionPtr revIDLastSave="90" documentId="8_{5DF8CFB4-A37B-4717-A8CE-3F3247EB5CEC}" xr6:coauthVersionLast="45" xr6:coauthVersionMax="45" xr10:uidLastSave="{E03BE75F-8DEA-487E-9517-ABF996E20630}"/>
  <bookViews>
    <workbookView xWindow="29190" yWindow="390" windowWidth="21960" windowHeight="14235" xr2:uid="{00000000-000D-0000-FFFF-FFFF00000000}"/>
  </bookViews>
  <sheets>
    <sheet name="Metadata" sheetId="2" r:id="rId1"/>
    <sheet name="Table A Shrimp Pop Size" sheetId="5" r:id="rId2"/>
    <sheet name="Table B Shrimp Habitat Size" sheetId="1" r:id="rId3"/>
    <sheet name="Table S1" sheetId="3" r:id="rId4"/>
    <sheet name="Table S2" sheetId="6" r:id="rId5"/>
    <sheet name="Figure S1" sheetId="7" r:id="rId6"/>
  </sheets>
  <definedNames>
    <definedName name="Bas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 i="5" l="1"/>
  <c r="O21" i="5" s="1"/>
  <c r="P5" i="5"/>
  <c r="P21" i="5" s="1"/>
  <c r="Q5" i="5"/>
  <c r="I6" i="5"/>
  <c r="J6" i="5"/>
  <c r="P6" i="5" s="1"/>
  <c r="Q21" i="5"/>
  <c r="A18" i="5"/>
  <c r="B18" i="5"/>
  <c r="C18" i="5"/>
  <c r="A21" i="5"/>
  <c r="B21" i="5"/>
  <c r="C21" i="5"/>
  <c r="J21" i="5"/>
  <c r="K21" i="5"/>
  <c r="L21" i="5"/>
  <c r="M21" i="5"/>
  <c r="N21" i="5"/>
  <c r="A22" i="5"/>
  <c r="B22" i="5"/>
  <c r="C22" i="5"/>
  <c r="L22" i="5"/>
  <c r="M22" i="5"/>
  <c r="N22" i="5"/>
  <c r="A23" i="5"/>
  <c r="B23" i="5"/>
  <c r="C23" i="5"/>
  <c r="A24" i="5"/>
  <c r="B24" i="5"/>
  <c r="C24" i="5"/>
  <c r="L13" i="5" l="1"/>
  <c r="M13" i="5"/>
  <c r="L16" i="5"/>
  <c r="M16" i="5"/>
  <c r="I12" i="5"/>
  <c r="I16" i="5"/>
  <c r="J12" i="5"/>
  <c r="J16" i="5"/>
  <c r="J8" i="5"/>
  <c r="I8" i="5"/>
  <c r="L10" i="5"/>
  <c r="M10" i="5"/>
  <c r="L12" i="5"/>
  <c r="M12" i="5"/>
  <c r="O6" i="5"/>
  <c r="K6" i="5"/>
  <c r="I7" i="5"/>
  <c r="J7" i="5"/>
  <c r="L14" i="5"/>
  <c r="M14" i="5"/>
  <c r="J13" i="5" l="1"/>
  <c r="N12" i="5"/>
  <c r="N10" i="5"/>
  <c r="P16" i="5"/>
  <c r="N16" i="5"/>
  <c r="J10" i="5"/>
  <c r="J14" i="5"/>
  <c r="I14" i="5"/>
  <c r="I10" i="5"/>
  <c r="M15" i="5"/>
  <c r="L15" i="5"/>
  <c r="M24" i="5"/>
  <c r="P7" i="5"/>
  <c r="Q6" i="5"/>
  <c r="K16" i="5"/>
  <c r="O16" i="5"/>
  <c r="I13" i="5"/>
  <c r="I17" i="5"/>
  <c r="J17" i="5"/>
  <c r="P8" i="5"/>
  <c r="M11" i="5"/>
  <c r="L11" i="5"/>
  <c r="L17" i="5"/>
  <c r="M17" i="5"/>
  <c r="P12" i="5"/>
  <c r="N14" i="5"/>
  <c r="I9" i="5"/>
  <c r="J9" i="5"/>
  <c r="O7" i="5"/>
  <c r="K7" i="5"/>
  <c r="I22" i="5"/>
  <c r="M23" i="5"/>
  <c r="M25" i="5" s="1"/>
  <c r="M18" i="5"/>
  <c r="O8" i="5"/>
  <c r="K8" i="5"/>
  <c r="K12" i="5"/>
  <c r="O12" i="5"/>
  <c r="N13" i="5"/>
  <c r="O22" i="5" l="1"/>
  <c r="N11" i="5"/>
  <c r="N23" i="5" s="1"/>
  <c r="O17" i="5"/>
  <c r="K17" i="5"/>
  <c r="N15" i="5"/>
  <c r="P14" i="5"/>
  <c r="P13" i="5"/>
  <c r="Q12" i="5"/>
  <c r="P9" i="5"/>
  <c r="I11" i="5"/>
  <c r="I15" i="5"/>
  <c r="J11" i="5"/>
  <c r="J15" i="5"/>
  <c r="P10" i="5"/>
  <c r="J23" i="5"/>
  <c r="L18" i="5"/>
  <c r="N17" i="5"/>
  <c r="P22" i="5"/>
  <c r="O14" i="5"/>
  <c r="K14" i="5"/>
  <c r="O13" i="5"/>
  <c r="K13" i="5"/>
  <c r="L23" i="5"/>
  <c r="L25" i="5" s="1"/>
  <c r="Q8" i="5"/>
  <c r="Q7" i="5"/>
  <c r="O9" i="5"/>
  <c r="K9" i="5"/>
  <c r="L24" i="5"/>
  <c r="P17" i="5"/>
  <c r="Q16" i="5"/>
  <c r="J22" i="5"/>
  <c r="O10" i="5"/>
  <c r="K10" i="5"/>
  <c r="Q9" i="5" l="1"/>
  <c r="Q22" i="5" s="1"/>
  <c r="Q14" i="5"/>
  <c r="O15" i="5"/>
  <c r="O24" i="5" s="1"/>
  <c r="K15" i="5"/>
  <c r="K24" i="5" s="1"/>
  <c r="Q17" i="5"/>
  <c r="Q10" i="5"/>
  <c r="O11" i="5"/>
  <c r="K11" i="5"/>
  <c r="O23" i="5"/>
  <c r="O25" i="5" s="1"/>
  <c r="K22" i="5"/>
  <c r="I24" i="5"/>
  <c r="Q13" i="5"/>
  <c r="P15" i="5"/>
  <c r="P24" i="5" s="1"/>
  <c r="N18" i="5"/>
  <c r="I23" i="5"/>
  <c r="J25" i="5"/>
  <c r="I18" i="5"/>
  <c r="P23" i="5"/>
  <c r="P25" i="5" s="1"/>
  <c r="P11" i="5"/>
  <c r="P18" i="5" s="1"/>
  <c r="J18" i="5"/>
  <c r="N24" i="5"/>
  <c r="N25" i="5" s="1"/>
  <c r="J24" i="5"/>
  <c r="O18" i="5" l="1"/>
  <c r="Q11" i="5"/>
  <c r="Q18" i="5" s="1"/>
  <c r="I25" i="5"/>
  <c r="K18" i="5"/>
  <c r="K23" i="5"/>
  <c r="K25" i="5" s="1"/>
  <c r="Q15" i="5"/>
  <c r="Q24" i="5" s="1"/>
  <c r="Q23" i="5" l="1"/>
  <c r="Q25" i="5" s="1"/>
</calcChain>
</file>

<file path=xl/sharedStrings.xml><?xml version="1.0" encoding="utf-8"?>
<sst xmlns="http://schemas.openxmlformats.org/spreadsheetml/2006/main" count="275" uniqueCount="100">
  <si>
    <t>Lower Estuary</t>
  </si>
  <si>
    <t>Upper Estuary</t>
  </si>
  <si>
    <t>Whole Estuary</t>
  </si>
  <si>
    <t>Classification</t>
  </si>
  <si>
    <r>
      <t>Burrow Class (b m</t>
    </r>
    <r>
      <rPr>
        <b/>
        <vertAlign val="superscript"/>
        <sz val="10"/>
        <rFont val="Times New Roman"/>
        <family val="1"/>
      </rPr>
      <t>-2</t>
    </r>
    <r>
      <rPr>
        <b/>
        <sz val="10"/>
        <rFont val="Times New Roman"/>
        <family val="1"/>
      </rPr>
      <t>)</t>
    </r>
  </si>
  <si>
    <r>
      <t> </t>
    </r>
    <r>
      <rPr>
        <u/>
        <sz val="10"/>
        <rFont val="Times New Roman"/>
        <family val="1"/>
      </rPr>
      <t>Survey Points (% pts)</t>
    </r>
    <r>
      <rPr>
        <sz val="10"/>
        <rFont val="Times New Roman"/>
        <family val="1"/>
      </rPr>
      <t> </t>
    </r>
  </si>
  <si>
    <t>Burrow Map (% area)</t>
  </si>
  <si>
    <t>Burrow Map Area (ha)</t>
  </si>
  <si>
    <t>No Shrimp (&lt;4)</t>
  </si>
  <si>
    <r>
      <t>Neotrypaea</t>
    </r>
    <r>
      <rPr>
        <sz val="10"/>
        <rFont val="Times New Roman"/>
        <family val="1"/>
      </rPr>
      <t xml:space="preserve"> (4-40)</t>
    </r>
  </si>
  <si>
    <r>
      <t>Neotrypaea</t>
    </r>
    <r>
      <rPr>
        <sz val="10"/>
        <rFont val="Times New Roman"/>
        <family val="1"/>
      </rPr>
      <t xml:space="preserve"> (41-200)</t>
    </r>
  </si>
  <si>
    <r>
      <t>Neotrypaea</t>
    </r>
    <r>
      <rPr>
        <sz val="10"/>
        <rFont val="Times New Roman"/>
        <family val="1"/>
      </rPr>
      <t xml:space="preserve"> (201-400)</t>
    </r>
  </si>
  <si>
    <r>
      <t>Neotrypaea</t>
    </r>
    <r>
      <rPr>
        <sz val="10"/>
        <rFont val="Times New Roman"/>
        <family val="1"/>
      </rPr>
      <t xml:space="preserve"> (&gt;400)</t>
    </r>
  </si>
  <si>
    <r>
      <t>Upogebia</t>
    </r>
    <r>
      <rPr>
        <sz val="10"/>
        <rFont val="Times New Roman"/>
        <family val="1"/>
      </rPr>
      <t xml:space="preserve"> (4-40)</t>
    </r>
  </si>
  <si>
    <r>
      <t>Upogebia</t>
    </r>
    <r>
      <rPr>
        <sz val="10"/>
        <rFont val="Times New Roman"/>
        <family val="1"/>
      </rPr>
      <t xml:space="preserve"> (41-200)</t>
    </r>
  </si>
  <si>
    <r>
      <t>Upogebia</t>
    </r>
    <r>
      <rPr>
        <sz val="10"/>
        <rFont val="Times New Roman"/>
        <family val="1"/>
      </rPr>
      <t xml:space="preserve"> (201-400)</t>
    </r>
  </si>
  <si>
    <r>
      <t>Upogebia</t>
    </r>
    <r>
      <rPr>
        <sz val="10"/>
        <rFont val="Times New Roman"/>
        <family val="1"/>
      </rPr>
      <t xml:space="preserve"> (&gt;400)</t>
    </r>
  </si>
  <si>
    <t>Mixed  Spp. (4-40)</t>
  </si>
  <si>
    <t>Mixed  Spp. (41-200)</t>
  </si>
  <si>
    <t>Mixed  Spp. (201-400)</t>
  </si>
  <si>
    <t>Mixed  Spp. (&gt;400)</t>
  </si>
  <si>
    <t>Habitat</t>
  </si>
  <si>
    <r>
      <t>Survey Points (% pts)</t>
    </r>
    <r>
      <rPr>
        <sz val="10"/>
        <rFont val="Times New Roman"/>
        <family val="1"/>
      </rPr>
      <t>  </t>
    </r>
  </si>
  <si>
    <r>
      <t>Shrimp Habitat Map (% area)</t>
    </r>
    <r>
      <rPr>
        <sz val="10"/>
        <rFont val="Times New Roman"/>
        <family val="1"/>
      </rPr>
      <t> </t>
    </r>
  </si>
  <si>
    <t>No Shrimp</t>
  </si>
  <si>
    <r>
      <t>Neotrypaea</t>
    </r>
    <r>
      <rPr>
        <sz val="10"/>
        <rFont val="Times New Roman"/>
        <family val="1"/>
      </rPr>
      <t xml:space="preserve"> habitat</t>
    </r>
  </si>
  <si>
    <r>
      <t>Upogebia</t>
    </r>
    <r>
      <rPr>
        <sz val="10"/>
        <rFont val="Times New Roman"/>
        <family val="1"/>
      </rPr>
      <t xml:space="preserve"> habitat</t>
    </r>
  </si>
  <si>
    <t>Mixed Spp. habitat</t>
  </si>
  <si>
    <t>Total</t>
  </si>
  <si>
    <t>Neo</t>
  </si>
  <si>
    <t>Upo</t>
  </si>
  <si>
    <t>Neotrypaea</t>
  </si>
  <si>
    <t>Upogebia</t>
  </si>
  <si>
    <r>
      <t>Neo Abundance (x10</t>
    </r>
    <r>
      <rPr>
        <u/>
        <vertAlign val="superscript"/>
        <sz val="10"/>
        <rFont val="Times New Roman"/>
        <family val="1"/>
      </rPr>
      <t>6</t>
    </r>
    <r>
      <rPr>
        <u/>
        <sz val="10"/>
        <rFont val="Times New Roman"/>
        <family val="1"/>
      </rPr>
      <t>)</t>
    </r>
  </si>
  <si>
    <r>
      <t>Upo Abundance (x10</t>
    </r>
    <r>
      <rPr>
        <u/>
        <vertAlign val="superscript"/>
        <sz val="10"/>
        <rFont val="Times New Roman"/>
        <family val="1"/>
      </rPr>
      <t>6</t>
    </r>
    <r>
      <rPr>
        <u/>
        <sz val="10"/>
        <rFont val="Times New Roman"/>
        <family val="1"/>
      </rPr>
      <t>)</t>
    </r>
  </si>
  <si>
    <r>
      <t>Total Shrimp Abundance (x10</t>
    </r>
    <r>
      <rPr>
        <u/>
        <vertAlign val="superscript"/>
        <sz val="10"/>
        <rFont val="Times New Roman"/>
        <family val="1"/>
      </rPr>
      <t>6</t>
    </r>
    <r>
      <rPr>
        <u/>
        <sz val="10"/>
        <rFont val="Times New Roman"/>
        <family val="1"/>
      </rPr>
      <t>)</t>
    </r>
  </si>
  <si>
    <t>Neo Abundance - mean</t>
  </si>
  <si>
    <t>Upo Abundance - mean</t>
  </si>
  <si>
    <t>Total Shrimp Abundance - mean</t>
  </si>
  <si>
    <t>Neo Abundance - mean%</t>
  </si>
  <si>
    <t>Upo Abundance - mean%</t>
  </si>
  <si>
    <t>Total Shrimp Abundance -% mean</t>
  </si>
  <si>
    <t>Total Shrimp Abundance - %mean</t>
  </si>
  <si>
    <t>Neo Abundance - min</t>
  </si>
  <si>
    <t>Neo Abundance - max</t>
  </si>
  <si>
    <r>
      <t>Neotrypaea</t>
    </r>
    <r>
      <rPr>
        <sz val="10"/>
        <rFont val="Times New Roman"/>
        <family val="1"/>
      </rPr>
      <t xml:space="preserve"> Abundance (x10</t>
    </r>
    <r>
      <rPr>
        <vertAlign val="superscript"/>
        <sz val="10"/>
        <rFont val="Times New Roman"/>
        <family val="1"/>
      </rPr>
      <t>6</t>
    </r>
    <r>
      <rPr>
        <sz val="10"/>
        <rFont val="Times New Roman"/>
        <family val="1"/>
      </rPr>
      <t>)</t>
    </r>
  </si>
  <si>
    <r>
      <t xml:space="preserve">% of </t>
    </r>
    <r>
      <rPr>
        <i/>
        <sz val="10"/>
        <rFont val="Times New Roman"/>
        <family val="1"/>
      </rPr>
      <t>Neotrypaea</t>
    </r>
    <r>
      <rPr>
        <sz val="10"/>
        <rFont val="Times New Roman"/>
        <family val="1"/>
      </rPr>
      <t xml:space="preserve"> Population</t>
    </r>
  </si>
  <si>
    <r>
      <t>Upogebia</t>
    </r>
    <r>
      <rPr>
        <sz val="10"/>
        <rFont val="Times New Roman"/>
        <family val="1"/>
      </rPr>
      <t xml:space="preserve"> Abundance (x10</t>
    </r>
    <r>
      <rPr>
        <vertAlign val="superscript"/>
        <sz val="10"/>
        <rFont val="Times New Roman"/>
        <family val="1"/>
      </rPr>
      <t>6</t>
    </r>
    <r>
      <rPr>
        <sz val="10"/>
        <rFont val="Times New Roman"/>
        <family val="1"/>
      </rPr>
      <t>)</t>
    </r>
  </si>
  <si>
    <r>
      <t xml:space="preserve">% of </t>
    </r>
    <r>
      <rPr>
        <i/>
        <sz val="10"/>
        <rFont val="Times New Roman"/>
        <family val="1"/>
      </rPr>
      <t>Upogebia</t>
    </r>
    <r>
      <rPr>
        <sz val="10"/>
        <rFont val="Times New Roman"/>
        <family val="1"/>
      </rPr>
      <t xml:space="preserve"> Population</t>
    </r>
  </si>
  <si>
    <t>Definition</t>
  </si>
  <si>
    <t>Shrimp Pop Size table</t>
  </si>
  <si>
    <t>Table</t>
  </si>
  <si>
    <t>Description or Definition</t>
  </si>
  <si>
    <t>Definition of abbreviations used in all tables</t>
  </si>
  <si>
    <t>Term</t>
  </si>
  <si>
    <t>Neotrypaea californiensis</t>
  </si>
  <si>
    <t>Upogebia pugettensis</t>
  </si>
  <si>
    <t>burrow openings per square meter</t>
  </si>
  <si>
    <t>Both Neo and Upo</t>
  </si>
  <si>
    <t>No shrimp</t>
  </si>
  <si>
    <t>number of shrimp (abundance)</t>
  </si>
  <si>
    <t>Lower estuary</t>
  </si>
  <si>
    <t>Upper estuary</t>
  </si>
  <si>
    <t>see figure 1</t>
  </si>
  <si>
    <t>Mixed Spp.</t>
  </si>
  <si>
    <t>Description of Tables</t>
  </si>
  <si>
    <t>Shrimp Habitat Size table</t>
  </si>
  <si>
    <t>Class</t>
  </si>
  <si>
    <r>
      <t>Burrows m</t>
    </r>
    <r>
      <rPr>
        <vertAlign val="superscript"/>
        <sz val="11"/>
        <color rgb="FF000000"/>
        <rFont val="Calibri"/>
        <family val="2"/>
      </rPr>
      <t>-2</t>
    </r>
  </si>
  <si>
    <t>Orig2002</t>
  </si>
  <si>
    <t>Grid2002</t>
  </si>
  <si>
    <t>Bare</t>
  </si>
  <si>
    <t>Mixed Species</t>
  </si>
  <si>
    <r>
      <t xml:space="preserve"> </t>
    </r>
    <r>
      <rPr>
        <i/>
        <sz val="11"/>
        <color rgb="FF000000"/>
        <rFont val="Calibri"/>
        <family val="2"/>
      </rPr>
      <t>4-40</t>
    </r>
  </si>
  <si>
    <t xml:space="preserve">41-200 </t>
  </si>
  <si>
    <t>201-400</t>
  </si>
  <si>
    <t xml:space="preserve"> 400+</t>
  </si>
  <si>
    <t>This table provides original estimates of the density and total population size of the burrowing shrimps, Neotrypaea californiensis and Upogebia pugettensis within the Yaquina estuary (Oregon) in 2002.</t>
  </si>
  <si>
    <t>This table provides original estimates of the area of tideflats that were dominated by either or both species of burrowing shrimps in Yaqunia estuary (OR) in 2002 that</t>
  </si>
  <si>
    <t>Table S1</t>
  </si>
  <si>
    <t>No burrowing shrimp present</t>
  </si>
  <si>
    <t>Estimated area (ha) for each burrowing shrimp class (bare, mixed, Neotrypaea, and Upogebia on Sally’s Bend and Idaho Flat of Yaquina Bay, OR in the original 2002 map (Orig 2002), and the grid-based maps for 2002 (recalculated per Dumbauld et al. 2021 using their map extents within the estuary)</t>
  </si>
  <si>
    <t>Percent Change</t>
  </si>
  <si>
    <t>Original 2002</t>
  </si>
  <si>
    <t>Burrows (millions)</t>
  </si>
  <si>
    <t>Shrimp (millions)</t>
  </si>
  <si>
    <t>Shrimp Species</t>
  </si>
  <si>
    <t>Mapping method</t>
  </si>
  <si>
    <t xml:space="preserve">Mapping method used by DeWitt et al 2004, results in Table A &amp; B </t>
  </si>
  <si>
    <t>Mapping method used by Dumbauld et al. 2021 using data from DeWitt et al. 2004</t>
  </si>
  <si>
    <t>Table S2</t>
  </si>
  <si>
    <t>Number of shrimp burrows in the original 2002 map, and the grid based 2002 maps were converted to shrimp counts using the combined data set equation (Fig. 8 of Dumbauld et al 2021). The percent change between each of these maps is also shown.</t>
  </si>
  <si>
    <t>Orig2002 shrimp burrow density map</t>
  </si>
  <si>
    <t>Grid2002 shrimp burrow density map</t>
  </si>
  <si>
    <t>Shrimp density and distribution: Original 2002 burrow density map (A - DeWitt et al. 2004), and grid-based burrow density maps from 2002 (Dumbauld et al 2021)</t>
  </si>
  <si>
    <t>Figure S1</t>
  </si>
  <si>
    <r>
      <t>b m</t>
    </r>
    <r>
      <rPr>
        <vertAlign val="superscript"/>
        <sz val="10"/>
        <rFont val="Arial"/>
        <family val="2"/>
      </rPr>
      <t xml:space="preserve">-2 </t>
    </r>
    <r>
      <rPr>
        <sz val="10"/>
        <rFont val="Arial"/>
        <family val="2"/>
      </rPr>
      <t>, burrows m</t>
    </r>
    <r>
      <rPr>
        <vertAlign val="superscript"/>
        <sz val="10"/>
        <rFont val="Arial"/>
        <family val="2"/>
      </rPr>
      <t>-2</t>
    </r>
  </si>
  <si>
    <t>Refernces</t>
  </si>
  <si>
    <t>DeWitt, T.H., A.F. D'Andrea, C.A. Brown, B.D. Griffen, and P.M. Eldridge. 2004. Impact of burrowing shrimp populations on nitrogen cycling and water quality in western North American temperate estuaries. In Symposium on "Ecology of large bioturbators in tidal flats and shallow sublittoral sediments-from individual behavior to their role as ecosystem engineers", ed. A. Tamaki, 107-118. Nagasaki, Japan: Nagasaki University.</t>
  </si>
  <si>
    <r>
      <t xml:space="preserve">Dumbauld, BR, LM McCoy, TH DeWitt, JW Chapman. 2021. Estimating long-term trends in populations of two ecosystem engineering burrowing shrimps in Pacific Northwest (USA) estuaries. </t>
    </r>
    <r>
      <rPr>
        <i/>
        <sz val="10"/>
        <rFont val="Arial"/>
        <family val="2"/>
      </rPr>
      <t>Hydrobiologia</t>
    </r>
    <r>
      <rPr>
        <sz val="10"/>
        <rFont val="Arial"/>
        <family val="2"/>
      </rPr>
      <t xml:space="preserve"> doi.org/10.1007/s10750-021-04544-7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</si>
</sst>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23" x14ac:knownFonts="1">
    <font>
      <sz val="10"/>
      <name val="Arial"/>
    </font>
    <font>
      <sz val="10"/>
      <name val="Arial"/>
      <family val="2"/>
    </font>
    <font>
      <sz val="10"/>
      <name val="Times New Roman"/>
      <family val="1"/>
    </font>
    <font>
      <b/>
      <sz val="10"/>
      <name val="Times New Roman"/>
      <family val="1"/>
    </font>
    <font>
      <b/>
      <vertAlign val="superscript"/>
      <sz val="10"/>
      <name val="Times New Roman"/>
      <family val="1"/>
    </font>
    <font>
      <u/>
      <sz val="10"/>
      <name val="Times New Roman"/>
      <family val="1"/>
    </font>
    <font>
      <i/>
      <sz val="10"/>
      <name val="Times New Roman"/>
      <family val="1"/>
    </font>
    <font>
      <sz val="8"/>
      <name val="Arial"/>
      <family val="2"/>
    </font>
    <font>
      <u/>
      <vertAlign val="superscript"/>
      <sz val="10"/>
      <name val="Times New Roman"/>
      <family val="1"/>
    </font>
    <font>
      <sz val="10"/>
      <name val="Arial"/>
      <family val="2"/>
    </font>
    <font>
      <b/>
      <sz val="10"/>
      <name val="Arial"/>
      <family val="2"/>
    </font>
    <font>
      <vertAlign val="superscript"/>
      <sz val="10"/>
      <name val="Times New Roman"/>
      <family val="1"/>
    </font>
    <font>
      <vertAlign val="superscript"/>
      <sz val="10"/>
      <name val="Arial"/>
      <family val="2"/>
    </font>
    <font>
      <sz val="11"/>
      <name val="Calibri"/>
      <family val="2"/>
    </font>
    <font>
      <sz val="11"/>
      <color rgb="FF000000"/>
      <name val="Calibri"/>
      <family val="2"/>
    </font>
    <font>
      <vertAlign val="superscript"/>
      <sz val="11"/>
      <color rgb="FF000000"/>
      <name val="Calibri"/>
      <family val="2"/>
    </font>
    <font>
      <b/>
      <sz val="11"/>
      <color rgb="FF000000"/>
      <name val="Calibri"/>
      <family val="2"/>
    </font>
    <font>
      <i/>
      <sz val="11"/>
      <color rgb="FF000000"/>
      <name val="Calibri"/>
      <family val="2"/>
    </font>
    <font>
      <sz val="12"/>
      <name val="Arial"/>
      <family val="2"/>
    </font>
    <font>
      <i/>
      <sz val="12"/>
      <color rgb="FF000000"/>
      <name val="Arial"/>
      <family val="2"/>
    </font>
    <font>
      <b/>
      <sz val="12"/>
      <color rgb="FF000000"/>
      <name val="Arial"/>
      <family val="2"/>
    </font>
    <font>
      <sz val="12"/>
      <color rgb="FF000000"/>
      <name val="Arial"/>
      <family val="2"/>
    </font>
    <font>
      <i/>
      <sz val="10"/>
      <name val="Arial"/>
      <family val="2"/>
    </font>
  </fonts>
  <fills count="2">
    <fill>
      <patternFill patternType="none"/>
    </fill>
    <fill>
      <patternFill patternType="gray125"/>
    </fill>
  </fills>
  <borders count="9">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0" fontId="2" fillId="0" borderId="1" xfId="0" applyFont="1" applyBorder="1" applyAlignment="1">
      <alignment horizontal="center" wrapText="1"/>
    </xf>
    <xf numFmtId="0" fontId="2" fillId="0" borderId="0" xfId="0" applyFont="1"/>
    <xf numFmtId="0" fontId="2" fillId="0" borderId="2" xfId="0" applyFont="1" applyBorder="1"/>
    <xf numFmtId="0" fontId="2" fillId="0" borderId="0" xfId="0" applyFont="1" applyAlignment="1">
      <alignment horizontal="right"/>
    </xf>
    <xf numFmtId="0" fontId="2" fillId="0" borderId="3" xfId="0" applyFont="1" applyBorder="1" applyAlignment="1">
      <alignment horizontal="right"/>
    </xf>
    <xf numFmtId="0" fontId="6" fillId="0" borderId="2" xfId="0" applyFont="1" applyBorder="1"/>
    <xf numFmtId="0" fontId="2" fillId="0" borderId="4" xfId="0" applyFont="1" applyBorder="1"/>
    <xf numFmtId="0" fontId="2" fillId="0" borderId="5" xfId="0" applyFont="1" applyBorder="1" applyAlignment="1">
      <alignment horizontal="right"/>
    </xf>
    <xf numFmtId="0" fontId="2" fillId="0" borderId="6" xfId="0" applyFont="1" applyBorder="1" applyAlignment="1">
      <alignment horizontal="right"/>
    </xf>
    <xf numFmtId="0" fontId="2" fillId="0" borderId="5" xfId="0" applyFont="1" applyBorder="1" applyAlignment="1">
      <alignment horizontal="right" wrapText="1"/>
    </xf>
    <xf numFmtId="0" fontId="2" fillId="0" borderId="5" xfId="0" applyFont="1" applyBorder="1" applyAlignment="1">
      <alignment horizontal="center" wrapText="1"/>
    </xf>
    <xf numFmtId="0" fontId="5" fillId="0" borderId="1" xfId="0" applyFont="1" applyBorder="1" applyAlignment="1">
      <alignment horizontal="center" wrapText="1"/>
    </xf>
    <xf numFmtId="0" fontId="2" fillId="0" borderId="6" xfId="0" applyFont="1" applyBorder="1" applyAlignment="1">
      <alignment horizontal="right" wrapText="1"/>
    </xf>
    <xf numFmtId="0" fontId="2" fillId="0" borderId="0" xfId="0" applyFont="1" applyBorder="1" applyAlignment="1">
      <alignment horizontal="center" wrapText="1"/>
    </xf>
    <xf numFmtId="0" fontId="2" fillId="0" borderId="0" xfId="0" applyFont="1" applyBorder="1" applyAlignment="1">
      <alignment horizontal="right"/>
    </xf>
    <xf numFmtId="0" fontId="5" fillId="0" borderId="0" xfId="0" applyFont="1" applyBorder="1" applyAlignment="1">
      <alignment horizontal="center" wrapText="1"/>
    </xf>
    <xf numFmtId="0" fontId="2" fillId="0" borderId="4" xfId="0" applyFont="1" applyBorder="1" applyAlignment="1">
      <alignment horizontal="right" wrapText="1"/>
    </xf>
    <xf numFmtId="166" fontId="2" fillId="0" borderId="0" xfId="1" applyNumberFormat="1" applyFont="1" applyAlignment="1">
      <alignment horizontal="right"/>
    </xf>
    <xf numFmtId="166" fontId="2" fillId="0" borderId="3" xfId="0" applyNumberFormat="1" applyFont="1" applyBorder="1" applyAlignment="1">
      <alignment horizontal="right"/>
    </xf>
    <xf numFmtId="164" fontId="2" fillId="0" borderId="0" xfId="0" applyNumberFormat="1" applyFont="1" applyAlignment="1">
      <alignment horizontal="right"/>
    </xf>
    <xf numFmtId="164" fontId="2" fillId="0" borderId="3" xfId="0" applyNumberFormat="1" applyFont="1" applyBorder="1" applyAlignment="1">
      <alignment horizontal="right"/>
    </xf>
    <xf numFmtId="164" fontId="2" fillId="0" borderId="5" xfId="0" applyNumberFormat="1" applyFont="1" applyBorder="1" applyAlignment="1">
      <alignment horizontal="right"/>
    </xf>
    <xf numFmtId="164" fontId="2" fillId="0" borderId="2" xfId="0" applyNumberFormat="1" applyFont="1" applyBorder="1" applyAlignment="1">
      <alignment horizontal="right" wrapText="1"/>
    </xf>
    <xf numFmtId="164" fontId="2" fillId="0" borderId="0" xfId="0" applyNumberFormat="1" applyFont="1" applyBorder="1" applyAlignment="1">
      <alignment horizontal="right" wrapText="1"/>
    </xf>
    <xf numFmtId="164" fontId="2" fillId="0" borderId="3" xfId="0" applyNumberFormat="1" applyFont="1" applyBorder="1" applyAlignment="1">
      <alignment horizontal="right" wrapText="1"/>
    </xf>
    <xf numFmtId="1" fontId="2" fillId="0" borderId="0" xfId="0" applyNumberFormat="1" applyFont="1" applyBorder="1" applyAlignment="1">
      <alignment horizontal="right" wrapText="1"/>
    </xf>
    <xf numFmtId="164" fontId="2" fillId="0" borderId="0" xfId="0" applyNumberFormat="1" applyFont="1" applyBorder="1" applyAlignment="1">
      <alignment horizontal="right"/>
    </xf>
    <xf numFmtId="0" fontId="2" fillId="0" borderId="0" xfId="0" applyFont="1" applyBorder="1"/>
    <xf numFmtId="166" fontId="2" fillId="0" borderId="0" xfId="1" applyNumberFormat="1" applyFont="1" applyBorder="1" applyAlignment="1">
      <alignment horizontal="right"/>
    </xf>
    <xf numFmtId="166" fontId="2" fillId="0" borderId="0" xfId="0" applyNumberFormat="1" applyFont="1" applyBorder="1" applyAlignment="1">
      <alignment horizontal="right"/>
    </xf>
    <xf numFmtId="166" fontId="2" fillId="0" borderId="5" xfId="0" applyNumberFormat="1" applyFont="1" applyBorder="1" applyAlignment="1">
      <alignment horizontal="right"/>
    </xf>
    <xf numFmtId="164" fontId="2" fillId="0" borderId="0" xfId="1" applyNumberFormat="1" applyFont="1" applyAlignment="1">
      <alignment horizontal="right"/>
    </xf>
    <xf numFmtId="0" fontId="9" fillId="0" borderId="0" xfId="0" applyFont="1"/>
    <xf numFmtId="165" fontId="2" fillId="0" borderId="0" xfId="0" applyNumberFormat="1" applyFont="1" applyAlignment="1">
      <alignment horizontal="right"/>
    </xf>
    <xf numFmtId="0" fontId="0" fillId="0" borderId="0" xfId="0" applyAlignment="1"/>
    <xf numFmtId="164" fontId="2" fillId="0" borderId="2" xfId="0" applyNumberFormat="1" applyFont="1" applyBorder="1" applyAlignment="1">
      <alignment horizontal="right"/>
    </xf>
    <xf numFmtId="165" fontId="2" fillId="0" borderId="0" xfId="0" applyNumberFormat="1" applyFont="1" applyBorder="1" applyAlignment="1">
      <alignment horizontal="right"/>
    </xf>
    <xf numFmtId="164" fontId="2" fillId="0" borderId="0" xfId="1" applyNumberFormat="1" applyFont="1" applyBorder="1" applyAlignment="1">
      <alignment horizontal="right"/>
    </xf>
    <xf numFmtId="165" fontId="2" fillId="0" borderId="2" xfId="0" applyNumberFormat="1" applyFont="1" applyBorder="1" applyAlignment="1">
      <alignment horizontal="right"/>
    </xf>
    <xf numFmtId="165" fontId="2" fillId="0" borderId="3" xfId="0" applyNumberFormat="1" applyFont="1" applyBorder="1" applyAlignment="1">
      <alignment horizontal="right"/>
    </xf>
    <xf numFmtId="164" fontId="2" fillId="0" borderId="2" xfId="1" applyNumberFormat="1" applyFont="1" applyBorder="1" applyAlignment="1">
      <alignment horizontal="right"/>
    </xf>
    <xf numFmtId="164" fontId="2" fillId="0" borderId="3" xfId="1" applyNumberFormat="1" applyFont="1" applyBorder="1" applyAlignment="1">
      <alignment horizontal="right"/>
    </xf>
    <xf numFmtId="166" fontId="2" fillId="0" borderId="4" xfId="0" applyNumberFormat="1" applyFont="1" applyBorder="1" applyAlignment="1">
      <alignment horizontal="right"/>
    </xf>
    <xf numFmtId="166" fontId="2" fillId="0" borderId="6" xfId="0" applyNumberFormat="1" applyFont="1" applyBorder="1" applyAlignment="1">
      <alignment horizontal="right"/>
    </xf>
    <xf numFmtId="1" fontId="2" fillId="0" borderId="0" xfId="0" applyNumberFormat="1" applyFont="1" applyBorder="1" applyAlignment="1">
      <alignment horizontal="right"/>
    </xf>
    <xf numFmtId="1" fontId="2" fillId="0" borderId="3" xfId="0" applyNumberFormat="1" applyFont="1" applyBorder="1" applyAlignment="1">
      <alignment horizontal="right"/>
    </xf>
    <xf numFmtId="1" fontId="2" fillId="0" borderId="0" xfId="1" applyNumberFormat="1" applyFont="1" applyBorder="1" applyAlignment="1">
      <alignment horizontal="right"/>
    </xf>
    <xf numFmtId="1" fontId="2" fillId="0" borderId="3" xfId="1" applyNumberFormat="1" applyFont="1" applyBorder="1" applyAlignment="1">
      <alignment horizontal="right"/>
    </xf>
    <xf numFmtId="1" fontId="2" fillId="0" borderId="5" xfId="0" applyNumberFormat="1" applyFont="1" applyBorder="1" applyAlignment="1">
      <alignment horizontal="right"/>
    </xf>
    <xf numFmtId="1" fontId="2" fillId="0" borderId="6" xfId="0" applyNumberFormat="1" applyFont="1" applyBorder="1" applyAlignment="1">
      <alignment horizontal="right"/>
    </xf>
    <xf numFmtId="1" fontId="2" fillId="0" borderId="2" xfId="0" applyNumberFormat="1" applyFont="1" applyBorder="1" applyAlignment="1">
      <alignment horizontal="right"/>
    </xf>
    <xf numFmtId="1" fontId="2" fillId="0" borderId="2" xfId="1" applyNumberFormat="1" applyFont="1" applyBorder="1" applyAlignment="1">
      <alignment horizontal="right"/>
    </xf>
    <xf numFmtId="1" fontId="2" fillId="0" borderId="4" xfId="0" applyNumberFormat="1" applyFont="1" applyBorder="1" applyAlignment="1">
      <alignment horizontal="right"/>
    </xf>
    <xf numFmtId="0" fontId="0" fillId="0" borderId="0" xfId="0" applyAlignment="1">
      <alignment vertical="top"/>
    </xf>
    <xf numFmtId="0" fontId="9"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13" fillId="0" borderId="0" xfId="0" applyFont="1"/>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5" xfId="0" applyFont="1" applyBorder="1" applyAlignment="1">
      <alignment horizontal="center" vertic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right" vertical="center"/>
    </xf>
    <xf numFmtId="0" fontId="14" fillId="0" borderId="5"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Alignment="1">
      <alignment horizontal="right" vertical="center"/>
    </xf>
    <xf numFmtId="0" fontId="17" fillId="0" borderId="3" xfId="0" applyFont="1" applyBorder="1" applyAlignment="1">
      <alignment horizontal="right" vertical="center"/>
    </xf>
    <xf numFmtId="9" fontId="14" fillId="0" borderId="0" xfId="0" applyNumberFormat="1" applyFont="1" applyAlignment="1">
      <alignment horizontal="center" vertical="center"/>
    </xf>
    <xf numFmtId="0" fontId="18" fillId="0" borderId="0" xfId="0" applyFont="1"/>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1" fillId="0" borderId="0" xfId="0" applyFont="1" applyAlignment="1">
      <alignment horizontal="right" vertical="center"/>
    </xf>
    <xf numFmtId="0" fontId="21" fillId="0" borderId="0" xfId="0" applyFont="1" applyBorder="1" applyAlignment="1">
      <alignment horizontal="center" vertical="center"/>
    </xf>
    <xf numFmtId="9" fontId="21" fillId="0" borderId="0" xfId="0" applyNumberFormat="1" applyFont="1" applyAlignment="1">
      <alignment horizontal="center" vertical="center"/>
    </xf>
    <xf numFmtId="0" fontId="20" fillId="0" borderId="0" xfId="0" applyFont="1" applyAlignment="1">
      <alignment horizontal="center" vertical="center"/>
    </xf>
    <xf numFmtId="0" fontId="18"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3" fillId="0" borderId="7" xfId="0" applyFont="1" applyBorder="1" applyAlignment="1">
      <alignment wrapText="1"/>
    </xf>
    <xf numFmtId="0" fontId="3" fillId="0" borderId="2" xfId="0" applyFont="1" applyBorder="1" applyAlignment="1">
      <alignment wrapText="1"/>
    </xf>
    <xf numFmtId="0" fontId="5" fillId="0" borderId="1" xfId="0" applyFont="1" applyBorder="1" applyAlignment="1">
      <alignment horizont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center" wrapText="1"/>
    </xf>
    <xf numFmtId="0" fontId="6" fillId="0" borderId="1" xfId="0" applyFont="1" applyBorder="1" applyAlignment="1">
      <alignment horizontal="center" wrapText="1"/>
    </xf>
    <xf numFmtId="0" fontId="2" fillId="0" borderId="1" xfId="0" applyFont="1" applyBorder="1" applyAlignment="1">
      <alignment horizontal="center" wrapText="1"/>
    </xf>
    <xf numFmtId="0" fontId="2" fillId="0" borderId="8"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6" fillId="0" borderId="7" xfId="0" applyFont="1" applyBorder="1" applyAlignment="1">
      <alignment horizontal="center" wrapText="1"/>
    </xf>
    <xf numFmtId="0" fontId="2" fillId="0" borderId="2" xfId="0" applyFont="1" applyBorder="1" applyAlignment="1">
      <alignment horizontal="center" wrapText="1"/>
    </xf>
    <xf numFmtId="0" fontId="5" fillId="0" borderId="7" xfId="0" applyFont="1" applyBorder="1" applyAlignment="1">
      <alignment horizontal="center" wrapText="1"/>
    </xf>
    <xf numFmtId="0" fontId="5" fillId="0" borderId="2" xfId="0" applyFont="1" applyBorder="1" applyAlignment="1">
      <alignment horizontal="center" wrapText="1"/>
    </xf>
    <xf numFmtId="0" fontId="2" fillId="0" borderId="7"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3" fillId="0" borderId="7" xfId="0" applyFont="1" applyBorder="1"/>
    <xf numFmtId="0" fontId="3" fillId="0" borderId="4" xfId="0" applyFont="1" applyBorder="1"/>
    <xf numFmtId="0" fontId="2" fillId="0" borderId="0" xfId="0" applyFont="1" applyAlignment="1">
      <alignment horizontal="center" wrapText="1"/>
    </xf>
    <xf numFmtId="0" fontId="14" fillId="0" borderId="0" xfId="0" applyFont="1" applyAlignment="1">
      <alignment horizontal="center" vertical="center" textRotation="90" wrapText="1"/>
    </xf>
    <xf numFmtId="0" fontId="17" fillId="0" borderId="0" xfId="0" applyFont="1" applyAlignment="1">
      <alignment horizontal="center" vertical="center" textRotation="90" wrapText="1"/>
    </xf>
    <xf numFmtId="0" fontId="1" fillId="0" borderId="0" xfId="0" applyFont="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114300</xdr:rowOff>
    </xdr:from>
    <xdr:to>
      <xdr:col>10</xdr:col>
      <xdr:colOff>267136</xdr:colOff>
      <xdr:row>25</xdr:row>
      <xdr:rowOff>95587</xdr:rowOff>
    </xdr:to>
    <xdr:pic>
      <xdr:nvPicPr>
        <xdr:cNvPr id="2" name="Picture 1">
          <a:extLst>
            <a:ext uri="{FF2B5EF4-FFF2-40B4-BE49-F238E27FC236}">
              <a16:creationId xmlns:a16="http://schemas.microsoft.com/office/drawing/2014/main" id="{4144260F-847C-4A11-8274-D915808EFE08}"/>
            </a:ext>
          </a:extLst>
        </xdr:cNvPr>
        <xdr:cNvPicPr>
          <a:picLocks noChangeAspect="1"/>
        </xdr:cNvPicPr>
      </xdr:nvPicPr>
      <xdr:blipFill>
        <a:blip xmlns:r="http://schemas.openxmlformats.org/officeDocument/2006/relationships" r:embed="rId1"/>
        <a:stretch>
          <a:fillRect/>
        </a:stretch>
      </xdr:blipFill>
      <xdr:spPr>
        <a:xfrm>
          <a:off x="9067800" y="438150"/>
          <a:ext cx="5029636" cy="3886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305038</xdr:colOff>
      <xdr:row>16</xdr:row>
      <xdr:rowOff>152638</xdr:rowOff>
    </xdr:to>
    <xdr:pic>
      <xdr:nvPicPr>
        <xdr:cNvPr id="2" name="Picture 1">
          <a:extLst>
            <a:ext uri="{FF2B5EF4-FFF2-40B4-BE49-F238E27FC236}">
              <a16:creationId xmlns:a16="http://schemas.microsoft.com/office/drawing/2014/main" id="{082A65B4-2BE6-4FA6-BB6F-CB7F78BE0448}"/>
            </a:ext>
          </a:extLst>
        </xdr:cNvPr>
        <xdr:cNvPicPr>
          <a:picLocks noChangeAspect="1"/>
        </xdr:cNvPicPr>
      </xdr:nvPicPr>
      <xdr:blipFill>
        <a:blip xmlns:r="http://schemas.openxmlformats.org/officeDocument/2006/relationships" r:embed="rId1"/>
        <a:stretch>
          <a:fillRect/>
        </a:stretch>
      </xdr:blipFill>
      <xdr:spPr>
        <a:xfrm>
          <a:off x="0" y="0"/>
          <a:ext cx="2743438" cy="2743438"/>
        </a:xfrm>
        <a:prstGeom prst="rect">
          <a:avLst/>
        </a:prstGeom>
        <a:solidFill>
          <a:schemeClr val="bg1"/>
        </a:solidFill>
      </xdr:spPr>
    </xdr:pic>
    <xdr:clientData/>
  </xdr:twoCellAnchor>
  <xdr:twoCellAnchor editAs="oneCell">
    <xdr:from>
      <xdr:col>5</xdr:col>
      <xdr:colOff>0</xdr:colOff>
      <xdr:row>0</xdr:row>
      <xdr:rowOff>0</xdr:rowOff>
    </xdr:from>
    <xdr:to>
      <xdr:col>9</xdr:col>
      <xdr:colOff>304800</xdr:colOff>
      <xdr:row>16</xdr:row>
      <xdr:rowOff>152400</xdr:rowOff>
    </xdr:to>
    <xdr:pic>
      <xdr:nvPicPr>
        <xdr:cNvPr id="3" name="Picture 2">
          <a:extLst>
            <a:ext uri="{FF2B5EF4-FFF2-40B4-BE49-F238E27FC236}">
              <a16:creationId xmlns:a16="http://schemas.microsoft.com/office/drawing/2014/main" id="{58BA3D73-F88D-452F-86FC-BEDD5349269A}"/>
            </a:ext>
          </a:extLst>
        </xdr:cNvPr>
        <xdr:cNvPicPr/>
      </xdr:nvPicPr>
      <xdr:blipFill>
        <a:blip xmlns:r="http://schemas.openxmlformats.org/officeDocument/2006/relationships" r:embed="rId2"/>
        <a:stretch>
          <a:fillRect/>
        </a:stretch>
      </xdr:blipFill>
      <xdr:spPr>
        <a:xfrm>
          <a:off x="3048000" y="0"/>
          <a:ext cx="2743200" cy="2743200"/>
        </a:xfrm>
        <a:prstGeom prst="rect">
          <a:avLst/>
        </a:prstGeom>
        <a:solidFill>
          <a:schemeClr val="bg1"/>
        </a:solidFill>
      </xdr:spPr>
    </xdr:pic>
    <xdr:clientData/>
  </xdr:twoCellAnchor>
  <xdr:twoCellAnchor editAs="oneCell">
    <xdr:from>
      <xdr:col>0</xdr:col>
      <xdr:colOff>0</xdr:colOff>
      <xdr:row>20</xdr:row>
      <xdr:rowOff>95250</xdr:rowOff>
    </xdr:from>
    <xdr:to>
      <xdr:col>9</xdr:col>
      <xdr:colOff>457200</xdr:colOff>
      <xdr:row>26</xdr:row>
      <xdr:rowOff>69215</xdr:rowOff>
    </xdr:to>
    <xdr:pic>
      <xdr:nvPicPr>
        <xdr:cNvPr id="4" name="Picture 3">
          <a:extLst>
            <a:ext uri="{FF2B5EF4-FFF2-40B4-BE49-F238E27FC236}">
              <a16:creationId xmlns:a16="http://schemas.microsoft.com/office/drawing/2014/main" id="{A3F8F0AB-17A0-4AAD-B86B-E404A25D6321}"/>
            </a:ext>
          </a:extLst>
        </xdr:cNvPr>
        <xdr:cNvPicPr/>
      </xdr:nvPicPr>
      <xdr:blipFill>
        <a:blip xmlns:r="http://schemas.openxmlformats.org/officeDocument/2006/relationships" r:embed="rId3"/>
        <a:srcRect t="46799" b="37289"/>
        <a:stretch>
          <a:fillRect/>
        </a:stretch>
      </xdr:blipFill>
      <xdr:spPr bwMode="auto">
        <a:xfrm>
          <a:off x="0" y="3333750"/>
          <a:ext cx="5943600" cy="945515"/>
        </a:xfrm>
        <a:prstGeom prst="rect">
          <a:avLst/>
        </a:prstGeom>
        <a:solidFill>
          <a:schemeClr val="bg1"/>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37"/>
  <sheetViews>
    <sheetView tabSelected="1" workbookViewId="0">
      <selection activeCell="D30" sqref="D30"/>
    </sheetView>
  </sheetViews>
  <sheetFormatPr defaultRowHeight="12.75" x14ac:dyDescent="0.2"/>
  <cols>
    <col min="1" max="1" width="24.42578125" style="54" customWidth="1"/>
    <col min="2" max="2" width="88.28515625" style="54" customWidth="1"/>
    <col min="3" max="16384" width="9.140625" style="54"/>
  </cols>
  <sheetData>
    <row r="2" spans="1:2" x14ac:dyDescent="0.2">
      <c r="A2" s="57" t="s">
        <v>53</v>
      </c>
    </row>
    <row r="3" spans="1:2" x14ac:dyDescent="0.2">
      <c r="A3" s="57" t="s">
        <v>54</v>
      </c>
      <c r="B3" s="57" t="s">
        <v>49</v>
      </c>
    </row>
    <row r="4" spans="1:2" x14ac:dyDescent="0.2">
      <c r="A4" s="55" t="s">
        <v>29</v>
      </c>
      <c r="B4" s="54" t="s">
        <v>55</v>
      </c>
    </row>
    <row r="5" spans="1:2" x14ac:dyDescent="0.2">
      <c r="A5" s="55" t="s">
        <v>30</v>
      </c>
      <c r="B5" s="54" t="s">
        <v>56</v>
      </c>
    </row>
    <row r="6" spans="1:2" x14ac:dyDescent="0.2">
      <c r="A6" s="55" t="s">
        <v>64</v>
      </c>
      <c r="B6" s="55" t="s">
        <v>58</v>
      </c>
    </row>
    <row r="7" spans="1:2" x14ac:dyDescent="0.2">
      <c r="A7" s="55" t="s">
        <v>71</v>
      </c>
      <c r="B7" s="55" t="s">
        <v>80</v>
      </c>
    </row>
    <row r="8" spans="1:2" ht="14.25" x14ac:dyDescent="0.2">
      <c r="A8" s="55" t="s">
        <v>96</v>
      </c>
      <c r="B8" s="55" t="s">
        <v>57</v>
      </c>
    </row>
    <row r="9" spans="1:2" x14ac:dyDescent="0.2">
      <c r="A9" s="55" t="s">
        <v>59</v>
      </c>
      <c r="B9" s="55" t="s">
        <v>60</v>
      </c>
    </row>
    <row r="10" spans="1:2" x14ac:dyDescent="0.2">
      <c r="A10" s="55" t="s">
        <v>61</v>
      </c>
      <c r="B10" s="55" t="s">
        <v>63</v>
      </c>
    </row>
    <row r="11" spans="1:2" x14ac:dyDescent="0.2">
      <c r="A11" s="55" t="s">
        <v>62</v>
      </c>
      <c r="B11" s="55" t="s">
        <v>63</v>
      </c>
    </row>
    <row r="12" spans="1:2" x14ac:dyDescent="0.2">
      <c r="A12" s="54" t="s">
        <v>83</v>
      </c>
      <c r="B12" s="55" t="s">
        <v>88</v>
      </c>
    </row>
    <row r="13" spans="1:2" x14ac:dyDescent="0.2">
      <c r="A13" s="54" t="s">
        <v>70</v>
      </c>
      <c r="B13" s="55" t="s">
        <v>89</v>
      </c>
    </row>
    <row r="21" spans="1:2" x14ac:dyDescent="0.2">
      <c r="A21" s="57" t="s">
        <v>65</v>
      </c>
      <c r="B21" s="57"/>
    </row>
    <row r="22" spans="1:2" x14ac:dyDescent="0.2">
      <c r="A22" s="57" t="s">
        <v>51</v>
      </c>
      <c r="B22" s="57" t="s">
        <v>52</v>
      </c>
    </row>
    <row r="23" spans="1:2" ht="25.5" x14ac:dyDescent="0.2">
      <c r="A23" s="54" t="s">
        <v>50</v>
      </c>
      <c r="B23" s="56" t="s">
        <v>77</v>
      </c>
    </row>
    <row r="24" spans="1:2" x14ac:dyDescent="0.2">
      <c r="B24" s="55"/>
    </row>
    <row r="26" spans="1:2" ht="25.5" x14ac:dyDescent="0.2">
      <c r="A26" s="55" t="s">
        <v>66</v>
      </c>
      <c r="B26" s="56" t="s">
        <v>78</v>
      </c>
    </row>
    <row r="28" spans="1:2" ht="51" x14ac:dyDescent="0.2">
      <c r="A28" s="55" t="s">
        <v>79</v>
      </c>
      <c r="B28" s="56" t="s">
        <v>81</v>
      </c>
    </row>
    <row r="30" spans="1:2" ht="38.25" x14ac:dyDescent="0.2">
      <c r="A30" s="55" t="s">
        <v>90</v>
      </c>
      <c r="B30" s="56" t="s">
        <v>91</v>
      </c>
    </row>
    <row r="32" spans="1:2" ht="25.5" x14ac:dyDescent="0.2">
      <c r="A32" s="55" t="s">
        <v>95</v>
      </c>
      <c r="B32" s="56" t="s">
        <v>94</v>
      </c>
    </row>
    <row r="35" spans="1:2" ht="63.75" x14ac:dyDescent="0.2">
      <c r="A35" s="57" t="s">
        <v>97</v>
      </c>
      <c r="B35" s="108" t="s">
        <v>98</v>
      </c>
    </row>
    <row r="37" spans="1:2" ht="38.25" x14ac:dyDescent="0.2">
      <c r="B37" s="108" t="s">
        <v>99</v>
      </c>
    </row>
  </sheetData>
  <phoneticPr fontId="7"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6"/>
  <sheetViews>
    <sheetView topLeftCell="S1" workbookViewId="0">
      <selection activeCell="W33" sqref="W33"/>
    </sheetView>
  </sheetViews>
  <sheetFormatPr defaultColWidth="8.85546875" defaultRowHeight="12.75" x14ac:dyDescent="0.2"/>
  <cols>
    <col min="1" max="3" width="12.28515625" style="2" bestFit="1" customWidth="1"/>
    <col min="4" max="7" width="8.85546875" style="2"/>
    <col min="8" max="8" width="20.7109375" style="2" customWidth="1"/>
    <col min="9" max="9" width="12.7109375" style="2" bestFit="1" customWidth="1"/>
    <col min="10" max="12" width="12.28515625" style="2" bestFit="1" customWidth="1"/>
    <col min="13" max="13" width="11.28515625" style="2" bestFit="1" customWidth="1"/>
    <col min="14" max="16" width="12.28515625" style="2" bestFit="1" customWidth="1"/>
    <col min="17" max="17" width="13.7109375" style="2" bestFit="1" customWidth="1"/>
    <col min="18" max="18" width="13.7109375" style="2" customWidth="1"/>
    <col min="19" max="19" width="20.7109375" style="2" customWidth="1"/>
    <col min="20" max="31" width="7.28515625" style="2" customWidth="1"/>
    <col min="32" max="16384" width="8.85546875" style="2"/>
  </cols>
  <sheetData>
    <row r="1" spans="1:31" ht="26.45" customHeight="1" x14ac:dyDescent="0.2">
      <c r="A1" s="97" t="s">
        <v>0</v>
      </c>
      <c r="B1" s="89" t="s">
        <v>1</v>
      </c>
      <c r="C1" s="89" t="s">
        <v>2</v>
      </c>
      <c r="H1" s="103" t="s">
        <v>3</v>
      </c>
      <c r="I1" s="97" t="s">
        <v>0</v>
      </c>
      <c r="J1" s="89" t="s">
        <v>1</v>
      </c>
      <c r="K1" s="90" t="s">
        <v>2</v>
      </c>
      <c r="L1" s="97" t="s">
        <v>0</v>
      </c>
      <c r="M1" s="89" t="s">
        <v>1</v>
      </c>
      <c r="N1" s="90" t="s">
        <v>2</v>
      </c>
      <c r="O1" s="97" t="s">
        <v>0</v>
      </c>
      <c r="P1" s="89" t="s">
        <v>1</v>
      </c>
      <c r="Q1" s="90" t="s">
        <v>2</v>
      </c>
      <c r="R1" s="1"/>
      <c r="S1" s="103" t="s">
        <v>3</v>
      </c>
      <c r="T1" s="89" t="s">
        <v>0</v>
      </c>
      <c r="U1" s="89" t="s">
        <v>1</v>
      </c>
      <c r="V1" s="90" t="s">
        <v>2</v>
      </c>
      <c r="W1" s="97" t="s">
        <v>0</v>
      </c>
      <c r="X1" s="89" t="s">
        <v>1</v>
      </c>
      <c r="Y1" s="90" t="s">
        <v>2</v>
      </c>
      <c r="Z1" s="97" t="s">
        <v>0</v>
      </c>
      <c r="AA1" s="89" t="s">
        <v>1</v>
      </c>
      <c r="AB1" s="90" t="s">
        <v>2</v>
      </c>
      <c r="AC1" s="97" t="s">
        <v>0</v>
      </c>
      <c r="AD1" s="89" t="s">
        <v>1</v>
      </c>
      <c r="AE1" s="90" t="s">
        <v>2</v>
      </c>
    </row>
    <row r="2" spans="1:31" ht="13.9" customHeight="1" thickBot="1" x14ac:dyDescent="0.25">
      <c r="A2" s="102"/>
      <c r="B2" s="100"/>
      <c r="C2" s="100"/>
      <c r="H2" s="104"/>
      <c r="I2" s="102"/>
      <c r="J2" s="100"/>
      <c r="K2" s="101"/>
      <c r="L2" s="102"/>
      <c r="M2" s="100"/>
      <c r="N2" s="101"/>
      <c r="O2" s="102"/>
      <c r="P2" s="100"/>
      <c r="Q2" s="101"/>
      <c r="R2" s="11"/>
      <c r="S2" s="104"/>
      <c r="T2" s="100"/>
      <c r="U2" s="100"/>
      <c r="V2" s="101"/>
      <c r="W2" s="102"/>
      <c r="X2" s="100"/>
      <c r="Y2" s="101"/>
      <c r="Z2" s="102"/>
      <c r="AA2" s="100"/>
      <c r="AB2" s="101"/>
      <c r="AC2" s="102"/>
      <c r="AD2" s="100"/>
      <c r="AE2" s="101"/>
    </row>
    <row r="3" spans="1:31" ht="15.6" customHeight="1" x14ac:dyDescent="0.2">
      <c r="A3" s="95" t="s">
        <v>7</v>
      </c>
      <c r="B3" s="83"/>
      <c r="C3" s="84"/>
      <c r="H3" s="81" t="s">
        <v>4</v>
      </c>
      <c r="I3" s="95" t="s">
        <v>36</v>
      </c>
      <c r="J3" s="83"/>
      <c r="K3" s="84"/>
      <c r="L3" s="95" t="s">
        <v>37</v>
      </c>
      <c r="M3" s="83"/>
      <c r="N3" s="84"/>
      <c r="O3" s="95" t="s">
        <v>38</v>
      </c>
      <c r="P3" s="83"/>
      <c r="Q3" s="84"/>
      <c r="R3" s="12"/>
      <c r="S3" s="82" t="s">
        <v>4</v>
      </c>
      <c r="T3" s="98" t="s">
        <v>45</v>
      </c>
      <c r="U3" s="91"/>
      <c r="V3" s="92"/>
      <c r="W3" s="94" t="s">
        <v>46</v>
      </c>
      <c r="X3" s="91"/>
      <c r="Y3" s="92"/>
      <c r="Z3" s="99" t="s">
        <v>47</v>
      </c>
      <c r="AA3" s="91"/>
      <c r="AB3" s="92"/>
      <c r="AC3" s="94" t="s">
        <v>48</v>
      </c>
      <c r="AD3" s="91"/>
      <c r="AE3" s="92"/>
    </row>
    <row r="4" spans="1:31" x14ac:dyDescent="0.2">
      <c r="A4" s="96"/>
      <c r="B4" s="85"/>
      <c r="C4" s="87"/>
      <c r="H4" s="82"/>
      <c r="I4" s="96"/>
      <c r="J4" s="86"/>
      <c r="K4" s="87"/>
      <c r="L4" s="96"/>
      <c r="M4" s="86"/>
      <c r="N4" s="87"/>
      <c r="O4" s="96"/>
      <c r="P4" s="85"/>
      <c r="Q4" s="87"/>
      <c r="R4" s="16"/>
      <c r="S4" s="82"/>
      <c r="T4" s="91"/>
      <c r="U4" s="91"/>
      <c r="V4" s="92"/>
      <c r="W4" s="94"/>
      <c r="X4" s="91"/>
      <c r="Y4" s="92"/>
      <c r="Z4" s="94"/>
      <c r="AA4" s="91"/>
      <c r="AB4" s="92"/>
      <c r="AC4" s="94"/>
      <c r="AD4" s="91"/>
      <c r="AE4" s="92"/>
    </row>
    <row r="5" spans="1:31" ht="13.15" customHeight="1" x14ac:dyDescent="0.2">
      <c r="A5" s="23">
        <v>34.31</v>
      </c>
      <c r="B5" s="24">
        <v>30.67</v>
      </c>
      <c r="C5" s="25">
        <v>64.98</v>
      </c>
      <c r="H5" s="3" t="s">
        <v>8</v>
      </c>
      <c r="I5" s="4">
        <v>0</v>
      </c>
      <c r="J5" s="4">
        <v>0</v>
      </c>
      <c r="K5" s="4">
        <v>0</v>
      </c>
      <c r="L5" s="4">
        <v>0</v>
      </c>
      <c r="M5" s="4">
        <v>0</v>
      </c>
      <c r="N5" s="4">
        <v>0</v>
      </c>
      <c r="O5" s="4">
        <f t="shared" ref="O5:O17" si="0">SUM(I5,L5)</f>
        <v>0</v>
      </c>
      <c r="P5" s="4">
        <f t="shared" ref="P5:P17" si="1">SUM(J5,M5)</f>
        <v>0</v>
      </c>
      <c r="Q5" s="4">
        <f t="shared" ref="Q5:Q17" si="2">SUM(K5,N5)</f>
        <v>0</v>
      </c>
      <c r="R5" s="4"/>
      <c r="S5" s="3" t="s">
        <v>8</v>
      </c>
      <c r="T5" s="27">
        <v>0</v>
      </c>
      <c r="U5" s="27">
        <v>0</v>
      </c>
      <c r="V5" s="21">
        <v>0</v>
      </c>
      <c r="W5" s="39">
        <v>0</v>
      </c>
      <c r="X5" s="37">
        <v>0</v>
      </c>
      <c r="Y5" s="40">
        <v>0</v>
      </c>
      <c r="Z5" s="36">
        <v>0</v>
      </c>
      <c r="AA5" s="27">
        <v>0</v>
      </c>
      <c r="AB5" s="21">
        <v>0</v>
      </c>
      <c r="AC5" s="39">
        <v>0</v>
      </c>
      <c r="AD5" s="37">
        <v>0</v>
      </c>
      <c r="AE5" s="40">
        <v>0</v>
      </c>
    </row>
    <row r="6" spans="1:31" ht="13.15" customHeight="1" x14ac:dyDescent="0.2">
      <c r="A6" s="23">
        <v>38.979999999999997</v>
      </c>
      <c r="B6" s="24">
        <v>14.662000000000001</v>
      </c>
      <c r="C6" s="25">
        <v>53.641999999999996</v>
      </c>
      <c r="H6" s="6" t="s">
        <v>9</v>
      </c>
      <c r="I6" s="18" t="e">
        <f>#REF!*A6*10000</f>
        <v>#REF!</v>
      </c>
      <c r="J6" s="18" t="e">
        <f>#REF!*B6*10000</f>
        <v>#REF!</v>
      </c>
      <c r="K6" s="19" t="e">
        <f t="shared" ref="K6:K17" si="3">SUM(I6:J6)</f>
        <v>#REF!</v>
      </c>
      <c r="L6" s="4">
        <v>0</v>
      </c>
      <c r="M6" s="4">
        <v>0</v>
      </c>
      <c r="N6" s="4">
        <v>0</v>
      </c>
      <c r="O6" s="18" t="e">
        <f t="shared" si="0"/>
        <v>#REF!</v>
      </c>
      <c r="P6" s="18" t="e">
        <f t="shared" si="1"/>
        <v>#REF!</v>
      </c>
      <c r="Q6" s="18" t="e">
        <f t="shared" si="2"/>
        <v>#REF!</v>
      </c>
      <c r="R6" s="18"/>
      <c r="S6" s="6" t="s">
        <v>9</v>
      </c>
      <c r="T6" s="27">
        <v>4.3930459999999991</v>
      </c>
      <c r="U6" s="27">
        <v>0</v>
      </c>
      <c r="V6" s="21">
        <v>4.3930459999999991</v>
      </c>
      <c r="W6" s="39">
        <v>0.94421292047474059</v>
      </c>
      <c r="X6" s="37">
        <v>0</v>
      </c>
      <c r="Y6" s="40">
        <v>0.64758976123669276</v>
      </c>
      <c r="Z6" s="36">
        <v>0</v>
      </c>
      <c r="AA6" s="27">
        <v>0</v>
      </c>
      <c r="AB6" s="21">
        <v>0</v>
      </c>
      <c r="AC6" s="39">
        <v>0</v>
      </c>
      <c r="AD6" s="37">
        <v>0</v>
      </c>
      <c r="AE6" s="40">
        <v>0</v>
      </c>
    </row>
    <row r="7" spans="1:31" ht="13.15" customHeight="1" x14ac:dyDescent="0.2">
      <c r="A7" s="23">
        <v>22.608000000000001</v>
      </c>
      <c r="B7" s="24">
        <v>14.747999999999999</v>
      </c>
      <c r="C7" s="25">
        <v>37.356000000000002</v>
      </c>
      <c r="H7" s="6" t="s">
        <v>10</v>
      </c>
      <c r="I7" s="18" t="e">
        <f>#REF!*A7*10000</f>
        <v>#REF!</v>
      </c>
      <c r="J7" s="18" t="e">
        <f>#REF!*B7*10000</f>
        <v>#REF!</v>
      </c>
      <c r="K7" s="19" t="e">
        <f t="shared" si="3"/>
        <v>#REF!</v>
      </c>
      <c r="L7" s="4">
        <v>0</v>
      </c>
      <c r="M7" s="4">
        <v>0</v>
      </c>
      <c r="N7" s="4">
        <v>0</v>
      </c>
      <c r="O7" s="18" t="e">
        <f t="shared" si="0"/>
        <v>#REF!</v>
      </c>
      <c r="P7" s="18" t="e">
        <f t="shared" si="1"/>
        <v>#REF!</v>
      </c>
      <c r="Q7" s="18" t="e">
        <f t="shared" si="2"/>
        <v>#REF!</v>
      </c>
      <c r="R7" s="18"/>
      <c r="S7" s="6" t="s">
        <v>10</v>
      </c>
      <c r="T7" s="27">
        <v>19.730001600000001</v>
      </c>
      <c r="U7" s="27">
        <v>12.870579599999997</v>
      </c>
      <c r="V7" s="21">
        <v>32.600581200000001</v>
      </c>
      <c r="W7" s="39">
        <v>4.240639053564955</v>
      </c>
      <c r="X7" s="37">
        <v>6.0394475033391544</v>
      </c>
      <c r="Y7" s="40">
        <v>4.8057321948109397</v>
      </c>
      <c r="Z7" s="36">
        <v>0</v>
      </c>
      <c r="AA7" s="27">
        <v>0</v>
      </c>
      <c r="AB7" s="21">
        <v>0</v>
      </c>
      <c r="AC7" s="39">
        <v>0</v>
      </c>
      <c r="AD7" s="37">
        <v>0</v>
      </c>
      <c r="AE7" s="40">
        <v>0</v>
      </c>
    </row>
    <row r="8" spans="1:31" ht="13.15" customHeight="1" x14ac:dyDescent="0.2">
      <c r="A8" s="23">
        <v>24.718</v>
      </c>
      <c r="B8" s="24">
        <v>22.91</v>
      </c>
      <c r="C8" s="25">
        <v>47.628</v>
      </c>
      <c r="H8" s="6" t="s">
        <v>11</v>
      </c>
      <c r="I8" s="18" t="e">
        <f>#REF!*A8*10000</f>
        <v>#REF!</v>
      </c>
      <c r="J8" s="18" t="e">
        <f>#REF!*B8*10000</f>
        <v>#REF!</v>
      </c>
      <c r="K8" s="19" t="e">
        <f t="shared" si="3"/>
        <v>#REF!</v>
      </c>
      <c r="L8" s="4">
        <v>0</v>
      </c>
      <c r="M8" s="4">
        <v>0</v>
      </c>
      <c r="N8" s="4">
        <v>0</v>
      </c>
      <c r="O8" s="18" t="e">
        <f t="shared" si="0"/>
        <v>#REF!</v>
      </c>
      <c r="P8" s="18" t="e">
        <f t="shared" si="1"/>
        <v>#REF!</v>
      </c>
      <c r="Q8" s="18" t="e">
        <f t="shared" si="2"/>
        <v>#REF!</v>
      </c>
      <c r="R8" s="18"/>
      <c r="S8" s="6" t="s">
        <v>11</v>
      </c>
      <c r="T8" s="27">
        <v>55.385622600000012</v>
      </c>
      <c r="U8" s="27">
        <v>51.334437000000008</v>
      </c>
      <c r="V8" s="46">
        <v>106.72005960000003</v>
      </c>
      <c r="W8" s="39">
        <v>11.904227833593779</v>
      </c>
      <c r="X8" s="37">
        <v>24.088397493378714</v>
      </c>
      <c r="Y8" s="40">
        <v>15.731867573326037</v>
      </c>
      <c r="Z8" s="36">
        <v>0</v>
      </c>
      <c r="AA8" s="27">
        <v>0</v>
      </c>
      <c r="AB8" s="21">
        <v>0</v>
      </c>
      <c r="AC8" s="39">
        <v>0</v>
      </c>
      <c r="AD8" s="37">
        <v>0</v>
      </c>
      <c r="AE8" s="40">
        <v>0</v>
      </c>
    </row>
    <row r="9" spans="1:31" ht="13.15" customHeight="1" x14ac:dyDescent="0.2">
      <c r="A9" s="23">
        <v>77.344999999999999</v>
      </c>
      <c r="B9" s="24">
        <v>35.799999999999997</v>
      </c>
      <c r="C9" s="25">
        <v>113.145</v>
      </c>
      <c r="H9" s="6" t="s">
        <v>12</v>
      </c>
      <c r="I9" s="18" t="e">
        <f>#REF!*A9*10000</f>
        <v>#REF!</v>
      </c>
      <c r="J9" s="18" t="e">
        <f>#REF!*B9*10000</f>
        <v>#REF!</v>
      </c>
      <c r="K9" s="19" t="e">
        <f t="shared" si="3"/>
        <v>#REF!</v>
      </c>
      <c r="L9" s="4">
        <v>0</v>
      </c>
      <c r="M9" s="4">
        <v>0</v>
      </c>
      <c r="N9" s="4">
        <v>0</v>
      </c>
      <c r="O9" s="18" t="e">
        <f t="shared" si="0"/>
        <v>#REF!</v>
      </c>
      <c r="P9" s="18" t="e">
        <f t="shared" si="1"/>
        <v>#REF!</v>
      </c>
      <c r="Q9" s="18" t="e">
        <f t="shared" si="2"/>
        <v>#REF!</v>
      </c>
      <c r="R9" s="18"/>
      <c r="S9" s="6" t="s">
        <v>12</v>
      </c>
      <c r="T9" s="45">
        <v>320.26244150000002</v>
      </c>
      <c r="U9" s="45">
        <v>148.23705999999996</v>
      </c>
      <c r="V9" s="46">
        <v>468.49950150000001</v>
      </c>
      <c r="W9" s="39">
        <v>68.835139720159049</v>
      </c>
      <c r="X9" s="37">
        <v>69.559411444014245</v>
      </c>
      <c r="Y9" s="40">
        <v>69.062668662220858</v>
      </c>
      <c r="Z9" s="36">
        <v>0</v>
      </c>
      <c r="AA9" s="27">
        <v>0</v>
      </c>
      <c r="AB9" s="21">
        <v>0</v>
      </c>
      <c r="AC9" s="39">
        <v>0</v>
      </c>
      <c r="AD9" s="37">
        <v>0</v>
      </c>
      <c r="AE9" s="40">
        <v>0</v>
      </c>
    </row>
    <row r="10" spans="1:31" ht="13.15" customHeight="1" x14ac:dyDescent="0.2">
      <c r="A10" s="23">
        <v>36.398000000000003</v>
      </c>
      <c r="B10" s="24">
        <v>0.26800000000000002</v>
      </c>
      <c r="C10" s="25">
        <v>36.666000000000004</v>
      </c>
      <c r="H10" s="6" t="s">
        <v>13</v>
      </c>
      <c r="I10" s="18" t="e">
        <f>#REF!*A10*10000</f>
        <v>#REF!</v>
      </c>
      <c r="J10" s="18" t="e">
        <f>#REF!*B10*10000</f>
        <v>#REF!</v>
      </c>
      <c r="K10" s="19" t="e">
        <f t="shared" si="3"/>
        <v>#REF!</v>
      </c>
      <c r="L10" s="18" t="e">
        <f>#REF!*A10*10000</f>
        <v>#REF!</v>
      </c>
      <c r="M10" s="18" t="e">
        <f>#REF!*B10*10000</f>
        <v>#REF!</v>
      </c>
      <c r="N10" s="19" t="e">
        <f t="shared" ref="N10:N17" si="4">SUM(L10:M10)</f>
        <v>#REF!</v>
      </c>
      <c r="O10" s="18" t="e">
        <f t="shared" si="0"/>
        <v>#REF!</v>
      </c>
      <c r="P10" s="18" t="e">
        <f t="shared" si="1"/>
        <v>#REF!</v>
      </c>
      <c r="Q10" s="18" t="e">
        <f t="shared" si="2"/>
        <v>#REF!</v>
      </c>
      <c r="R10" s="18"/>
      <c r="S10" s="6" t="s">
        <v>13</v>
      </c>
      <c r="T10" s="27">
        <v>0.3261896134463923</v>
      </c>
      <c r="U10" s="27">
        <v>2.4017477994294502E-3</v>
      </c>
      <c r="V10" s="21">
        <v>0.32859136124582178</v>
      </c>
      <c r="W10" s="39">
        <v>7.010908775841293E-2</v>
      </c>
      <c r="X10" s="37">
        <v>1.1270067239951265E-3</v>
      </c>
      <c r="Y10" s="40">
        <v>4.8438464148479583E-2</v>
      </c>
      <c r="Z10" s="36">
        <v>3.6616388000000009</v>
      </c>
      <c r="AA10" s="27">
        <v>2.6960800000000004E-2</v>
      </c>
      <c r="AB10" s="21">
        <v>3.6885996000000008</v>
      </c>
      <c r="AC10" s="39">
        <v>0.91381763024741147</v>
      </c>
      <c r="AD10" s="37">
        <v>0.2370718430177943</v>
      </c>
      <c r="AE10" s="40">
        <v>0.89514058827923149</v>
      </c>
    </row>
    <row r="11" spans="1:31" ht="13.15" customHeight="1" x14ac:dyDescent="0.2">
      <c r="A11" s="23">
        <v>53.872999999999998</v>
      </c>
      <c r="B11" s="24">
        <v>4.47</v>
      </c>
      <c r="C11" s="25">
        <v>58.342999999999996</v>
      </c>
      <c r="H11" s="6" t="s">
        <v>14</v>
      </c>
      <c r="I11" s="18" t="e">
        <f>#REF!*A11*10000</f>
        <v>#REF!</v>
      </c>
      <c r="J11" s="18" t="e">
        <f>#REF!*B11*10000</f>
        <v>#REF!</v>
      </c>
      <c r="K11" s="19" t="e">
        <f t="shared" si="3"/>
        <v>#REF!</v>
      </c>
      <c r="L11" s="18" t="e">
        <f>#REF!*A11*10000</f>
        <v>#REF!</v>
      </c>
      <c r="M11" s="18" t="e">
        <f>#REF!*B11*10000</f>
        <v>#REF!</v>
      </c>
      <c r="N11" s="19" t="e">
        <f t="shared" si="4"/>
        <v>#REF!</v>
      </c>
      <c r="O11" s="18" t="e">
        <f t="shared" si="0"/>
        <v>#REF!</v>
      </c>
      <c r="P11" s="18" t="e">
        <f t="shared" si="1"/>
        <v>#REF!</v>
      </c>
      <c r="Q11" s="18" t="e">
        <f t="shared" si="2"/>
        <v>#REF!</v>
      </c>
      <c r="R11" s="18"/>
      <c r="S11" s="6" t="s">
        <v>14</v>
      </c>
      <c r="T11" s="27">
        <v>1.0153558745117897</v>
      </c>
      <c r="U11" s="27">
        <v>8.4247039501562954E-2</v>
      </c>
      <c r="V11" s="21">
        <v>1.0996029140133528</v>
      </c>
      <c r="W11" s="39">
        <v>0.21823403069167985</v>
      </c>
      <c r="X11" s="37">
        <v>3.9532452165668551E-2</v>
      </c>
      <c r="Y11" s="40">
        <v>0.16209518146203769</v>
      </c>
      <c r="Z11" s="36">
        <v>28.046283799999998</v>
      </c>
      <c r="AA11" s="27">
        <v>2.3270819999999994</v>
      </c>
      <c r="AB11" s="21">
        <v>30.373365799999998</v>
      </c>
      <c r="AC11" s="39">
        <v>6.9993765085082549</v>
      </c>
      <c r="AD11" s="37">
        <v>20.462509220554825</v>
      </c>
      <c r="AE11" s="40">
        <v>7.3709362572810244</v>
      </c>
    </row>
    <row r="12" spans="1:31" ht="13.15" customHeight="1" x14ac:dyDescent="0.2">
      <c r="A12" s="23">
        <v>49.155000000000001</v>
      </c>
      <c r="B12" s="24">
        <v>5.508</v>
      </c>
      <c r="C12" s="25">
        <v>54.663000000000004</v>
      </c>
      <c r="H12" s="6" t="s">
        <v>15</v>
      </c>
      <c r="I12" s="18" t="e">
        <f>#REF!*A12*10000</f>
        <v>#REF!</v>
      </c>
      <c r="J12" s="18" t="e">
        <f>#REF!*B12*10000</f>
        <v>#REF!</v>
      </c>
      <c r="K12" s="19" t="e">
        <f t="shared" si="3"/>
        <v>#REF!</v>
      </c>
      <c r="L12" s="18" t="e">
        <f>#REF!*A12*10000</f>
        <v>#REF!</v>
      </c>
      <c r="M12" s="18" t="e">
        <f>#REF!*B12*10000</f>
        <v>#REF!</v>
      </c>
      <c r="N12" s="19" t="e">
        <f t="shared" si="4"/>
        <v>#REF!</v>
      </c>
      <c r="O12" s="18" t="e">
        <f t="shared" si="0"/>
        <v>#REF!</v>
      </c>
      <c r="P12" s="18" t="e">
        <f t="shared" si="1"/>
        <v>#REF!</v>
      </c>
      <c r="Q12" s="18" t="e">
        <f t="shared" si="2"/>
        <v>#REF!</v>
      </c>
      <c r="R12" s="18"/>
      <c r="S12" s="6" t="s">
        <v>15</v>
      </c>
      <c r="T12" s="27">
        <v>3.5314491556377616</v>
      </c>
      <c r="U12" s="27">
        <v>0.39571197130002628</v>
      </c>
      <c r="V12" s="21">
        <v>3.9271611269377882</v>
      </c>
      <c r="W12" s="39">
        <v>0.75902686217098303</v>
      </c>
      <c r="X12" s="37">
        <v>0.18568562965954999</v>
      </c>
      <c r="Y12" s="40">
        <v>0.57891252141035265</v>
      </c>
      <c r="Z12" s="36">
        <v>62.751272999999991</v>
      </c>
      <c r="AA12" s="27">
        <v>7.0315127999999989</v>
      </c>
      <c r="AB12" s="21">
        <v>69.782785799999999</v>
      </c>
      <c r="AC12" s="39">
        <v>15.660534181544165</v>
      </c>
      <c r="AD12" s="37">
        <v>61.829533941841881</v>
      </c>
      <c r="AE12" s="40">
        <v>16.934720681739378</v>
      </c>
    </row>
    <row r="13" spans="1:31" ht="13.15" customHeight="1" x14ac:dyDescent="0.2">
      <c r="A13" s="23">
        <v>126.72799999999999</v>
      </c>
      <c r="B13" s="24">
        <v>0.41699999999999998</v>
      </c>
      <c r="C13" s="25">
        <v>127.145</v>
      </c>
      <c r="H13" s="6" t="s">
        <v>16</v>
      </c>
      <c r="I13" s="18" t="e">
        <f>#REF!*A13*10000</f>
        <v>#REF!</v>
      </c>
      <c r="J13" s="18" t="e">
        <f>#REF!*B13*10000</f>
        <v>#REF!</v>
      </c>
      <c r="K13" s="19" t="e">
        <f t="shared" si="3"/>
        <v>#REF!</v>
      </c>
      <c r="L13" s="18" t="e">
        <f>#REF!*A13*10000</f>
        <v>#REF!</v>
      </c>
      <c r="M13" s="18" t="e">
        <f>#REF!*B13*10000</f>
        <v>#REF!</v>
      </c>
      <c r="N13" s="19" t="e">
        <f t="shared" si="4"/>
        <v>#REF!</v>
      </c>
      <c r="O13" s="18" t="e">
        <f t="shared" si="0"/>
        <v>#REF!</v>
      </c>
      <c r="P13" s="18" t="e">
        <f t="shared" si="1"/>
        <v>#REF!</v>
      </c>
      <c r="Q13" s="18" t="e">
        <f t="shared" si="2"/>
        <v>#REF!</v>
      </c>
      <c r="R13" s="18"/>
      <c r="S13" s="6" t="s">
        <v>16</v>
      </c>
      <c r="T13" s="27">
        <v>58.397483546388266</v>
      </c>
      <c r="U13" s="27">
        <v>6.3005118136834112E-2</v>
      </c>
      <c r="V13" s="21">
        <v>58.460488664525101</v>
      </c>
      <c r="W13" s="39">
        <v>12.551577763517816</v>
      </c>
      <c r="X13" s="37">
        <v>2.9564799352866069E-2</v>
      </c>
      <c r="Y13" s="40">
        <v>8.6178050254971623</v>
      </c>
      <c r="Z13" s="51">
        <v>294.84536480000003</v>
      </c>
      <c r="AA13" s="45">
        <v>0.97019219999999995</v>
      </c>
      <c r="AB13" s="46">
        <v>295.81555700000001</v>
      </c>
      <c r="AC13" s="39">
        <v>73.583143304841954</v>
      </c>
      <c r="AD13" s="37">
        <v>8.5310989635132657</v>
      </c>
      <c r="AE13" s="40">
        <v>71.787816632395803</v>
      </c>
    </row>
    <row r="14" spans="1:31" ht="13.15" customHeight="1" x14ac:dyDescent="0.2">
      <c r="A14" s="23">
        <v>25.132999999999999</v>
      </c>
      <c r="B14" s="24">
        <v>0.72299999999999998</v>
      </c>
      <c r="C14" s="25">
        <v>25.855999999999998</v>
      </c>
      <c r="H14" s="3" t="s">
        <v>17</v>
      </c>
      <c r="I14" s="18" t="e">
        <f>#REF!*A14*10000</f>
        <v>#REF!</v>
      </c>
      <c r="J14" s="18" t="e">
        <f>#REF!*B14*10000</f>
        <v>#REF!</v>
      </c>
      <c r="K14" s="19" t="e">
        <f t="shared" si="3"/>
        <v>#REF!</v>
      </c>
      <c r="L14" s="18" t="e">
        <f>#REF!*A14*10000</f>
        <v>#REF!</v>
      </c>
      <c r="M14" s="18" t="e">
        <f>#REF!*B14*10000</f>
        <v>#REF!</v>
      </c>
      <c r="N14" s="19" t="e">
        <f t="shared" si="4"/>
        <v>#REF!</v>
      </c>
      <c r="O14" s="18" t="e">
        <f t="shared" si="0"/>
        <v>#REF!</v>
      </c>
      <c r="P14" s="18" t="e">
        <f t="shared" si="1"/>
        <v>#REF!</v>
      </c>
      <c r="Q14" s="18" t="e">
        <f t="shared" si="2"/>
        <v>#REF!</v>
      </c>
      <c r="R14" s="18"/>
      <c r="S14" s="3" t="s">
        <v>17</v>
      </c>
      <c r="T14" s="27">
        <v>0.22523555016067306</v>
      </c>
      <c r="U14" s="27">
        <v>6.4793420111473607E-3</v>
      </c>
      <c r="V14" s="21">
        <v>0.23171489217182042</v>
      </c>
      <c r="W14" s="39">
        <v>4.8410673735705047E-2</v>
      </c>
      <c r="X14" s="37">
        <v>3.0403950054047626E-3</v>
      </c>
      <c r="Y14" s="40">
        <v>3.4157664567258175E-2</v>
      </c>
      <c r="Z14" s="36">
        <v>1.2641899000000001</v>
      </c>
      <c r="AA14" s="27">
        <v>3.6366900000000001E-2</v>
      </c>
      <c r="AB14" s="21">
        <v>1.3005568000000001</v>
      </c>
      <c r="AC14" s="39">
        <v>0.315497808959396</v>
      </c>
      <c r="AD14" s="37">
        <v>0.31978160914527098</v>
      </c>
      <c r="AE14" s="40">
        <v>0.3156160346171904</v>
      </c>
    </row>
    <row r="15" spans="1:31" ht="13.15" customHeight="1" x14ac:dyDescent="0.2">
      <c r="A15" s="23">
        <v>11.622999999999999</v>
      </c>
      <c r="B15" s="24">
        <v>1.798</v>
      </c>
      <c r="C15" s="25">
        <v>13.420999999999999</v>
      </c>
      <c r="H15" s="3" t="s">
        <v>18</v>
      </c>
      <c r="I15" s="18" t="e">
        <f>#REF!*A15*10000</f>
        <v>#REF!</v>
      </c>
      <c r="J15" s="18" t="e">
        <f>#REF!*B15*10000</f>
        <v>#REF!</v>
      </c>
      <c r="K15" s="19" t="e">
        <f t="shared" si="3"/>
        <v>#REF!</v>
      </c>
      <c r="L15" s="18" t="e">
        <f>#REF!*A15*10000</f>
        <v>#REF!</v>
      </c>
      <c r="M15" s="18" t="e">
        <f>#REF!*B15*10000</f>
        <v>#REF!</v>
      </c>
      <c r="N15" s="19" t="e">
        <f t="shared" si="4"/>
        <v>#REF!</v>
      </c>
      <c r="O15" s="18" t="e">
        <f t="shared" si="0"/>
        <v>#REF!</v>
      </c>
      <c r="P15" s="18" t="e">
        <f t="shared" si="1"/>
        <v>#REF!</v>
      </c>
      <c r="Q15" s="18" t="e">
        <f t="shared" si="2"/>
        <v>#REF!</v>
      </c>
      <c r="R15" s="18"/>
      <c r="S15" s="3" t="s">
        <v>18</v>
      </c>
      <c r="T15" s="27">
        <v>0.21906114991648007</v>
      </c>
      <c r="U15" s="27">
        <v>3.3887287924789754E-2</v>
      </c>
      <c r="V15" s="21">
        <v>0.2529484378412698</v>
      </c>
      <c r="W15" s="39">
        <v>4.7083588044649356E-2</v>
      </c>
      <c r="X15" s="37">
        <v>1.5901420356570932E-2</v>
      </c>
      <c r="Y15" s="40">
        <v>3.7287753979089316E-2</v>
      </c>
      <c r="Z15" s="36">
        <v>3.0254668999999996</v>
      </c>
      <c r="AA15" s="27">
        <v>0.46801939999999997</v>
      </c>
      <c r="AB15" s="21">
        <v>3.4934862999999994</v>
      </c>
      <c r="AC15" s="39">
        <v>0.75505126091355079</v>
      </c>
      <c r="AD15" s="37">
        <v>4.1153905568856359</v>
      </c>
      <c r="AE15" s="40">
        <v>0.84779095614699818</v>
      </c>
    </row>
    <row r="16" spans="1:31" ht="13.15" customHeight="1" x14ac:dyDescent="0.2">
      <c r="A16" s="23">
        <v>5.742</v>
      </c>
      <c r="B16" s="24">
        <v>0.67500000000000004</v>
      </c>
      <c r="C16" s="25">
        <v>6.4169999999999998</v>
      </c>
      <c r="H16" s="3" t="s">
        <v>19</v>
      </c>
      <c r="I16" s="18" t="e">
        <f>#REF!*A16*10000</f>
        <v>#REF!</v>
      </c>
      <c r="J16" s="18" t="e">
        <f>#REF!*B16*10000</f>
        <v>#REF!</v>
      </c>
      <c r="K16" s="19" t="e">
        <f t="shared" si="3"/>
        <v>#REF!</v>
      </c>
      <c r="L16" s="18" t="e">
        <f>#REF!*A16*10000</f>
        <v>#REF!</v>
      </c>
      <c r="M16" s="18" t="e">
        <f>#REF!*B16*10000</f>
        <v>#REF!</v>
      </c>
      <c r="N16" s="19" t="e">
        <f t="shared" si="4"/>
        <v>#REF!</v>
      </c>
      <c r="O16" s="18" t="e">
        <f t="shared" si="0"/>
        <v>#REF!</v>
      </c>
      <c r="P16" s="18" t="e">
        <f t="shared" si="1"/>
        <v>#REF!</v>
      </c>
      <c r="Q16" s="18" t="e">
        <f t="shared" si="2"/>
        <v>#REF!</v>
      </c>
      <c r="R16" s="18"/>
      <c r="S16" s="3" t="s">
        <v>19</v>
      </c>
      <c r="T16" s="27">
        <v>0.41252326419839347</v>
      </c>
      <c r="U16" s="27">
        <v>4.8494114129905189E-2</v>
      </c>
      <c r="V16" s="21">
        <v>0.46101737832829864</v>
      </c>
      <c r="W16" s="39">
        <v>8.8665084784575021E-2</v>
      </c>
      <c r="X16" s="37">
        <v>2.2755591870042894E-2</v>
      </c>
      <c r="Y16" s="40">
        <v>6.7959710405397319E-2</v>
      </c>
      <c r="Z16" s="36">
        <v>3.6651185999999996</v>
      </c>
      <c r="AA16" s="27">
        <v>0.43085249999999992</v>
      </c>
      <c r="AB16" s="21">
        <v>4.0959710999999999</v>
      </c>
      <c r="AC16" s="39">
        <v>0.91468606724063262</v>
      </c>
      <c r="AD16" s="37">
        <v>3.7885743836912917</v>
      </c>
      <c r="AE16" s="40">
        <v>0.9940005361462193</v>
      </c>
    </row>
    <row r="17" spans="1:31" x14ac:dyDescent="0.2">
      <c r="A17" s="24">
        <v>2.9550000000000001</v>
      </c>
      <c r="B17" s="24">
        <v>7.0000000000000007E-2</v>
      </c>
      <c r="C17" s="24">
        <v>3.0249999999999999</v>
      </c>
      <c r="H17" s="28" t="s">
        <v>20</v>
      </c>
      <c r="I17" s="18" t="e">
        <f>#REF!*A17*10000</f>
        <v>#REF!</v>
      </c>
      <c r="J17" s="18" t="e">
        <f>#REF!*B17*10000</f>
        <v>#REF!</v>
      </c>
      <c r="K17" s="30" t="e">
        <f t="shared" si="3"/>
        <v>#REF!</v>
      </c>
      <c r="L17" s="18" t="e">
        <f>#REF!*A17*10000</f>
        <v>#REF!</v>
      </c>
      <c r="M17" s="18" t="e">
        <f>#REF!*B17*10000</f>
        <v>#REF!</v>
      </c>
      <c r="N17" s="19" t="e">
        <f t="shared" si="4"/>
        <v>#REF!</v>
      </c>
      <c r="O17" s="18" t="e">
        <f t="shared" si="0"/>
        <v>#REF!</v>
      </c>
      <c r="P17" s="18" t="e">
        <f t="shared" si="1"/>
        <v>#REF!</v>
      </c>
      <c r="Q17" s="18" t="e">
        <f t="shared" si="2"/>
        <v>#REF!</v>
      </c>
      <c r="R17" s="18"/>
      <c r="S17" s="3" t="s">
        <v>20</v>
      </c>
      <c r="T17" s="27">
        <v>1.3616924742722789</v>
      </c>
      <c r="U17" s="27">
        <v>3.2256674517448229E-2</v>
      </c>
      <c r="V17" s="21">
        <v>1.3939491487897271</v>
      </c>
      <c r="W17" s="39">
        <v>0.29267338150365468</v>
      </c>
      <c r="X17" s="37">
        <v>1.5136264133778906E-2</v>
      </c>
      <c r="Y17" s="40">
        <v>0.20548548693567761</v>
      </c>
      <c r="Z17" s="36">
        <v>3.4375515000000001</v>
      </c>
      <c r="AA17" s="27">
        <v>8.1431000000000003E-2</v>
      </c>
      <c r="AB17" s="21">
        <v>3.5189824999999999</v>
      </c>
      <c r="AC17" s="39">
        <v>0.85789323774464976</v>
      </c>
      <c r="AD17" s="37">
        <v>0.71603948135003426</v>
      </c>
      <c r="AE17" s="40">
        <v>0.85397831339414565</v>
      </c>
    </row>
    <row r="18" spans="1:31" ht="13.5" thickBot="1" x14ac:dyDescent="0.25">
      <c r="A18" s="26">
        <f>SUM(A5:A17)</f>
        <v>509.56800000000004</v>
      </c>
      <c r="B18" s="26">
        <f>SUM(B5:B17)</f>
        <v>132.71900000000002</v>
      </c>
      <c r="C18" s="26">
        <f>SUM(C5:C17)</f>
        <v>642.28700000000003</v>
      </c>
      <c r="H18" s="3" t="s">
        <v>28</v>
      </c>
      <c r="I18" s="29" t="e">
        <f t="shared" ref="I18:Q18" si="5">SUM(I5:I17)</f>
        <v>#REF!</v>
      </c>
      <c r="J18" s="29" t="e">
        <f t="shared" si="5"/>
        <v>#REF!</v>
      </c>
      <c r="K18" s="30" t="e">
        <f t="shared" si="5"/>
        <v>#REF!</v>
      </c>
      <c r="L18" s="29" t="e">
        <f t="shared" si="5"/>
        <v>#REF!</v>
      </c>
      <c r="M18" s="29" t="e">
        <f t="shared" si="5"/>
        <v>#REF!</v>
      </c>
      <c r="N18" s="30" t="e">
        <f t="shared" si="5"/>
        <v>#REF!</v>
      </c>
      <c r="O18" s="29" t="e">
        <f t="shared" si="5"/>
        <v>#REF!</v>
      </c>
      <c r="P18" s="29" t="e">
        <f t="shared" si="5"/>
        <v>#REF!</v>
      </c>
      <c r="Q18" s="30" t="e">
        <f t="shared" si="5"/>
        <v>#REF!</v>
      </c>
      <c r="R18" s="30"/>
      <c r="S18" s="3" t="s">
        <v>28</v>
      </c>
      <c r="T18" s="45">
        <v>465.26010232853201</v>
      </c>
      <c r="U18" s="45">
        <v>213.10855989532112</v>
      </c>
      <c r="V18" s="46">
        <v>678.36866222385333</v>
      </c>
      <c r="W18" s="39"/>
      <c r="X18" s="37"/>
      <c r="Y18" s="40"/>
      <c r="Z18" s="51">
        <v>400.69688729999996</v>
      </c>
      <c r="AA18" s="45">
        <v>11.372417599999999</v>
      </c>
      <c r="AB18" s="46">
        <v>412.06930490000002</v>
      </c>
      <c r="AC18" s="39"/>
      <c r="AD18" s="37"/>
      <c r="AE18" s="40"/>
    </row>
    <row r="19" spans="1:31" ht="13.15" customHeight="1" x14ac:dyDescent="0.2">
      <c r="A19" s="83" t="s">
        <v>7</v>
      </c>
      <c r="B19" s="83"/>
      <c r="C19" s="84"/>
      <c r="H19" s="81" t="s">
        <v>21</v>
      </c>
      <c r="I19" s="95" t="s">
        <v>36</v>
      </c>
      <c r="J19" s="83"/>
      <c r="K19" s="84"/>
      <c r="L19" s="95" t="s">
        <v>37</v>
      </c>
      <c r="M19" s="83"/>
      <c r="N19" s="84"/>
      <c r="O19" s="95" t="s">
        <v>38</v>
      </c>
      <c r="P19" s="83"/>
      <c r="Q19" s="84"/>
      <c r="R19" s="12"/>
      <c r="S19" s="81" t="s">
        <v>21</v>
      </c>
      <c r="T19" s="88" t="s">
        <v>45</v>
      </c>
      <c r="U19" s="89"/>
      <c r="V19" s="90"/>
      <c r="W19" s="97" t="s">
        <v>46</v>
      </c>
      <c r="X19" s="89"/>
      <c r="Y19" s="90"/>
      <c r="Z19" s="93" t="s">
        <v>47</v>
      </c>
      <c r="AA19" s="89"/>
      <c r="AB19" s="90"/>
      <c r="AC19" s="97" t="s">
        <v>48</v>
      </c>
      <c r="AD19" s="89"/>
      <c r="AE19" s="90"/>
    </row>
    <row r="20" spans="1:31" x14ac:dyDescent="0.2">
      <c r="A20" s="85"/>
      <c r="B20" s="86"/>
      <c r="C20" s="87"/>
      <c r="H20" s="82"/>
      <c r="I20" s="96"/>
      <c r="J20" s="86"/>
      <c r="K20" s="87"/>
      <c r="L20" s="96"/>
      <c r="M20" s="86"/>
      <c r="N20" s="87"/>
      <c r="O20" s="96"/>
      <c r="P20" s="85"/>
      <c r="Q20" s="87"/>
      <c r="R20" s="16"/>
      <c r="S20" s="82"/>
      <c r="T20" s="91"/>
      <c r="U20" s="91"/>
      <c r="V20" s="92"/>
      <c r="W20" s="94"/>
      <c r="X20" s="91"/>
      <c r="Y20" s="92"/>
      <c r="Z20" s="94"/>
      <c r="AA20" s="91"/>
      <c r="AB20" s="92"/>
      <c r="AC20" s="94"/>
      <c r="AD20" s="91"/>
      <c r="AE20" s="92"/>
    </row>
    <row r="21" spans="1:31" ht="13.15" customHeight="1" x14ac:dyDescent="0.2">
      <c r="A21" s="24">
        <f>A5</f>
        <v>34.31</v>
      </c>
      <c r="B21" s="24">
        <f>B5</f>
        <v>30.67</v>
      </c>
      <c r="C21" s="24">
        <f>C5</f>
        <v>64.98</v>
      </c>
      <c r="H21" s="3" t="s">
        <v>24</v>
      </c>
      <c r="I21" s="4">
        <v>0</v>
      </c>
      <c r="J21" s="4">
        <f t="shared" ref="J21:Q21" si="6">J5</f>
        <v>0</v>
      </c>
      <c r="K21" s="4">
        <f t="shared" si="6"/>
        <v>0</v>
      </c>
      <c r="L21" s="4">
        <f t="shared" si="6"/>
        <v>0</v>
      </c>
      <c r="M21" s="4">
        <f t="shared" si="6"/>
        <v>0</v>
      </c>
      <c r="N21" s="4">
        <f t="shared" si="6"/>
        <v>0</v>
      </c>
      <c r="O21" s="4">
        <f t="shared" si="6"/>
        <v>0</v>
      </c>
      <c r="P21" s="4">
        <f t="shared" si="6"/>
        <v>0</v>
      </c>
      <c r="Q21" s="4">
        <f t="shared" si="6"/>
        <v>0</v>
      </c>
      <c r="R21" s="4"/>
      <c r="S21" s="3" t="s">
        <v>24</v>
      </c>
      <c r="T21" s="27">
        <v>0</v>
      </c>
      <c r="U21" s="27">
        <v>0</v>
      </c>
      <c r="V21" s="21">
        <v>0</v>
      </c>
      <c r="W21" s="36">
        <v>0</v>
      </c>
      <c r="X21" s="27">
        <v>0</v>
      </c>
      <c r="Y21" s="21">
        <v>0</v>
      </c>
      <c r="Z21" s="36">
        <v>0</v>
      </c>
      <c r="AA21" s="27">
        <v>0</v>
      </c>
      <c r="AB21" s="21">
        <v>0</v>
      </c>
      <c r="AC21" s="36">
        <v>0</v>
      </c>
      <c r="AD21" s="27">
        <v>0</v>
      </c>
      <c r="AE21" s="21">
        <v>0</v>
      </c>
    </row>
    <row r="22" spans="1:31" ht="13.15" customHeight="1" x14ac:dyDescent="0.2">
      <c r="A22" s="24">
        <f>SUM(A6:A9)</f>
        <v>163.65100000000001</v>
      </c>
      <c r="B22" s="24">
        <f>SUM(B6:B9)</f>
        <v>88.12</v>
      </c>
      <c r="C22" s="24">
        <f>SUM(C6:C9)</f>
        <v>251.77099999999996</v>
      </c>
      <c r="H22" s="6" t="s">
        <v>25</v>
      </c>
      <c r="I22" s="18" t="e">
        <f t="shared" ref="I22:Q22" si="7">SUM(I6:I9)</f>
        <v>#REF!</v>
      </c>
      <c r="J22" s="18" t="e">
        <f t="shared" si="7"/>
        <v>#REF!</v>
      </c>
      <c r="K22" s="18" t="e">
        <f t="shared" si="7"/>
        <v>#REF!</v>
      </c>
      <c r="L22" s="4">
        <f t="shared" si="7"/>
        <v>0</v>
      </c>
      <c r="M22" s="4">
        <f t="shared" si="7"/>
        <v>0</v>
      </c>
      <c r="N22" s="4">
        <f t="shared" si="7"/>
        <v>0</v>
      </c>
      <c r="O22" s="18" t="e">
        <f t="shared" si="7"/>
        <v>#REF!</v>
      </c>
      <c r="P22" s="18" t="e">
        <f t="shared" si="7"/>
        <v>#REF!</v>
      </c>
      <c r="Q22" s="18" t="e">
        <f t="shared" si="7"/>
        <v>#REF!</v>
      </c>
      <c r="R22" s="18"/>
      <c r="S22" s="6" t="s">
        <v>25</v>
      </c>
      <c r="T22" s="47">
        <v>399.77111170000001</v>
      </c>
      <c r="U22" s="47">
        <v>212.44207659999995</v>
      </c>
      <c r="V22" s="48">
        <v>612.21318830000007</v>
      </c>
      <c r="W22" s="41">
        <v>85.92421952779253</v>
      </c>
      <c r="X22" s="38">
        <v>99.687256440732114</v>
      </c>
      <c r="Y22" s="42">
        <v>90.247858191594531</v>
      </c>
      <c r="Z22" s="36">
        <v>0</v>
      </c>
      <c r="AA22" s="27">
        <v>0</v>
      </c>
      <c r="AB22" s="21">
        <v>0</v>
      </c>
      <c r="AC22" s="41">
        <v>0</v>
      </c>
      <c r="AD22" s="38">
        <v>0</v>
      </c>
      <c r="AE22" s="42">
        <v>0</v>
      </c>
    </row>
    <row r="23" spans="1:31" ht="13.15" customHeight="1" x14ac:dyDescent="0.2">
      <c r="A23" s="24">
        <f>SUM(A10:A13)</f>
        <v>266.154</v>
      </c>
      <c r="B23" s="24">
        <f>SUM(B10:B13)</f>
        <v>10.662999999999998</v>
      </c>
      <c r="C23" s="24">
        <f>SUM(C10:C13)</f>
        <v>276.81700000000001</v>
      </c>
      <c r="H23" s="6" t="s">
        <v>26</v>
      </c>
      <c r="I23" s="18" t="e">
        <f t="shared" ref="I23:Q23" si="8">SUM(I10:I13)</f>
        <v>#REF!</v>
      </c>
      <c r="J23" s="18" t="e">
        <f t="shared" si="8"/>
        <v>#REF!</v>
      </c>
      <c r="K23" s="18" t="e">
        <f t="shared" si="8"/>
        <v>#REF!</v>
      </c>
      <c r="L23" s="18" t="e">
        <f t="shared" si="8"/>
        <v>#REF!</v>
      </c>
      <c r="M23" s="18" t="e">
        <f t="shared" si="8"/>
        <v>#REF!</v>
      </c>
      <c r="N23" s="18" t="e">
        <f t="shared" si="8"/>
        <v>#REF!</v>
      </c>
      <c r="O23" s="18" t="e">
        <f t="shared" si="8"/>
        <v>#REF!</v>
      </c>
      <c r="P23" s="18" t="e">
        <f t="shared" si="8"/>
        <v>#REF!</v>
      </c>
      <c r="Q23" s="18" t="e">
        <f t="shared" si="8"/>
        <v>#REF!</v>
      </c>
      <c r="R23" s="18"/>
      <c r="S23" s="6" t="s">
        <v>26</v>
      </c>
      <c r="T23" s="38">
        <v>63.27047818998421</v>
      </c>
      <c r="U23" s="38">
        <v>0.54536587673785275</v>
      </c>
      <c r="V23" s="42">
        <v>63.815844066722065</v>
      </c>
      <c r="W23" s="41">
        <v>13.598947744138892</v>
      </c>
      <c r="X23" s="38">
        <v>0.25590988790207975</v>
      </c>
      <c r="Y23" s="42">
        <v>9.4072511925180322</v>
      </c>
      <c r="Z23" s="52">
        <v>389.30456040000001</v>
      </c>
      <c r="AA23" s="47">
        <v>10.355747799999998</v>
      </c>
      <c r="AB23" s="48">
        <v>399.66030820000003</v>
      </c>
      <c r="AC23" s="41">
        <v>97.15687162514179</v>
      </c>
      <c r="AD23" s="38">
        <v>91.060213968927769</v>
      </c>
      <c r="AE23" s="42">
        <v>96.98861415969543</v>
      </c>
    </row>
    <row r="24" spans="1:31" ht="13.15" customHeight="1" x14ac:dyDescent="0.2">
      <c r="A24" s="24">
        <f>SUM(A14:A17)</f>
        <v>45.452999999999996</v>
      </c>
      <c r="B24" s="24">
        <f>SUM(B14:B17)</f>
        <v>3.2659999999999996</v>
      </c>
      <c r="C24" s="24">
        <f>SUM(C14:C17)</f>
        <v>48.719000000000001</v>
      </c>
      <c r="H24" s="3" t="s">
        <v>27</v>
      </c>
      <c r="I24" s="18" t="e">
        <f t="shared" ref="I24:Q24" si="9">SUM(I14:I17)</f>
        <v>#REF!</v>
      </c>
      <c r="J24" s="18" t="e">
        <f t="shared" si="9"/>
        <v>#REF!</v>
      </c>
      <c r="K24" s="18" t="e">
        <f t="shared" si="9"/>
        <v>#REF!</v>
      </c>
      <c r="L24" s="18" t="e">
        <f t="shared" si="9"/>
        <v>#REF!</v>
      </c>
      <c r="M24" s="18" t="e">
        <f t="shared" si="9"/>
        <v>#REF!</v>
      </c>
      <c r="N24" s="18" t="e">
        <f t="shared" si="9"/>
        <v>#REF!</v>
      </c>
      <c r="O24" s="18" t="e">
        <f t="shared" si="9"/>
        <v>#REF!</v>
      </c>
      <c r="P24" s="18" t="e">
        <f t="shared" si="9"/>
        <v>#REF!</v>
      </c>
      <c r="Q24" s="18" t="e">
        <f t="shared" si="9"/>
        <v>#REF!</v>
      </c>
      <c r="R24" s="18"/>
      <c r="S24" s="3" t="s">
        <v>27</v>
      </c>
      <c r="T24" s="38">
        <v>2.2185124385478256</v>
      </c>
      <c r="U24" s="38">
        <v>0.12111741858329053</v>
      </c>
      <c r="V24" s="42">
        <v>2.3396298571311158</v>
      </c>
      <c r="W24" s="41">
        <v>0.47683272806858412</v>
      </c>
      <c r="X24" s="38">
        <v>5.6833671365797499E-2</v>
      </c>
      <c r="Y24" s="42">
        <v>0.34489061588742242</v>
      </c>
      <c r="Z24" s="41">
        <v>11.392326899999999</v>
      </c>
      <c r="AA24" s="38">
        <v>1.0166697999999998</v>
      </c>
      <c r="AB24" s="42">
        <v>12.408996699999999</v>
      </c>
      <c r="AC24" s="41">
        <v>2.843128374858229</v>
      </c>
      <c r="AD24" s="38">
        <v>8.9397860310722326</v>
      </c>
      <c r="AE24" s="42">
        <v>3.0113858403045537</v>
      </c>
    </row>
    <row r="25" spans="1:31" ht="13.5" thickBot="1" x14ac:dyDescent="0.25">
      <c r="A25" s="17">
        <v>510</v>
      </c>
      <c r="B25" s="10">
        <v>133</v>
      </c>
      <c r="C25" s="13">
        <v>642</v>
      </c>
      <c r="H25" s="7" t="s">
        <v>28</v>
      </c>
      <c r="I25" s="31" t="e">
        <f t="shared" ref="I25:Q25" si="10">SUM(I22:I24)</f>
        <v>#REF!</v>
      </c>
      <c r="J25" s="31" t="e">
        <f t="shared" si="10"/>
        <v>#REF!</v>
      </c>
      <c r="K25" s="31" t="e">
        <f t="shared" si="10"/>
        <v>#REF!</v>
      </c>
      <c r="L25" s="31" t="e">
        <f t="shared" si="10"/>
        <v>#REF!</v>
      </c>
      <c r="M25" s="31" t="e">
        <f t="shared" si="10"/>
        <v>#REF!</v>
      </c>
      <c r="N25" s="31" t="e">
        <f t="shared" si="10"/>
        <v>#REF!</v>
      </c>
      <c r="O25" s="31" t="e">
        <f t="shared" si="10"/>
        <v>#REF!</v>
      </c>
      <c r="P25" s="31" t="e">
        <f t="shared" si="10"/>
        <v>#REF!</v>
      </c>
      <c r="Q25" s="31" t="e">
        <f t="shared" si="10"/>
        <v>#REF!</v>
      </c>
      <c r="R25" s="31"/>
      <c r="S25" s="7" t="s">
        <v>28</v>
      </c>
      <c r="T25" s="49">
        <v>465.26010232853201</v>
      </c>
      <c r="U25" s="49">
        <v>213.10855989532109</v>
      </c>
      <c r="V25" s="50">
        <v>678.36866222385333</v>
      </c>
      <c r="W25" s="43"/>
      <c r="X25" s="31"/>
      <c r="Y25" s="44"/>
      <c r="Z25" s="53">
        <v>400.69688730000001</v>
      </c>
      <c r="AA25" s="49">
        <v>11.372417599999999</v>
      </c>
      <c r="AB25" s="50">
        <v>412.06930490000002</v>
      </c>
      <c r="AC25" s="43"/>
      <c r="AD25" s="31"/>
      <c r="AE25" s="44"/>
    </row>
    <row r="26" spans="1:31" x14ac:dyDescent="0.2">
      <c r="S26" s="28"/>
      <c r="T26" s="28"/>
      <c r="U26" s="28"/>
      <c r="V26" s="28"/>
      <c r="W26" s="28"/>
      <c r="X26" s="28"/>
      <c r="Y26" s="28"/>
      <c r="Z26" s="28"/>
      <c r="AA26" s="28"/>
      <c r="AB26" s="28"/>
      <c r="AC26" s="28"/>
      <c r="AD26" s="28"/>
      <c r="AE26" s="28"/>
    </row>
  </sheetData>
  <mergeCells count="46">
    <mergeCell ref="AC19:AE20"/>
    <mergeCell ref="AA1:AA2"/>
    <mergeCell ref="AB1:AB2"/>
    <mergeCell ref="AC1:AC2"/>
    <mergeCell ref="AD1:AD2"/>
    <mergeCell ref="AE1:AE2"/>
    <mergeCell ref="AC3:AE4"/>
    <mergeCell ref="O1:O2"/>
    <mergeCell ref="P1:P2"/>
    <mergeCell ref="Q1:Q2"/>
    <mergeCell ref="O3:Q4"/>
    <mergeCell ref="C1:C2"/>
    <mergeCell ref="I1:I2"/>
    <mergeCell ref="A3:C4"/>
    <mergeCell ref="J1:J2"/>
    <mergeCell ref="L1:L2"/>
    <mergeCell ref="K1:K2"/>
    <mergeCell ref="H1:H2"/>
    <mergeCell ref="A1:A2"/>
    <mergeCell ref="B1:B2"/>
    <mergeCell ref="M1:M2"/>
    <mergeCell ref="N1:N2"/>
    <mergeCell ref="L3:N4"/>
    <mergeCell ref="L19:N20"/>
    <mergeCell ref="Z1:Z2"/>
    <mergeCell ref="T1:T2"/>
    <mergeCell ref="S1:S2"/>
    <mergeCell ref="U1:U2"/>
    <mergeCell ref="W1:W2"/>
    <mergeCell ref="X1:X2"/>
    <mergeCell ref="Y1:Y2"/>
    <mergeCell ref="V1:V2"/>
    <mergeCell ref="O19:Q20"/>
    <mergeCell ref="S19:S20"/>
    <mergeCell ref="H19:H20"/>
    <mergeCell ref="A19:C20"/>
    <mergeCell ref="T19:V20"/>
    <mergeCell ref="Z19:AB20"/>
    <mergeCell ref="H3:H4"/>
    <mergeCell ref="I3:K4"/>
    <mergeCell ref="I19:K20"/>
    <mergeCell ref="W3:Y4"/>
    <mergeCell ref="W19:Y20"/>
    <mergeCell ref="S3:S4"/>
    <mergeCell ref="T3:V4"/>
    <mergeCell ref="Z3:AB4"/>
  </mergeCells>
  <phoneticPr fontId="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4"/>
  <sheetViews>
    <sheetView workbookViewId="0">
      <pane xSplit="1" ySplit="4" topLeftCell="B5" activePane="bottomRight" state="frozen"/>
      <selection pane="topRight" activeCell="B1" sqref="B1"/>
      <selection pane="bottomLeft" activeCell="A5" sqref="A5"/>
      <selection pane="bottomRight" activeCell="C35" sqref="C35"/>
    </sheetView>
  </sheetViews>
  <sheetFormatPr defaultRowHeight="12.75" x14ac:dyDescent="0.2"/>
  <cols>
    <col min="1" max="1" width="20.7109375" customWidth="1"/>
    <col min="5" max="7" width="12.28515625" bestFit="1" customWidth="1"/>
    <col min="8" max="8" width="20.7109375" bestFit="1" customWidth="1"/>
    <col min="9" max="9" width="12.28515625" bestFit="1" customWidth="1"/>
    <col min="10" max="10" width="13.7109375" bestFit="1" customWidth="1"/>
    <col min="11" max="11" width="12.7109375" bestFit="1" customWidth="1"/>
    <col min="12" max="13" width="12.28515625" bestFit="1" customWidth="1"/>
    <col min="14" max="16" width="12.28515625" customWidth="1"/>
    <col min="17" max="17" width="12.28515625" bestFit="1" customWidth="1"/>
    <col min="18" max="18" width="11.28515625" bestFit="1" customWidth="1"/>
    <col min="19" max="19" width="12.28515625" bestFit="1" customWidth="1"/>
    <col min="20" max="22" width="12.28515625" customWidth="1"/>
    <col min="23" max="24" width="12.28515625" bestFit="1" customWidth="1"/>
    <col min="25" max="25" width="13.7109375" bestFit="1" customWidth="1"/>
    <col min="26" max="28" width="12.28515625" customWidth="1"/>
    <col min="29" max="37" width="7.42578125" customWidth="1"/>
  </cols>
  <sheetData>
    <row r="1" spans="1:37" ht="26.45" customHeight="1" x14ac:dyDescent="0.2">
      <c r="A1" s="103" t="s">
        <v>3</v>
      </c>
      <c r="B1" s="89" t="s">
        <v>0</v>
      </c>
      <c r="C1" s="89" t="s">
        <v>1</v>
      </c>
      <c r="D1" s="90" t="s">
        <v>2</v>
      </c>
      <c r="E1" s="97" t="s">
        <v>0</v>
      </c>
      <c r="F1" s="89" t="s">
        <v>1</v>
      </c>
      <c r="G1" s="89" t="s">
        <v>2</v>
      </c>
      <c r="H1" s="97" t="s">
        <v>0</v>
      </c>
      <c r="I1" s="89" t="s">
        <v>1</v>
      </c>
      <c r="J1" s="90" t="s">
        <v>2</v>
      </c>
      <c r="K1" s="97" t="s">
        <v>0</v>
      </c>
      <c r="L1" s="89" t="s">
        <v>1</v>
      </c>
      <c r="M1" s="90" t="s">
        <v>2</v>
      </c>
      <c r="N1" s="97" t="s">
        <v>0</v>
      </c>
      <c r="O1" s="89" t="s">
        <v>1</v>
      </c>
      <c r="P1" s="90" t="s">
        <v>2</v>
      </c>
      <c r="Q1" s="97" t="s">
        <v>0</v>
      </c>
      <c r="R1" s="89" t="s">
        <v>1</v>
      </c>
      <c r="S1" s="90" t="s">
        <v>2</v>
      </c>
      <c r="T1" s="97" t="s">
        <v>0</v>
      </c>
      <c r="U1" s="89" t="s">
        <v>1</v>
      </c>
      <c r="V1" s="90" t="s">
        <v>2</v>
      </c>
      <c r="W1" s="97" t="s">
        <v>0</v>
      </c>
      <c r="X1" s="89" t="s">
        <v>1</v>
      </c>
      <c r="Y1" s="90" t="s">
        <v>2</v>
      </c>
      <c r="Z1" s="97" t="s">
        <v>0</v>
      </c>
      <c r="AA1" s="89" t="s">
        <v>1</v>
      </c>
      <c r="AB1" s="90" t="s">
        <v>2</v>
      </c>
      <c r="AC1" s="97" t="s">
        <v>0</v>
      </c>
      <c r="AD1" s="89" t="s">
        <v>1</v>
      </c>
      <c r="AE1" s="90" t="s">
        <v>2</v>
      </c>
      <c r="AF1" s="97" t="s">
        <v>0</v>
      </c>
      <c r="AG1" s="89" t="s">
        <v>1</v>
      </c>
      <c r="AH1" s="90" t="s">
        <v>2</v>
      </c>
      <c r="AI1" s="97" t="s">
        <v>0</v>
      </c>
      <c r="AJ1" s="89" t="s">
        <v>1</v>
      </c>
      <c r="AK1" s="90" t="s">
        <v>2</v>
      </c>
    </row>
    <row r="2" spans="1:37" ht="13.9" customHeight="1" thickBot="1" x14ac:dyDescent="0.25">
      <c r="A2" s="104"/>
      <c r="B2" s="100"/>
      <c r="C2" s="100"/>
      <c r="D2" s="101"/>
      <c r="E2" s="102"/>
      <c r="F2" s="100"/>
      <c r="G2" s="100"/>
      <c r="H2" s="102"/>
      <c r="I2" s="100"/>
      <c r="J2" s="101"/>
      <c r="K2" s="102"/>
      <c r="L2" s="100"/>
      <c r="M2" s="101"/>
      <c r="N2" s="102"/>
      <c r="O2" s="100"/>
      <c r="P2" s="101"/>
      <c r="Q2" s="102"/>
      <c r="R2" s="100"/>
      <c r="S2" s="101"/>
      <c r="T2" s="102"/>
      <c r="U2" s="100"/>
      <c r="V2" s="101"/>
      <c r="W2" s="102"/>
      <c r="X2" s="100"/>
      <c r="Y2" s="101"/>
      <c r="Z2" s="102"/>
      <c r="AA2" s="100"/>
      <c r="AB2" s="101"/>
      <c r="AC2" s="102"/>
      <c r="AD2" s="100"/>
      <c r="AE2" s="101"/>
      <c r="AF2" s="102"/>
      <c r="AG2" s="100"/>
      <c r="AH2" s="101"/>
      <c r="AI2" s="102"/>
      <c r="AJ2" s="100"/>
      <c r="AK2" s="101"/>
    </row>
    <row r="3" spans="1:37" ht="15.6" customHeight="1" x14ac:dyDescent="0.2">
      <c r="A3" s="81" t="s">
        <v>4</v>
      </c>
      <c r="B3" s="89" t="s">
        <v>5</v>
      </c>
      <c r="C3" s="89"/>
      <c r="D3" s="90"/>
      <c r="E3" s="95" t="s">
        <v>7</v>
      </c>
      <c r="F3" s="83"/>
      <c r="G3" s="84"/>
      <c r="H3" s="83" t="s">
        <v>6</v>
      </c>
      <c r="I3" s="83"/>
      <c r="J3" s="84"/>
      <c r="K3" s="95" t="s">
        <v>36</v>
      </c>
      <c r="L3" s="83"/>
      <c r="M3" s="84"/>
      <c r="N3" s="95" t="s">
        <v>39</v>
      </c>
      <c r="O3" s="83"/>
      <c r="P3" s="84"/>
      <c r="Q3" s="95" t="s">
        <v>37</v>
      </c>
      <c r="R3" s="83"/>
      <c r="S3" s="84"/>
      <c r="T3" s="95" t="s">
        <v>40</v>
      </c>
      <c r="U3" s="83"/>
      <c r="V3" s="84"/>
      <c r="W3" s="95" t="s">
        <v>38</v>
      </c>
      <c r="X3" s="83"/>
      <c r="Y3" s="84"/>
      <c r="Z3" s="95" t="s">
        <v>41</v>
      </c>
      <c r="AA3" s="83"/>
      <c r="AB3" s="84"/>
      <c r="AC3" s="95" t="s">
        <v>33</v>
      </c>
      <c r="AD3" s="83"/>
      <c r="AE3" s="84"/>
      <c r="AF3" s="95" t="s">
        <v>34</v>
      </c>
      <c r="AG3" s="83"/>
      <c r="AH3" s="84"/>
      <c r="AI3" s="95" t="s">
        <v>35</v>
      </c>
      <c r="AJ3" s="83"/>
      <c r="AK3" s="84"/>
    </row>
    <row r="4" spans="1:37" x14ac:dyDescent="0.2">
      <c r="A4" s="82"/>
      <c r="B4" s="105"/>
      <c r="C4" s="105"/>
      <c r="D4" s="92"/>
      <c r="E4" s="96"/>
      <c r="F4" s="85"/>
      <c r="G4" s="87"/>
      <c r="H4" s="85"/>
      <c r="I4" s="86"/>
      <c r="J4" s="87"/>
      <c r="K4" s="96"/>
      <c r="L4" s="86"/>
      <c r="M4" s="87"/>
      <c r="N4" s="96"/>
      <c r="O4" s="86"/>
      <c r="P4" s="87"/>
      <c r="Q4" s="96"/>
      <c r="R4" s="86"/>
      <c r="S4" s="87"/>
      <c r="T4" s="96"/>
      <c r="U4" s="86"/>
      <c r="V4" s="87"/>
      <c r="W4" s="96"/>
      <c r="X4" s="86"/>
      <c r="Y4" s="87"/>
      <c r="Z4" s="96"/>
      <c r="AA4" s="86"/>
      <c r="AB4" s="87"/>
      <c r="AC4" s="96"/>
      <c r="AD4" s="86"/>
      <c r="AE4" s="87"/>
      <c r="AF4" s="96"/>
      <c r="AG4" s="86"/>
      <c r="AH4" s="87"/>
      <c r="AI4" s="96"/>
      <c r="AJ4" s="86"/>
      <c r="AK4" s="87"/>
    </row>
    <row r="5" spans="1:37" ht="13.15" customHeight="1" x14ac:dyDescent="0.2">
      <c r="A5" s="3" t="s">
        <v>8</v>
      </c>
      <c r="B5" s="4">
        <v>8</v>
      </c>
      <c r="C5" s="4">
        <v>23</v>
      </c>
      <c r="D5" s="5">
        <v>13</v>
      </c>
      <c r="E5" s="23">
        <v>34.31</v>
      </c>
      <c r="F5" s="24">
        <v>30.67</v>
      </c>
      <c r="G5" s="25">
        <v>64.98</v>
      </c>
      <c r="H5" s="20">
        <v>6.7331543582014568</v>
      </c>
      <c r="I5" s="20">
        <v>23.108974600471672</v>
      </c>
      <c r="J5" s="21">
        <v>10.116972630615287</v>
      </c>
      <c r="K5" s="4">
        <v>0</v>
      </c>
      <c r="L5" s="4">
        <v>0</v>
      </c>
      <c r="M5" s="4">
        <v>0</v>
      </c>
      <c r="N5" s="34">
        <v>0</v>
      </c>
      <c r="O5" s="34">
        <v>0</v>
      </c>
      <c r="P5" s="34">
        <v>0</v>
      </c>
      <c r="Q5" s="4">
        <v>0</v>
      </c>
      <c r="R5" s="4">
        <v>0</v>
      </c>
      <c r="S5" s="4">
        <v>0</v>
      </c>
      <c r="T5" s="34">
        <v>0</v>
      </c>
      <c r="U5" s="34">
        <v>0</v>
      </c>
      <c r="V5" s="34">
        <v>0</v>
      </c>
      <c r="W5" s="4">
        <v>0</v>
      </c>
      <c r="X5" s="4">
        <v>0</v>
      </c>
      <c r="Y5" s="4">
        <v>0</v>
      </c>
      <c r="Z5" s="34">
        <v>0</v>
      </c>
      <c r="AA5" s="34">
        <v>0</v>
      </c>
      <c r="AB5" s="34">
        <v>0</v>
      </c>
      <c r="AC5" s="20">
        <v>0</v>
      </c>
      <c r="AD5" s="20">
        <v>0</v>
      </c>
      <c r="AE5" s="20">
        <v>0</v>
      </c>
      <c r="AF5" s="20">
        <v>0</v>
      </c>
      <c r="AG5" s="20">
        <v>0</v>
      </c>
      <c r="AH5" s="20">
        <v>0</v>
      </c>
      <c r="AI5" s="20">
        <v>0</v>
      </c>
      <c r="AJ5" s="20">
        <v>0</v>
      </c>
      <c r="AK5" s="20">
        <v>0</v>
      </c>
    </row>
    <row r="6" spans="1:37" ht="13.15" customHeight="1" x14ac:dyDescent="0.2">
      <c r="A6" s="6" t="s">
        <v>9</v>
      </c>
      <c r="B6" s="4">
        <v>9</v>
      </c>
      <c r="C6" s="4">
        <v>11</v>
      </c>
      <c r="D6" s="5">
        <v>10</v>
      </c>
      <c r="E6" s="23">
        <v>38.979999999999997</v>
      </c>
      <c r="F6" s="24">
        <v>14.662000000000001</v>
      </c>
      <c r="G6" s="25">
        <v>53.641999999999996</v>
      </c>
      <c r="H6" s="20">
        <v>7.6496169304194925</v>
      </c>
      <c r="I6" s="20">
        <v>11.047400899645114</v>
      </c>
      <c r="J6" s="21">
        <v>8.3517181571478183</v>
      </c>
      <c r="K6" s="18">
        <v>4393045.9999999991</v>
      </c>
      <c r="L6" s="18">
        <v>0</v>
      </c>
      <c r="M6" s="19">
        <v>4393045.9999999991</v>
      </c>
      <c r="N6" s="34">
        <v>0.94421292047474059</v>
      </c>
      <c r="O6" s="34">
        <v>0</v>
      </c>
      <c r="P6" s="34">
        <v>0.64758976123669276</v>
      </c>
      <c r="Q6" s="4">
        <v>0</v>
      </c>
      <c r="R6" s="4">
        <v>0</v>
      </c>
      <c r="S6" s="4">
        <v>0</v>
      </c>
      <c r="T6" s="34">
        <v>0</v>
      </c>
      <c r="U6" s="34">
        <v>0</v>
      </c>
      <c r="V6" s="34">
        <v>0</v>
      </c>
      <c r="W6" s="18">
        <v>4393045.9999999991</v>
      </c>
      <c r="X6" s="18">
        <v>0</v>
      </c>
      <c r="Y6" s="18">
        <v>4393045.9999999991</v>
      </c>
      <c r="Z6" s="34">
        <v>0.50730533416959611</v>
      </c>
      <c r="AA6" s="34">
        <v>0</v>
      </c>
      <c r="AB6" s="34">
        <v>0.40286986811245473</v>
      </c>
      <c r="AC6" s="20">
        <v>4.3930459999999991</v>
      </c>
      <c r="AD6" s="20">
        <v>0</v>
      </c>
      <c r="AE6" s="20">
        <v>4.3930459999999991</v>
      </c>
      <c r="AF6" s="20">
        <v>0</v>
      </c>
      <c r="AG6" s="20">
        <v>0</v>
      </c>
      <c r="AH6" s="20">
        <v>0</v>
      </c>
      <c r="AI6" s="20">
        <v>4.3930459999999991</v>
      </c>
      <c r="AJ6" s="20">
        <v>0</v>
      </c>
      <c r="AK6" s="20">
        <v>4.3930459999999991</v>
      </c>
    </row>
    <row r="7" spans="1:37" ht="13.15" customHeight="1" x14ac:dyDescent="0.2">
      <c r="A7" s="6" t="s">
        <v>10</v>
      </c>
      <c r="B7" s="4">
        <v>6</v>
      </c>
      <c r="C7" s="4">
        <v>7</v>
      </c>
      <c r="D7" s="5">
        <v>6</v>
      </c>
      <c r="E7" s="23">
        <v>22.608000000000001</v>
      </c>
      <c r="F7" s="24">
        <v>14.747999999999999</v>
      </c>
      <c r="G7" s="25">
        <v>37.356000000000002</v>
      </c>
      <c r="H7" s="20">
        <v>4.4366993217784483</v>
      </c>
      <c r="I7" s="20">
        <v>11.112199459007376</v>
      </c>
      <c r="J7" s="21">
        <v>5.8160915603149377</v>
      </c>
      <c r="K7" s="18">
        <v>19730001.600000001</v>
      </c>
      <c r="L7" s="18">
        <v>12870579.599999998</v>
      </c>
      <c r="M7" s="19">
        <v>32600581.199999999</v>
      </c>
      <c r="N7" s="34">
        <v>4.240639053564955</v>
      </c>
      <c r="O7" s="34">
        <v>6.0394475033391544</v>
      </c>
      <c r="P7" s="34">
        <v>4.8057321948109397</v>
      </c>
      <c r="Q7" s="4">
        <v>0</v>
      </c>
      <c r="R7" s="4">
        <v>0</v>
      </c>
      <c r="S7" s="4">
        <v>0</v>
      </c>
      <c r="T7" s="34">
        <v>0</v>
      </c>
      <c r="U7" s="34">
        <v>0</v>
      </c>
      <c r="V7" s="34">
        <v>0</v>
      </c>
      <c r="W7" s="18">
        <v>19730001.600000001</v>
      </c>
      <c r="X7" s="18">
        <v>12870579.599999998</v>
      </c>
      <c r="Y7" s="18">
        <v>32600581.199999999</v>
      </c>
      <c r="Z7" s="34">
        <v>2.2784043360471684</v>
      </c>
      <c r="AA7" s="34">
        <v>5.7334834085299091</v>
      </c>
      <c r="AB7" s="34">
        <v>2.9896777426035088</v>
      </c>
      <c r="AC7" s="20">
        <v>19.730001600000001</v>
      </c>
      <c r="AD7" s="20">
        <v>12.870579599999997</v>
      </c>
      <c r="AE7" s="20">
        <v>32.600581200000001</v>
      </c>
      <c r="AF7" s="20">
        <v>0</v>
      </c>
      <c r="AG7" s="20">
        <v>0</v>
      </c>
      <c r="AH7" s="20">
        <v>0</v>
      </c>
      <c r="AI7" s="20">
        <v>19.730001600000001</v>
      </c>
      <c r="AJ7" s="20">
        <v>12.870579599999997</v>
      </c>
      <c r="AK7" s="20">
        <v>32.600581200000001</v>
      </c>
    </row>
    <row r="8" spans="1:37" ht="13.15" customHeight="1" x14ac:dyDescent="0.2">
      <c r="A8" s="6" t="s">
        <v>11</v>
      </c>
      <c r="B8" s="4">
        <v>5</v>
      </c>
      <c r="C8" s="4">
        <v>18</v>
      </c>
      <c r="D8" s="5">
        <v>10</v>
      </c>
      <c r="E8" s="23">
        <v>24.718</v>
      </c>
      <c r="F8" s="24">
        <v>22.91</v>
      </c>
      <c r="G8" s="25">
        <v>47.628</v>
      </c>
      <c r="H8" s="20">
        <v>4.8507755589047976</v>
      </c>
      <c r="I8" s="20">
        <v>17.262034825458301</v>
      </c>
      <c r="J8" s="21">
        <v>7.4153766151268838</v>
      </c>
      <c r="K8" s="18">
        <v>55385622.600000009</v>
      </c>
      <c r="L8" s="18">
        <v>51334437.000000007</v>
      </c>
      <c r="M8" s="19">
        <v>106720059.60000002</v>
      </c>
      <c r="N8" s="34">
        <v>11.904227833593779</v>
      </c>
      <c r="O8" s="34">
        <v>24.088397493378714</v>
      </c>
      <c r="P8" s="34">
        <v>15.731867573326037</v>
      </c>
      <c r="Q8" s="4">
        <v>0</v>
      </c>
      <c r="R8" s="4">
        <v>0</v>
      </c>
      <c r="S8" s="4">
        <v>0</v>
      </c>
      <c r="T8" s="34">
        <v>0</v>
      </c>
      <c r="U8" s="34">
        <v>0</v>
      </c>
      <c r="V8" s="34">
        <v>0</v>
      </c>
      <c r="W8" s="18">
        <v>55385622.600000009</v>
      </c>
      <c r="X8" s="18">
        <v>51334437.000000007</v>
      </c>
      <c r="Y8" s="18">
        <v>106720059.60000002</v>
      </c>
      <c r="Z8" s="34">
        <v>6.3958860847995087</v>
      </c>
      <c r="AA8" s="34">
        <v>22.868056604515619</v>
      </c>
      <c r="AB8" s="34">
        <v>9.7868987340458826</v>
      </c>
      <c r="AC8" s="20">
        <v>55.385622600000012</v>
      </c>
      <c r="AD8" s="20">
        <v>51.334437000000008</v>
      </c>
      <c r="AE8" s="20">
        <v>106.72005960000003</v>
      </c>
      <c r="AF8" s="20">
        <v>0</v>
      </c>
      <c r="AG8" s="20">
        <v>0</v>
      </c>
      <c r="AH8" s="20">
        <v>0</v>
      </c>
      <c r="AI8" s="20">
        <v>55.385622600000012</v>
      </c>
      <c r="AJ8" s="20">
        <v>51.334437000000008</v>
      </c>
      <c r="AK8" s="20">
        <v>106.72005960000003</v>
      </c>
    </row>
    <row r="9" spans="1:37" ht="13.15" customHeight="1" x14ac:dyDescent="0.2">
      <c r="A9" s="6" t="s">
        <v>12</v>
      </c>
      <c r="B9" s="4">
        <v>19</v>
      </c>
      <c r="C9" s="4">
        <v>29</v>
      </c>
      <c r="D9" s="5">
        <v>23</v>
      </c>
      <c r="E9" s="23">
        <v>77.344999999999999</v>
      </c>
      <c r="F9" s="24">
        <v>35.799999999999997</v>
      </c>
      <c r="G9" s="25">
        <v>113.145</v>
      </c>
      <c r="H9" s="20">
        <v>15.178543393619693</v>
      </c>
      <c r="I9" s="20">
        <v>26.974284013592627</v>
      </c>
      <c r="J9" s="21">
        <v>17.615956729623985</v>
      </c>
      <c r="K9" s="18">
        <v>320262441.5</v>
      </c>
      <c r="L9" s="18">
        <v>148237059.99999997</v>
      </c>
      <c r="M9" s="19">
        <v>468499501.5</v>
      </c>
      <c r="N9" s="34">
        <v>68.835139720159049</v>
      </c>
      <c r="O9" s="34">
        <v>69.559411444014245</v>
      </c>
      <c r="P9" s="34">
        <v>69.062668662220858</v>
      </c>
      <c r="Q9" s="4">
        <v>0</v>
      </c>
      <c r="R9" s="4">
        <v>0</v>
      </c>
      <c r="S9" s="4">
        <v>0</v>
      </c>
      <c r="T9" s="34">
        <v>0</v>
      </c>
      <c r="U9" s="34">
        <v>0</v>
      </c>
      <c r="V9" s="34">
        <v>0</v>
      </c>
      <c r="W9" s="18">
        <v>320262441.5</v>
      </c>
      <c r="X9" s="18">
        <v>148237059.99999997</v>
      </c>
      <c r="Y9" s="18">
        <v>468499501.5</v>
      </c>
      <c r="Z9" s="34">
        <v>36.983642991019956</v>
      </c>
      <c r="AA9" s="34">
        <v>66.03546619137903</v>
      </c>
      <c r="AB9" s="34">
        <v>42.964342367472554</v>
      </c>
      <c r="AC9" s="20">
        <v>320.26244150000002</v>
      </c>
      <c r="AD9" s="20">
        <v>148.23705999999996</v>
      </c>
      <c r="AE9" s="20">
        <v>468.49950150000001</v>
      </c>
      <c r="AF9" s="20">
        <v>0</v>
      </c>
      <c r="AG9" s="20">
        <v>0</v>
      </c>
      <c r="AH9" s="20">
        <v>0</v>
      </c>
      <c r="AI9" s="20">
        <v>320.26244150000002</v>
      </c>
      <c r="AJ9" s="20">
        <v>148.23705999999996</v>
      </c>
      <c r="AK9" s="20">
        <v>468.49950150000001</v>
      </c>
    </row>
    <row r="10" spans="1:37" ht="13.15" customHeight="1" x14ac:dyDescent="0.2">
      <c r="A10" s="6" t="s">
        <v>13</v>
      </c>
      <c r="B10" s="4">
        <v>7</v>
      </c>
      <c r="C10" s="4">
        <v>1</v>
      </c>
      <c r="D10" s="5">
        <v>5</v>
      </c>
      <c r="E10" s="23">
        <v>36.398000000000003</v>
      </c>
      <c r="F10" s="24">
        <v>0.26800000000000002</v>
      </c>
      <c r="G10" s="25">
        <v>36.666000000000004</v>
      </c>
      <c r="H10" s="20">
        <v>7.1429132127606128</v>
      </c>
      <c r="I10" s="20">
        <v>0.20193039429169901</v>
      </c>
      <c r="J10" s="21">
        <v>5.7086629497405372</v>
      </c>
      <c r="K10" s="18">
        <v>326189.61344639229</v>
      </c>
      <c r="L10" s="18">
        <v>2401.7477994294504</v>
      </c>
      <c r="M10" s="19">
        <v>328591.36124582175</v>
      </c>
      <c r="N10" s="34">
        <v>7.010908775841293E-2</v>
      </c>
      <c r="O10" s="34">
        <v>1.1270067239951265E-3</v>
      </c>
      <c r="P10" s="34">
        <v>4.8438464148479583E-2</v>
      </c>
      <c r="Q10" s="18">
        <v>3661638.8000000007</v>
      </c>
      <c r="R10" s="18">
        <v>26960.800000000003</v>
      </c>
      <c r="S10" s="19">
        <v>3688599.6000000006</v>
      </c>
      <c r="T10" s="34">
        <v>0.91381763024741147</v>
      </c>
      <c r="U10" s="34">
        <v>0.2370718430177943</v>
      </c>
      <c r="V10" s="34">
        <v>0.89514058827923149</v>
      </c>
      <c r="W10" s="18">
        <v>3987828.4134463929</v>
      </c>
      <c r="X10" s="18">
        <v>29362.547799429452</v>
      </c>
      <c r="Y10" s="18">
        <v>4017190.9612458223</v>
      </c>
      <c r="Z10" s="34">
        <v>0.46051114099293133</v>
      </c>
      <c r="AA10" s="34">
        <v>1.3080194200437965E-2</v>
      </c>
      <c r="AB10" s="34">
        <v>0.36840160397584049</v>
      </c>
      <c r="AC10" s="20">
        <v>0.3261896134463923</v>
      </c>
      <c r="AD10" s="20">
        <v>2.4017477994294502E-3</v>
      </c>
      <c r="AE10" s="20">
        <v>0.32859136124582178</v>
      </c>
      <c r="AF10" s="20">
        <v>3.6616388000000009</v>
      </c>
      <c r="AG10" s="20">
        <v>2.6960800000000004E-2</v>
      </c>
      <c r="AH10" s="20">
        <v>3.6885996000000008</v>
      </c>
      <c r="AI10" s="20">
        <v>3.987828413446393</v>
      </c>
      <c r="AJ10" s="20">
        <v>2.9362547799429452E-2</v>
      </c>
      <c r="AK10" s="20">
        <v>4.0171909612458219</v>
      </c>
    </row>
    <row r="11" spans="1:37" ht="13.15" customHeight="1" x14ac:dyDescent="0.2">
      <c r="A11" s="6" t="s">
        <v>14</v>
      </c>
      <c r="B11" s="4">
        <v>7</v>
      </c>
      <c r="C11" s="4">
        <v>4</v>
      </c>
      <c r="D11" s="5">
        <v>6</v>
      </c>
      <c r="E11" s="23">
        <v>53.872999999999998</v>
      </c>
      <c r="F11" s="24">
        <v>4.47</v>
      </c>
      <c r="G11" s="25">
        <v>58.342999999999996</v>
      </c>
      <c r="H11" s="20">
        <v>10.572288683747802</v>
      </c>
      <c r="I11" s="20">
        <v>3.368018143596621</v>
      </c>
      <c r="J11" s="21">
        <v>9.0836339518003637</v>
      </c>
      <c r="K11" s="18">
        <v>1015355.8745117896</v>
      </c>
      <c r="L11" s="18">
        <v>84247.039501562947</v>
      </c>
      <c r="M11" s="19">
        <v>1099602.9140133527</v>
      </c>
      <c r="N11" s="34">
        <v>0.21823403069167985</v>
      </c>
      <c r="O11" s="34">
        <v>3.9532452165668551E-2</v>
      </c>
      <c r="P11" s="34">
        <v>0.16209518146203769</v>
      </c>
      <c r="Q11" s="18">
        <v>28046283.799999997</v>
      </c>
      <c r="R11" s="18">
        <v>2327081.9999999995</v>
      </c>
      <c r="S11" s="19">
        <v>30373365.799999997</v>
      </c>
      <c r="T11" s="34">
        <v>6.9993765085082549</v>
      </c>
      <c r="U11" s="34">
        <v>20.462509220554825</v>
      </c>
      <c r="V11" s="34">
        <v>7.3709362572810244</v>
      </c>
      <c r="W11" s="18">
        <v>29061639.674511787</v>
      </c>
      <c r="X11" s="18">
        <v>2411329.0395015627</v>
      </c>
      <c r="Y11" s="18">
        <v>31472968.714013349</v>
      </c>
      <c r="Z11" s="34">
        <v>3.3560142157843549</v>
      </c>
      <c r="AA11" s="34">
        <v>1.0741796772298098</v>
      </c>
      <c r="AB11" s="34">
        <v>2.8862686060928966</v>
      </c>
      <c r="AC11" s="20">
        <v>1.0153558745117897</v>
      </c>
      <c r="AD11" s="20">
        <v>8.4247039501562954E-2</v>
      </c>
      <c r="AE11" s="20">
        <v>1.0996029140133528</v>
      </c>
      <c r="AF11" s="20">
        <v>28.046283799999998</v>
      </c>
      <c r="AG11" s="20">
        <v>2.3270819999999994</v>
      </c>
      <c r="AH11" s="20">
        <v>30.373365799999998</v>
      </c>
      <c r="AI11" s="20">
        <v>29.061639674511788</v>
      </c>
      <c r="AJ11" s="20">
        <v>2.4113290395015627</v>
      </c>
      <c r="AK11" s="20">
        <v>31.472968714013348</v>
      </c>
    </row>
    <row r="12" spans="1:37" ht="13.15" customHeight="1" x14ac:dyDescent="0.2">
      <c r="A12" s="6" t="s">
        <v>15</v>
      </c>
      <c r="B12" s="4">
        <v>9</v>
      </c>
      <c r="C12" s="4">
        <v>4</v>
      </c>
      <c r="D12" s="5">
        <v>7</v>
      </c>
      <c r="E12" s="23">
        <v>49.155000000000001</v>
      </c>
      <c r="F12" s="24">
        <v>5.508</v>
      </c>
      <c r="G12" s="25">
        <v>54.663000000000004</v>
      </c>
      <c r="H12" s="20">
        <v>9.6464063677467973</v>
      </c>
      <c r="I12" s="20">
        <v>4.1501216856667096</v>
      </c>
      <c r="J12" s="21">
        <v>8.510681362070228</v>
      </c>
      <c r="K12" s="18">
        <v>3531449.1556377616</v>
      </c>
      <c r="L12" s="18">
        <v>395711.97130002629</v>
      </c>
      <c r="M12" s="19">
        <v>3927161.126937788</v>
      </c>
      <c r="N12" s="34">
        <v>0.75902686217098303</v>
      </c>
      <c r="O12" s="34">
        <v>0.18568562965954999</v>
      </c>
      <c r="P12" s="34">
        <v>0.57891252141035265</v>
      </c>
      <c r="Q12" s="18">
        <v>62751272.999999993</v>
      </c>
      <c r="R12" s="18">
        <v>7031512.7999999989</v>
      </c>
      <c r="S12" s="19">
        <v>69782785.799999997</v>
      </c>
      <c r="T12" s="34">
        <v>15.660534181544165</v>
      </c>
      <c r="U12" s="34">
        <v>61.829533941841881</v>
      </c>
      <c r="V12" s="34">
        <v>16.934720681739378</v>
      </c>
      <c r="W12" s="18">
        <v>66282722.155637756</v>
      </c>
      <c r="X12" s="18">
        <v>7427224.7713000253</v>
      </c>
      <c r="Y12" s="18">
        <v>73709946.926937789</v>
      </c>
      <c r="Z12" s="34">
        <v>7.6542741671351298</v>
      </c>
      <c r="AA12" s="34">
        <v>3.3086210039578208</v>
      </c>
      <c r="AB12" s="34">
        <v>6.7596643870861977</v>
      </c>
      <c r="AC12" s="20">
        <v>3.5314491556377616</v>
      </c>
      <c r="AD12" s="20">
        <v>0.39571197130002628</v>
      </c>
      <c r="AE12" s="20">
        <v>3.9271611269377882</v>
      </c>
      <c r="AF12" s="20">
        <v>62.751272999999991</v>
      </c>
      <c r="AG12" s="20">
        <v>7.0315127999999989</v>
      </c>
      <c r="AH12" s="20">
        <v>69.782785799999999</v>
      </c>
      <c r="AI12" s="20">
        <v>66.282722155637757</v>
      </c>
      <c r="AJ12" s="20">
        <v>7.4272247713000255</v>
      </c>
      <c r="AK12" s="20">
        <v>73.709946926937789</v>
      </c>
    </row>
    <row r="13" spans="1:37" ht="13.15" customHeight="1" x14ac:dyDescent="0.2">
      <c r="A13" s="6" t="s">
        <v>16</v>
      </c>
      <c r="B13" s="4">
        <v>22</v>
      </c>
      <c r="C13" s="4">
        <v>1</v>
      </c>
      <c r="D13" s="5">
        <v>15</v>
      </c>
      <c r="E13" s="23">
        <v>126.72799999999999</v>
      </c>
      <c r="F13" s="24">
        <v>0.41699999999999998</v>
      </c>
      <c r="G13" s="25">
        <v>127.145</v>
      </c>
      <c r="H13" s="20">
        <v>24.869693544335593</v>
      </c>
      <c r="I13" s="20">
        <v>0.3141976657449197</v>
      </c>
      <c r="J13" s="21">
        <v>19.795667668814723</v>
      </c>
      <c r="K13" s="18">
        <v>58397483.546388268</v>
      </c>
      <c r="L13" s="18">
        <v>63005.118136834106</v>
      </c>
      <c r="M13" s="19">
        <v>58460488.664525099</v>
      </c>
      <c r="N13" s="34">
        <v>12.551577763517816</v>
      </c>
      <c r="O13" s="34">
        <v>2.9564799352866069E-2</v>
      </c>
      <c r="P13" s="34">
        <v>8.6178050254971623</v>
      </c>
      <c r="Q13" s="18">
        <v>294845364.80000001</v>
      </c>
      <c r="R13" s="18">
        <v>970192.2</v>
      </c>
      <c r="S13" s="19">
        <v>295815557</v>
      </c>
      <c r="T13" s="34">
        <v>73.583143304841954</v>
      </c>
      <c r="U13" s="34">
        <v>8.5310989635132657</v>
      </c>
      <c r="V13" s="34">
        <v>71.787816632395803</v>
      </c>
      <c r="W13" s="18">
        <v>353242848.34638828</v>
      </c>
      <c r="X13" s="18">
        <v>1033197.3181368341</v>
      </c>
      <c r="Y13" s="18">
        <v>354276045.66452509</v>
      </c>
      <c r="Z13" s="34">
        <v>40.792193212496407</v>
      </c>
      <c r="AA13" s="34">
        <v>0.46026052169982595</v>
      </c>
      <c r="AB13" s="34">
        <v>32.489335142921163</v>
      </c>
      <c r="AC13" s="20">
        <v>58.397483546388266</v>
      </c>
      <c r="AD13" s="20">
        <v>6.3005118136834112E-2</v>
      </c>
      <c r="AE13" s="20">
        <v>58.460488664525101</v>
      </c>
      <c r="AF13" s="20">
        <v>294.84536480000003</v>
      </c>
      <c r="AG13" s="20">
        <v>0.97019219999999995</v>
      </c>
      <c r="AH13" s="20">
        <v>295.81555700000001</v>
      </c>
      <c r="AI13" s="20">
        <v>353.24284834638826</v>
      </c>
      <c r="AJ13" s="20">
        <v>1.0331973181368341</v>
      </c>
      <c r="AK13" s="20">
        <v>354.2760456645251</v>
      </c>
    </row>
    <row r="14" spans="1:37" ht="13.15" customHeight="1" x14ac:dyDescent="0.2">
      <c r="A14" s="3" t="s">
        <v>17</v>
      </c>
      <c r="B14" s="4">
        <v>3</v>
      </c>
      <c r="C14" s="4">
        <v>0</v>
      </c>
      <c r="D14" s="5">
        <v>2</v>
      </c>
      <c r="E14" s="23">
        <v>25.132999999999999</v>
      </c>
      <c r="F14" s="24">
        <v>0.72299999999999998</v>
      </c>
      <c r="G14" s="25">
        <v>25.855999999999998</v>
      </c>
      <c r="H14" s="20">
        <v>4.9322170936950513</v>
      </c>
      <c r="I14" s="20">
        <v>0.54475998161529249</v>
      </c>
      <c r="J14" s="21">
        <v>4.0256147174082626</v>
      </c>
      <c r="K14" s="18">
        <v>225235.55016067307</v>
      </c>
      <c r="L14" s="18">
        <v>6479.3420111473606</v>
      </c>
      <c r="M14" s="19">
        <v>231714.89217182042</v>
      </c>
      <c r="N14" s="34">
        <v>4.8410673735705047E-2</v>
      </c>
      <c r="O14" s="34">
        <v>3.0403950054047626E-3</v>
      </c>
      <c r="P14" s="34">
        <v>3.4157664567258175E-2</v>
      </c>
      <c r="Q14" s="18">
        <v>1264189.9000000001</v>
      </c>
      <c r="R14" s="18">
        <v>36366.9</v>
      </c>
      <c r="S14" s="19">
        <v>1300556.8</v>
      </c>
      <c r="T14" s="34">
        <v>0.315497808959396</v>
      </c>
      <c r="U14" s="34">
        <v>0.31978160914527098</v>
      </c>
      <c r="V14" s="34">
        <v>0.3156160346171904</v>
      </c>
      <c r="W14" s="18">
        <v>1489425.4501606731</v>
      </c>
      <c r="X14" s="18">
        <v>42846.242011147362</v>
      </c>
      <c r="Y14" s="18">
        <v>1532271.6921718204</v>
      </c>
      <c r="Z14" s="34">
        <v>0.17199762436233573</v>
      </c>
      <c r="AA14" s="34">
        <v>1.908680302857306E-2</v>
      </c>
      <c r="AB14" s="34">
        <v>0.14051892343893263</v>
      </c>
      <c r="AC14" s="20">
        <v>0.22523555016067306</v>
      </c>
      <c r="AD14" s="20">
        <v>6.4793420111473607E-3</v>
      </c>
      <c r="AE14" s="20">
        <v>0.23171489217182042</v>
      </c>
      <c r="AF14" s="20">
        <v>1.2641899000000001</v>
      </c>
      <c r="AG14" s="20">
        <v>3.6366900000000001E-2</v>
      </c>
      <c r="AH14" s="20">
        <v>1.3005568000000001</v>
      </c>
      <c r="AI14" s="20">
        <v>1.4894254501606732</v>
      </c>
      <c r="AJ14" s="20">
        <v>4.284624201114736E-2</v>
      </c>
      <c r="AK14" s="20">
        <v>1.5322716921718205</v>
      </c>
    </row>
    <row r="15" spans="1:37" ht="13.15" customHeight="1" x14ac:dyDescent="0.2">
      <c r="A15" s="3" t="s">
        <v>18</v>
      </c>
      <c r="B15" s="4">
        <v>1</v>
      </c>
      <c r="C15" s="4">
        <v>1</v>
      </c>
      <c r="D15" s="5">
        <v>1</v>
      </c>
      <c r="E15" s="23">
        <v>11.622999999999999</v>
      </c>
      <c r="F15" s="24">
        <v>1.798</v>
      </c>
      <c r="G15" s="25">
        <v>13.420999999999999</v>
      </c>
      <c r="H15" s="20">
        <v>2.2809517081135393</v>
      </c>
      <c r="I15" s="20">
        <v>1.3547419736435629</v>
      </c>
      <c r="J15" s="21">
        <v>2.0895643224913476</v>
      </c>
      <c r="K15" s="18">
        <v>219061.14991648006</v>
      </c>
      <c r="L15" s="18">
        <v>33887.287924789751</v>
      </c>
      <c r="M15" s="19">
        <v>252948.43784126983</v>
      </c>
      <c r="N15" s="34">
        <v>4.7083588044649356E-2</v>
      </c>
      <c r="O15" s="34">
        <v>1.5901420356570932E-2</v>
      </c>
      <c r="P15" s="34">
        <v>3.7287753979089316E-2</v>
      </c>
      <c r="Q15" s="18">
        <v>3025466.8999999994</v>
      </c>
      <c r="R15" s="18">
        <v>468019.39999999997</v>
      </c>
      <c r="S15" s="19">
        <v>3493486.2999999993</v>
      </c>
      <c r="T15" s="34">
        <v>0.75505126091355079</v>
      </c>
      <c r="U15" s="34">
        <v>4.1153905568856359</v>
      </c>
      <c r="V15" s="34">
        <v>0.84779095614699818</v>
      </c>
      <c r="W15" s="18">
        <v>3244528.0499164797</v>
      </c>
      <c r="X15" s="18">
        <v>501906.68792478973</v>
      </c>
      <c r="Y15" s="18">
        <v>3746434.737841269</v>
      </c>
      <c r="Z15" s="34">
        <v>0.37467542716045038</v>
      </c>
      <c r="AA15" s="34">
        <v>0.22358539842657757</v>
      </c>
      <c r="AB15" s="34">
        <v>0.34357156030827612</v>
      </c>
      <c r="AC15" s="20">
        <v>0.21906114991648007</v>
      </c>
      <c r="AD15" s="20">
        <v>3.3887287924789754E-2</v>
      </c>
      <c r="AE15" s="20">
        <v>0.2529484378412698</v>
      </c>
      <c r="AF15" s="20">
        <v>3.0254668999999996</v>
      </c>
      <c r="AG15" s="20">
        <v>0.46801939999999997</v>
      </c>
      <c r="AH15" s="20">
        <v>3.4934862999999994</v>
      </c>
      <c r="AI15" s="20">
        <v>3.2445280499164797</v>
      </c>
      <c r="AJ15" s="20">
        <v>0.50190668792478976</v>
      </c>
      <c r="AK15" s="20">
        <v>3.7464347378412688</v>
      </c>
    </row>
    <row r="16" spans="1:37" ht="13.15" customHeight="1" x14ac:dyDescent="0.2">
      <c r="A16" s="3" t="s">
        <v>19</v>
      </c>
      <c r="B16" s="4">
        <v>3</v>
      </c>
      <c r="C16" s="4">
        <v>1</v>
      </c>
      <c r="D16" s="5">
        <v>2</v>
      </c>
      <c r="E16" s="23">
        <v>5.742</v>
      </c>
      <c r="F16" s="24">
        <v>0.67500000000000004</v>
      </c>
      <c r="G16" s="25">
        <v>6.4169999999999998</v>
      </c>
      <c r="H16" s="20">
        <v>1.1268368500376789</v>
      </c>
      <c r="I16" s="20">
        <v>0.50859334383170463</v>
      </c>
      <c r="J16" s="21">
        <v>0.9990860783419252</v>
      </c>
      <c r="K16" s="18">
        <v>412523.26419839344</v>
      </c>
      <c r="L16" s="18">
        <v>48494.114129905189</v>
      </c>
      <c r="M16" s="19">
        <v>461017.37832829863</v>
      </c>
      <c r="N16" s="34">
        <v>8.8665084784575021E-2</v>
      </c>
      <c r="O16" s="34">
        <v>2.2755591870042894E-2</v>
      </c>
      <c r="P16" s="34">
        <v>6.7959710405397319E-2</v>
      </c>
      <c r="Q16" s="18">
        <v>3665118.5999999996</v>
      </c>
      <c r="R16" s="18">
        <v>430852.49999999994</v>
      </c>
      <c r="S16" s="19">
        <v>4095971.0999999996</v>
      </c>
      <c r="T16" s="34">
        <v>0.91468606724063262</v>
      </c>
      <c r="U16" s="34">
        <v>3.7885743836912917</v>
      </c>
      <c r="V16" s="34">
        <v>0.9940005361462193</v>
      </c>
      <c r="W16" s="18">
        <v>4077641.8641983932</v>
      </c>
      <c r="X16" s="18">
        <v>479346.61412990512</v>
      </c>
      <c r="Y16" s="18">
        <v>4556988.4783282978</v>
      </c>
      <c r="Z16" s="34">
        <v>0.47088272431954981</v>
      </c>
      <c r="AA16" s="34">
        <v>0.21353551622871747</v>
      </c>
      <c r="AB16" s="34">
        <v>0.41790442150027513</v>
      </c>
      <c r="AC16" s="20">
        <v>0.41252326419839347</v>
      </c>
      <c r="AD16" s="20">
        <v>4.8494114129905189E-2</v>
      </c>
      <c r="AE16" s="20">
        <v>0.46101737832829864</v>
      </c>
      <c r="AF16" s="20">
        <v>3.6651185999999996</v>
      </c>
      <c r="AG16" s="20">
        <v>0.43085249999999992</v>
      </c>
      <c r="AH16" s="20">
        <v>4.0959710999999999</v>
      </c>
      <c r="AI16" s="20">
        <v>4.0776418641983936</v>
      </c>
      <c r="AJ16" s="20">
        <v>0.47934661412990515</v>
      </c>
      <c r="AK16" s="20">
        <v>4.5569884783282975</v>
      </c>
    </row>
    <row r="17" spans="1:37" x14ac:dyDescent="0.2">
      <c r="A17" s="28" t="s">
        <v>20</v>
      </c>
      <c r="B17" s="15">
        <v>1</v>
      </c>
      <c r="C17" s="15">
        <v>0</v>
      </c>
      <c r="D17" s="15">
        <v>1</v>
      </c>
      <c r="E17" s="24">
        <v>2.9550000000000001</v>
      </c>
      <c r="F17" s="24">
        <v>7.0000000000000007E-2</v>
      </c>
      <c r="G17" s="24">
        <v>3.0249999999999999</v>
      </c>
      <c r="H17" s="27">
        <v>0.57990297663903534</v>
      </c>
      <c r="I17" s="27">
        <v>5.2743013434398987E-2</v>
      </c>
      <c r="J17" s="27">
        <v>0.47097325650371258</v>
      </c>
      <c r="K17" s="18">
        <v>1361692.4742722788</v>
      </c>
      <c r="L17" s="18">
        <v>32256.674517448231</v>
      </c>
      <c r="M17" s="30">
        <v>1393949.1487897271</v>
      </c>
      <c r="N17" s="34">
        <v>0.29267338150365468</v>
      </c>
      <c r="O17" s="34">
        <v>1.5136264133778906E-2</v>
      </c>
      <c r="P17" s="34">
        <v>0.20548548693567761</v>
      </c>
      <c r="Q17" s="18">
        <v>3437551.5</v>
      </c>
      <c r="R17" s="18">
        <v>81431</v>
      </c>
      <c r="S17" s="19">
        <v>3518982.5</v>
      </c>
      <c r="T17" s="34">
        <v>0.85789323774464976</v>
      </c>
      <c r="U17" s="34">
        <v>0.71603948135003426</v>
      </c>
      <c r="V17" s="34">
        <v>0.85397831339414565</v>
      </c>
      <c r="W17" s="18">
        <v>4799243.9742722791</v>
      </c>
      <c r="X17" s="18">
        <v>113687.67451744823</v>
      </c>
      <c r="Y17" s="18">
        <v>4912931.6487897271</v>
      </c>
      <c r="Z17" s="34">
        <v>0.55421274171261115</v>
      </c>
      <c r="AA17" s="34">
        <v>5.0644680803663113E-2</v>
      </c>
      <c r="AB17" s="34">
        <v>0.4505466424420374</v>
      </c>
      <c r="AC17" s="20">
        <v>1.3616924742722789</v>
      </c>
      <c r="AD17" s="20">
        <v>3.2256674517448229E-2</v>
      </c>
      <c r="AE17" s="20">
        <v>1.3939491487897271</v>
      </c>
      <c r="AF17" s="20">
        <v>3.4375515000000001</v>
      </c>
      <c r="AG17" s="20">
        <v>8.1431000000000003E-2</v>
      </c>
      <c r="AH17" s="20">
        <v>3.5189824999999999</v>
      </c>
      <c r="AI17" s="20">
        <v>4.7992439742722794</v>
      </c>
      <c r="AJ17" s="20">
        <v>0.11368767451744824</v>
      </c>
      <c r="AK17" s="20">
        <v>4.9129316487897272</v>
      </c>
    </row>
    <row r="18" spans="1:37" ht="13.5" thickBot="1" x14ac:dyDescent="0.25">
      <c r="A18" s="3" t="s">
        <v>28</v>
      </c>
      <c r="B18" s="15"/>
      <c r="C18" s="15"/>
      <c r="D18" s="5"/>
      <c r="E18" s="26">
        <v>509.56800000000004</v>
      </c>
      <c r="F18" s="26">
        <v>132.71900000000002</v>
      </c>
      <c r="G18" s="26">
        <v>642.28700000000003</v>
      </c>
      <c r="H18" s="27"/>
      <c r="I18" s="27"/>
      <c r="J18" s="21"/>
      <c r="K18" s="29">
        <v>465260102.32853204</v>
      </c>
      <c r="L18" s="29">
        <v>213108559.89532113</v>
      </c>
      <c r="M18" s="30">
        <v>678368662.22385335</v>
      </c>
      <c r="N18" s="34"/>
      <c r="O18" s="34"/>
      <c r="P18" s="34"/>
      <c r="Q18" s="29">
        <v>400696887.29999995</v>
      </c>
      <c r="R18" s="29">
        <v>11372417.599999998</v>
      </c>
      <c r="S18" s="30">
        <v>412069304.90000004</v>
      </c>
      <c r="T18" s="34"/>
      <c r="U18" s="34"/>
      <c r="V18" s="34"/>
      <c r="W18" s="29">
        <v>865956989.62853205</v>
      </c>
      <c r="X18" s="29">
        <v>224480977.49532115</v>
      </c>
      <c r="Y18" s="30">
        <v>1090437967.123853</v>
      </c>
      <c r="Z18" s="34"/>
      <c r="AA18" s="34"/>
      <c r="AB18" s="34"/>
      <c r="AC18" s="20">
        <v>465.26010232853201</v>
      </c>
      <c r="AD18" s="20">
        <v>213.10855989532112</v>
      </c>
      <c r="AE18" s="20">
        <v>678.36866222385333</v>
      </c>
      <c r="AF18" s="20">
        <v>400.69688729999996</v>
      </c>
      <c r="AG18" s="20">
        <v>11.372417599999999</v>
      </c>
      <c r="AH18" s="20">
        <v>412.06930490000002</v>
      </c>
      <c r="AI18" s="20">
        <v>865.95698962853203</v>
      </c>
      <c r="AJ18" s="20">
        <v>224.48097749532116</v>
      </c>
      <c r="AK18" s="20">
        <v>1090.437967123853</v>
      </c>
    </row>
    <row r="19" spans="1:37" ht="13.15" customHeight="1" x14ac:dyDescent="0.2">
      <c r="A19" s="81" t="s">
        <v>21</v>
      </c>
      <c r="B19" s="83" t="s">
        <v>22</v>
      </c>
      <c r="C19" s="83"/>
      <c r="D19" s="84"/>
      <c r="E19" s="83" t="s">
        <v>7</v>
      </c>
      <c r="F19" s="83"/>
      <c r="G19" s="84"/>
      <c r="H19" s="83" t="s">
        <v>23</v>
      </c>
      <c r="I19" s="83"/>
      <c r="J19" s="84"/>
      <c r="K19" s="95" t="s">
        <v>36</v>
      </c>
      <c r="L19" s="83"/>
      <c r="M19" s="84"/>
      <c r="N19" s="95" t="s">
        <v>39</v>
      </c>
      <c r="O19" s="83"/>
      <c r="P19" s="84"/>
      <c r="Q19" s="95" t="s">
        <v>37</v>
      </c>
      <c r="R19" s="83"/>
      <c r="S19" s="84"/>
      <c r="T19" s="95" t="s">
        <v>40</v>
      </c>
      <c r="U19" s="83"/>
      <c r="V19" s="84"/>
      <c r="W19" s="95" t="s">
        <v>38</v>
      </c>
      <c r="X19" s="83"/>
      <c r="Y19" s="84"/>
      <c r="Z19" s="95" t="s">
        <v>42</v>
      </c>
      <c r="AA19" s="83"/>
      <c r="AB19" s="84"/>
      <c r="AC19" s="95" t="s">
        <v>33</v>
      </c>
      <c r="AD19" s="83"/>
      <c r="AE19" s="84"/>
      <c r="AF19" s="95" t="s">
        <v>34</v>
      </c>
      <c r="AG19" s="83"/>
      <c r="AH19" s="84"/>
      <c r="AI19" s="95" t="s">
        <v>35</v>
      </c>
      <c r="AJ19" s="83"/>
      <c r="AK19" s="84"/>
    </row>
    <row r="20" spans="1:37" x14ac:dyDescent="0.2">
      <c r="A20" s="82"/>
      <c r="B20" s="85"/>
      <c r="C20" s="86"/>
      <c r="D20" s="87"/>
      <c r="E20" s="85"/>
      <c r="F20" s="86"/>
      <c r="G20" s="87"/>
      <c r="H20" s="85"/>
      <c r="I20" s="86"/>
      <c r="J20" s="87"/>
      <c r="K20" s="96"/>
      <c r="L20" s="86"/>
      <c r="M20" s="87"/>
      <c r="N20" s="96"/>
      <c r="O20" s="86"/>
      <c r="P20" s="87"/>
      <c r="Q20" s="96"/>
      <c r="R20" s="86"/>
      <c r="S20" s="87"/>
      <c r="T20" s="96"/>
      <c r="U20" s="86"/>
      <c r="V20" s="87"/>
      <c r="W20" s="96"/>
      <c r="X20" s="86"/>
      <c r="Y20" s="87"/>
      <c r="Z20" s="96"/>
      <c r="AA20" s="86"/>
      <c r="AB20" s="87"/>
      <c r="AC20" s="96"/>
      <c r="AD20" s="86"/>
      <c r="AE20" s="87"/>
      <c r="AF20" s="96"/>
      <c r="AG20" s="86"/>
      <c r="AH20" s="87"/>
      <c r="AI20" s="96"/>
      <c r="AJ20" s="86"/>
      <c r="AK20" s="87"/>
    </row>
    <row r="21" spans="1:37" ht="13.15" customHeight="1" x14ac:dyDescent="0.2">
      <c r="A21" s="3" t="s">
        <v>24</v>
      </c>
      <c r="B21" s="4">
        <v>8</v>
      </c>
      <c r="C21" s="4">
        <v>23</v>
      </c>
      <c r="D21" s="15">
        <v>13</v>
      </c>
      <c r="E21" s="24">
        <v>34.31</v>
      </c>
      <c r="F21" s="24">
        <v>30.67</v>
      </c>
      <c r="G21" s="24">
        <v>64.98</v>
      </c>
      <c r="H21" s="24">
        <v>6.7331543582014568</v>
      </c>
      <c r="I21" s="24">
        <v>23.108974600471672</v>
      </c>
      <c r="J21" s="24">
        <v>10.116972630615287</v>
      </c>
      <c r="K21" s="4">
        <v>0</v>
      </c>
      <c r="L21" s="4">
        <v>0</v>
      </c>
      <c r="M21" s="4">
        <v>0</v>
      </c>
      <c r="N21" s="20">
        <v>0</v>
      </c>
      <c r="O21" s="20">
        <v>0</v>
      </c>
      <c r="P21" s="20">
        <v>0</v>
      </c>
      <c r="Q21" s="4">
        <v>0</v>
      </c>
      <c r="R21" s="4">
        <v>0</v>
      </c>
      <c r="S21" s="4">
        <v>0</v>
      </c>
      <c r="T21" s="20">
        <v>0</v>
      </c>
      <c r="U21" s="20">
        <v>0</v>
      </c>
      <c r="V21" s="20">
        <v>0</v>
      </c>
      <c r="W21" s="4">
        <v>0</v>
      </c>
      <c r="X21" s="4">
        <v>0</v>
      </c>
      <c r="Y21" s="4">
        <v>0</v>
      </c>
      <c r="Z21" s="20">
        <v>0</v>
      </c>
      <c r="AA21" s="20">
        <v>0</v>
      </c>
      <c r="AB21" s="20">
        <v>0</v>
      </c>
      <c r="AC21" s="20">
        <v>0</v>
      </c>
      <c r="AD21" s="20">
        <v>0</v>
      </c>
      <c r="AE21" s="20">
        <v>0</v>
      </c>
      <c r="AF21" s="20">
        <v>0</v>
      </c>
      <c r="AG21" s="20">
        <v>0</v>
      </c>
      <c r="AH21" s="20">
        <v>0</v>
      </c>
      <c r="AI21" s="20">
        <v>0</v>
      </c>
      <c r="AJ21" s="20">
        <v>0</v>
      </c>
      <c r="AK21" s="20">
        <v>0</v>
      </c>
    </row>
    <row r="22" spans="1:37" ht="13.15" customHeight="1" x14ac:dyDescent="0.2">
      <c r="A22" s="6" t="s">
        <v>25</v>
      </c>
      <c r="B22" s="4">
        <v>39</v>
      </c>
      <c r="C22" s="4">
        <v>65</v>
      </c>
      <c r="D22" s="15">
        <v>48</v>
      </c>
      <c r="E22" s="24">
        <v>163.65100000000001</v>
      </c>
      <c r="F22" s="24">
        <v>88.12</v>
      </c>
      <c r="G22" s="24">
        <v>251.77099999999996</v>
      </c>
      <c r="H22" s="24">
        <v>32.11563520472243</v>
      </c>
      <c r="I22" s="24">
        <v>66.395919197703421</v>
      </c>
      <c r="J22" s="24">
        <v>39.199143062213622</v>
      </c>
      <c r="K22" s="18">
        <v>399771111.70000005</v>
      </c>
      <c r="L22" s="18">
        <v>212442076.59999996</v>
      </c>
      <c r="M22" s="18">
        <v>612213188.29999995</v>
      </c>
      <c r="N22" s="32">
        <v>85.92421952779253</v>
      </c>
      <c r="O22" s="32">
        <v>99.687256440732114</v>
      </c>
      <c r="P22" s="32">
        <v>90.247858191594531</v>
      </c>
      <c r="Q22" s="4">
        <v>0</v>
      </c>
      <c r="R22" s="4">
        <v>0</v>
      </c>
      <c r="S22" s="4">
        <v>0</v>
      </c>
      <c r="T22" s="32">
        <v>0</v>
      </c>
      <c r="U22" s="32">
        <v>0</v>
      </c>
      <c r="V22" s="32">
        <v>0</v>
      </c>
      <c r="W22" s="18">
        <v>399771111.70000005</v>
      </c>
      <c r="X22" s="18">
        <v>212442076.59999996</v>
      </c>
      <c r="Y22" s="18">
        <v>612213188.29999995</v>
      </c>
      <c r="Z22" s="32">
        <v>46.165238746036231</v>
      </c>
      <c r="AA22" s="32">
        <v>94.637006204424551</v>
      </c>
      <c r="AB22" s="32">
        <v>56.143788712234397</v>
      </c>
      <c r="AC22" s="32">
        <v>399.77111170000001</v>
      </c>
      <c r="AD22" s="32">
        <v>212.44207659999995</v>
      </c>
      <c r="AE22" s="32">
        <v>612.21318830000007</v>
      </c>
      <c r="AF22" s="20">
        <v>0</v>
      </c>
      <c r="AG22" s="20">
        <v>0</v>
      </c>
      <c r="AH22" s="20">
        <v>0</v>
      </c>
      <c r="AI22" s="32">
        <v>399.77111170000001</v>
      </c>
      <c r="AJ22" s="32">
        <v>212.44207659999995</v>
      </c>
      <c r="AK22" s="32">
        <v>612.21318830000007</v>
      </c>
    </row>
    <row r="23" spans="1:37" ht="13.15" customHeight="1" x14ac:dyDescent="0.2">
      <c r="A23" s="6" t="s">
        <v>26</v>
      </c>
      <c r="B23" s="4">
        <v>44</v>
      </c>
      <c r="C23" s="4">
        <v>9</v>
      </c>
      <c r="D23" s="15">
        <v>32</v>
      </c>
      <c r="E23" s="24">
        <v>266.154</v>
      </c>
      <c r="F23" s="24">
        <v>10.662999999999998</v>
      </c>
      <c r="G23" s="24">
        <v>276.81700000000001</v>
      </c>
      <c r="H23" s="24">
        <v>52.2313018085908</v>
      </c>
      <c r="I23" s="24">
        <v>8.0342678892999491</v>
      </c>
      <c r="J23" s="24">
        <v>43.098645932425853</v>
      </c>
      <c r="K23" s="18">
        <v>63270478.18998421</v>
      </c>
      <c r="L23" s="18">
        <v>545365.87673785281</v>
      </c>
      <c r="M23" s="18">
        <v>63815844.066722065</v>
      </c>
      <c r="N23" s="32">
        <v>13.598947744138892</v>
      </c>
      <c r="O23" s="32">
        <v>0.25590988790207975</v>
      </c>
      <c r="P23" s="32">
        <v>9.4072511925180322</v>
      </c>
      <c r="Q23" s="18">
        <v>389304560.39999998</v>
      </c>
      <c r="R23" s="18">
        <v>10355747.799999997</v>
      </c>
      <c r="S23" s="18">
        <v>399660308.19999999</v>
      </c>
      <c r="T23" s="32">
        <v>97.15687162514179</v>
      </c>
      <c r="U23" s="32">
        <v>91.060213968927769</v>
      </c>
      <c r="V23" s="32">
        <v>96.98861415969543</v>
      </c>
      <c r="W23" s="18">
        <v>452575038.58998418</v>
      </c>
      <c r="X23" s="18">
        <v>10901113.676737851</v>
      </c>
      <c r="Y23" s="18">
        <v>463476152.26672208</v>
      </c>
      <c r="Z23" s="32">
        <v>52.262992736408819</v>
      </c>
      <c r="AA23" s="32">
        <v>4.8561413970878951</v>
      </c>
      <c r="AB23" s="32">
        <v>42.503669740076099</v>
      </c>
      <c r="AC23" s="32">
        <v>63.27047818998421</v>
      </c>
      <c r="AD23" s="32">
        <v>0.54536587673785275</v>
      </c>
      <c r="AE23" s="32">
        <v>63.815844066722065</v>
      </c>
      <c r="AF23" s="32">
        <v>389.30456040000001</v>
      </c>
      <c r="AG23" s="32">
        <v>10.355747799999998</v>
      </c>
      <c r="AH23" s="32">
        <v>399.66030820000003</v>
      </c>
      <c r="AI23" s="32">
        <v>452.57503858998416</v>
      </c>
      <c r="AJ23" s="32">
        <v>10.901113676737852</v>
      </c>
      <c r="AK23" s="32">
        <v>463.47615226672207</v>
      </c>
    </row>
    <row r="24" spans="1:37" ht="13.15" customHeight="1" x14ac:dyDescent="0.2">
      <c r="A24" s="3" t="s">
        <v>27</v>
      </c>
      <c r="B24" s="4">
        <v>8</v>
      </c>
      <c r="C24" s="4">
        <v>3</v>
      </c>
      <c r="D24" s="15">
        <v>6</v>
      </c>
      <c r="E24" s="24">
        <v>45.452999999999996</v>
      </c>
      <c r="F24" s="24">
        <v>3.2659999999999996</v>
      </c>
      <c r="G24" s="24">
        <v>48.719000000000001</v>
      </c>
      <c r="H24" s="24">
        <v>8.9199086284853042</v>
      </c>
      <c r="I24" s="24">
        <v>2.4608383125249591</v>
      </c>
      <c r="J24" s="24">
        <v>7.5852383747452476</v>
      </c>
      <c r="K24" s="18">
        <v>2218512.4385478254</v>
      </c>
      <c r="L24" s="18">
        <v>121117.41858329054</v>
      </c>
      <c r="M24" s="18">
        <v>2339629.8571311161</v>
      </c>
      <c r="N24" s="32">
        <v>0.47683272806858412</v>
      </c>
      <c r="O24" s="32">
        <v>5.6833671365797499E-2</v>
      </c>
      <c r="P24" s="32">
        <v>0.34489061588742242</v>
      </c>
      <c r="Q24" s="18">
        <v>11392326.899999999</v>
      </c>
      <c r="R24" s="18">
        <v>1016669.7999999999</v>
      </c>
      <c r="S24" s="18">
        <v>12408996.699999999</v>
      </c>
      <c r="T24" s="32">
        <v>2.843128374858229</v>
      </c>
      <c r="U24" s="32">
        <v>8.9397860310722326</v>
      </c>
      <c r="V24" s="32">
        <v>3.0113858403045537</v>
      </c>
      <c r="W24" s="18">
        <v>13610839.338547824</v>
      </c>
      <c r="X24" s="18">
        <v>1137787.2185832905</v>
      </c>
      <c r="Y24" s="18">
        <v>14748626.557131115</v>
      </c>
      <c r="Z24" s="32">
        <v>1.571768517554947</v>
      </c>
      <c r="AA24" s="32">
        <v>0.50685239848753116</v>
      </c>
      <c r="AB24" s="32">
        <v>1.3525415476895213</v>
      </c>
      <c r="AC24" s="32">
        <v>2.2185124385478256</v>
      </c>
      <c r="AD24" s="32">
        <v>0.12111741858329053</v>
      </c>
      <c r="AE24" s="32">
        <v>2.3396298571311158</v>
      </c>
      <c r="AF24" s="32">
        <v>11.392326899999999</v>
      </c>
      <c r="AG24" s="32">
        <v>1.0166697999999998</v>
      </c>
      <c r="AH24" s="32">
        <v>12.408996699999999</v>
      </c>
      <c r="AI24" s="32">
        <v>13.610839338547827</v>
      </c>
      <c r="AJ24" s="32">
        <v>1.1377872185832905</v>
      </c>
      <c r="AK24" s="32">
        <v>14.748626557131114</v>
      </c>
    </row>
    <row r="25" spans="1:37" ht="13.5" thickBot="1" x14ac:dyDescent="0.25">
      <c r="A25" s="7" t="s">
        <v>28</v>
      </c>
      <c r="B25" s="8"/>
      <c r="C25" s="8"/>
      <c r="D25" s="9"/>
      <c r="E25" s="17">
        <v>510</v>
      </c>
      <c r="F25" s="10">
        <v>133</v>
      </c>
      <c r="G25" s="13">
        <v>642</v>
      </c>
      <c r="H25" s="8"/>
      <c r="I25" s="8"/>
      <c r="J25" s="9"/>
      <c r="K25" s="31">
        <v>465260102.3285321</v>
      </c>
      <c r="L25" s="31">
        <v>213108559.89532113</v>
      </c>
      <c r="M25" s="31">
        <v>678368662.22385311</v>
      </c>
      <c r="N25" s="31"/>
      <c r="O25" s="31"/>
      <c r="P25" s="31"/>
      <c r="Q25" s="31">
        <v>400696887.29999995</v>
      </c>
      <c r="R25" s="31">
        <v>11372417.599999998</v>
      </c>
      <c r="S25" s="31">
        <v>412069304.89999998</v>
      </c>
      <c r="T25" s="31"/>
      <c r="U25" s="31"/>
      <c r="V25" s="31"/>
      <c r="W25" s="31">
        <v>865956989.62853205</v>
      </c>
      <c r="X25" s="31">
        <v>224480977.49532109</v>
      </c>
      <c r="Y25" s="31">
        <v>1090437967.123853</v>
      </c>
      <c r="Z25" s="31"/>
      <c r="AA25" s="31"/>
      <c r="AB25" s="31"/>
      <c r="AC25" s="22">
        <v>465.26010232853201</v>
      </c>
      <c r="AD25" s="22">
        <v>213.10855989532109</v>
      </c>
      <c r="AE25" s="22">
        <v>678.36866222385333</v>
      </c>
      <c r="AF25" s="22">
        <v>400.69688730000001</v>
      </c>
      <c r="AG25" s="22">
        <v>11.372417599999999</v>
      </c>
      <c r="AH25" s="22">
        <v>412.06930490000002</v>
      </c>
      <c r="AI25" s="22">
        <v>865.95698962853203</v>
      </c>
      <c r="AJ25" s="22">
        <v>224.4809774953211</v>
      </c>
      <c r="AK25" s="22">
        <v>1090.4379671238532</v>
      </c>
    </row>
    <row r="28" spans="1:37" ht="13.5" thickBot="1" x14ac:dyDescent="0.25"/>
    <row r="29" spans="1:37" x14ac:dyDescent="0.2">
      <c r="A29" s="103" t="s">
        <v>3</v>
      </c>
      <c r="B29" s="97" t="s">
        <v>0</v>
      </c>
      <c r="C29" s="89" t="s">
        <v>1</v>
      </c>
      <c r="D29" s="89" t="s">
        <v>2</v>
      </c>
      <c r="E29" s="97" t="s">
        <v>0</v>
      </c>
      <c r="F29" s="89" t="s">
        <v>1</v>
      </c>
      <c r="G29" s="90" t="s">
        <v>2</v>
      </c>
      <c r="H29" s="97" t="s">
        <v>0</v>
      </c>
      <c r="I29" s="89" t="s">
        <v>1</v>
      </c>
      <c r="J29" s="90" t="s">
        <v>2</v>
      </c>
      <c r="K29" s="14"/>
    </row>
    <row r="30" spans="1:37" ht="13.5" thickBot="1" x14ac:dyDescent="0.25">
      <c r="A30" s="104"/>
      <c r="B30" s="102"/>
      <c r="C30" s="100"/>
      <c r="D30" s="100"/>
      <c r="E30" s="102"/>
      <c r="F30" s="100"/>
      <c r="G30" s="101"/>
      <c r="H30" s="102"/>
      <c r="I30" s="100"/>
      <c r="J30" s="101"/>
      <c r="K30" s="14"/>
    </row>
    <row r="31" spans="1:37" x14ac:dyDescent="0.2">
      <c r="A31" s="81" t="s">
        <v>4</v>
      </c>
      <c r="B31" s="95" t="s">
        <v>7</v>
      </c>
      <c r="C31" s="83"/>
      <c r="D31" s="84"/>
      <c r="E31" s="95" t="s">
        <v>43</v>
      </c>
      <c r="F31" s="83"/>
      <c r="G31" s="84"/>
      <c r="H31" s="95" t="s">
        <v>44</v>
      </c>
      <c r="I31" s="83"/>
      <c r="J31" s="84"/>
      <c r="K31" s="16"/>
    </row>
    <row r="32" spans="1:37" x14ac:dyDescent="0.2">
      <c r="A32" s="82"/>
      <c r="B32" s="96"/>
      <c r="C32" s="85"/>
      <c r="D32" s="87"/>
      <c r="E32" s="96"/>
      <c r="F32" s="86"/>
      <c r="G32" s="87"/>
      <c r="H32" s="96"/>
      <c r="I32" s="86"/>
      <c r="J32" s="87"/>
      <c r="K32" s="16"/>
    </row>
    <row r="33" spans="1:11" x14ac:dyDescent="0.2">
      <c r="A33" s="3" t="s">
        <v>8</v>
      </c>
      <c r="B33" s="23">
        <v>34.31</v>
      </c>
      <c r="C33" s="24">
        <v>30.67</v>
      </c>
      <c r="D33" s="25">
        <v>64.98</v>
      </c>
      <c r="E33" s="4">
        <v>0</v>
      </c>
      <c r="F33" s="4">
        <v>0</v>
      </c>
      <c r="G33" s="4">
        <v>0</v>
      </c>
      <c r="H33" s="4">
        <v>0</v>
      </c>
      <c r="I33" s="4">
        <v>0</v>
      </c>
      <c r="J33" s="4">
        <v>0</v>
      </c>
      <c r="K33" s="15"/>
    </row>
    <row r="34" spans="1:11" x14ac:dyDescent="0.2">
      <c r="A34" s="6" t="s">
        <v>9</v>
      </c>
      <c r="B34" s="23">
        <v>38.979999999999997</v>
      </c>
      <c r="C34" s="24">
        <v>14.662000000000001</v>
      </c>
      <c r="D34" s="25">
        <v>53.641999999999996</v>
      </c>
      <c r="E34" s="18">
        <v>0</v>
      </c>
      <c r="F34" s="18">
        <v>0</v>
      </c>
      <c r="G34" s="19">
        <v>0</v>
      </c>
      <c r="H34" s="18">
        <v>10316821.008000001</v>
      </c>
      <c r="I34" s="18">
        <v>3880585.6752000004</v>
      </c>
      <c r="J34" s="19">
        <v>14197406.683200002</v>
      </c>
      <c r="K34" s="30"/>
    </row>
    <row r="35" spans="1:11" x14ac:dyDescent="0.2">
      <c r="A35" s="6" t="s">
        <v>10</v>
      </c>
      <c r="B35" s="23">
        <v>22.608000000000001</v>
      </c>
      <c r="C35" s="24">
        <v>14.747999999999999</v>
      </c>
      <c r="D35" s="25">
        <v>37.356000000000002</v>
      </c>
      <c r="E35" s="18">
        <v>5984337.6000000015</v>
      </c>
      <c r="F35" s="18">
        <v>21836915.2608</v>
      </c>
      <c r="G35" s="19">
        <v>27821252.860800002</v>
      </c>
      <c r="H35" s="18">
        <v>33474978.316800006</v>
      </c>
      <c r="I35" s="18">
        <v>21836915.2608</v>
      </c>
      <c r="J35" s="19">
        <v>55311893.577600002</v>
      </c>
      <c r="K35" s="30"/>
    </row>
    <row r="36" spans="1:11" x14ac:dyDescent="0.2">
      <c r="A36" s="6" t="s">
        <v>11</v>
      </c>
      <c r="B36" s="23">
        <v>24.718</v>
      </c>
      <c r="C36" s="24">
        <v>22.91</v>
      </c>
      <c r="D36" s="25">
        <v>47.628</v>
      </c>
      <c r="E36" s="18">
        <v>36599942.600000001</v>
      </c>
      <c r="F36" s="18">
        <v>33922837.000000007</v>
      </c>
      <c r="G36" s="19">
        <v>70522779.600000009</v>
      </c>
      <c r="H36" s="18">
        <v>74170551.17279999</v>
      </c>
      <c r="I36" s="18">
        <v>68745340.535999998</v>
      </c>
      <c r="J36" s="19">
        <v>142915891.70879999</v>
      </c>
      <c r="K36" s="30"/>
    </row>
    <row r="37" spans="1:11" x14ac:dyDescent="0.2">
      <c r="A37" s="6" t="s">
        <v>12</v>
      </c>
      <c r="B37" s="23">
        <v>77.344999999999999</v>
      </c>
      <c r="C37" s="24">
        <v>35.799999999999997</v>
      </c>
      <c r="D37" s="25">
        <v>113.145</v>
      </c>
      <c r="E37" s="18">
        <v>232089141.5</v>
      </c>
      <c r="F37" s="18">
        <v>107425060</v>
      </c>
      <c r="G37" s="19">
        <v>339514201.5</v>
      </c>
      <c r="H37" s="18">
        <v>407260097.5</v>
      </c>
      <c r="I37" s="18">
        <v>188504899.99999997</v>
      </c>
      <c r="J37" s="19">
        <v>595764997.5</v>
      </c>
      <c r="K37" s="30"/>
    </row>
    <row r="38" spans="1:11" x14ac:dyDescent="0.2">
      <c r="A38" s="6" t="s">
        <v>13</v>
      </c>
      <c r="B38" s="23">
        <v>36.398000000000003</v>
      </c>
      <c r="C38" s="24">
        <v>0.26800000000000002</v>
      </c>
      <c r="D38" s="25">
        <v>36.666000000000004</v>
      </c>
      <c r="E38" s="18">
        <v>281124.84210365801</v>
      </c>
      <c r="F38" s="18">
        <v>2786.669028764723</v>
      </c>
      <c r="G38" s="19">
        <v>283911.51113242272</v>
      </c>
      <c r="H38" s="18">
        <v>378467.08697379997</v>
      </c>
      <c r="I38" s="18">
        <v>2786.669028764723</v>
      </c>
      <c r="J38" s="19">
        <v>381253.75600256468</v>
      </c>
      <c r="K38" s="30"/>
    </row>
    <row r="39" spans="1:11" x14ac:dyDescent="0.2">
      <c r="A39" s="6" t="s">
        <v>14</v>
      </c>
      <c r="B39" s="23">
        <v>53.872999999999998</v>
      </c>
      <c r="C39" s="24">
        <v>4.47</v>
      </c>
      <c r="D39" s="25">
        <v>58.342999999999996</v>
      </c>
      <c r="E39" s="18">
        <v>560189.122411608</v>
      </c>
      <c r="F39" s="18">
        <v>46480.525999663805</v>
      </c>
      <c r="G39" s="19">
        <v>606669.64841127186</v>
      </c>
      <c r="H39" s="18">
        <v>1840301.5247188387</v>
      </c>
      <c r="I39" s="18">
        <v>152695.18711586896</v>
      </c>
      <c r="J39" s="19">
        <v>1992996.7118347078</v>
      </c>
      <c r="K39" s="30"/>
    </row>
    <row r="40" spans="1:11" x14ac:dyDescent="0.2">
      <c r="A40" s="6" t="s">
        <v>15</v>
      </c>
      <c r="B40" s="23">
        <v>49.155000000000001</v>
      </c>
      <c r="C40" s="24">
        <v>5.508</v>
      </c>
      <c r="D40" s="25">
        <v>54.663000000000004</v>
      </c>
      <c r="E40" s="18">
        <v>1679184.5898083718</v>
      </c>
      <c r="F40" s="18">
        <v>188158.85913263171</v>
      </c>
      <c r="G40" s="19">
        <v>1867343.4489410035</v>
      </c>
      <c r="H40" s="18">
        <v>7426677.4352523284</v>
      </c>
      <c r="I40" s="18">
        <v>832186.74221075827</v>
      </c>
      <c r="J40" s="19">
        <v>8258864.1774630863</v>
      </c>
      <c r="K40" s="30"/>
    </row>
    <row r="41" spans="1:11" x14ac:dyDescent="0.2">
      <c r="A41" s="6" t="s">
        <v>16</v>
      </c>
      <c r="B41" s="23">
        <v>126.72799999999999</v>
      </c>
      <c r="C41" s="24">
        <v>0.41699999999999998</v>
      </c>
      <c r="D41" s="25">
        <v>127.145</v>
      </c>
      <c r="E41" s="18">
        <v>19147512.257181566</v>
      </c>
      <c r="F41" s="18">
        <v>63005.118136834106</v>
      </c>
      <c r="G41" s="19">
        <v>19210517.375318401</v>
      </c>
      <c r="H41" s="18">
        <v>175476441.76646352</v>
      </c>
      <c r="I41" s="18">
        <v>577407.33079205302</v>
      </c>
      <c r="J41" s="19">
        <v>176053849.09725556</v>
      </c>
      <c r="K41" s="30"/>
    </row>
    <row r="42" spans="1:11" x14ac:dyDescent="0.2">
      <c r="A42" s="3" t="s">
        <v>17</v>
      </c>
      <c r="B42" s="23">
        <v>25.132999999999999</v>
      </c>
      <c r="C42" s="24">
        <v>0.72299999999999998</v>
      </c>
      <c r="D42" s="25">
        <v>25.855999999999998</v>
      </c>
      <c r="E42" s="18">
        <v>0</v>
      </c>
      <c r="F42" s="18">
        <v>0</v>
      </c>
      <c r="G42" s="19">
        <v>0</v>
      </c>
      <c r="H42" s="18">
        <v>3325970.5284000007</v>
      </c>
      <c r="I42" s="18">
        <v>95678.060400000002</v>
      </c>
      <c r="J42" s="19">
        <v>3421648.5888000005</v>
      </c>
      <c r="K42" s="30"/>
    </row>
    <row r="43" spans="1:11" x14ac:dyDescent="0.2">
      <c r="A43" s="3" t="s">
        <v>18</v>
      </c>
      <c r="B43" s="23">
        <v>11.622999999999999</v>
      </c>
      <c r="C43" s="24">
        <v>1.798</v>
      </c>
      <c r="D43" s="25">
        <v>13.420999999999999</v>
      </c>
      <c r="E43" s="18">
        <v>1538304.05</v>
      </c>
      <c r="F43" s="18">
        <v>237965.30000000005</v>
      </c>
      <c r="G43" s="19">
        <v>1776269.35</v>
      </c>
      <c r="H43" s="18">
        <v>1072802.8999999999</v>
      </c>
      <c r="I43" s="18">
        <v>1331121.9704000002</v>
      </c>
      <c r="J43" s="19">
        <v>2403924.8704000004</v>
      </c>
      <c r="K43" s="30"/>
    </row>
    <row r="44" spans="1:11" x14ac:dyDescent="0.2">
      <c r="A44" s="3" t="s">
        <v>19</v>
      </c>
      <c r="B44" s="23">
        <v>5.742</v>
      </c>
      <c r="C44" s="24">
        <v>0.67500000000000004</v>
      </c>
      <c r="D44" s="25">
        <v>6.4169999999999998</v>
      </c>
      <c r="E44" s="18">
        <v>4251089.7</v>
      </c>
      <c r="F44" s="18">
        <v>499736.25000000012</v>
      </c>
      <c r="G44" s="19">
        <v>4750825.95</v>
      </c>
      <c r="H44" s="18">
        <v>8614922.4215999991</v>
      </c>
      <c r="I44" s="18">
        <v>1012725.99</v>
      </c>
      <c r="J44" s="19">
        <v>9627648.4115999993</v>
      </c>
      <c r="K44" s="30"/>
    </row>
    <row r="45" spans="1:11" x14ac:dyDescent="0.2">
      <c r="A45" s="28" t="s">
        <v>20</v>
      </c>
      <c r="B45" s="24">
        <v>2.9550000000000001</v>
      </c>
      <c r="C45" s="24">
        <v>7.0000000000000007E-2</v>
      </c>
      <c r="D45" s="24">
        <v>3.0249999999999999</v>
      </c>
      <c r="E45" s="18">
        <v>4433534.25</v>
      </c>
      <c r="F45" s="18">
        <v>105024.50000000001</v>
      </c>
      <c r="G45" s="30">
        <v>4538558.75</v>
      </c>
      <c r="H45" s="18">
        <v>7779776.25</v>
      </c>
      <c r="I45" s="18">
        <v>184292.5</v>
      </c>
      <c r="J45" s="30">
        <v>7964068.75</v>
      </c>
      <c r="K45" s="30"/>
    </row>
    <row r="46" spans="1:11" ht="13.5" thickBot="1" x14ac:dyDescent="0.25">
      <c r="A46" s="3" t="s">
        <v>28</v>
      </c>
      <c r="B46" s="26">
        <v>509.56800000000004</v>
      </c>
      <c r="C46" s="26">
        <v>132.71900000000002</v>
      </c>
      <c r="D46" s="26">
        <v>642.28700000000003</v>
      </c>
      <c r="E46" s="18">
        <v>306564360.51150519</v>
      </c>
      <c r="F46" s="18">
        <v>164327969.48309788</v>
      </c>
      <c r="G46" s="30">
        <v>470892329.9946031</v>
      </c>
      <c r="H46" s="18">
        <v>731137807.91100836</v>
      </c>
      <c r="I46" s="18">
        <v>287156635.92194742</v>
      </c>
      <c r="J46" s="30">
        <v>1018294443.8329557</v>
      </c>
      <c r="K46" s="30"/>
    </row>
    <row r="47" spans="1:11" x14ac:dyDescent="0.2">
      <c r="A47" s="81" t="s">
        <v>21</v>
      </c>
      <c r="B47" s="83" t="s">
        <v>7</v>
      </c>
      <c r="C47" s="83"/>
      <c r="D47" s="84"/>
      <c r="E47" s="95" t="s">
        <v>36</v>
      </c>
      <c r="F47" s="83"/>
      <c r="G47" s="84"/>
      <c r="H47" s="95" t="s">
        <v>36</v>
      </c>
      <c r="I47" s="83"/>
      <c r="J47" s="84"/>
      <c r="K47" s="16"/>
    </row>
    <row r="48" spans="1:11" x14ac:dyDescent="0.2">
      <c r="A48" s="82"/>
      <c r="B48" s="85"/>
      <c r="C48" s="86"/>
      <c r="D48" s="87"/>
      <c r="E48" s="96"/>
      <c r="F48" s="86"/>
      <c r="G48" s="87"/>
      <c r="H48" s="96"/>
      <c r="I48" s="86"/>
      <c r="J48" s="87"/>
      <c r="K48" s="16"/>
    </row>
    <row r="49" spans="1:11" x14ac:dyDescent="0.2">
      <c r="A49" s="3" t="s">
        <v>24</v>
      </c>
      <c r="B49" s="24">
        <v>34.31</v>
      </c>
      <c r="C49" s="24">
        <v>30.67</v>
      </c>
      <c r="D49" s="24">
        <v>64.98</v>
      </c>
      <c r="E49" s="4">
        <v>0</v>
      </c>
      <c r="F49" s="4">
        <v>0</v>
      </c>
      <c r="G49" s="4">
        <v>0</v>
      </c>
      <c r="H49" s="4">
        <v>0</v>
      </c>
      <c r="I49" s="4">
        <v>0</v>
      </c>
      <c r="J49" s="4">
        <v>0</v>
      </c>
      <c r="K49" s="15"/>
    </row>
    <row r="50" spans="1:11" x14ac:dyDescent="0.2">
      <c r="A50" s="6" t="s">
        <v>25</v>
      </c>
      <c r="B50" s="24">
        <v>163.65100000000001</v>
      </c>
      <c r="C50" s="24">
        <v>88.12</v>
      </c>
      <c r="D50" s="24">
        <v>251.77099999999996</v>
      </c>
      <c r="E50" s="18">
        <v>274673421.69999999</v>
      </c>
      <c r="F50" s="18">
        <v>163184812.2608</v>
      </c>
      <c r="G50" s="18">
        <v>437858233.96079999</v>
      </c>
      <c r="H50" s="18">
        <v>525222447.99759996</v>
      </c>
      <c r="I50" s="18">
        <v>282967741.472</v>
      </c>
      <c r="J50" s="18">
        <v>808190189.46959996</v>
      </c>
      <c r="K50" s="29"/>
    </row>
    <row r="51" spans="1:11" x14ac:dyDescent="0.2">
      <c r="A51" s="6" t="s">
        <v>26</v>
      </c>
      <c r="B51" s="24">
        <v>266.154</v>
      </c>
      <c r="C51" s="24">
        <v>10.662999999999998</v>
      </c>
      <c r="D51" s="24">
        <v>276.81700000000001</v>
      </c>
      <c r="E51" s="18">
        <v>21668010.811505206</v>
      </c>
      <c r="F51" s="18">
        <v>300431.17229789437</v>
      </c>
      <c r="G51" s="18">
        <v>21968441.983803097</v>
      </c>
      <c r="H51" s="18">
        <v>185121887.81340849</v>
      </c>
      <c r="I51" s="18">
        <v>1565075.9291474451</v>
      </c>
      <c r="J51" s="18">
        <v>186686963.74255592</v>
      </c>
      <c r="K51" s="29"/>
    </row>
    <row r="52" spans="1:11" x14ac:dyDescent="0.2">
      <c r="A52" s="3" t="s">
        <v>27</v>
      </c>
      <c r="B52" s="24">
        <v>45.452999999999996</v>
      </c>
      <c r="C52" s="24">
        <v>3.2659999999999996</v>
      </c>
      <c r="D52" s="24">
        <v>48.719000000000001</v>
      </c>
      <c r="E52" s="18">
        <v>10222928</v>
      </c>
      <c r="F52" s="18">
        <v>842726.05000000016</v>
      </c>
      <c r="G52" s="18">
        <v>11065654.050000001</v>
      </c>
      <c r="H52" s="18">
        <v>20793472.100000001</v>
      </c>
      <c r="I52" s="18">
        <v>2623818.5208000001</v>
      </c>
      <c r="J52" s="18">
        <v>23417290.6208</v>
      </c>
      <c r="K52" s="29"/>
    </row>
    <row r="53" spans="1:11" ht="13.5" thickBot="1" x14ac:dyDescent="0.25">
      <c r="A53" s="7" t="s">
        <v>28</v>
      </c>
      <c r="B53" s="17">
        <v>510</v>
      </c>
      <c r="C53" s="10">
        <v>133</v>
      </c>
      <c r="D53" s="13">
        <v>642</v>
      </c>
      <c r="E53" s="31">
        <v>306564360.51150519</v>
      </c>
      <c r="F53" s="31">
        <v>164327969.48309791</v>
      </c>
      <c r="G53" s="31">
        <v>470892329.9946031</v>
      </c>
      <c r="H53" s="31">
        <v>731137807.91100848</v>
      </c>
      <c r="I53" s="31">
        <v>287156635.92194742</v>
      </c>
      <c r="J53" s="31">
        <v>1018294443.8329558</v>
      </c>
      <c r="K53" s="30"/>
    </row>
    <row r="54" spans="1:11" x14ac:dyDescent="0.2">
      <c r="H54" s="35"/>
      <c r="I54" s="35"/>
      <c r="J54" s="35"/>
      <c r="K54" s="35"/>
    </row>
  </sheetData>
  <mergeCells count="81">
    <mergeCell ref="B1:B2"/>
    <mergeCell ref="C1:C2"/>
    <mergeCell ref="D1:D2"/>
    <mergeCell ref="H1:H2"/>
    <mergeCell ref="I1:I2"/>
    <mergeCell ref="A3:A4"/>
    <mergeCell ref="B3:D4"/>
    <mergeCell ref="H3:J4"/>
    <mergeCell ref="AA1:AA2"/>
    <mergeCell ref="Z3:AB4"/>
    <mergeCell ref="J1:J2"/>
    <mergeCell ref="E1:E2"/>
    <mergeCell ref="F1:F2"/>
    <mergeCell ref="AB1:AB2"/>
    <mergeCell ref="A1:A2"/>
    <mergeCell ref="E3:G4"/>
    <mergeCell ref="L1:L2"/>
    <mergeCell ref="M1:M2"/>
    <mergeCell ref="K3:M4"/>
    <mergeCell ref="W1:W2"/>
    <mergeCell ref="X1:X2"/>
    <mergeCell ref="AI19:AK20"/>
    <mergeCell ref="N1:N2"/>
    <mergeCell ref="O1:O2"/>
    <mergeCell ref="P1:P2"/>
    <mergeCell ref="N3:P4"/>
    <mergeCell ref="N19:P20"/>
    <mergeCell ref="T19:V20"/>
    <mergeCell ref="Z1:Z2"/>
    <mergeCell ref="AG1:AG2"/>
    <mergeCell ref="AH1:AH2"/>
    <mergeCell ref="AI1:AI2"/>
    <mergeCell ref="AJ1:AJ2"/>
    <mergeCell ref="AK1:AK2"/>
    <mergeCell ref="AC3:AE4"/>
    <mergeCell ref="AF3:AH4"/>
    <mergeCell ref="AI3:AK4"/>
    <mergeCell ref="AC1:AC2"/>
    <mergeCell ref="AD1:AD2"/>
    <mergeCell ref="AE1:AE2"/>
    <mergeCell ref="AF1:AF2"/>
    <mergeCell ref="A19:A20"/>
    <mergeCell ref="B19:D20"/>
    <mergeCell ref="H19:J20"/>
    <mergeCell ref="E19:G20"/>
    <mergeCell ref="AC19:AE20"/>
    <mergeCell ref="AF19:AH20"/>
    <mergeCell ref="Q1:Q2"/>
    <mergeCell ref="R1:R2"/>
    <mergeCell ref="S1:S2"/>
    <mergeCell ref="Q3:S4"/>
    <mergeCell ref="G1:G2"/>
    <mergeCell ref="K1:K2"/>
    <mergeCell ref="Y1:Y2"/>
    <mergeCell ref="W3:Y4"/>
    <mergeCell ref="W19:Y20"/>
    <mergeCell ref="T1:T2"/>
    <mergeCell ref="U1:U2"/>
    <mergeCell ref="V1:V2"/>
    <mergeCell ref="T3:V4"/>
    <mergeCell ref="Z19:AB20"/>
    <mergeCell ref="A29:A30"/>
    <mergeCell ref="A31:A32"/>
    <mergeCell ref="I29:I30"/>
    <mergeCell ref="J29:J30"/>
    <mergeCell ref="Q19:S20"/>
    <mergeCell ref="K19:M20"/>
    <mergeCell ref="E29:E30"/>
    <mergeCell ref="F29:F30"/>
    <mergeCell ref="G29:G30"/>
    <mergeCell ref="E31:G32"/>
    <mergeCell ref="E47:G48"/>
    <mergeCell ref="H29:H30"/>
    <mergeCell ref="H31:J32"/>
    <mergeCell ref="H47:J48"/>
    <mergeCell ref="A47:A48"/>
    <mergeCell ref="B29:B30"/>
    <mergeCell ref="C29:C30"/>
    <mergeCell ref="D29:D30"/>
    <mergeCell ref="B31:D32"/>
    <mergeCell ref="B47:D48"/>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workbookViewId="0">
      <selection activeCell="D1" sqref="D1"/>
    </sheetView>
  </sheetViews>
  <sheetFormatPr defaultRowHeight="12.75" x14ac:dyDescent="0.2"/>
  <cols>
    <col min="3" max="5" width="11.28515625" customWidth="1"/>
  </cols>
  <sheetData>
    <row r="1" spans="1:5" ht="18" thickBot="1" x14ac:dyDescent="0.25">
      <c r="A1" s="59"/>
      <c r="B1" s="59" t="s">
        <v>67</v>
      </c>
      <c r="C1" s="60" t="s">
        <v>68</v>
      </c>
      <c r="D1" s="61" t="s">
        <v>69</v>
      </c>
      <c r="E1" s="61" t="s">
        <v>70</v>
      </c>
    </row>
    <row r="2" spans="1:5" ht="15.75" thickBot="1" x14ac:dyDescent="0.25">
      <c r="A2" s="62"/>
      <c r="B2" s="63" t="s">
        <v>71</v>
      </c>
      <c r="C2" s="64">
        <v>0</v>
      </c>
      <c r="D2" s="65">
        <v>24.6</v>
      </c>
      <c r="E2" s="65">
        <v>28.85</v>
      </c>
    </row>
    <row r="3" spans="1:5" ht="27.75" customHeight="1" x14ac:dyDescent="0.2">
      <c r="A3" s="106" t="s">
        <v>72</v>
      </c>
      <c r="B3" s="62">
        <v>1</v>
      </c>
      <c r="C3" s="66" t="s">
        <v>73</v>
      </c>
      <c r="D3" s="67">
        <v>21.32</v>
      </c>
      <c r="E3" s="67">
        <v>35.799999999999997</v>
      </c>
    </row>
    <row r="4" spans="1:5" ht="27.75" customHeight="1" x14ac:dyDescent="0.2">
      <c r="A4" s="106"/>
      <c r="B4" s="62">
        <v>2</v>
      </c>
      <c r="C4" s="68" t="s">
        <v>74</v>
      </c>
      <c r="D4" s="67">
        <v>6.5</v>
      </c>
      <c r="E4" s="67">
        <v>8.25</v>
      </c>
    </row>
    <row r="5" spans="1:5" ht="27.75" customHeight="1" x14ac:dyDescent="0.2">
      <c r="A5" s="106"/>
      <c r="B5" s="62">
        <v>3</v>
      </c>
      <c r="C5" s="68" t="s">
        <v>75</v>
      </c>
      <c r="D5" s="67">
        <v>4.75</v>
      </c>
      <c r="E5" s="67">
        <v>0.91</v>
      </c>
    </row>
    <row r="6" spans="1:5" ht="27.75" customHeight="1" thickBot="1" x14ac:dyDescent="0.25">
      <c r="A6" s="106"/>
      <c r="B6" s="63">
        <v>4</v>
      </c>
      <c r="C6" s="64" t="s">
        <v>76</v>
      </c>
      <c r="D6" s="65">
        <v>2.79</v>
      </c>
      <c r="E6" s="65">
        <v>0.19</v>
      </c>
    </row>
    <row r="7" spans="1:5" ht="27.75" customHeight="1" x14ac:dyDescent="0.2">
      <c r="A7" s="107" t="s">
        <v>31</v>
      </c>
      <c r="B7" s="62">
        <v>1</v>
      </c>
      <c r="C7" s="66" t="s">
        <v>73</v>
      </c>
      <c r="D7" s="67">
        <v>16.3</v>
      </c>
      <c r="E7" s="67">
        <v>25.4</v>
      </c>
    </row>
    <row r="8" spans="1:5" ht="27.75" customHeight="1" x14ac:dyDescent="0.2">
      <c r="A8" s="107"/>
      <c r="B8" s="62">
        <v>2</v>
      </c>
      <c r="C8" s="68" t="s">
        <v>74</v>
      </c>
      <c r="D8" s="67">
        <v>10.96</v>
      </c>
      <c r="E8" s="67">
        <v>19.39</v>
      </c>
    </row>
    <row r="9" spans="1:5" ht="27.75" customHeight="1" x14ac:dyDescent="0.2">
      <c r="A9" s="107"/>
      <c r="B9" s="62">
        <v>3</v>
      </c>
      <c r="C9" s="68" t="s">
        <v>75</v>
      </c>
      <c r="D9" s="67">
        <v>7.7</v>
      </c>
      <c r="E9" s="67">
        <v>18.93</v>
      </c>
    </row>
    <row r="10" spans="1:5" ht="27.75" customHeight="1" thickBot="1" x14ac:dyDescent="0.25">
      <c r="A10" s="107"/>
      <c r="B10" s="63">
        <v>4</v>
      </c>
      <c r="C10" s="64" t="s">
        <v>76</v>
      </c>
      <c r="D10" s="65">
        <v>51.2</v>
      </c>
      <c r="E10" s="65">
        <v>12.53</v>
      </c>
    </row>
    <row r="11" spans="1:5" ht="27.75" customHeight="1" x14ac:dyDescent="0.2">
      <c r="A11" s="107" t="s">
        <v>32</v>
      </c>
      <c r="B11" s="62">
        <v>1</v>
      </c>
      <c r="C11" s="66" t="s">
        <v>73</v>
      </c>
      <c r="D11" s="67">
        <v>24.21</v>
      </c>
      <c r="E11" s="67">
        <v>23.53</v>
      </c>
    </row>
    <row r="12" spans="1:5" ht="27.75" customHeight="1" x14ac:dyDescent="0.2">
      <c r="A12" s="107"/>
      <c r="B12" s="62">
        <v>2</v>
      </c>
      <c r="C12" s="68" t="s">
        <v>74</v>
      </c>
      <c r="D12" s="67">
        <v>33.44</v>
      </c>
      <c r="E12" s="67">
        <v>57.34</v>
      </c>
    </row>
    <row r="13" spans="1:5" ht="27.75" customHeight="1" x14ac:dyDescent="0.2">
      <c r="A13" s="107"/>
      <c r="B13" s="62">
        <v>3</v>
      </c>
      <c r="C13" s="68" t="s">
        <v>75</v>
      </c>
      <c r="D13" s="67">
        <v>34.76</v>
      </c>
      <c r="E13" s="67">
        <v>33.25</v>
      </c>
    </row>
    <row r="14" spans="1:5" ht="27.75" customHeight="1" thickBot="1" x14ac:dyDescent="0.25">
      <c r="A14" s="107"/>
      <c r="B14" s="63">
        <v>4</v>
      </c>
      <c r="C14" s="64" t="s">
        <v>76</v>
      </c>
      <c r="D14" s="65">
        <v>89.73</v>
      </c>
      <c r="E14" s="65">
        <v>63.91</v>
      </c>
    </row>
  </sheetData>
  <mergeCells count="3">
    <mergeCell ref="A3:A6"/>
    <mergeCell ref="A7:A10"/>
    <mergeCell ref="A11:A14"/>
  </mergeCells>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F1820-605D-45A3-8C70-A803A6590677}">
  <dimension ref="A1:E8"/>
  <sheetViews>
    <sheetView workbookViewId="0">
      <selection activeCell="B3" sqref="B3:B4"/>
    </sheetView>
  </sheetViews>
  <sheetFormatPr defaultRowHeight="12.75" x14ac:dyDescent="0.2"/>
  <cols>
    <col min="1" max="1" width="17.5703125" bestFit="1" customWidth="1"/>
    <col min="2" max="2" width="19.7109375" bestFit="1" customWidth="1"/>
    <col min="3" max="3" width="21.42578125" bestFit="1" customWidth="1"/>
    <col min="4" max="4" width="19.85546875" bestFit="1" customWidth="1"/>
    <col min="5" max="5" width="19.140625" bestFit="1" customWidth="1"/>
  </cols>
  <sheetData>
    <row r="1" spans="1:5" ht="12.75" customHeight="1" x14ac:dyDescent="0.2">
      <c r="A1" s="70" t="s">
        <v>86</v>
      </c>
      <c r="B1" s="71" t="s">
        <v>87</v>
      </c>
      <c r="C1" s="79" t="s">
        <v>84</v>
      </c>
      <c r="D1" s="79" t="s">
        <v>85</v>
      </c>
      <c r="E1" s="80" t="s">
        <v>82</v>
      </c>
    </row>
    <row r="2" spans="1:5" ht="12.75" customHeight="1" x14ac:dyDescent="0.2">
      <c r="A2" s="71"/>
      <c r="B2" s="71"/>
      <c r="C2" s="72"/>
      <c r="D2" s="72"/>
      <c r="E2" s="73"/>
    </row>
    <row r="3" spans="1:5" ht="15" x14ac:dyDescent="0.2">
      <c r="A3" s="71" t="s">
        <v>31</v>
      </c>
      <c r="B3" s="74" t="s">
        <v>83</v>
      </c>
      <c r="C3" s="75">
        <v>344</v>
      </c>
      <c r="D3" s="75">
        <v>227</v>
      </c>
      <c r="E3" s="70"/>
    </row>
    <row r="4" spans="1:5" ht="15" x14ac:dyDescent="0.2">
      <c r="A4" s="70"/>
      <c r="B4" s="74" t="s">
        <v>70</v>
      </c>
      <c r="C4" s="75">
        <v>166</v>
      </c>
      <c r="D4" s="75">
        <v>110</v>
      </c>
      <c r="E4" s="76">
        <v>-0.52</v>
      </c>
    </row>
    <row r="5" spans="1:5" ht="15" customHeight="1" x14ac:dyDescent="0.2">
      <c r="A5" s="71"/>
      <c r="B5" s="71"/>
      <c r="C5" s="70"/>
      <c r="D5" s="70"/>
      <c r="E5" s="77"/>
    </row>
    <row r="6" spans="1:5" ht="15" x14ac:dyDescent="0.2">
      <c r="A6" s="71" t="s">
        <v>32</v>
      </c>
      <c r="B6" s="74" t="s">
        <v>83</v>
      </c>
      <c r="C6" s="75">
        <v>668</v>
      </c>
      <c r="D6" s="75">
        <v>394</v>
      </c>
      <c r="E6" s="78"/>
    </row>
    <row r="7" spans="1:5" ht="15" x14ac:dyDescent="0.2">
      <c r="A7" s="70"/>
      <c r="B7" s="74" t="s">
        <v>70</v>
      </c>
      <c r="C7" s="75">
        <v>539</v>
      </c>
      <c r="D7" s="75">
        <v>318</v>
      </c>
      <c r="E7" s="76">
        <v>-0.19</v>
      </c>
    </row>
    <row r="8" spans="1:5" ht="15" x14ac:dyDescent="0.25">
      <c r="A8" s="58"/>
      <c r="E8" s="6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678FB-EA79-46E5-81C7-47D86D054A1D}">
  <dimension ref="A18:F18"/>
  <sheetViews>
    <sheetView workbookViewId="0">
      <selection activeCell="F18" sqref="F18"/>
    </sheetView>
  </sheetViews>
  <sheetFormatPr defaultRowHeight="12.75" x14ac:dyDescent="0.2"/>
  <sheetData>
    <row r="18" spans="1:6" x14ac:dyDescent="0.2">
      <c r="A18" s="33" t="s">
        <v>92</v>
      </c>
      <c r="F18" s="33" t="s">
        <v>93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Table A Shrimp Pop Size</vt:lpstr>
      <vt:lpstr>Table B Shrimp Habitat Size</vt:lpstr>
      <vt:lpstr>Table S1</vt:lpstr>
      <vt:lpstr>Table S2</vt:lpstr>
      <vt:lpstr>Figure S1</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DEWITT</dc:creator>
  <cp:lastModifiedBy>DeWitt, Ted</cp:lastModifiedBy>
  <dcterms:created xsi:type="dcterms:W3CDTF">2007-12-16T22:27:21Z</dcterms:created>
  <dcterms:modified xsi:type="dcterms:W3CDTF">2021-02-20T03:04:59Z</dcterms:modified>
</cp:coreProperties>
</file>