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burdsal\OneDrive - Environmental Protection Agency (EPA)\Profile\Documents\Projects\Magnuson\Surrogate Transport\3_Data\ScienceHubDataCor\"/>
    </mc:Choice>
  </mc:AlternateContent>
  <xr:revisionPtr revIDLastSave="0" documentId="13_ncr:1_{D98B85B8-919B-4F0C-9BA7-9ACF4FA0F5CD}" xr6:coauthVersionLast="47" xr6:coauthVersionMax="47" xr10:uidLastSave="{00000000-0000-0000-0000-000000000000}"/>
  <bookViews>
    <workbookView xWindow="760" yWindow="760" windowWidth="9400" windowHeight="9970" firstSheet="5" activeTab="5" xr2:uid="{8BB38B4B-3828-44C6-ADEB-33F90FCD28BC}"/>
  </bookViews>
  <sheets>
    <sheet name="Phi-6" sheetId="1" r:id="rId1"/>
    <sheet name="COD" sheetId="2" r:id="rId2"/>
    <sheet name="NH3" sheetId="3" r:id="rId3"/>
    <sheet name="TSS and VSS" sheetId="4" r:id="rId4"/>
    <sheet name="DO and Temp" sheetId="8" r:id="rId5"/>
    <sheet name="SRT calculation" sheetId="5" r:id="rId6"/>
    <sheet name="Data Dictionary" sheetId="9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4" i="5" l="1"/>
  <c r="L4" i="5"/>
  <c r="N5" i="5"/>
  <c r="N6" i="5"/>
  <c r="N7" i="5"/>
  <c r="N8" i="5"/>
  <c r="N9" i="5"/>
  <c r="N10" i="5"/>
  <c r="N11" i="5"/>
  <c r="C30" i="5"/>
  <c r="L11" i="5"/>
  <c r="L10" i="5"/>
  <c r="L9" i="5"/>
  <c r="L8" i="5"/>
  <c r="L7" i="5"/>
  <c r="L6" i="5"/>
  <c r="L5" i="5"/>
  <c r="N13" i="5" l="1"/>
  <c r="I4" i="3" l="1"/>
  <c r="I5" i="3"/>
  <c r="I6" i="3"/>
  <c r="I7" i="3"/>
  <c r="I8" i="3"/>
  <c r="I9" i="3"/>
  <c r="I10" i="3"/>
  <c r="I3" i="3"/>
  <c r="I4" i="2"/>
  <c r="I5" i="2"/>
  <c r="I6" i="2"/>
  <c r="I7" i="2"/>
  <c r="I8" i="2"/>
  <c r="I9" i="2"/>
  <c r="I10" i="2"/>
  <c r="I3" i="2"/>
  <c r="G5" i="1" l="1"/>
</calcChain>
</file>

<file path=xl/sharedStrings.xml><?xml version="1.0" encoding="utf-8"?>
<sst xmlns="http://schemas.openxmlformats.org/spreadsheetml/2006/main" count="172" uniqueCount="107">
  <si>
    <t>Hours</t>
  </si>
  <si>
    <t>SP-01</t>
  </si>
  <si>
    <t>SP-03</t>
  </si>
  <si>
    <t>SP-04</t>
  </si>
  <si>
    <t>SP-05</t>
  </si>
  <si>
    <t>SP-06</t>
  </si>
  <si>
    <t>W01-T0</t>
  </si>
  <si>
    <t>W01-04H</t>
  </si>
  <si>
    <t>W01-24H</t>
  </si>
  <si>
    <t>W01-48H</t>
  </si>
  <si>
    <t>W01-72H</t>
  </si>
  <si>
    <t>"1" entered representing zero for graphing purposes.</t>
  </si>
  <si>
    <t>W01-8H</t>
  </si>
  <si>
    <t>W01-96H</t>
  </si>
  <si>
    <t>W02</t>
  </si>
  <si>
    <t>Phi-6 (PFU/100mL)</t>
  </si>
  <si>
    <t>Stage</t>
  </si>
  <si>
    <t>Sampling Date</t>
  </si>
  <si>
    <t>Sample ID</t>
  </si>
  <si>
    <t>Sampling Time</t>
  </si>
  <si>
    <t>Pre-contamination</t>
  </si>
  <si>
    <t>During Contamination</t>
  </si>
  <si>
    <t>Post-Contamination</t>
  </si>
  <si>
    <t>COD in mg/L</t>
  </si>
  <si>
    <t>% Removal</t>
  </si>
  <si>
    <t>B/w SP3 &amp; SP6</t>
  </si>
  <si>
    <t>Day 1</t>
  </si>
  <si>
    <t>Day 2</t>
  </si>
  <si>
    <t>Day 3</t>
  </si>
  <si>
    <t>Day 4</t>
  </si>
  <si>
    <t>Day 5</t>
  </si>
  <si>
    <t>Day 8</t>
  </si>
  <si>
    <t>NH3 in mg/L</t>
  </si>
  <si>
    <t>TSS in mg/L</t>
  </si>
  <si>
    <t>VSS in mg/L</t>
  </si>
  <si>
    <t>SP1</t>
  </si>
  <si>
    <t>SP3</t>
  </si>
  <si>
    <t>SP4</t>
  </si>
  <si>
    <t>SP5</t>
  </si>
  <si>
    <t>SP6</t>
  </si>
  <si>
    <t>T0H</t>
  </si>
  <si>
    <t>T4H</t>
  </si>
  <si>
    <t>T8H</t>
  </si>
  <si>
    <t>T24H</t>
  </si>
  <si>
    <t>T48H</t>
  </si>
  <si>
    <t>T72H</t>
  </si>
  <si>
    <t>T96H</t>
  </si>
  <si>
    <t>T8D</t>
  </si>
  <si>
    <t>Time in hours</t>
  </si>
  <si>
    <t>Temp in C</t>
  </si>
  <si>
    <t>DO in mg/L</t>
  </si>
  <si>
    <t>Sample Date</t>
  </si>
  <si>
    <t>Wasting in mL/min</t>
  </si>
  <si>
    <t>Wasting in L/day</t>
  </si>
  <si>
    <t>SRT in days</t>
  </si>
  <si>
    <t>Average SRT</t>
  </si>
  <si>
    <t>SRT = (V * MLSS)/( Wasting rate * Wasting solids concentration)</t>
  </si>
  <si>
    <t>MLSS - Suspended solids concentration (TSS in SP 5 in mg/L)</t>
  </si>
  <si>
    <t>Wasting Rate - Flow from wasting pump  in L/day</t>
  </si>
  <si>
    <t>Wasting Solids - TSS concentration in SP4  in mg/L</t>
  </si>
  <si>
    <t>SVI  =</t>
  </si>
  <si>
    <t>Settled Sludge volume = 315 mL/L</t>
  </si>
  <si>
    <t>SVI in a range of 80 to 120 indicates good settleability.</t>
  </si>
  <si>
    <t>Source: https://www.michigan.gov/documents/deq/wrd-ot-activated-sludge-manual_460007_7.pdf</t>
  </si>
  <si>
    <t>Settled sludge volume in 30 min (mL/L)/ TSS in (mg/L)</t>
  </si>
  <si>
    <t>TSS  = 4650 mg/L</t>
  </si>
  <si>
    <t xml:space="preserve">1 L of sludge collected from SP4 </t>
  </si>
  <si>
    <t>Sludge settled in the 1 L measuring cylinder for 30 min</t>
  </si>
  <si>
    <t>SVI =</t>
  </si>
  <si>
    <t>Sludge Volume Index (SVI) Calculation</t>
  </si>
  <si>
    <t>Acronym</t>
  </si>
  <si>
    <t>Definition</t>
  </si>
  <si>
    <t>COD</t>
  </si>
  <si>
    <t>Chemcial Oxygen Demand</t>
  </si>
  <si>
    <t>SP</t>
  </si>
  <si>
    <t>Sample Point</t>
  </si>
  <si>
    <t>NH3</t>
  </si>
  <si>
    <t>Ammonia</t>
  </si>
  <si>
    <t>ID</t>
  </si>
  <si>
    <t>Identification</t>
  </si>
  <si>
    <t>TSS</t>
  </si>
  <si>
    <t>Total Suspended Solids</t>
  </si>
  <si>
    <t>VSS</t>
  </si>
  <si>
    <t>Volatile Suspended Solids</t>
  </si>
  <si>
    <t>C</t>
  </si>
  <si>
    <t>Celcius</t>
  </si>
  <si>
    <t>DO</t>
  </si>
  <si>
    <t>Dissolved Oxygen</t>
  </si>
  <si>
    <t>SRT</t>
  </si>
  <si>
    <t>Solids Retention Time</t>
  </si>
  <si>
    <t>MLSS</t>
  </si>
  <si>
    <t>Mixed Liquor Suspended Solids</t>
  </si>
  <si>
    <t>SVI</t>
  </si>
  <si>
    <t>Sludge Volume Index</t>
  </si>
  <si>
    <t>Phi-6</t>
  </si>
  <si>
    <t>Surrogate virus phi-6</t>
  </si>
  <si>
    <t>MS-2</t>
  </si>
  <si>
    <t>Surrogate virus MS-2</t>
  </si>
  <si>
    <t>BG</t>
  </si>
  <si>
    <t>Bacillus globigii</t>
  </si>
  <si>
    <t>PFU</t>
  </si>
  <si>
    <t>Plaque Forming Unit</t>
  </si>
  <si>
    <t>GAC</t>
  </si>
  <si>
    <t>Granular Activated Cardon</t>
  </si>
  <si>
    <t>Temp</t>
  </si>
  <si>
    <t>Temperature</t>
  </si>
  <si>
    <t xml:space="preserve">V= Volume of aeration tank  (213 L)+ Secondary clarifier (52 L) = 265 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</si>
</sst>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E+00"/>
    <numFmt numFmtId="165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7030A0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">
    <xf numFmtId="0" fontId="0" fillId="0" borderId="0"/>
    <xf numFmtId="0" fontId="1" fillId="0" borderId="0"/>
    <xf numFmtId="0" fontId="6" fillId="0" borderId="0"/>
    <xf numFmtId="0" fontId="7" fillId="0" borderId="9" applyNumberFormat="0" applyFill="0" applyAlignment="0" applyProtection="0"/>
  </cellStyleXfs>
  <cellXfs count="61">
    <xf numFmtId="0" fontId="0" fillId="0" borderId="0" xfId="0"/>
    <xf numFmtId="0" fontId="0" fillId="0" borderId="1" xfId="0" applyBorder="1"/>
    <xf numFmtId="164" fontId="0" fillId="0" borderId="4" xfId="0" applyNumberFormat="1" applyBorder="1" applyAlignment="1">
      <alignment horizontal="center"/>
    </xf>
    <xf numFmtId="0" fontId="0" fillId="0" borderId="0" xfId="0" applyFill="1"/>
    <xf numFmtId="164" fontId="0" fillId="0" borderId="4" xfId="0" applyNumberFormat="1" applyFill="1" applyBorder="1" applyAlignment="1">
      <alignment horizontal="center"/>
    </xf>
    <xf numFmtId="0" fontId="0" fillId="0" borderId="5" xfId="0" applyFill="1" applyBorder="1"/>
    <xf numFmtId="0" fontId="0" fillId="0" borderId="0" xfId="0" applyBorder="1"/>
    <xf numFmtId="164" fontId="0" fillId="0" borderId="0" xfId="0" applyNumberFormat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0" borderId="4" xfId="0" applyBorder="1" applyAlignment="1">
      <alignment wrapText="1"/>
    </xf>
    <xf numFmtId="0" fontId="0" fillId="0" borderId="0" xfId="0" applyAlignment="1">
      <alignment wrapText="1"/>
    </xf>
    <xf numFmtId="0" fontId="0" fillId="0" borderId="3" xfId="0" applyBorder="1" applyAlignment="1">
      <alignment horizontal="center" wrapText="1"/>
    </xf>
    <xf numFmtId="0" fontId="3" fillId="0" borderId="4" xfId="0" applyFont="1" applyBorder="1" applyAlignment="1"/>
    <xf numFmtId="14" fontId="4" fillId="0" borderId="4" xfId="1" applyNumberFormat="1" applyFont="1" applyBorder="1" applyAlignment="1">
      <alignment horizontal="center" vertical="center"/>
    </xf>
    <xf numFmtId="0" fontId="0" fillId="0" borderId="2" xfId="0" applyBorder="1"/>
    <xf numFmtId="0" fontId="0" fillId="0" borderId="0" xfId="0" applyFill="1" applyBorder="1"/>
    <xf numFmtId="0" fontId="0" fillId="0" borderId="4" xfId="0" applyBorder="1" applyAlignment="1">
      <alignment horizontal="center"/>
    </xf>
    <xf numFmtId="0" fontId="0" fillId="0" borderId="4" xfId="0" applyBorder="1"/>
    <xf numFmtId="0" fontId="0" fillId="0" borderId="4" xfId="0" applyFill="1" applyBorder="1" applyAlignment="1">
      <alignment horizontal="center"/>
    </xf>
    <xf numFmtId="1" fontId="0" fillId="0" borderId="4" xfId="0" applyNumberFormat="1" applyFill="1" applyBorder="1" applyAlignment="1">
      <alignment horizontal="center"/>
    </xf>
    <xf numFmtId="0" fontId="0" fillId="2" borderId="4" xfId="0" applyNumberForma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3" borderId="4" xfId="2" applyFill="1" applyBorder="1" applyAlignment="1">
      <alignment horizontal="center" vertical="center" wrapText="1"/>
    </xf>
    <xf numFmtId="0" fontId="6" fillId="3" borderId="4" xfId="2" applyFont="1" applyFill="1" applyBorder="1" applyAlignment="1">
      <alignment horizontal="center" vertical="center"/>
    </xf>
    <xf numFmtId="0" fontId="6" fillId="0" borderId="4" xfId="2" applyFont="1" applyFill="1" applyBorder="1" applyAlignment="1">
      <alignment horizontal="center" vertical="center" wrapText="1"/>
    </xf>
    <xf numFmtId="0" fontId="6" fillId="0" borderId="4" xfId="2" applyFont="1" applyFill="1" applyBorder="1" applyAlignment="1">
      <alignment horizontal="center"/>
    </xf>
    <xf numFmtId="0" fontId="0" fillId="3" borderId="4" xfId="0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165" fontId="0" fillId="0" borderId="4" xfId="0" applyNumberFormat="1" applyFill="1" applyBorder="1" applyAlignment="1">
      <alignment horizontal="center" vertical="center"/>
    </xf>
    <xf numFmtId="165" fontId="0" fillId="0" borderId="4" xfId="0" applyNumberFormat="1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/>
    </xf>
    <xf numFmtId="1" fontId="0" fillId="0" borderId="4" xfId="0" applyNumberFormat="1" applyFill="1" applyBorder="1" applyAlignment="1">
      <alignment horizontal="center" vertical="center"/>
    </xf>
    <xf numFmtId="2" fontId="0" fillId="0" borderId="4" xfId="0" applyNumberFormat="1" applyBorder="1"/>
    <xf numFmtId="1" fontId="0" fillId="0" borderId="5" xfId="0" applyNumberFormat="1" applyFill="1" applyBorder="1" applyAlignment="1">
      <alignment horizontal="center" vertical="center"/>
    </xf>
    <xf numFmtId="2" fontId="7" fillId="0" borderId="9" xfId="3" applyNumberFormat="1"/>
    <xf numFmtId="0" fontId="0" fillId="0" borderId="0" xfId="0" applyAlignment="1">
      <alignment horizontal="right"/>
    </xf>
    <xf numFmtId="2" fontId="0" fillId="0" borderId="0" xfId="0" applyNumberFormat="1"/>
    <xf numFmtId="0" fontId="8" fillId="0" borderId="0" xfId="0" applyFont="1"/>
    <xf numFmtId="0" fontId="0" fillId="4" borderId="4" xfId="0" applyFill="1" applyBorder="1" applyAlignment="1">
      <alignment horizontal="center"/>
    </xf>
    <xf numFmtId="0" fontId="0" fillId="4" borderId="4" xfId="0" applyNumberFormat="1" applyFill="1" applyBorder="1" applyAlignment="1">
      <alignment horizontal="center"/>
    </xf>
    <xf numFmtId="1" fontId="0" fillId="4" borderId="4" xfId="0" applyNumberFormat="1" applyFill="1" applyBorder="1" applyAlignment="1">
      <alignment horizontal="center"/>
    </xf>
    <xf numFmtId="0" fontId="6" fillId="4" borderId="4" xfId="2" applyFont="1" applyFill="1" applyBorder="1" applyAlignment="1">
      <alignment horizontal="center" vertical="center"/>
    </xf>
    <xf numFmtId="1" fontId="0" fillId="4" borderId="4" xfId="0" applyNumberFormat="1" applyFill="1" applyBorder="1" applyAlignment="1">
      <alignment horizontal="center" vertical="center"/>
    </xf>
    <xf numFmtId="164" fontId="0" fillId="5" borderId="4" xfId="0" applyNumberFormat="1" applyFill="1" applyBorder="1" applyAlignment="1">
      <alignment horizontal="center"/>
    </xf>
    <xf numFmtId="0" fontId="0" fillId="5" borderId="0" xfId="0" applyFill="1" applyBorder="1"/>
    <xf numFmtId="0" fontId="0" fillId="5" borderId="0" xfId="0" applyFill="1"/>
    <xf numFmtId="164" fontId="0" fillId="4" borderId="4" xfId="0" applyNumberFormat="1" applyFill="1" applyBorder="1" applyAlignment="1">
      <alignment horizontal="center"/>
    </xf>
    <xf numFmtId="0" fontId="7" fillId="0" borderId="0" xfId="0" applyFont="1"/>
    <xf numFmtId="0" fontId="10" fillId="0" borderId="0" xfId="0" applyFo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7" xfId="0" applyFont="1" applyBorder="1" applyAlignment="1"/>
    <xf numFmtId="0" fontId="2" fillId="0" borderId="8" xfId="0" applyFont="1" applyBorder="1" applyAlignment="1"/>
    <xf numFmtId="0" fontId="2" fillId="0" borderId="3" xfId="0" applyFont="1" applyBorder="1" applyAlignment="1"/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0" fillId="0" borderId="4" xfId="0" applyBorder="1" applyAlignment="1">
      <alignment horizontal="center"/>
    </xf>
  </cellXfs>
  <cellStyles count="4">
    <cellStyle name="Normal" xfId="0" builtinId="0"/>
    <cellStyle name="Normal 2" xfId="1" xr:uid="{B726E7F4-7C4D-41AE-9336-FE43CA82CFAF}"/>
    <cellStyle name="Normal 3" xfId="2" xr:uid="{E1E4BA5C-9637-4F9F-AD6E-BDCAD93744FA}"/>
    <cellStyle name="Total" xfId="3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7C385A-431A-4B36-9469-915A88A029EB}">
  <dimension ref="A1:I20"/>
  <sheetViews>
    <sheetView zoomScale="90" zoomScaleNormal="90" workbookViewId="0">
      <selection activeCell="G14" sqref="G14"/>
    </sheetView>
  </sheetViews>
  <sheetFormatPr defaultRowHeight="14.5" x14ac:dyDescent="0.35"/>
  <cols>
    <col min="1" max="1" width="9.26953125" bestFit="1" customWidth="1"/>
    <col min="2" max="2" width="12.54296875" customWidth="1"/>
    <col min="3" max="3" width="11.26953125" customWidth="1"/>
    <col min="4" max="4" width="8.54296875" bestFit="1" customWidth="1"/>
    <col min="5" max="6" width="8" bestFit="1" customWidth="1"/>
    <col min="7" max="7" width="9" bestFit="1" customWidth="1"/>
  </cols>
  <sheetData>
    <row r="1" spans="1:9" x14ac:dyDescent="0.35">
      <c r="C1" s="51" t="s">
        <v>15</v>
      </c>
      <c r="D1" s="52"/>
      <c r="E1" s="52"/>
      <c r="F1" s="52"/>
      <c r="G1" s="52"/>
      <c r="H1" s="52"/>
      <c r="I1" s="53"/>
    </row>
    <row r="2" spans="1:9" ht="29" x14ac:dyDescent="0.35">
      <c r="A2" s="9" t="s">
        <v>16</v>
      </c>
      <c r="B2" s="9" t="s">
        <v>17</v>
      </c>
      <c r="C2" s="10" t="s">
        <v>18</v>
      </c>
      <c r="D2" s="10" t="s">
        <v>19</v>
      </c>
      <c r="E2" s="11" t="s">
        <v>1</v>
      </c>
      <c r="F2" s="11" t="s">
        <v>2</v>
      </c>
      <c r="G2" s="11" t="s">
        <v>3</v>
      </c>
      <c r="H2" s="11" t="s">
        <v>4</v>
      </c>
      <c r="I2" s="11" t="s">
        <v>5</v>
      </c>
    </row>
    <row r="3" spans="1:9" x14ac:dyDescent="0.35">
      <c r="A3" s="12" t="s">
        <v>20</v>
      </c>
      <c r="B3" s="13">
        <v>43591</v>
      </c>
      <c r="C3" s="14" t="s">
        <v>6</v>
      </c>
      <c r="D3" s="1">
        <v>0</v>
      </c>
      <c r="E3" s="45">
        <v>1</v>
      </c>
      <c r="F3" s="45">
        <v>1</v>
      </c>
      <c r="G3" s="45">
        <v>1</v>
      </c>
      <c r="H3" s="45">
        <v>1</v>
      </c>
      <c r="I3" s="45">
        <v>1</v>
      </c>
    </row>
    <row r="4" spans="1:9" x14ac:dyDescent="0.35">
      <c r="A4" s="54" t="s">
        <v>21</v>
      </c>
      <c r="B4" s="13">
        <v>43591</v>
      </c>
      <c r="C4" s="14" t="s">
        <v>7</v>
      </c>
      <c r="D4" s="1">
        <v>4</v>
      </c>
      <c r="E4" s="45">
        <v>1</v>
      </c>
      <c r="F4" s="2">
        <v>8900</v>
      </c>
      <c r="G4" s="48">
        <v>1000</v>
      </c>
      <c r="H4" s="4">
        <v>1000</v>
      </c>
      <c r="I4" s="48">
        <v>1000</v>
      </c>
    </row>
    <row r="5" spans="1:9" x14ac:dyDescent="0.35">
      <c r="A5" s="55"/>
      <c r="B5" s="13">
        <v>43591</v>
      </c>
      <c r="C5" s="14" t="s">
        <v>12</v>
      </c>
      <c r="D5" s="1">
        <v>8</v>
      </c>
      <c r="E5" s="48">
        <v>6600000</v>
      </c>
      <c r="F5" s="2">
        <v>87000</v>
      </c>
      <c r="G5" s="48">
        <f>AVERAGE(39000,67000)</f>
        <v>53000</v>
      </c>
      <c r="H5" s="2">
        <v>70000</v>
      </c>
      <c r="I5" s="48">
        <v>100000</v>
      </c>
    </row>
    <row r="6" spans="1:9" x14ac:dyDescent="0.35">
      <c r="A6" s="56"/>
      <c r="B6" s="13">
        <v>43592</v>
      </c>
      <c r="C6" s="14" t="s">
        <v>8</v>
      </c>
      <c r="D6" s="1">
        <v>24</v>
      </c>
      <c r="E6" s="48">
        <v>30000</v>
      </c>
      <c r="F6" s="45">
        <v>1</v>
      </c>
      <c r="G6" s="45">
        <v>1</v>
      </c>
      <c r="H6" s="45">
        <v>1</v>
      </c>
      <c r="I6" s="48">
        <v>7000</v>
      </c>
    </row>
    <row r="7" spans="1:9" x14ac:dyDescent="0.35">
      <c r="A7" s="57" t="s">
        <v>22</v>
      </c>
      <c r="B7" s="13">
        <v>43593</v>
      </c>
      <c r="C7" s="14" t="s">
        <v>9</v>
      </c>
      <c r="D7" s="1">
        <v>48</v>
      </c>
      <c r="E7" s="45">
        <v>1</v>
      </c>
      <c r="F7" s="45">
        <v>1</v>
      </c>
      <c r="G7" s="45">
        <v>1</v>
      </c>
      <c r="H7" s="45">
        <v>1</v>
      </c>
      <c r="I7" s="45">
        <v>1</v>
      </c>
    </row>
    <row r="8" spans="1:9" x14ac:dyDescent="0.35">
      <c r="A8" s="58"/>
      <c r="B8" s="13">
        <v>43594</v>
      </c>
      <c r="C8" s="14" t="s">
        <v>10</v>
      </c>
      <c r="D8" s="1">
        <v>72</v>
      </c>
      <c r="E8" s="45">
        <v>1</v>
      </c>
      <c r="F8" s="45">
        <v>1</v>
      </c>
      <c r="G8" s="45">
        <v>1</v>
      </c>
      <c r="H8" s="45">
        <v>1</v>
      </c>
      <c r="I8" s="45">
        <v>1</v>
      </c>
    </row>
    <row r="9" spans="1:9" x14ac:dyDescent="0.35">
      <c r="A9" s="58"/>
      <c r="B9" s="13">
        <v>43595</v>
      </c>
      <c r="C9" s="14" t="s">
        <v>13</v>
      </c>
      <c r="D9" s="1">
        <v>96</v>
      </c>
      <c r="E9" s="45">
        <v>1</v>
      </c>
      <c r="F9" s="45">
        <v>1</v>
      </c>
      <c r="G9" s="45">
        <v>1</v>
      </c>
      <c r="H9" s="45">
        <v>1</v>
      </c>
      <c r="I9" s="45">
        <v>1</v>
      </c>
    </row>
    <row r="10" spans="1:9" x14ac:dyDescent="0.35">
      <c r="A10" s="59"/>
      <c r="B10" s="13">
        <v>43598</v>
      </c>
      <c r="C10" s="14" t="s">
        <v>14</v>
      </c>
      <c r="D10" s="1">
        <v>168</v>
      </c>
      <c r="E10" s="45">
        <v>1</v>
      </c>
      <c r="F10" s="45">
        <v>1</v>
      </c>
      <c r="G10" s="45">
        <v>1</v>
      </c>
      <c r="H10" s="45">
        <v>1</v>
      </c>
      <c r="I10" s="45">
        <v>1</v>
      </c>
    </row>
    <row r="11" spans="1:9" x14ac:dyDescent="0.35">
      <c r="A11" s="6"/>
      <c r="B11" s="6"/>
      <c r="C11" s="46" t="s">
        <v>11</v>
      </c>
      <c r="D11" s="47"/>
      <c r="E11" s="47"/>
      <c r="F11" s="47"/>
      <c r="G11" s="47"/>
      <c r="H11" s="47"/>
      <c r="I11" s="7"/>
    </row>
    <row r="13" spans="1:9" x14ac:dyDescent="0.35">
      <c r="A13" s="15"/>
      <c r="B13" s="15"/>
      <c r="C13" s="8"/>
      <c r="D13" s="8"/>
      <c r="E13" s="8"/>
      <c r="F13" s="8"/>
      <c r="G13" s="8"/>
    </row>
    <row r="14" spans="1:9" x14ac:dyDescent="0.35">
      <c r="A14" s="15"/>
      <c r="B14" s="15"/>
      <c r="C14" s="8"/>
      <c r="D14" s="8"/>
      <c r="E14" s="8"/>
      <c r="F14" s="8"/>
      <c r="G14" s="8"/>
    </row>
    <row r="15" spans="1:9" x14ac:dyDescent="0.35">
      <c r="A15" s="15"/>
      <c r="B15" s="15"/>
      <c r="C15" s="15"/>
      <c r="D15" s="15"/>
      <c r="E15" s="15"/>
      <c r="F15" s="15"/>
      <c r="G15" s="8"/>
    </row>
    <row r="16" spans="1:9" x14ac:dyDescent="0.35">
      <c r="A16" s="15"/>
      <c r="B16" s="15"/>
      <c r="C16" s="8"/>
      <c r="D16" s="8"/>
      <c r="E16" s="8"/>
      <c r="F16" s="8"/>
      <c r="G16" s="8"/>
    </row>
    <row r="17" spans="1:7" x14ac:dyDescent="0.35">
      <c r="A17" s="6"/>
      <c r="B17" s="6"/>
      <c r="C17" s="8"/>
      <c r="D17" s="8"/>
      <c r="E17" s="8"/>
      <c r="F17" s="8"/>
      <c r="G17" s="8"/>
    </row>
    <row r="18" spans="1:7" x14ac:dyDescent="0.35">
      <c r="A18" s="6"/>
      <c r="B18" s="6"/>
      <c r="C18" s="8"/>
      <c r="D18" s="8"/>
      <c r="E18" s="8"/>
      <c r="F18" s="8"/>
      <c r="G18" s="8"/>
    </row>
    <row r="20" spans="1:7" x14ac:dyDescent="0.35">
      <c r="A20" s="5"/>
      <c r="B20" s="3"/>
      <c r="C20" s="3"/>
      <c r="D20" s="3"/>
      <c r="E20" s="3"/>
      <c r="F20" s="3"/>
    </row>
  </sheetData>
  <mergeCells count="3">
    <mergeCell ref="C1:I1"/>
    <mergeCell ref="A4:A6"/>
    <mergeCell ref="A7:A1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DC41CB-05D1-4A01-8578-2D5F1AAB2D80}">
  <dimension ref="A1:I20"/>
  <sheetViews>
    <sheetView zoomScale="90" zoomScaleNormal="90" workbookViewId="0">
      <selection activeCell="H2" sqref="H2:H10"/>
    </sheetView>
  </sheetViews>
  <sheetFormatPr defaultRowHeight="14.5" x14ac:dyDescent="0.35"/>
  <cols>
    <col min="1" max="1" width="14.54296875" customWidth="1"/>
    <col min="2" max="2" width="9.26953125" customWidth="1"/>
    <col min="3" max="4" width="8.54296875" bestFit="1" customWidth="1"/>
    <col min="5" max="6" width="8" bestFit="1" customWidth="1"/>
    <col min="7" max="7" width="9" bestFit="1" customWidth="1"/>
  </cols>
  <sheetData>
    <row r="1" spans="1:9" x14ac:dyDescent="0.35">
      <c r="B1" s="16" t="s">
        <v>23</v>
      </c>
      <c r="C1" s="16"/>
      <c r="D1" s="16"/>
      <c r="E1" s="16"/>
      <c r="F1" s="16"/>
      <c r="G1" s="16"/>
      <c r="H1" s="16"/>
      <c r="I1" s="17" t="s">
        <v>24</v>
      </c>
    </row>
    <row r="2" spans="1:9" x14ac:dyDescent="0.35">
      <c r="A2" s="9" t="s">
        <v>17</v>
      </c>
      <c r="B2" s="17"/>
      <c r="C2" s="17" t="s">
        <v>0</v>
      </c>
      <c r="D2" s="40" t="s">
        <v>1</v>
      </c>
      <c r="E2" s="16" t="s">
        <v>2</v>
      </c>
      <c r="F2" s="40" t="s">
        <v>3</v>
      </c>
      <c r="G2" s="16" t="s">
        <v>4</v>
      </c>
      <c r="H2" s="40" t="s">
        <v>5</v>
      </c>
      <c r="I2" s="18" t="s">
        <v>25</v>
      </c>
    </row>
    <row r="3" spans="1:9" x14ac:dyDescent="0.35">
      <c r="A3" s="13">
        <v>43587</v>
      </c>
      <c r="B3" s="16" t="s">
        <v>26</v>
      </c>
      <c r="C3" s="16">
        <v>0</v>
      </c>
      <c r="D3" s="40">
        <v>285</v>
      </c>
      <c r="E3" s="16">
        <v>190</v>
      </c>
      <c r="F3" s="40">
        <v>95</v>
      </c>
      <c r="G3" s="16">
        <v>43</v>
      </c>
      <c r="H3" s="40">
        <v>49</v>
      </c>
      <c r="I3" s="19">
        <f>(E3-H3)*100/E3</f>
        <v>74.21052631578948</v>
      </c>
    </row>
    <row r="4" spans="1:9" x14ac:dyDescent="0.35">
      <c r="A4" s="13">
        <v>43591</v>
      </c>
      <c r="B4" s="16" t="s">
        <v>26</v>
      </c>
      <c r="C4" s="16">
        <v>4</v>
      </c>
      <c r="D4" s="40">
        <v>346</v>
      </c>
      <c r="E4" s="16">
        <v>453</v>
      </c>
      <c r="F4" s="40">
        <v>85</v>
      </c>
      <c r="G4" s="16">
        <v>58</v>
      </c>
      <c r="H4" s="40">
        <v>45</v>
      </c>
      <c r="I4" s="19">
        <f t="shared" ref="I4:I10" si="0">(E4-H4)*100/E4</f>
        <v>90.066225165562912</v>
      </c>
    </row>
    <row r="5" spans="1:9" x14ac:dyDescent="0.35">
      <c r="A5" s="13">
        <v>43591</v>
      </c>
      <c r="B5" s="16" t="s">
        <v>26</v>
      </c>
      <c r="C5" s="16">
        <v>8</v>
      </c>
      <c r="D5" s="41">
        <v>385</v>
      </c>
      <c r="E5" s="20">
        <v>370</v>
      </c>
      <c r="F5" s="41">
        <v>71</v>
      </c>
      <c r="G5" s="20">
        <v>80</v>
      </c>
      <c r="H5" s="41">
        <v>65</v>
      </c>
      <c r="I5" s="19">
        <f t="shared" si="0"/>
        <v>82.432432432432435</v>
      </c>
    </row>
    <row r="6" spans="1:9" x14ac:dyDescent="0.35">
      <c r="A6" s="13">
        <v>43592</v>
      </c>
      <c r="B6" s="21" t="s">
        <v>27</v>
      </c>
      <c r="C6" s="16">
        <v>24</v>
      </c>
      <c r="D6" s="41">
        <v>190</v>
      </c>
      <c r="E6" s="20">
        <v>341</v>
      </c>
      <c r="F6" s="41">
        <v>146</v>
      </c>
      <c r="G6" s="20">
        <v>124</v>
      </c>
      <c r="H6" s="41">
        <v>98</v>
      </c>
      <c r="I6" s="19">
        <f t="shared" si="0"/>
        <v>71.260997067448685</v>
      </c>
    </row>
    <row r="7" spans="1:9" x14ac:dyDescent="0.35">
      <c r="A7" s="13">
        <v>43593</v>
      </c>
      <c r="B7" s="21" t="s">
        <v>28</v>
      </c>
      <c r="C7" s="16">
        <v>48</v>
      </c>
      <c r="D7" s="41">
        <v>234</v>
      </c>
      <c r="E7" s="20">
        <v>172</v>
      </c>
      <c r="F7" s="41">
        <v>137</v>
      </c>
      <c r="G7" s="20">
        <v>40</v>
      </c>
      <c r="H7" s="41">
        <v>36</v>
      </c>
      <c r="I7" s="19">
        <f t="shared" si="0"/>
        <v>79.069767441860463</v>
      </c>
    </row>
    <row r="8" spans="1:9" x14ac:dyDescent="0.35">
      <c r="A8" s="13">
        <v>43594</v>
      </c>
      <c r="B8" s="21" t="s">
        <v>29</v>
      </c>
      <c r="C8" s="16">
        <v>72</v>
      </c>
      <c r="D8" s="41">
        <v>245</v>
      </c>
      <c r="E8" s="20">
        <v>177</v>
      </c>
      <c r="F8" s="41">
        <v>38</v>
      </c>
      <c r="G8" s="20">
        <v>50</v>
      </c>
      <c r="H8" s="41">
        <v>44</v>
      </c>
      <c r="I8" s="19">
        <f t="shared" si="0"/>
        <v>75.141242937853107</v>
      </c>
    </row>
    <row r="9" spans="1:9" x14ac:dyDescent="0.35">
      <c r="A9" s="13">
        <v>43595</v>
      </c>
      <c r="B9" s="21" t="s">
        <v>30</v>
      </c>
      <c r="C9" s="16">
        <v>96</v>
      </c>
      <c r="D9" s="41">
        <v>269</v>
      </c>
      <c r="E9" s="20">
        <v>183</v>
      </c>
      <c r="F9" s="41">
        <v>30</v>
      </c>
      <c r="G9" s="20">
        <v>29</v>
      </c>
      <c r="H9" s="42">
        <v>45</v>
      </c>
      <c r="I9" s="19">
        <f t="shared" si="0"/>
        <v>75.409836065573771</v>
      </c>
    </row>
    <row r="10" spans="1:9" x14ac:dyDescent="0.35">
      <c r="A10" s="13">
        <v>43598</v>
      </c>
      <c r="B10" s="21" t="s">
        <v>31</v>
      </c>
      <c r="C10" s="16">
        <v>168</v>
      </c>
      <c r="D10" s="41">
        <v>181</v>
      </c>
      <c r="E10" s="20">
        <v>158</v>
      </c>
      <c r="F10" s="41">
        <v>121</v>
      </c>
      <c r="G10" s="20">
        <v>42</v>
      </c>
      <c r="H10" s="41">
        <v>23</v>
      </c>
      <c r="I10" s="19">
        <f t="shared" si="0"/>
        <v>85.443037974683548</v>
      </c>
    </row>
    <row r="11" spans="1:9" x14ac:dyDescent="0.35">
      <c r="A11" s="15"/>
      <c r="B11" s="15"/>
      <c r="C11" s="8"/>
      <c r="D11" s="8"/>
      <c r="E11" s="8"/>
      <c r="F11" s="8"/>
      <c r="G11" s="8"/>
      <c r="H11" s="15"/>
    </row>
    <row r="12" spans="1:9" x14ac:dyDescent="0.35">
      <c r="A12" s="15"/>
      <c r="B12" s="15"/>
      <c r="C12" s="8"/>
      <c r="D12" s="8"/>
      <c r="E12" s="8"/>
      <c r="F12" s="8"/>
      <c r="G12" s="8"/>
      <c r="H12" s="15"/>
    </row>
    <row r="13" spans="1:9" x14ac:dyDescent="0.35">
      <c r="A13" s="15"/>
      <c r="B13" s="15"/>
      <c r="C13" s="8"/>
      <c r="D13" s="8"/>
      <c r="E13" s="8"/>
      <c r="F13" s="8"/>
      <c r="G13" s="8"/>
      <c r="H13" s="15"/>
    </row>
    <row r="14" spans="1:9" x14ac:dyDescent="0.35">
      <c r="A14" s="15"/>
      <c r="B14" s="15"/>
      <c r="C14" s="8"/>
      <c r="D14" s="8"/>
      <c r="E14" s="8"/>
      <c r="F14" s="8"/>
      <c r="G14" s="8"/>
      <c r="H14" s="15"/>
    </row>
    <row r="15" spans="1:9" x14ac:dyDescent="0.35">
      <c r="A15" s="15"/>
      <c r="B15" s="15"/>
      <c r="C15" s="15"/>
      <c r="D15" s="15"/>
      <c r="E15" s="15"/>
      <c r="F15" s="15"/>
      <c r="G15" s="8"/>
      <c r="H15" s="15"/>
    </row>
    <row r="16" spans="1:9" x14ac:dyDescent="0.35">
      <c r="A16" s="15"/>
      <c r="B16" s="15"/>
      <c r="C16" s="8"/>
      <c r="D16" s="8"/>
      <c r="E16" s="8"/>
      <c r="F16" s="8"/>
      <c r="G16" s="8"/>
      <c r="H16" s="15"/>
    </row>
    <row r="17" spans="1:7" x14ac:dyDescent="0.35">
      <c r="A17" s="6"/>
      <c r="B17" s="6"/>
      <c r="C17" s="8"/>
      <c r="D17" s="8"/>
      <c r="E17" s="8"/>
      <c r="F17" s="8"/>
      <c r="G17" s="8"/>
    </row>
    <row r="18" spans="1:7" x14ac:dyDescent="0.35">
      <c r="A18" s="6"/>
      <c r="B18" s="6"/>
      <c r="C18" s="8"/>
      <c r="D18" s="8"/>
      <c r="E18" s="8"/>
      <c r="F18" s="8"/>
      <c r="G18" s="8"/>
    </row>
    <row r="20" spans="1:7" x14ac:dyDescent="0.35">
      <c r="A20" s="5"/>
      <c r="B20" s="3"/>
      <c r="C20" s="3"/>
      <c r="D20" s="3"/>
      <c r="E20" s="3"/>
      <c r="F20" s="3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583997-1577-4EA2-B645-BFFD8B1B7799}">
  <dimension ref="A1:I10"/>
  <sheetViews>
    <sheetView workbookViewId="0">
      <selection activeCell="H2" sqref="H2:H10"/>
    </sheetView>
  </sheetViews>
  <sheetFormatPr defaultRowHeight="14.5" x14ac:dyDescent="0.35"/>
  <cols>
    <col min="1" max="1" width="11.1796875" customWidth="1"/>
  </cols>
  <sheetData>
    <row r="1" spans="1:9" x14ac:dyDescent="0.35">
      <c r="B1" s="60" t="s">
        <v>32</v>
      </c>
      <c r="C1" s="60"/>
      <c r="D1" s="60"/>
      <c r="E1" s="60"/>
      <c r="F1" s="60"/>
      <c r="G1" s="60"/>
      <c r="H1" s="60"/>
      <c r="I1" s="17" t="s">
        <v>24</v>
      </c>
    </row>
    <row r="2" spans="1:9" ht="29" x14ac:dyDescent="0.35">
      <c r="A2" s="9" t="s">
        <v>17</v>
      </c>
      <c r="B2" s="17"/>
      <c r="C2" s="17" t="s">
        <v>0</v>
      </c>
      <c r="D2" s="40" t="s">
        <v>1</v>
      </c>
      <c r="E2" s="16" t="s">
        <v>2</v>
      </c>
      <c r="F2" s="40" t="s">
        <v>3</v>
      </c>
      <c r="G2" s="16" t="s">
        <v>4</v>
      </c>
      <c r="H2" s="40" t="s">
        <v>5</v>
      </c>
      <c r="I2" s="18" t="s">
        <v>25</v>
      </c>
    </row>
    <row r="3" spans="1:9" x14ac:dyDescent="0.35">
      <c r="A3" s="13">
        <v>43591</v>
      </c>
      <c r="B3" s="16" t="s">
        <v>26</v>
      </c>
      <c r="C3" s="16">
        <v>0</v>
      </c>
      <c r="D3" s="40">
        <v>21.2</v>
      </c>
      <c r="E3" s="16">
        <v>22.6</v>
      </c>
      <c r="F3" s="40">
        <v>9.32</v>
      </c>
      <c r="G3" s="16">
        <v>9.4499999999999993</v>
      </c>
      <c r="H3" s="40">
        <v>9.17</v>
      </c>
      <c r="I3" s="19">
        <f>(E3-H3)*100/E3</f>
        <v>59.424778761061951</v>
      </c>
    </row>
    <row r="4" spans="1:9" x14ac:dyDescent="0.35">
      <c r="A4" s="13">
        <v>43591</v>
      </c>
      <c r="B4" s="16" t="s">
        <v>26</v>
      </c>
      <c r="C4" s="16">
        <v>4</v>
      </c>
      <c r="D4" s="40">
        <v>35.4</v>
      </c>
      <c r="E4" s="16">
        <v>34.299999999999997</v>
      </c>
      <c r="F4" s="40">
        <v>10.199999999999999</v>
      </c>
      <c r="G4" s="16">
        <v>10.9</v>
      </c>
      <c r="H4" s="40">
        <v>9.58</v>
      </c>
      <c r="I4" s="19">
        <f t="shared" ref="I4:I10" si="0">(E4-H4)*100/E4</f>
        <v>72.069970845481052</v>
      </c>
    </row>
    <row r="5" spans="1:9" x14ac:dyDescent="0.35">
      <c r="A5" s="13">
        <v>43591</v>
      </c>
      <c r="B5" s="16" t="s">
        <v>26</v>
      </c>
      <c r="C5" s="16">
        <v>8</v>
      </c>
      <c r="D5" s="41">
        <v>20.100000000000001</v>
      </c>
      <c r="E5" s="20">
        <v>25.1</v>
      </c>
      <c r="F5" s="41">
        <v>13.9</v>
      </c>
      <c r="G5" s="20">
        <v>14</v>
      </c>
      <c r="H5" s="41">
        <v>12.2</v>
      </c>
      <c r="I5" s="19">
        <f t="shared" si="0"/>
        <v>51.39442231075698</v>
      </c>
    </row>
    <row r="6" spans="1:9" x14ac:dyDescent="0.35">
      <c r="A6" s="13">
        <v>43592</v>
      </c>
      <c r="B6" s="21" t="s">
        <v>27</v>
      </c>
      <c r="C6" s="16">
        <v>24</v>
      </c>
      <c r="D6" s="41">
        <v>16.7</v>
      </c>
      <c r="E6" s="20">
        <v>25.3</v>
      </c>
      <c r="F6" s="41">
        <v>12.5</v>
      </c>
      <c r="G6" s="20">
        <v>11.8</v>
      </c>
      <c r="H6" s="41">
        <v>12</v>
      </c>
      <c r="I6" s="19">
        <f t="shared" si="0"/>
        <v>52.569169960474305</v>
      </c>
    </row>
    <row r="7" spans="1:9" x14ac:dyDescent="0.35">
      <c r="A7" s="13">
        <v>43593</v>
      </c>
      <c r="B7" s="21" t="s">
        <v>28</v>
      </c>
      <c r="C7" s="16">
        <v>48</v>
      </c>
      <c r="D7" s="41">
        <v>19.600000000000001</v>
      </c>
      <c r="E7" s="20">
        <v>21.6</v>
      </c>
      <c r="F7" s="41">
        <v>10</v>
      </c>
      <c r="G7" s="20">
        <v>9.19</v>
      </c>
      <c r="H7" s="41">
        <v>9.1999999999999993</v>
      </c>
      <c r="I7" s="19">
        <f t="shared" si="0"/>
        <v>57.407407407407412</v>
      </c>
    </row>
    <row r="8" spans="1:9" x14ac:dyDescent="0.35">
      <c r="A8" s="13">
        <v>43594</v>
      </c>
      <c r="B8" s="21" t="s">
        <v>29</v>
      </c>
      <c r="C8" s="16">
        <v>72</v>
      </c>
      <c r="D8" s="41">
        <v>21</v>
      </c>
      <c r="E8" s="20">
        <v>22.8</v>
      </c>
      <c r="F8" s="41">
        <v>9.6199999999999992</v>
      </c>
      <c r="G8" s="20">
        <v>9.17</v>
      </c>
      <c r="H8" s="41">
        <v>9.2100000000000009</v>
      </c>
      <c r="I8" s="19">
        <f t="shared" si="0"/>
        <v>59.605263157894733</v>
      </c>
    </row>
    <row r="9" spans="1:9" x14ac:dyDescent="0.35">
      <c r="A9" s="13">
        <v>43595</v>
      </c>
      <c r="B9" s="21" t="s">
        <v>30</v>
      </c>
      <c r="C9" s="16">
        <v>96</v>
      </c>
      <c r="D9" s="41">
        <v>21</v>
      </c>
      <c r="E9" s="20">
        <v>22.3</v>
      </c>
      <c r="F9" s="41">
        <v>8.92</v>
      </c>
      <c r="G9" s="20">
        <v>9.06</v>
      </c>
      <c r="H9" s="41">
        <v>8.91</v>
      </c>
      <c r="I9" s="19">
        <f t="shared" si="0"/>
        <v>60.044843049327355</v>
      </c>
    </row>
    <row r="10" spans="1:9" x14ac:dyDescent="0.35">
      <c r="A10" s="13">
        <v>43598</v>
      </c>
      <c r="B10" s="21" t="s">
        <v>31</v>
      </c>
      <c r="C10" s="16">
        <v>168</v>
      </c>
      <c r="D10" s="41">
        <v>19.5</v>
      </c>
      <c r="E10" s="20">
        <v>20.7</v>
      </c>
      <c r="F10" s="41">
        <v>8.6</v>
      </c>
      <c r="G10" s="20">
        <v>7.77</v>
      </c>
      <c r="H10" s="41">
        <v>7.54</v>
      </c>
      <c r="I10" s="19">
        <f t="shared" si="0"/>
        <v>63.574879227053145</v>
      </c>
    </row>
  </sheetData>
  <mergeCells count="1">
    <mergeCell ref="B1:H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A9F3C3-50F4-4EAA-8E6B-EAEFEB5AF227}">
  <dimension ref="A1:G22"/>
  <sheetViews>
    <sheetView topLeftCell="A10" workbookViewId="0">
      <selection activeCell="C21" sqref="C21"/>
    </sheetView>
  </sheetViews>
  <sheetFormatPr defaultRowHeight="14.5" x14ac:dyDescent="0.35"/>
  <cols>
    <col min="1" max="1" width="12.26953125" customWidth="1"/>
  </cols>
  <sheetData>
    <row r="1" spans="1:7" x14ac:dyDescent="0.35">
      <c r="B1" s="51" t="s">
        <v>33</v>
      </c>
      <c r="C1" s="52"/>
      <c r="D1" s="52"/>
      <c r="E1" s="52"/>
      <c r="F1" s="52"/>
      <c r="G1" s="53"/>
    </row>
    <row r="2" spans="1:7" ht="29" x14ac:dyDescent="0.35">
      <c r="A2" s="9" t="s">
        <v>17</v>
      </c>
      <c r="B2" s="22" t="s">
        <v>18</v>
      </c>
      <c r="C2" s="43" t="s">
        <v>35</v>
      </c>
      <c r="D2" s="23" t="s">
        <v>36</v>
      </c>
      <c r="E2" s="43" t="s">
        <v>37</v>
      </c>
      <c r="F2" s="23" t="s">
        <v>38</v>
      </c>
      <c r="G2" s="43" t="s">
        <v>39</v>
      </c>
    </row>
    <row r="3" spans="1:7" x14ac:dyDescent="0.35">
      <c r="A3" s="13">
        <v>43591</v>
      </c>
      <c r="B3" s="24" t="s">
        <v>40</v>
      </c>
      <c r="C3" s="44">
        <v>70.547945205479394</v>
      </c>
      <c r="D3" s="31">
        <v>20.547945205479472</v>
      </c>
      <c r="E3" s="44">
        <v>584.82142857142844</v>
      </c>
      <c r="F3" s="31">
        <v>532.25806451612914</v>
      </c>
      <c r="G3" s="44">
        <v>18.309859154929615</v>
      </c>
    </row>
    <row r="4" spans="1:7" x14ac:dyDescent="0.35">
      <c r="A4" s="13">
        <v>43591</v>
      </c>
      <c r="B4" s="24" t="s">
        <v>41</v>
      </c>
      <c r="C4" s="44">
        <v>138.46153846153837</v>
      </c>
      <c r="D4" s="31">
        <v>40.579710144927489</v>
      </c>
      <c r="E4" s="44">
        <v>893.05555555555577</v>
      </c>
      <c r="F4" s="31">
        <v>667.14285714285711</v>
      </c>
      <c r="G4" s="44">
        <v>12.857142857142827</v>
      </c>
    </row>
    <row r="5" spans="1:7" x14ac:dyDescent="0.35">
      <c r="A5" s="13">
        <v>43591</v>
      </c>
      <c r="B5" s="24" t="s">
        <v>42</v>
      </c>
      <c r="C5" s="44">
        <v>45.138888888888928</v>
      </c>
      <c r="D5" s="31">
        <v>31.506849315068443</v>
      </c>
      <c r="E5" s="44">
        <v>745.71428571428532</v>
      </c>
      <c r="F5" s="31">
        <v>728.04878048780483</v>
      </c>
      <c r="G5" s="44">
        <v>12.328767123287644</v>
      </c>
    </row>
    <row r="6" spans="1:7" x14ac:dyDescent="0.35">
      <c r="A6" s="13">
        <v>43592</v>
      </c>
      <c r="B6" s="25" t="s">
        <v>43</v>
      </c>
      <c r="C6" s="44">
        <v>59.523809523809469</v>
      </c>
      <c r="D6" s="31">
        <v>33.823529411764753</v>
      </c>
      <c r="E6" s="44">
        <v>2369.2307692307695</v>
      </c>
      <c r="F6" s="31">
        <v>739.99999999999966</v>
      </c>
      <c r="G6" s="44">
        <v>23.188405797101407</v>
      </c>
    </row>
    <row r="7" spans="1:7" x14ac:dyDescent="0.35">
      <c r="A7" s="13">
        <v>43593</v>
      </c>
      <c r="B7" s="25" t="s">
        <v>44</v>
      </c>
      <c r="C7" s="44">
        <v>371.75572519083966</v>
      </c>
      <c r="D7" s="31">
        <v>39.552238805970141</v>
      </c>
      <c r="E7" s="44">
        <v>7984.0000000000009</v>
      </c>
      <c r="F7" s="31">
        <v>801.38888888888903</v>
      </c>
      <c r="G7" s="44">
        <v>17.777777777777771</v>
      </c>
    </row>
    <row r="8" spans="1:7" x14ac:dyDescent="0.35">
      <c r="A8" s="13">
        <v>43594</v>
      </c>
      <c r="B8" s="25" t="s">
        <v>45</v>
      </c>
      <c r="C8" s="44">
        <v>94.202898550724711</v>
      </c>
      <c r="D8" s="31">
        <v>40.441176470588275</v>
      </c>
      <c r="E8" s="44">
        <v>1183.333333333333</v>
      </c>
      <c r="F8" s="31">
        <v>742.64705882352962</v>
      </c>
      <c r="G8" s="44">
        <v>24.637681159420289</v>
      </c>
    </row>
    <row r="9" spans="1:7" x14ac:dyDescent="0.35">
      <c r="A9" s="13">
        <v>43595</v>
      </c>
      <c r="B9" s="25" t="s">
        <v>46</v>
      </c>
      <c r="C9" s="44">
        <v>305.55555555555554</v>
      </c>
      <c r="D9" s="31">
        <v>51.851851851851791</v>
      </c>
      <c r="E9" s="44">
        <v>988.88888888888926</v>
      </c>
      <c r="F9" s="31">
        <v>845.00000000000011</v>
      </c>
      <c r="G9" s="44">
        <v>11.971830985915544</v>
      </c>
    </row>
    <row r="10" spans="1:7" x14ac:dyDescent="0.35">
      <c r="A10" s="13">
        <v>43598</v>
      </c>
      <c r="B10" s="25" t="s">
        <v>47</v>
      </c>
      <c r="C10" s="44">
        <v>77.205882352941131</v>
      </c>
      <c r="D10" s="31">
        <v>12.142857142857192</v>
      </c>
      <c r="E10" s="44">
        <v>4649.9999999999991</v>
      </c>
      <c r="F10" s="31">
        <v>625.80645161290352</v>
      </c>
      <c r="G10" s="44">
        <v>14.583333333333366</v>
      </c>
    </row>
    <row r="13" spans="1:7" x14ac:dyDescent="0.35">
      <c r="B13" s="51" t="s">
        <v>34</v>
      </c>
      <c r="C13" s="52"/>
      <c r="D13" s="52"/>
      <c r="E13" s="52"/>
      <c r="F13" s="52"/>
      <c r="G13" s="53"/>
    </row>
    <row r="14" spans="1:7" ht="29" x14ac:dyDescent="0.35">
      <c r="A14" s="9" t="s">
        <v>17</v>
      </c>
      <c r="B14" s="22" t="s">
        <v>18</v>
      </c>
      <c r="C14" s="43" t="s">
        <v>35</v>
      </c>
      <c r="D14" s="23" t="s">
        <v>36</v>
      </c>
      <c r="E14" s="43" t="s">
        <v>37</v>
      </c>
      <c r="F14" s="23" t="s">
        <v>38</v>
      </c>
      <c r="G14" s="43" t="s">
        <v>39</v>
      </c>
    </row>
    <row r="15" spans="1:7" x14ac:dyDescent="0.35">
      <c r="A15" s="13">
        <v>43591</v>
      </c>
      <c r="B15" s="24" t="s">
        <v>40</v>
      </c>
      <c r="C15" s="44">
        <v>58.904109589040978</v>
      </c>
      <c r="D15" s="31">
        <v>17.808219178082226</v>
      </c>
      <c r="E15" s="44">
        <v>420.53571428571405</v>
      </c>
      <c r="F15" s="31">
        <v>380.64516129032273</v>
      </c>
      <c r="G15" s="44">
        <v>14.78873239436623</v>
      </c>
    </row>
    <row r="16" spans="1:7" x14ac:dyDescent="0.35">
      <c r="A16" s="13">
        <v>43591</v>
      </c>
      <c r="B16" s="24" t="s">
        <v>41</v>
      </c>
      <c r="C16" s="44">
        <v>106.92307692307688</v>
      </c>
      <c r="D16" s="31">
        <v>30.43478260869562</v>
      </c>
      <c r="E16" s="44">
        <v>663.88888888888914</v>
      </c>
      <c r="F16" s="31">
        <v>501.42857142857127</v>
      </c>
      <c r="G16" s="44">
        <v>11.428571428571358</v>
      </c>
    </row>
    <row r="17" spans="1:7" x14ac:dyDescent="0.35">
      <c r="A17" s="13">
        <v>43591</v>
      </c>
      <c r="B17" s="24" t="s">
        <v>42</v>
      </c>
      <c r="C17" s="44">
        <v>33.333333333333421</v>
      </c>
      <c r="D17" s="31">
        <v>24.657534246575288</v>
      </c>
      <c r="E17" s="44">
        <v>565.71428571428555</v>
      </c>
      <c r="F17" s="31">
        <v>546.34146341463418</v>
      </c>
      <c r="G17" s="44">
        <v>10.958904109589069</v>
      </c>
    </row>
    <row r="18" spans="1:7" x14ac:dyDescent="0.35">
      <c r="A18" s="13">
        <v>43592</v>
      </c>
      <c r="B18" s="25" t="s">
        <v>43</v>
      </c>
      <c r="C18" s="44">
        <v>44.4444444444444</v>
      </c>
      <c r="D18" s="31">
        <v>25.735294117647079</v>
      </c>
      <c r="E18" s="44">
        <v>1786.1538461538466</v>
      </c>
      <c r="F18" s="31">
        <v>577.142857142857</v>
      </c>
      <c r="G18" s="44">
        <v>17.391304347826082</v>
      </c>
    </row>
    <row r="19" spans="1:7" x14ac:dyDescent="0.35">
      <c r="A19" s="13">
        <v>43593</v>
      </c>
      <c r="B19" s="25" t="s">
        <v>44</v>
      </c>
      <c r="C19" s="44">
        <v>272.5190839694655</v>
      </c>
      <c r="D19" s="31">
        <v>29.104477611940304</v>
      </c>
      <c r="E19" s="44">
        <v>5990.0000000000009</v>
      </c>
      <c r="F19" s="31">
        <v>619.44444444444446</v>
      </c>
      <c r="G19" s="44">
        <v>14.814814814814827</v>
      </c>
    </row>
    <row r="20" spans="1:7" x14ac:dyDescent="0.35">
      <c r="A20" s="13">
        <v>43594</v>
      </c>
      <c r="B20" s="25" t="s">
        <v>45</v>
      </c>
      <c r="C20" s="44">
        <v>64.492753623188548</v>
      </c>
      <c r="D20" s="31">
        <v>25.735294117647079</v>
      </c>
      <c r="E20" s="44">
        <v>895.83333333333303</v>
      </c>
      <c r="F20" s="31">
        <v>560.29411764705912</v>
      </c>
      <c r="G20" s="44">
        <v>18.840579710144961</v>
      </c>
    </row>
    <row r="21" spans="1:7" x14ac:dyDescent="0.35">
      <c r="A21" s="13">
        <v>43595</v>
      </c>
      <c r="B21" s="25" t="s">
        <v>46</v>
      </c>
      <c r="C21" s="44">
        <v>214.44444444444443</v>
      </c>
      <c r="D21" s="31">
        <v>37.037037037037067</v>
      </c>
      <c r="E21" s="44">
        <v>753.70370370370404</v>
      </c>
      <c r="F21" s="31">
        <v>635.00000000000011</v>
      </c>
      <c r="G21" s="44">
        <v>9.1549295774647579</v>
      </c>
    </row>
    <row r="22" spans="1:7" x14ac:dyDescent="0.35">
      <c r="A22" s="13">
        <v>43598</v>
      </c>
      <c r="B22" s="25" t="s">
        <v>47</v>
      </c>
      <c r="C22" s="44">
        <v>69.117647058823465</v>
      </c>
      <c r="D22" s="31">
        <v>12.857142857142927</v>
      </c>
      <c r="E22" s="44">
        <v>3433.9999999999995</v>
      </c>
      <c r="F22" s="31">
        <v>485.48387096774218</v>
      </c>
      <c r="G22" s="44">
        <v>13.194444444444439</v>
      </c>
    </row>
  </sheetData>
  <mergeCells count="2">
    <mergeCell ref="B1:G1"/>
    <mergeCell ref="B13:G1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36AB91-4417-44BF-8AE1-5BB7D5952CDB}">
  <dimension ref="A1:E7"/>
  <sheetViews>
    <sheetView workbookViewId="0">
      <selection activeCell="E3" sqref="E3"/>
    </sheetView>
  </sheetViews>
  <sheetFormatPr defaultRowHeight="14.5" x14ac:dyDescent="0.35"/>
  <cols>
    <col min="1" max="1" width="12.81640625" customWidth="1"/>
  </cols>
  <sheetData>
    <row r="1" spans="1:5" ht="29" x14ac:dyDescent="0.35">
      <c r="A1" s="9" t="s">
        <v>17</v>
      </c>
      <c r="B1" s="26" t="s">
        <v>18</v>
      </c>
      <c r="C1" s="26" t="s">
        <v>48</v>
      </c>
      <c r="D1" s="27" t="s">
        <v>49</v>
      </c>
      <c r="E1" s="28" t="s">
        <v>50</v>
      </c>
    </row>
    <row r="2" spans="1:5" x14ac:dyDescent="0.35">
      <c r="A2" s="13">
        <v>43591</v>
      </c>
      <c r="B2" s="16" t="s">
        <v>26</v>
      </c>
      <c r="C2" s="17">
        <v>4</v>
      </c>
      <c r="D2" s="29">
        <v>26.01</v>
      </c>
      <c r="E2" s="29">
        <v>5.35</v>
      </c>
    </row>
    <row r="3" spans="1:5" x14ac:dyDescent="0.35">
      <c r="A3" s="13">
        <v>43592</v>
      </c>
      <c r="B3" s="21" t="s">
        <v>27</v>
      </c>
      <c r="C3" s="17">
        <v>24</v>
      </c>
      <c r="D3" s="29">
        <v>26.34</v>
      </c>
      <c r="E3" s="29">
        <v>5.1100000000000003</v>
      </c>
    </row>
    <row r="4" spans="1:5" x14ac:dyDescent="0.35">
      <c r="A4" s="13">
        <v>43593</v>
      </c>
      <c r="B4" s="21" t="s">
        <v>28</v>
      </c>
      <c r="C4" s="17">
        <v>48</v>
      </c>
      <c r="D4" s="29">
        <v>25.84</v>
      </c>
      <c r="E4" s="29">
        <v>5.93</v>
      </c>
    </row>
    <row r="5" spans="1:5" x14ac:dyDescent="0.35">
      <c r="A5" s="13">
        <v>43594</v>
      </c>
      <c r="B5" s="21" t="s">
        <v>29</v>
      </c>
      <c r="C5" s="17">
        <v>72</v>
      </c>
      <c r="D5" s="29">
        <v>25.46</v>
      </c>
      <c r="E5" s="29">
        <v>5.87</v>
      </c>
    </row>
    <row r="6" spans="1:5" x14ac:dyDescent="0.35">
      <c r="A6" s="13">
        <v>43595</v>
      </c>
      <c r="B6" s="21" t="s">
        <v>30</v>
      </c>
      <c r="C6" s="17">
        <v>90</v>
      </c>
      <c r="D6" s="29">
        <v>24.39</v>
      </c>
      <c r="E6" s="29">
        <v>6.5</v>
      </c>
    </row>
    <row r="7" spans="1:5" x14ac:dyDescent="0.35">
      <c r="A7" s="13">
        <v>43598</v>
      </c>
      <c r="B7" s="21" t="s">
        <v>31</v>
      </c>
      <c r="C7" s="17">
        <v>168</v>
      </c>
      <c r="D7" s="30">
        <v>24.13</v>
      </c>
      <c r="E7" s="30">
        <v>6.09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FED387-364C-43C8-A926-BDEE6565A040}">
  <dimension ref="B3:N33"/>
  <sheetViews>
    <sheetView tabSelected="1" workbookViewId="0">
      <selection activeCell="J13" sqref="J13"/>
    </sheetView>
  </sheetViews>
  <sheetFormatPr defaultRowHeight="14.5" x14ac:dyDescent="0.35"/>
  <cols>
    <col min="2" max="2" width="10.453125" customWidth="1"/>
    <col min="4" max="4" width="12.54296875" customWidth="1"/>
  </cols>
  <sheetData>
    <row r="3" spans="2:14" ht="29" x14ac:dyDescent="0.35">
      <c r="B3" s="26" t="s">
        <v>51</v>
      </c>
      <c r="C3" s="26" t="s">
        <v>18</v>
      </c>
      <c r="D3" s="26" t="s">
        <v>48</v>
      </c>
      <c r="E3" s="27" t="s">
        <v>35</v>
      </c>
      <c r="F3" s="27" t="s">
        <v>36</v>
      </c>
      <c r="G3" s="27" t="s">
        <v>37</v>
      </c>
      <c r="H3" s="27" t="s">
        <v>38</v>
      </c>
      <c r="I3" s="27" t="s">
        <v>39</v>
      </c>
      <c r="K3" s="28" t="s">
        <v>52</v>
      </c>
      <c r="L3" s="28" t="s">
        <v>53</v>
      </c>
      <c r="N3" s="9" t="s">
        <v>54</v>
      </c>
    </row>
    <row r="4" spans="2:14" x14ac:dyDescent="0.35">
      <c r="B4" s="13">
        <v>43591</v>
      </c>
      <c r="C4" s="32" t="s">
        <v>26</v>
      </c>
      <c r="D4" s="32">
        <v>0</v>
      </c>
      <c r="E4" s="31">
        <v>70.547945205479394</v>
      </c>
      <c r="F4" s="31">
        <v>20.547945205479472</v>
      </c>
      <c r="G4" s="31">
        <v>584.82142857142844</v>
      </c>
      <c r="H4" s="31">
        <v>532.25806451612914</v>
      </c>
      <c r="I4" s="31">
        <v>18.309859154929615</v>
      </c>
      <c r="K4" s="33">
        <v>5</v>
      </c>
      <c r="L4" s="17">
        <f>K4*60*24/1000</f>
        <v>7.2</v>
      </c>
      <c r="N4" s="34">
        <f>265*G4/(L4*H4)</f>
        <v>40.440303330928316</v>
      </c>
    </row>
    <row r="5" spans="2:14" x14ac:dyDescent="0.35">
      <c r="B5" s="13">
        <v>43591</v>
      </c>
      <c r="C5" s="32" t="s">
        <v>26</v>
      </c>
      <c r="D5" s="32">
        <v>4</v>
      </c>
      <c r="E5" s="31">
        <v>138.46153846153837</v>
      </c>
      <c r="F5" s="31">
        <v>40.579710144927489</v>
      </c>
      <c r="G5" s="31">
        <v>893.05555555555577</v>
      </c>
      <c r="H5" s="31">
        <v>667.14285714285711</v>
      </c>
      <c r="I5" s="31">
        <v>12.857142857142827</v>
      </c>
      <c r="K5" s="33">
        <v>5</v>
      </c>
      <c r="L5" s="17">
        <f t="shared" ref="L5:L11" si="0">K5*60*24/1000</f>
        <v>7.2</v>
      </c>
      <c r="N5" s="34">
        <f t="shared" ref="N5:N11" si="1">265*G5/(L5*H5)</f>
        <v>49.268916712929929</v>
      </c>
    </row>
    <row r="6" spans="2:14" x14ac:dyDescent="0.35">
      <c r="B6" s="13">
        <v>43591</v>
      </c>
      <c r="C6" s="32" t="s">
        <v>26</v>
      </c>
      <c r="D6" s="32">
        <v>8</v>
      </c>
      <c r="E6" s="31">
        <v>45.138888888888928</v>
      </c>
      <c r="F6" s="31">
        <v>31.506849315068443</v>
      </c>
      <c r="G6" s="31">
        <v>745.71428571428532</v>
      </c>
      <c r="H6" s="31">
        <v>728.04878048780483</v>
      </c>
      <c r="I6" s="31">
        <v>12.328767123287644</v>
      </c>
      <c r="K6" s="33">
        <v>5</v>
      </c>
      <c r="L6" s="17">
        <f t="shared" si="0"/>
        <v>7.2</v>
      </c>
      <c r="N6" s="34">
        <f t="shared" si="1"/>
        <v>37.698612108159828</v>
      </c>
    </row>
    <row r="7" spans="2:14" x14ac:dyDescent="0.35">
      <c r="B7" s="13">
        <v>43592</v>
      </c>
      <c r="C7" s="21" t="s">
        <v>27</v>
      </c>
      <c r="D7" s="32">
        <v>24</v>
      </c>
      <c r="E7" s="31">
        <v>59.523809523809469</v>
      </c>
      <c r="F7" s="31">
        <v>33.823529411764753</v>
      </c>
      <c r="G7" s="31">
        <v>2369.2307692307695</v>
      </c>
      <c r="H7" s="31">
        <v>739.99999999999966</v>
      </c>
      <c r="I7" s="31">
        <v>23.188405797101407</v>
      </c>
      <c r="K7" s="33">
        <v>5</v>
      </c>
      <c r="L7" s="17">
        <f t="shared" si="0"/>
        <v>7.2</v>
      </c>
      <c r="N7" s="34">
        <f t="shared" si="1"/>
        <v>117.83899283899291</v>
      </c>
    </row>
    <row r="8" spans="2:14" x14ac:dyDescent="0.35">
      <c r="B8" s="13">
        <v>43593</v>
      </c>
      <c r="C8" s="21" t="s">
        <v>28</v>
      </c>
      <c r="D8" s="32">
        <v>48</v>
      </c>
      <c r="E8" s="31">
        <v>371.75572519083966</v>
      </c>
      <c r="F8" s="31">
        <v>39.552238805970141</v>
      </c>
      <c r="G8" s="31">
        <v>7984.0000000000009</v>
      </c>
      <c r="H8" s="31">
        <v>801.38888888888903</v>
      </c>
      <c r="I8" s="31">
        <v>17.777777777777771</v>
      </c>
      <c r="K8" s="33">
        <v>5</v>
      </c>
      <c r="L8" s="17">
        <f t="shared" si="0"/>
        <v>7.2</v>
      </c>
      <c r="N8" s="34">
        <f t="shared" si="1"/>
        <v>366.682842287695</v>
      </c>
    </row>
    <row r="9" spans="2:14" x14ac:dyDescent="0.35">
      <c r="B9" s="13">
        <v>43594</v>
      </c>
      <c r="C9" s="21" t="s">
        <v>29</v>
      </c>
      <c r="D9" s="32">
        <v>72</v>
      </c>
      <c r="E9" s="31">
        <v>94.202898550724711</v>
      </c>
      <c r="F9" s="31">
        <v>40.441176470588275</v>
      </c>
      <c r="G9" s="31">
        <v>1183.333333333333</v>
      </c>
      <c r="H9" s="31">
        <v>742.64705882352962</v>
      </c>
      <c r="I9" s="31">
        <v>24.637681159420289</v>
      </c>
      <c r="K9" s="33">
        <v>5</v>
      </c>
      <c r="L9" s="17">
        <f t="shared" si="0"/>
        <v>7.2</v>
      </c>
      <c r="N9" s="34">
        <f t="shared" si="1"/>
        <v>58.645947928126112</v>
      </c>
    </row>
    <row r="10" spans="2:14" x14ac:dyDescent="0.35">
      <c r="B10" s="13">
        <v>43595</v>
      </c>
      <c r="C10" s="21" t="s">
        <v>30</v>
      </c>
      <c r="D10" s="32">
        <v>96</v>
      </c>
      <c r="E10" s="31">
        <v>305.55555555555554</v>
      </c>
      <c r="F10" s="31">
        <v>51.851851851851791</v>
      </c>
      <c r="G10" s="31">
        <v>988.88888888888926</v>
      </c>
      <c r="H10" s="31">
        <v>845.00000000000011</v>
      </c>
      <c r="I10" s="31">
        <v>11.971830985915544</v>
      </c>
      <c r="K10" s="33">
        <v>5</v>
      </c>
      <c r="L10" s="17">
        <f t="shared" si="0"/>
        <v>7.2</v>
      </c>
      <c r="N10" s="34">
        <f t="shared" si="1"/>
        <v>43.072905252392438</v>
      </c>
    </row>
    <row r="11" spans="2:14" x14ac:dyDescent="0.35">
      <c r="B11" s="13">
        <v>43598</v>
      </c>
      <c r="C11" s="21" t="s">
        <v>31</v>
      </c>
      <c r="D11" s="32">
        <v>168</v>
      </c>
      <c r="E11" s="31">
        <v>77.205882352941131</v>
      </c>
      <c r="F11" s="31">
        <v>12.142857142857192</v>
      </c>
      <c r="G11" s="31">
        <v>4649.9999999999991</v>
      </c>
      <c r="H11" s="31">
        <v>625.80645161290352</v>
      </c>
      <c r="I11" s="31">
        <v>14.583333333333366</v>
      </c>
      <c r="J11" s="35"/>
      <c r="K11" s="33">
        <v>5</v>
      </c>
      <c r="L11" s="17">
        <f t="shared" si="0"/>
        <v>7.2</v>
      </c>
      <c r="N11" s="34">
        <f t="shared" si="1"/>
        <v>273.48045532646029</v>
      </c>
    </row>
    <row r="13" spans="2:14" ht="15" thickBot="1" x14ac:dyDescent="0.4">
      <c r="L13" t="s">
        <v>55</v>
      </c>
      <c r="N13" s="36">
        <f>AVERAGE(N4:N11)</f>
        <v>123.3911219732106</v>
      </c>
    </row>
    <row r="14" spans="2:14" ht="15" thickTop="1" x14ac:dyDescent="0.35"/>
    <row r="15" spans="2:14" x14ac:dyDescent="0.35">
      <c r="E15" t="s">
        <v>56</v>
      </c>
    </row>
    <row r="17" spans="2:5" x14ac:dyDescent="0.35">
      <c r="E17" t="s">
        <v>106</v>
      </c>
    </row>
    <row r="18" spans="2:5" x14ac:dyDescent="0.35">
      <c r="E18" t="s">
        <v>57</v>
      </c>
    </row>
    <row r="19" spans="2:5" x14ac:dyDescent="0.35">
      <c r="E19" t="s">
        <v>58</v>
      </c>
    </row>
    <row r="20" spans="2:5" x14ac:dyDescent="0.35">
      <c r="E20" t="s">
        <v>59</v>
      </c>
    </row>
    <row r="22" spans="2:5" ht="15.5" x14ac:dyDescent="0.35">
      <c r="B22" s="39" t="s">
        <v>69</v>
      </c>
      <c r="C22" s="39"/>
      <c r="D22" s="39"/>
      <c r="E22" s="39"/>
    </row>
    <row r="24" spans="2:5" x14ac:dyDescent="0.35">
      <c r="B24" t="s">
        <v>66</v>
      </c>
    </row>
    <row r="25" spans="2:5" x14ac:dyDescent="0.35">
      <c r="B25" t="s">
        <v>67</v>
      </c>
    </row>
    <row r="26" spans="2:5" x14ac:dyDescent="0.35">
      <c r="B26" t="s">
        <v>61</v>
      </c>
    </row>
    <row r="27" spans="2:5" x14ac:dyDescent="0.35">
      <c r="B27" t="s">
        <v>65</v>
      </c>
    </row>
    <row r="29" spans="2:5" x14ac:dyDescent="0.35">
      <c r="B29" s="37" t="s">
        <v>60</v>
      </c>
      <c r="C29" t="s">
        <v>64</v>
      </c>
    </row>
    <row r="30" spans="2:5" x14ac:dyDescent="0.35">
      <c r="B30" s="37" t="s">
        <v>68</v>
      </c>
      <c r="C30" s="38">
        <f>354*1000/4650</f>
        <v>76.129032258064512</v>
      </c>
    </row>
    <row r="32" spans="2:5" x14ac:dyDescent="0.35">
      <c r="B32" t="s">
        <v>62</v>
      </c>
    </row>
    <row r="33" spans="2:2" x14ac:dyDescent="0.35">
      <c r="B33" t="s">
        <v>63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0AE8B0-C470-43A2-8C4D-CD3FA93346E2}">
  <dimension ref="A1:B18"/>
  <sheetViews>
    <sheetView workbookViewId="0">
      <selection activeCell="B19" sqref="B19"/>
    </sheetView>
  </sheetViews>
  <sheetFormatPr defaultRowHeight="14.5" x14ac:dyDescent="0.35"/>
  <cols>
    <col min="2" max="2" width="29.81640625" customWidth="1"/>
  </cols>
  <sheetData>
    <row r="1" spans="1:2" x14ac:dyDescent="0.35">
      <c r="A1" s="49" t="s">
        <v>70</v>
      </c>
      <c r="B1" s="49" t="s">
        <v>71</v>
      </c>
    </row>
    <row r="2" spans="1:2" x14ac:dyDescent="0.35">
      <c r="A2" t="s">
        <v>72</v>
      </c>
      <c r="B2" t="s">
        <v>73</v>
      </c>
    </row>
    <row r="3" spans="1:2" x14ac:dyDescent="0.35">
      <c r="A3" t="s">
        <v>74</v>
      </c>
      <c r="B3" t="s">
        <v>75</v>
      </c>
    </row>
    <row r="4" spans="1:2" x14ac:dyDescent="0.35">
      <c r="A4" t="s">
        <v>76</v>
      </c>
      <c r="B4" t="s">
        <v>77</v>
      </c>
    </row>
    <row r="5" spans="1:2" x14ac:dyDescent="0.35">
      <c r="A5" t="s">
        <v>78</v>
      </c>
      <c r="B5" t="s">
        <v>79</v>
      </c>
    </row>
    <row r="6" spans="1:2" x14ac:dyDescent="0.35">
      <c r="A6" t="s">
        <v>80</v>
      </c>
      <c r="B6" t="s">
        <v>81</v>
      </c>
    </row>
    <row r="7" spans="1:2" x14ac:dyDescent="0.35">
      <c r="A7" t="s">
        <v>82</v>
      </c>
      <c r="B7" t="s">
        <v>83</v>
      </c>
    </row>
    <row r="8" spans="1:2" x14ac:dyDescent="0.35">
      <c r="A8" t="s">
        <v>84</v>
      </c>
      <c r="B8" t="s">
        <v>85</v>
      </c>
    </row>
    <row r="9" spans="1:2" x14ac:dyDescent="0.35">
      <c r="A9" t="s">
        <v>86</v>
      </c>
      <c r="B9" t="s">
        <v>87</v>
      </c>
    </row>
    <row r="10" spans="1:2" x14ac:dyDescent="0.35">
      <c r="A10" t="s">
        <v>88</v>
      </c>
      <c r="B10" t="s">
        <v>89</v>
      </c>
    </row>
    <row r="11" spans="1:2" x14ac:dyDescent="0.35">
      <c r="A11" t="s">
        <v>90</v>
      </c>
      <c r="B11" t="s">
        <v>91</v>
      </c>
    </row>
    <row r="12" spans="1:2" x14ac:dyDescent="0.35">
      <c r="A12" t="s">
        <v>92</v>
      </c>
      <c r="B12" t="s">
        <v>93</v>
      </c>
    </row>
    <row r="13" spans="1:2" x14ac:dyDescent="0.35">
      <c r="A13" t="s">
        <v>94</v>
      </c>
      <c r="B13" t="s">
        <v>95</v>
      </c>
    </row>
    <row r="14" spans="1:2" x14ac:dyDescent="0.35">
      <c r="A14" t="s">
        <v>96</v>
      </c>
      <c r="B14" t="s">
        <v>97</v>
      </c>
    </row>
    <row r="15" spans="1:2" x14ac:dyDescent="0.35">
      <c r="A15" t="s">
        <v>98</v>
      </c>
      <c r="B15" s="50" t="s">
        <v>99</v>
      </c>
    </row>
    <row r="16" spans="1:2" x14ac:dyDescent="0.35">
      <c r="A16" t="s">
        <v>100</v>
      </c>
      <c r="B16" t="s">
        <v>101</v>
      </c>
    </row>
    <row r="17" spans="1:2" x14ac:dyDescent="0.35">
      <c r="A17" t="s">
        <v>102</v>
      </c>
      <c r="B17" t="s">
        <v>103</v>
      </c>
    </row>
    <row r="18" spans="1:2" x14ac:dyDescent="0.35">
      <c r="A18" t="s">
        <v>104</v>
      </c>
      <c r="B18" t="s">
        <v>105</v>
      </c>
    </row>
  </sheetData>
  <phoneticPr fontId="9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Phi-6</vt:lpstr>
      <vt:lpstr>COD</vt:lpstr>
      <vt:lpstr>NH3</vt:lpstr>
      <vt:lpstr>TSS and VSS</vt:lpstr>
      <vt:lpstr>DO and Temp</vt:lpstr>
      <vt:lpstr>SRT calculation</vt:lpstr>
      <vt:lpstr>Data Dictionary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 Heckman</dc:creator>
  <cp:lastModifiedBy>Burdsall, Adam</cp:lastModifiedBy>
  <dcterms:created xsi:type="dcterms:W3CDTF">2018-12-13T20:25:05Z</dcterms:created>
  <dcterms:modified xsi:type="dcterms:W3CDTF">2022-10-03T19:12:30Z</dcterms:modified>
</cp:coreProperties>
</file>