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urdsal\OneDrive - Environmental Protection Agency (EPA)\Profile\Documents\Projects\Magnuson\Surrogate Transport\3_Data\ScienceHubDataCor\"/>
    </mc:Choice>
  </mc:AlternateContent>
  <xr:revisionPtr revIDLastSave="0" documentId="13_ncr:1_{4B0B1C0E-03E2-433F-8FD3-EB8E282A4C21}" xr6:coauthVersionLast="47" xr6:coauthVersionMax="47" xr10:uidLastSave="{00000000-0000-0000-0000-000000000000}"/>
  <bookViews>
    <workbookView xWindow="-110" yWindow="-110" windowWidth="19420" windowHeight="10420" firstSheet="4" activeTab="5" xr2:uid="{EA1B436B-4699-48A4-A687-0E10BFFCA773}"/>
  </bookViews>
  <sheets>
    <sheet name="Phi-6" sheetId="4" r:id="rId1"/>
    <sheet name="COD" sheetId="1" r:id="rId2"/>
    <sheet name="NH3" sheetId="7" r:id="rId3"/>
    <sheet name="TSS and VSS" sheetId="6" r:id="rId4"/>
    <sheet name="DO and Temp" sheetId="2" r:id="rId5"/>
    <sheet name="SRT calculation" sheetId="3" r:id="rId6"/>
    <sheet name="Data Dictionary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" i="3" l="1"/>
  <c r="J2" i="3" l="1"/>
  <c r="I11" i="7"/>
  <c r="I10" i="7"/>
  <c r="I9" i="7"/>
  <c r="I8" i="7"/>
  <c r="I7" i="7"/>
  <c r="I6" i="7"/>
  <c r="I5" i="7"/>
  <c r="I4" i="7"/>
  <c r="I4" i="1" l="1"/>
  <c r="I5" i="1"/>
  <c r="I6" i="1"/>
  <c r="I7" i="1"/>
  <c r="I8" i="1"/>
  <c r="I9" i="1"/>
  <c r="I10" i="1"/>
  <c r="I3" i="1"/>
  <c r="J7" i="3"/>
  <c r="L7" i="3" s="1"/>
  <c r="J6" i="3"/>
  <c r="L6" i="3" s="1"/>
  <c r="J5" i="3"/>
  <c r="L5" i="3" s="1"/>
  <c r="J4" i="3"/>
  <c r="L4" i="3" s="1"/>
  <c r="J3" i="3"/>
  <c r="L3" i="3" s="1"/>
  <c r="L13" i="3" l="1"/>
</calcChain>
</file>

<file path=xl/sharedStrings.xml><?xml version="1.0" encoding="utf-8"?>
<sst xmlns="http://schemas.openxmlformats.org/spreadsheetml/2006/main" count="163" uniqueCount="101">
  <si>
    <t>COD in mg/L</t>
  </si>
  <si>
    <t>% Removal</t>
  </si>
  <si>
    <t>NH3 in mg/L</t>
  </si>
  <si>
    <t>Hours</t>
  </si>
  <si>
    <t>SP-01</t>
  </si>
  <si>
    <t>SP-03</t>
  </si>
  <si>
    <t>SP-04</t>
  </si>
  <si>
    <t>SP-05</t>
  </si>
  <si>
    <t>SP-06</t>
  </si>
  <si>
    <t>B/w SP3 &amp; SP6</t>
  </si>
  <si>
    <t>W01-T0</t>
  </si>
  <si>
    <t>W01-04H</t>
  </si>
  <si>
    <t>W01-24H</t>
  </si>
  <si>
    <t>W01-48H</t>
  </si>
  <si>
    <t>W01-72H</t>
  </si>
  <si>
    <t>W02</t>
  </si>
  <si>
    <t>TSS in mg/L</t>
  </si>
  <si>
    <t>Sample ID</t>
  </si>
  <si>
    <t>Time in hours</t>
  </si>
  <si>
    <t>Analysis Date</t>
  </si>
  <si>
    <t>Temp in C</t>
  </si>
  <si>
    <t>DO in mg/L</t>
  </si>
  <si>
    <t>Sample Date</t>
  </si>
  <si>
    <t>SP1</t>
  </si>
  <si>
    <t>SP3</t>
  </si>
  <si>
    <t>SP4</t>
  </si>
  <si>
    <t>SP5</t>
  </si>
  <si>
    <t>SP6</t>
  </si>
  <si>
    <t>Wasting in mL/min</t>
  </si>
  <si>
    <t>Wasting in L/day</t>
  </si>
  <si>
    <t>SRT in days</t>
  </si>
  <si>
    <t>T0H</t>
  </si>
  <si>
    <t>T4H</t>
  </si>
  <si>
    <t>T24H</t>
  </si>
  <si>
    <t>T48H</t>
  </si>
  <si>
    <t>T72H</t>
  </si>
  <si>
    <t>Average SRT</t>
  </si>
  <si>
    <t>SRT = (V * MLSS)/( Wasting rate * Wasting solids concentration)</t>
  </si>
  <si>
    <t>Wasting Rate - Flow from wasting pump  in L/day</t>
  </si>
  <si>
    <t>Day 1</t>
  </si>
  <si>
    <t>Day 2</t>
  </si>
  <si>
    <t>Day 3</t>
  </si>
  <si>
    <t>Day 4</t>
  </si>
  <si>
    <t>Day 5</t>
  </si>
  <si>
    <t>Day 8</t>
  </si>
  <si>
    <t>W01-8H</t>
  </si>
  <si>
    <t>W01-96H</t>
  </si>
  <si>
    <t>"1" entered representing zero for graphing purposes.</t>
  </si>
  <si>
    <t>T8H</t>
  </si>
  <si>
    <t>T96H</t>
  </si>
  <si>
    <t>T8D</t>
  </si>
  <si>
    <t>VSS in mg/L</t>
  </si>
  <si>
    <t>Bg (Test 1)</t>
  </si>
  <si>
    <t>MS2 (Test 2)</t>
  </si>
  <si>
    <t>Phi-6 (Test 1)</t>
  </si>
  <si>
    <t>Phi-6 (PFU/100mL)</t>
  </si>
  <si>
    <t>Stage</t>
  </si>
  <si>
    <t>Pre-contamination</t>
  </si>
  <si>
    <t>Sampling Date</t>
  </si>
  <si>
    <t>During Contamination</t>
  </si>
  <si>
    <t>Post-Contamination</t>
  </si>
  <si>
    <t>Sampling Time</t>
  </si>
  <si>
    <t>Acronym</t>
  </si>
  <si>
    <t>Definition</t>
  </si>
  <si>
    <t>COD</t>
  </si>
  <si>
    <t>Chemcial Oxygen Demand</t>
  </si>
  <si>
    <t>SP</t>
  </si>
  <si>
    <t>Sample Point</t>
  </si>
  <si>
    <t>NH3</t>
  </si>
  <si>
    <t>Ammonia</t>
  </si>
  <si>
    <t>ID</t>
  </si>
  <si>
    <t>Identification</t>
  </si>
  <si>
    <t>TSS</t>
  </si>
  <si>
    <t>Total Suspended Solids</t>
  </si>
  <si>
    <t>VSS</t>
  </si>
  <si>
    <t>Volatile Suspended Solids</t>
  </si>
  <si>
    <t>C</t>
  </si>
  <si>
    <t>Celcius</t>
  </si>
  <si>
    <t>DO</t>
  </si>
  <si>
    <t>Dissolved Oxygen</t>
  </si>
  <si>
    <t>SRT</t>
  </si>
  <si>
    <t>Solids Retention Time</t>
  </si>
  <si>
    <t>MLSS</t>
  </si>
  <si>
    <t>Mixed Liquor Suspended Solids</t>
  </si>
  <si>
    <t>SVI</t>
  </si>
  <si>
    <t>Sludge Volume Index</t>
  </si>
  <si>
    <t>Phi-6</t>
  </si>
  <si>
    <t>Surrogate virus phi-6</t>
  </si>
  <si>
    <t>MS-2</t>
  </si>
  <si>
    <t>Surrogate virus MS-2</t>
  </si>
  <si>
    <t>BG</t>
  </si>
  <si>
    <t>Bacillus globigii</t>
  </si>
  <si>
    <t>PFU</t>
  </si>
  <si>
    <t>Plaque Forming Unit</t>
  </si>
  <si>
    <t>GAC</t>
  </si>
  <si>
    <t>Granular Activated Cardon</t>
  </si>
  <si>
    <t>Temp</t>
  </si>
  <si>
    <t>Temperature</t>
  </si>
  <si>
    <t>MLSS - Suspended solids concentration (TSS in SP 4 in mg/L)</t>
  </si>
  <si>
    <t>Wasting Solids - TSS concentration in SP5  in mg/L</t>
  </si>
  <si>
    <t xml:space="preserve">V= Volume of aeration tank  (213 L)+ Secondary clarifier (52 L) = 265 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</si>
</sst>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E+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1" fillId="0" borderId="0"/>
    <xf numFmtId="0" fontId="4" fillId="0" borderId="0"/>
    <xf numFmtId="9" fontId="3" fillId="0" borderId="0" applyFont="0" applyFill="0" applyBorder="0" applyAlignment="0" applyProtection="0"/>
  </cellStyleXfs>
  <cellXfs count="67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wrapText="1"/>
    </xf>
    <xf numFmtId="2" fontId="0" fillId="0" borderId="2" xfId="0" applyNumberFormat="1" applyBorder="1"/>
    <xf numFmtId="1" fontId="0" fillId="0" borderId="3" xfId="0" applyNumberFormat="1" applyFill="1" applyBorder="1" applyAlignment="1">
      <alignment horizontal="center" vertical="center"/>
    </xf>
    <xf numFmtId="2" fontId="2" fillId="0" borderId="1" xfId="1" applyNumberFormat="1"/>
    <xf numFmtId="0" fontId="0" fillId="0" borderId="0" xfId="0"/>
    <xf numFmtId="0" fontId="0" fillId="0" borderId="4" xfId="0" applyBorder="1"/>
    <xf numFmtId="165" fontId="0" fillId="0" borderId="2" xfId="0" applyNumberFormat="1" applyBorder="1" applyAlignment="1">
      <alignment horizontal="center"/>
    </xf>
    <xf numFmtId="0" fontId="0" fillId="0" borderId="0" xfId="0" applyFill="1"/>
    <xf numFmtId="0" fontId="0" fillId="0" borderId="3" xfId="0" applyFill="1" applyBorder="1"/>
    <xf numFmtId="0" fontId="0" fillId="0" borderId="0" xfId="0" applyBorder="1"/>
    <xf numFmtId="165" fontId="0" fillId="0" borderId="0" xfId="0" applyNumberForma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3" fillId="0" borderId="2" xfId="3" applyFont="1" applyFill="1" applyBorder="1" applyAlignment="1">
      <alignment horizontal="center"/>
    </xf>
    <xf numFmtId="0" fontId="3" fillId="3" borderId="2" xfId="3" applyFont="1" applyFill="1" applyBorder="1" applyAlignment="1">
      <alignment horizontal="center" vertical="center"/>
    </xf>
    <xf numFmtId="0" fontId="4" fillId="3" borderId="2" xfId="3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2" fontId="4" fillId="0" borderId="2" xfId="3" applyNumberFormat="1" applyBorder="1" applyAlignment="1">
      <alignment horizontal="center"/>
    </xf>
    <xf numFmtId="2" fontId="4" fillId="0" borderId="2" xfId="3" applyNumberFormat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0" xfId="0" applyNumberFormat="1"/>
    <xf numFmtId="0" fontId="0" fillId="0" borderId="5" xfId="0" applyBorder="1"/>
    <xf numFmtId="0" fontId="7" fillId="0" borderId="2" xfId="0" applyFont="1" applyBorder="1" applyAlignment="1"/>
    <xf numFmtId="0" fontId="0" fillId="0" borderId="0" xfId="0" applyAlignment="1">
      <alignment wrapText="1"/>
    </xf>
    <xf numFmtId="0" fontId="0" fillId="0" borderId="7" xfId="0" applyBorder="1" applyAlignment="1">
      <alignment horizontal="center" wrapText="1"/>
    </xf>
    <xf numFmtId="14" fontId="9" fillId="0" borderId="2" xfId="2" applyNumberFormat="1" applyFont="1" applyBorder="1" applyAlignment="1">
      <alignment horizontal="center" vertical="center"/>
    </xf>
    <xf numFmtId="165" fontId="0" fillId="4" borderId="2" xfId="0" applyNumberFormat="1" applyFill="1" applyBorder="1" applyAlignment="1">
      <alignment horizontal="center"/>
    </xf>
    <xf numFmtId="165" fontId="0" fillId="5" borderId="2" xfId="0" applyNumberFormat="1" applyFill="1" applyBorder="1" applyAlignment="1">
      <alignment horizontal="center"/>
    </xf>
    <xf numFmtId="0" fontId="0" fillId="5" borderId="0" xfId="0" applyFill="1" applyBorder="1"/>
    <xf numFmtId="0" fontId="0" fillId="5" borderId="0" xfId="0" applyFill="1"/>
    <xf numFmtId="0" fontId="0" fillId="4" borderId="2" xfId="0" applyFill="1" applyBorder="1" applyAlignment="1">
      <alignment horizontal="center"/>
    </xf>
    <xf numFmtId="0" fontId="0" fillId="4" borderId="2" xfId="0" applyNumberFormat="1" applyFill="1" applyBorder="1" applyAlignment="1">
      <alignment horizontal="center"/>
    </xf>
    <xf numFmtId="0" fontId="3" fillId="4" borderId="2" xfId="3" applyFont="1" applyFill="1" applyBorder="1" applyAlignment="1">
      <alignment horizontal="center" vertical="center"/>
    </xf>
    <xf numFmtId="2" fontId="4" fillId="4" borderId="2" xfId="3" applyNumberFormat="1" applyFill="1" applyBorder="1" applyAlignment="1">
      <alignment horizontal="center"/>
    </xf>
    <xf numFmtId="2" fontId="4" fillId="4" borderId="2" xfId="3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5" fillId="0" borderId="0" xfId="0" applyFont="1" applyFill="1" applyBorder="1" applyAlignment="1">
      <alignment vertical="center"/>
    </xf>
    <xf numFmtId="11" fontId="5" fillId="0" borderId="0" xfId="0" applyNumberFormat="1" applyFont="1" applyFill="1" applyBorder="1" applyAlignment="1">
      <alignment horizontal="center" vertical="center"/>
    </xf>
    <xf numFmtId="11" fontId="0" fillId="0" borderId="0" xfId="0" applyNumberFormat="1" applyFill="1" applyBorder="1"/>
    <xf numFmtId="0" fontId="2" fillId="0" borderId="0" xfId="0" applyFont="1"/>
    <xf numFmtId="0" fontId="10" fillId="0" borderId="0" xfId="0" applyFont="1"/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8" xfId="0" applyFont="1" applyBorder="1" applyAlignment="1"/>
    <xf numFmtId="0" fontId="6" fillId="0" borderId="9" xfId="0" applyFont="1" applyBorder="1" applyAlignment="1"/>
    <xf numFmtId="0" fontId="6" fillId="0" borderId="7" xfId="0" applyFont="1" applyBorder="1" applyAlignment="1"/>
    <xf numFmtId="0" fontId="0" fillId="0" borderId="2" xfId="0" applyBorder="1" applyAlignment="1">
      <alignment horizontal="center"/>
    </xf>
  </cellXfs>
  <cellStyles count="5">
    <cellStyle name="Normal" xfId="0" builtinId="0"/>
    <cellStyle name="Normal 2" xfId="2" xr:uid="{538BFB12-1214-4110-8F4D-578B0357C361}"/>
    <cellStyle name="Normal 3" xfId="3" xr:uid="{00000000-0005-0000-0000-000030000000}"/>
    <cellStyle name="Percent 2" xfId="4" xr:uid="{00000000-0005-0000-0000-000031000000}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00E0A-E694-4725-A1DB-2C5A602453B6}">
  <dimension ref="A1:S20"/>
  <sheetViews>
    <sheetView workbookViewId="0">
      <selection activeCell="N11" sqref="N11"/>
    </sheetView>
  </sheetViews>
  <sheetFormatPr defaultRowHeight="14.5" x14ac:dyDescent="0.35"/>
  <cols>
    <col min="1" max="1" width="9.1796875" style="18"/>
    <col min="2" max="2" width="11" style="18" customWidth="1"/>
  </cols>
  <sheetData>
    <row r="1" spans="1:19" x14ac:dyDescent="0.35">
      <c r="C1" s="60" t="s">
        <v>55</v>
      </c>
      <c r="D1" s="61"/>
      <c r="E1" s="61"/>
      <c r="F1" s="61"/>
      <c r="G1" s="61"/>
      <c r="H1" s="61"/>
      <c r="I1" s="62"/>
      <c r="L1" s="50"/>
      <c r="M1" s="49"/>
      <c r="N1" s="49"/>
      <c r="O1" s="49"/>
      <c r="P1" s="49"/>
      <c r="Q1" s="51"/>
      <c r="R1" s="51"/>
      <c r="S1" s="51"/>
    </row>
    <row r="2" spans="1:19" ht="29" x14ac:dyDescent="0.35">
      <c r="A2" s="14" t="s">
        <v>56</v>
      </c>
      <c r="B2" s="14" t="s">
        <v>58</v>
      </c>
      <c r="C2" s="37" t="s">
        <v>17</v>
      </c>
      <c r="D2" s="37" t="s">
        <v>61</v>
      </c>
      <c r="E2" s="38" t="s">
        <v>4</v>
      </c>
      <c r="F2" s="38" t="s">
        <v>5</v>
      </c>
      <c r="G2" s="38" t="s">
        <v>6</v>
      </c>
      <c r="H2" s="38" t="s">
        <v>7</v>
      </c>
      <c r="I2" s="38" t="s">
        <v>8</v>
      </c>
      <c r="L2" s="50"/>
      <c r="M2" s="49"/>
      <c r="N2" s="49"/>
      <c r="O2" s="49"/>
      <c r="P2" s="49"/>
      <c r="Q2" s="49"/>
      <c r="R2" s="49"/>
      <c r="S2" s="51"/>
    </row>
    <row r="3" spans="1:19" x14ac:dyDescent="0.35">
      <c r="A3" s="36" t="s">
        <v>57</v>
      </c>
      <c r="B3" s="39">
        <v>43444</v>
      </c>
      <c r="C3" s="35" t="s">
        <v>10</v>
      </c>
      <c r="D3" s="19">
        <v>0</v>
      </c>
      <c r="E3" s="41">
        <v>1</v>
      </c>
      <c r="F3" s="41">
        <v>1</v>
      </c>
      <c r="G3" s="41">
        <v>1</v>
      </c>
      <c r="H3" s="41">
        <v>1</v>
      </c>
      <c r="I3" s="41">
        <v>1</v>
      </c>
      <c r="L3" s="52"/>
      <c r="M3" s="53"/>
      <c r="N3" s="53"/>
      <c r="O3" s="53"/>
      <c r="P3" s="53"/>
      <c r="Q3" s="54"/>
      <c r="R3" s="54"/>
      <c r="S3" s="51"/>
    </row>
    <row r="4" spans="1:19" x14ac:dyDescent="0.35">
      <c r="A4" s="63" t="s">
        <v>59</v>
      </c>
      <c r="B4" s="39">
        <v>43444</v>
      </c>
      <c r="C4" s="35" t="s">
        <v>11</v>
      </c>
      <c r="D4" s="19">
        <v>4</v>
      </c>
      <c r="E4" s="41">
        <v>1</v>
      </c>
      <c r="F4" s="20">
        <v>300</v>
      </c>
      <c r="G4" s="41">
        <v>1</v>
      </c>
      <c r="H4" s="41">
        <v>1</v>
      </c>
      <c r="I4" s="41">
        <v>1</v>
      </c>
      <c r="L4" s="52"/>
      <c r="M4" s="53"/>
      <c r="N4" s="53"/>
      <c r="O4" s="53"/>
      <c r="P4" s="53"/>
      <c r="Q4" s="54"/>
      <c r="R4" s="54"/>
      <c r="S4" s="51"/>
    </row>
    <row r="5" spans="1:19" x14ac:dyDescent="0.35">
      <c r="A5" s="64"/>
      <c r="B5" s="39">
        <v>43444</v>
      </c>
      <c r="C5" s="35" t="s">
        <v>45</v>
      </c>
      <c r="D5" s="19">
        <v>8</v>
      </c>
      <c r="E5" s="40">
        <v>2600000</v>
      </c>
      <c r="F5" s="20">
        <v>42000</v>
      </c>
      <c r="G5" s="41">
        <v>1</v>
      </c>
      <c r="H5" s="20">
        <v>1600</v>
      </c>
      <c r="I5" s="40">
        <v>300</v>
      </c>
      <c r="L5" s="52"/>
      <c r="M5" s="53"/>
      <c r="N5" s="53"/>
      <c r="O5" s="53"/>
      <c r="P5" s="53"/>
      <c r="Q5" s="54"/>
      <c r="R5" s="54"/>
      <c r="S5" s="51"/>
    </row>
    <row r="6" spans="1:19" x14ac:dyDescent="0.35">
      <c r="A6" s="65"/>
      <c r="B6" s="39">
        <v>40523</v>
      </c>
      <c r="C6" s="35" t="s">
        <v>12</v>
      </c>
      <c r="D6" s="19">
        <v>24</v>
      </c>
      <c r="E6" s="40">
        <v>2300000</v>
      </c>
      <c r="F6" s="20">
        <v>4100</v>
      </c>
      <c r="G6" s="41">
        <v>1</v>
      </c>
      <c r="H6" s="41">
        <v>1</v>
      </c>
      <c r="I6" s="40">
        <v>300</v>
      </c>
      <c r="L6" s="52"/>
      <c r="M6" s="53"/>
      <c r="N6" s="53"/>
      <c r="O6" s="53"/>
      <c r="P6" s="53"/>
      <c r="Q6" s="54"/>
      <c r="R6" s="54"/>
      <c r="S6" s="51"/>
    </row>
    <row r="7" spans="1:19" x14ac:dyDescent="0.35">
      <c r="A7" s="57" t="s">
        <v>60</v>
      </c>
      <c r="B7" s="39">
        <v>40524</v>
      </c>
      <c r="C7" s="35" t="s">
        <v>13</v>
      </c>
      <c r="D7" s="19">
        <v>48</v>
      </c>
      <c r="E7" s="41">
        <v>1</v>
      </c>
      <c r="F7" s="20">
        <v>300</v>
      </c>
      <c r="G7" s="40">
        <v>100</v>
      </c>
      <c r="H7" s="20">
        <v>100</v>
      </c>
      <c r="I7" s="41">
        <v>1</v>
      </c>
      <c r="L7" s="51"/>
      <c r="M7" s="51"/>
      <c r="N7" s="51"/>
      <c r="O7" s="51"/>
      <c r="P7" s="51"/>
      <c r="Q7" s="51"/>
      <c r="R7" s="51"/>
      <c r="S7" s="51"/>
    </row>
    <row r="8" spans="1:19" x14ac:dyDescent="0.35">
      <c r="A8" s="58"/>
      <c r="B8" s="39">
        <v>40525</v>
      </c>
      <c r="C8" s="35" t="s">
        <v>14</v>
      </c>
      <c r="D8" s="19">
        <v>72</v>
      </c>
      <c r="E8" s="40">
        <v>750</v>
      </c>
      <c r="F8" s="20">
        <v>240</v>
      </c>
      <c r="G8" s="40">
        <v>320</v>
      </c>
      <c r="H8" s="20">
        <v>340</v>
      </c>
      <c r="I8" s="40">
        <v>420</v>
      </c>
    </row>
    <row r="9" spans="1:19" x14ac:dyDescent="0.35">
      <c r="A9" s="58"/>
      <c r="B9" s="39">
        <v>40526</v>
      </c>
      <c r="C9" s="35" t="s">
        <v>46</v>
      </c>
      <c r="D9" s="19">
        <v>96</v>
      </c>
      <c r="E9" s="41">
        <v>1</v>
      </c>
      <c r="F9" s="41">
        <v>1</v>
      </c>
      <c r="G9" s="41">
        <v>1</v>
      </c>
      <c r="H9" s="41">
        <v>1</v>
      </c>
      <c r="I9" s="41">
        <v>1</v>
      </c>
    </row>
    <row r="10" spans="1:19" x14ac:dyDescent="0.35">
      <c r="A10" s="59"/>
      <c r="B10" s="39">
        <v>43451</v>
      </c>
      <c r="C10" s="35" t="s">
        <v>15</v>
      </c>
      <c r="D10" s="19">
        <v>168</v>
      </c>
      <c r="E10" s="41">
        <v>1</v>
      </c>
      <c r="F10" s="41">
        <v>1</v>
      </c>
      <c r="G10" s="41">
        <v>1</v>
      </c>
      <c r="H10" s="41">
        <v>1</v>
      </c>
      <c r="I10" s="41">
        <v>1</v>
      </c>
    </row>
    <row r="11" spans="1:19" x14ac:dyDescent="0.35">
      <c r="A11" s="23"/>
      <c r="B11" s="23"/>
      <c r="C11" s="42" t="s">
        <v>47</v>
      </c>
      <c r="D11" s="43"/>
      <c r="E11" s="43"/>
      <c r="F11" s="43"/>
      <c r="G11" s="43"/>
      <c r="H11" s="43"/>
      <c r="I11" s="24"/>
    </row>
    <row r="12" spans="1:19" x14ac:dyDescent="0.35">
      <c r="A12" s="23"/>
      <c r="B12" s="23"/>
    </row>
    <row r="16" spans="1:19" x14ac:dyDescent="0.35">
      <c r="C16" s="23"/>
      <c r="D16" s="23"/>
      <c r="E16" s="25"/>
      <c r="F16" s="25"/>
      <c r="G16" s="25"/>
      <c r="H16" s="25"/>
      <c r="I16" s="25"/>
    </row>
    <row r="17" spans="3:9" x14ac:dyDescent="0.35">
      <c r="C17" s="23"/>
      <c r="D17" s="23"/>
      <c r="E17" s="25"/>
      <c r="F17" s="25"/>
      <c r="G17" s="25"/>
      <c r="H17" s="25"/>
      <c r="I17" s="25"/>
    </row>
    <row r="18" spans="3:9" x14ac:dyDescent="0.35">
      <c r="C18" s="23"/>
      <c r="D18" s="23"/>
      <c r="E18" s="25"/>
      <c r="F18" s="25"/>
      <c r="G18" s="25"/>
      <c r="H18" s="25"/>
      <c r="I18" s="25"/>
    </row>
    <row r="20" spans="3:9" x14ac:dyDescent="0.35">
      <c r="C20" s="22"/>
      <c r="D20" s="21"/>
      <c r="E20" s="21"/>
      <c r="F20" s="21"/>
      <c r="G20" s="21"/>
      <c r="H20" s="21"/>
      <c r="I20" s="18"/>
    </row>
  </sheetData>
  <mergeCells count="3">
    <mergeCell ref="A7:A10"/>
    <mergeCell ref="C1:I1"/>
    <mergeCell ref="A4:A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C2A56-31AC-4FD6-BE9A-1859EFD6D31B}">
  <dimension ref="A1:I33"/>
  <sheetViews>
    <sheetView workbookViewId="0">
      <selection activeCell="D10" sqref="D10"/>
    </sheetView>
  </sheetViews>
  <sheetFormatPr defaultRowHeight="14.5" x14ac:dyDescent="0.35"/>
  <cols>
    <col min="1" max="1" width="11" style="18" customWidth="1"/>
    <col min="2" max="2" width="10.81640625" customWidth="1"/>
    <col min="3" max="3" width="11" customWidth="1"/>
    <col min="4" max="4" width="9.54296875" bestFit="1" customWidth="1"/>
    <col min="9" max="9" width="14.26953125" customWidth="1"/>
    <col min="11" max="11" width="10.453125" customWidth="1"/>
    <col min="18" max="18" width="12.81640625" customWidth="1"/>
  </cols>
  <sheetData>
    <row r="1" spans="1:9" x14ac:dyDescent="0.35">
      <c r="B1" s="33" t="s">
        <v>0</v>
      </c>
      <c r="C1" s="33"/>
      <c r="D1" s="33"/>
      <c r="E1" s="33"/>
      <c r="F1" s="33"/>
      <c r="G1" s="33"/>
      <c r="H1" s="33"/>
      <c r="I1" s="1" t="s">
        <v>1</v>
      </c>
    </row>
    <row r="2" spans="1:9" ht="29" x14ac:dyDescent="0.35">
      <c r="A2" s="14" t="s">
        <v>58</v>
      </c>
      <c r="B2" s="1"/>
      <c r="C2" s="1" t="s">
        <v>3</v>
      </c>
      <c r="D2" s="44" t="s">
        <v>4</v>
      </c>
      <c r="E2" s="33" t="s">
        <v>5</v>
      </c>
      <c r="F2" s="44" t="s">
        <v>6</v>
      </c>
      <c r="G2" s="33" t="s">
        <v>7</v>
      </c>
      <c r="H2" s="44" t="s">
        <v>8</v>
      </c>
      <c r="I2" s="3" t="s">
        <v>9</v>
      </c>
    </row>
    <row r="3" spans="1:9" x14ac:dyDescent="0.35">
      <c r="A3" s="39">
        <v>43444</v>
      </c>
      <c r="B3" s="33" t="s">
        <v>39</v>
      </c>
      <c r="C3" s="33">
        <v>0</v>
      </c>
      <c r="D3" s="44">
        <v>219</v>
      </c>
      <c r="E3" s="33">
        <v>179</v>
      </c>
      <c r="F3" s="44">
        <v>26</v>
      </c>
      <c r="G3" s="33">
        <v>23</v>
      </c>
      <c r="H3" s="44">
        <v>19</v>
      </c>
      <c r="I3" s="32">
        <f>(E3-H3)*100/E3</f>
        <v>89.385474860335194</v>
      </c>
    </row>
    <row r="4" spans="1:9" x14ac:dyDescent="0.35">
      <c r="A4" s="39">
        <v>43444</v>
      </c>
      <c r="B4" s="33" t="s">
        <v>39</v>
      </c>
      <c r="C4" s="33">
        <v>4</v>
      </c>
      <c r="D4" s="44">
        <v>388</v>
      </c>
      <c r="E4" s="33">
        <v>302</v>
      </c>
      <c r="F4" s="44">
        <v>47</v>
      </c>
      <c r="G4" s="33">
        <v>43</v>
      </c>
      <c r="H4" s="44">
        <v>37</v>
      </c>
      <c r="I4" s="32">
        <f t="shared" ref="I4:I10" si="0">(E4-H4)*100/E4</f>
        <v>87.74834437086092</v>
      </c>
    </row>
    <row r="5" spans="1:9" x14ac:dyDescent="0.35">
      <c r="A5" s="39">
        <v>43444</v>
      </c>
      <c r="B5" s="33" t="s">
        <v>39</v>
      </c>
      <c r="C5" s="33">
        <v>8</v>
      </c>
      <c r="D5" s="45">
        <v>414</v>
      </c>
      <c r="E5" s="4">
        <v>336</v>
      </c>
      <c r="F5" s="45">
        <v>66</v>
      </c>
      <c r="G5" s="4">
        <v>56</v>
      </c>
      <c r="H5" s="45">
        <v>42</v>
      </c>
      <c r="I5" s="32">
        <f t="shared" si="0"/>
        <v>87.5</v>
      </c>
    </row>
    <row r="6" spans="1:9" x14ac:dyDescent="0.35">
      <c r="A6" s="39">
        <v>40523</v>
      </c>
      <c r="B6" s="7" t="s">
        <v>40</v>
      </c>
      <c r="C6" s="33">
        <v>24</v>
      </c>
      <c r="D6" s="45">
        <v>379</v>
      </c>
      <c r="E6" s="4">
        <v>260</v>
      </c>
      <c r="F6" s="45">
        <v>67</v>
      </c>
      <c r="G6" s="4">
        <v>67</v>
      </c>
      <c r="H6" s="45">
        <v>56</v>
      </c>
      <c r="I6" s="32">
        <f t="shared" si="0"/>
        <v>78.461538461538467</v>
      </c>
    </row>
    <row r="7" spans="1:9" x14ac:dyDescent="0.35">
      <c r="A7" s="39">
        <v>40524</v>
      </c>
      <c r="B7" s="7" t="s">
        <v>41</v>
      </c>
      <c r="C7" s="33">
        <v>48</v>
      </c>
      <c r="D7" s="45">
        <v>279</v>
      </c>
      <c r="E7" s="4">
        <v>180</v>
      </c>
      <c r="F7" s="45">
        <v>45</v>
      </c>
      <c r="G7" s="4">
        <v>43</v>
      </c>
      <c r="H7" s="45">
        <v>49</v>
      </c>
      <c r="I7" s="32">
        <f t="shared" si="0"/>
        <v>72.777777777777771</v>
      </c>
    </row>
    <row r="8" spans="1:9" x14ac:dyDescent="0.35">
      <c r="A8" s="39">
        <v>40525</v>
      </c>
      <c r="B8" s="7" t="s">
        <v>42</v>
      </c>
      <c r="C8" s="33">
        <v>72</v>
      </c>
      <c r="D8" s="45">
        <v>320</v>
      </c>
      <c r="E8" s="4">
        <v>209</v>
      </c>
      <c r="F8" s="45">
        <v>39</v>
      </c>
      <c r="G8" s="4">
        <v>42</v>
      </c>
      <c r="H8" s="45">
        <v>46</v>
      </c>
      <c r="I8" s="32">
        <f t="shared" si="0"/>
        <v>77.990430622009569</v>
      </c>
    </row>
    <row r="9" spans="1:9" x14ac:dyDescent="0.35">
      <c r="A9" s="39">
        <v>40526</v>
      </c>
      <c r="B9" s="7" t="s">
        <v>43</v>
      </c>
      <c r="C9" s="2">
        <v>96</v>
      </c>
      <c r="D9" s="45">
        <v>328</v>
      </c>
      <c r="E9" s="4">
        <v>214</v>
      </c>
      <c r="F9" s="45">
        <v>62</v>
      </c>
      <c r="G9" s="4">
        <v>45</v>
      </c>
      <c r="H9" s="45">
        <v>38</v>
      </c>
      <c r="I9" s="32">
        <f t="shared" si="0"/>
        <v>82.242990654205613</v>
      </c>
    </row>
    <row r="10" spans="1:9" x14ac:dyDescent="0.35">
      <c r="A10" s="39">
        <v>43451</v>
      </c>
      <c r="B10" s="7" t="s">
        <v>44</v>
      </c>
      <c r="C10" s="2">
        <v>168</v>
      </c>
      <c r="D10" s="45">
        <v>332</v>
      </c>
      <c r="E10" s="4">
        <v>250</v>
      </c>
      <c r="F10" s="45">
        <v>39</v>
      </c>
      <c r="G10" s="4">
        <v>50</v>
      </c>
      <c r="H10" s="45">
        <v>45</v>
      </c>
      <c r="I10" s="32">
        <f t="shared" si="0"/>
        <v>82</v>
      </c>
    </row>
    <row r="16" spans="1:9" ht="15.75" customHeight="1" x14ac:dyDescent="0.35"/>
    <row r="17" spans="8:9" ht="15.75" customHeight="1" x14ac:dyDescent="0.35"/>
    <row r="18" spans="8:9" ht="15.75" customHeight="1" x14ac:dyDescent="0.35"/>
    <row r="25" spans="8:9" x14ac:dyDescent="0.35">
      <c r="H25" s="18"/>
      <c r="I25" s="18"/>
    </row>
    <row r="26" spans="8:9" x14ac:dyDescent="0.35">
      <c r="H26" s="18"/>
      <c r="I26" s="18"/>
    </row>
    <row r="27" spans="8:9" x14ac:dyDescent="0.35">
      <c r="H27" s="18"/>
      <c r="I27" s="18"/>
    </row>
    <row r="28" spans="8:9" x14ac:dyDescent="0.35">
      <c r="H28" s="18"/>
      <c r="I28" s="18"/>
    </row>
    <row r="29" spans="8:9" x14ac:dyDescent="0.35">
      <c r="H29" s="18"/>
      <c r="I29" s="18"/>
    </row>
    <row r="30" spans="8:9" x14ac:dyDescent="0.35">
      <c r="H30" s="18"/>
      <c r="I30" s="18"/>
    </row>
    <row r="31" spans="8:9" x14ac:dyDescent="0.35">
      <c r="H31" s="18"/>
      <c r="I31" s="18"/>
    </row>
    <row r="32" spans="8:9" x14ac:dyDescent="0.35">
      <c r="H32" s="18"/>
      <c r="I32" s="18"/>
    </row>
    <row r="33" spans="8:9" x14ac:dyDescent="0.35">
      <c r="H33" s="18"/>
      <c r="I33" s="1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09201-BDD6-432F-A1C2-38F1405FEED0}">
  <dimension ref="A2:I11"/>
  <sheetViews>
    <sheetView workbookViewId="0">
      <selection activeCell="H3" sqref="H3:H11"/>
    </sheetView>
  </sheetViews>
  <sheetFormatPr defaultRowHeight="14.5" x14ac:dyDescent="0.35"/>
  <cols>
    <col min="1" max="1" width="10.81640625" customWidth="1"/>
  </cols>
  <sheetData>
    <row r="2" spans="1:9" x14ac:dyDescent="0.35">
      <c r="B2" s="66" t="s">
        <v>2</v>
      </c>
      <c r="C2" s="66"/>
      <c r="D2" s="66"/>
      <c r="E2" s="66"/>
      <c r="F2" s="66"/>
      <c r="G2" s="66"/>
      <c r="H2" s="66"/>
      <c r="I2" s="1" t="s">
        <v>1</v>
      </c>
    </row>
    <row r="3" spans="1:9" ht="29" x14ac:dyDescent="0.35">
      <c r="A3" s="14" t="s">
        <v>58</v>
      </c>
      <c r="B3" s="1"/>
      <c r="C3" s="1" t="s">
        <v>3</v>
      </c>
      <c r="D3" s="44" t="s">
        <v>4</v>
      </c>
      <c r="E3" s="2" t="s">
        <v>5</v>
      </c>
      <c r="F3" s="44" t="s">
        <v>6</v>
      </c>
      <c r="G3" s="2" t="s">
        <v>7</v>
      </c>
      <c r="H3" s="44" t="s">
        <v>8</v>
      </c>
      <c r="I3" s="3" t="s">
        <v>9</v>
      </c>
    </row>
    <row r="4" spans="1:9" x14ac:dyDescent="0.35">
      <c r="A4" s="39">
        <v>43444</v>
      </c>
      <c r="B4" s="2" t="s">
        <v>39</v>
      </c>
      <c r="C4" s="2">
        <v>0</v>
      </c>
      <c r="D4" s="44">
        <v>22.1</v>
      </c>
      <c r="E4" s="2">
        <v>24.6</v>
      </c>
      <c r="F4" s="44">
        <v>14.1</v>
      </c>
      <c r="G4" s="2">
        <v>14.6</v>
      </c>
      <c r="H4" s="44">
        <v>14.1</v>
      </c>
      <c r="I4" s="32">
        <f t="shared" ref="I4:I11" si="0">(E4-H4)*100/E4</f>
        <v>42.682926829268297</v>
      </c>
    </row>
    <row r="5" spans="1:9" x14ac:dyDescent="0.35">
      <c r="A5" s="39">
        <v>43444</v>
      </c>
      <c r="B5" s="2" t="s">
        <v>39</v>
      </c>
      <c r="C5" s="2">
        <v>4</v>
      </c>
      <c r="D5" s="44">
        <v>22.9</v>
      </c>
      <c r="E5" s="2">
        <v>22.8</v>
      </c>
      <c r="F5" s="44">
        <v>15</v>
      </c>
      <c r="G5" s="2">
        <v>15.4</v>
      </c>
      <c r="H5" s="44">
        <v>14.7</v>
      </c>
      <c r="I5" s="32">
        <f t="shared" si="0"/>
        <v>35.526315789473685</v>
      </c>
    </row>
    <row r="6" spans="1:9" x14ac:dyDescent="0.35">
      <c r="A6" s="39">
        <v>43444</v>
      </c>
      <c r="B6" s="2" t="s">
        <v>39</v>
      </c>
      <c r="C6" s="2">
        <v>8</v>
      </c>
      <c r="D6" s="45">
        <v>23.5</v>
      </c>
      <c r="E6" s="4">
        <v>22.6</v>
      </c>
      <c r="F6" s="45">
        <v>17.8</v>
      </c>
      <c r="G6" s="4">
        <v>16</v>
      </c>
      <c r="H6" s="45">
        <v>15.2</v>
      </c>
      <c r="I6" s="32">
        <f t="shared" si="0"/>
        <v>32.743362831858413</v>
      </c>
    </row>
    <row r="7" spans="1:9" x14ac:dyDescent="0.35">
      <c r="A7" s="39">
        <v>40523</v>
      </c>
      <c r="B7" s="7" t="s">
        <v>40</v>
      </c>
      <c r="C7" s="2">
        <v>24</v>
      </c>
      <c r="D7" s="45">
        <v>21.8</v>
      </c>
      <c r="E7" s="4">
        <v>23.2</v>
      </c>
      <c r="F7" s="45">
        <v>17.100000000000001</v>
      </c>
      <c r="G7" s="4">
        <v>16.899999999999999</v>
      </c>
      <c r="H7" s="45">
        <v>17</v>
      </c>
      <c r="I7" s="32">
        <f t="shared" si="0"/>
        <v>26.72413793103448</v>
      </c>
    </row>
    <row r="8" spans="1:9" x14ac:dyDescent="0.35">
      <c r="A8" s="39">
        <v>40524</v>
      </c>
      <c r="B8" s="7" t="s">
        <v>41</v>
      </c>
      <c r="C8" s="2">
        <v>48</v>
      </c>
      <c r="D8" s="45">
        <v>22.9</v>
      </c>
      <c r="E8" s="4">
        <v>23.6</v>
      </c>
      <c r="F8" s="45">
        <v>15.1</v>
      </c>
      <c r="G8" s="4">
        <v>15.1</v>
      </c>
      <c r="H8" s="45">
        <v>15.1</v>
      </c>
      <c r="I8" s="32">
        <f t="shared" si="0"/>
        <v>36.016949152542381</v>
      </c>
    </row>
    <row r="9" spans="1:9" x14ac:dyDescent="0.35">
      <c r="A9" s="39">
        <v>40525</v>
      </c>
      <c r="B9" s="7" t="s">
        <v>42</v>
      </c>
      <c r="C9" s="2">
        <v>72</v>
      </c>
      <c r="D9" s="45">
        <v>21.3</v>
      </c>
      <c r="E9" s="4">
        <v>22.3</v>
      </c>
      <c r="F9" s="45">
        <v>13.5</v>
      </c>
      <c r="G9" s="4">
        <v>13.6</v>
      </c>
      <c r="H9" s="45">
        <v>14.1</v>
      </c>
      <c r="I9" s="32">
        <f t="shared" si="0"/>
        <v>36.771300448430495</v>
      </c>
    </row>
    <row r="10" spans="1:9" x14ac:dyDescent="0.35">
      <c r="A10" s="39">
        <v>40526</v>
      </c>
      <c r="B10" s="7" t="s">
        <v>43</v>
      </c>
      <c r="C10" s="2">
        <v>96</v>
      </c>
      <c r="D10" s="45">
        <v>26.4</v>
      </c>
      <c r="E10" s="4">
        <v>22.8</v>
      </c>
      <c r="F10" s="45">
        <v>13.5</v>
      </c>
      <c r="G10" s="4">
        <v>13.6</v>
      </c>
      <c r="H10" s="45">
        <v>13.8</v>
      </c>
      <c r="I10" s="32">
        <f t="shared" si="0"/>
        <v>39.473684210526315</v>
      </c>
    </row>
    <row r="11" spans="1:9" x14ac:dyDescent="0.35">
      <c r="A11" s="39">
        <v>43451</v>
      </c>
      <c r="B11" s="7" t="s">
        <v>44</v>
      </c>
      <c r="C11" s="2">
        <v>168</v>
      </c>
      <c r="D11" s="45">
        <v>22.9</v>
      </c>
      <c r="E11" s="4">
        <v>23.6</v>
      </c>
      <c r="F11" s="45">
        <v>13</v>
      </c>
      <c r="G11" s="4">
        <v>13</v>
      </c>
      <c r="H11" s="45">
        <v>13.1</v>
      </c>
      <c r="I11" s="32">
        <f t="shared" si="0"/>
        <v>44.491525423728824</v>
      </c>
    </row>
  </sheetData>
  <mergeCells count="1">
    <mergeCell ref="B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5716C-9832-4DA4-8BBD-E7F8D1FC5B55}">
  <dimension ref="A1:H21"/>
  <sheetViews>
    <sheetView workbookViewId="0">
      <selection activeCell="F10" sqref="F10"/>
    </sheetView>
  </sheetViews>
  <sheetFormatPr defaultRowHeight="14.5" x14ac:dyDescent="0.35"/>
  <cols>
    <col min="1" max="1" width="10.54296875" style="18" customWidth="1"/>
    <col min="2" max="2" width="9.1796875" style="18"/>
  </cols>
  <sheetData>
    <row r="1" spans="1:8" x14ac:dyDescent="0.35">
      <c r="B1" s="60" t="s">
        <v>16</v>
      </c>
      <c r="C1" s="61"/>
      <c r="D1" s="61"/>
      <c r="E1" s="61"/>
      <c r="F1" s="61"/>
      <c r="G1" s="62"/>
    </row>
    <row r="2" spans="1:8" ht="29" x14ac:dyDescent="0.35">
      <c r="A2" s="14" t="s">
        <v>58</v>
      </c>
      <c r="B2" s="28" t="s">
        <v>17</v>
      </c>
      <c r="C2" s="46" t="s">
        <v>23</v>
      </c>
      <c r="D2" s="27" t="s">
        <v>24</v>
      </c>
      <c r="E2" s="46" t="s">
        <v>25</v>
      </c>
      <c r="F2" s="27" t="s">
        <v>26</v>
      </c>
      <c r="G2" s="46" t="s">
        <v>27</v>
      </c>
    </row>
    <row r="3" spans="1:8" x14ac:dyDescent="0.35">
      <c r="A3" s="39">
        <v>43444</v>
      </c>
      <c r="B3" s="29" t="s">
        <v>31</v>
      </c>
      <c r="C3" s="47">
        <v>60.294117647058918</v>
      </c>
      <c r="D3" s="30">
        <v>22.222222222222282</v>
      </c>
      <c r="E3" s="47">
        <v>1249.9999999999995</v>
      </c>
      <c r="F3" s="30">
        <v>873.17073170731726</v>
      </c>
      <c r="G3" s="47">
        <v>2.8368794326241948</v>
      </c>
    </row>
    <row r="4" spans="1:8" x14ac:dyDescent="0.35">
      <c r="A4" s="39">
        <v>43444</v>
      </c>
      <c r="B4" s="29" t="s">
        <v>32</v>
      </c>
      <c r="C4" s="47">
        <v>101.48148148148159</v>
      </c>
      <c r="D4" s="30">
        <v>19.71830985915491</v>
      </c>
      <c r="E4" s="47">
        <v>1107.3170731707316</v>
      </c>
      <c r="F4" s="30">
        <v>823.80952380952397</v>
      </c>
      <c r="G4" s="47">
        <v>0.74626865671654286</v>
      </c>
    </row>
    <row r="5" spans="1:8" x14ac:dyDescent="0.35">
      <c r="A5" s="39">
        <v>43444</v>
      </c>
      <c r="B5" s="29" t="s">
        <v>48</v>
      </c>
      <c r="C5" s="47">
        <v>130.39999999999986</v>
      </c>
      <c r="D5" s="30">
        <v>17.647058823529509</v>
      </c>
      <c r="E5" s="47">
        <v>4021.0526315789471</v>
      </c>
      <c r="F5" s="30">
        <v>711.90476190476204</v>
      </c>
      <c r="G5" s="47">
        <v>1.4814814814815238</v>
      </c>
    </row>
    <row r="6" spans="1:8" x14ac:dyDescent="0.35">
      <c r="A6" s="39">
        <v>40523</v>
      </c>
      <c r="B6" s="26" t="s">
        <v>33</v>
      </c>
      <c r="C6" s="47">
        <v>62.318840579710212</v>
      </c>
      <c r="D6" s="30">
        <v>22.535211267605597</v>
      </c>
      <c r="E6" s="47">
        <v>1017.0731707317074</v>
      </c>
      <c r="F6" s="30">
        <v>840.38461538461547</v>
      </c>
      <c r="G6" s="47">
        <v>3.5211267605633836</v>
      </c>
    </row>
    <row r="7" spans="1:8" x14ac:dyDescent="0.35">
      <c r="A7" s="39">
        <v>40524</v>
      </c>
      <c r="B7" s="26" t="s">
        <v>34</v>
      </c>
      <c r="C7" s="47">
        <v>109.92366412213747</v>
      </c>
      <c r="D7" s="30">
        <v>27.083333333333247</v>
      </c>
      <c r="E7" s="47">
        <v>955.10204081632639</v>
      </c>
      <c r="F7" s="30">
        <v>847.91666666666697</v>
      </c>
      <c r="G7" s="47">
        <v>14.685314685314719</v>
      </c>
    </row>
    <row r="8" spans="1:8" x14ac:dyDescent="0.35">
      <c r="A8" s="39">
        <v>40525</v>
      </c>
      <c r="B8" s="26" t="s">
        <v>35</v>
      </c>
      <c r="C8" s="47">
        <v>103.52112676056332</v>
      </c>
      <c r="D8" s="30">
        <v>31.468531468531594</v>
      </c>
      <c r="E8" s="47">
        <v>1020.7547169811322</v>
      </c>
      <c r="F8" s="30">
        <v>859.18367346938771</v>
      </c>
      <c r="G8" s="47">
        <v>2.1126760563379912</v>
      </c>
    </row>
    <row r="9" spans="1:8" x14ac:dyDescent="0.35">
      <c r="A9" s="39">
        <v>40526</v>
      </c>
      <c r="B9" s="26" t="s">
        <v>49</v>
      </c>
      <c r="C9" s="47">
        <v>97.202797202797086</v>
      </c>
      <c r="D9" s="30">
        <v>33.093525179856158</v>
      </c>
      <c r="E9" s="47">
        <v>1135.294117647059</v>
      </c>
      <c r="F9" s="30">
        <v>834.61538461538453</v>
      </c>
      <c r="G9" s="47">
        <v>2.8571428571429389</v>
      </c>
    </row>
    <row r="10" spans="1:8" x14ac:dyDescent="0.35">
      <c r="A10" s="39">
        <v>43451</v>
      </c>
      <c r="B10" s="26" t="s">
        <v>50</v>
      </c>
      <c r="C10" s="47">
        <v>213.86861313868607</v>
      </c>
      <c r="D10" s="30">
        <v>57.638888888888815</v>
      </c>
      <c r="E10" s="47">
        <v>1090.1960784313721</v>
      </c>
      <c r="F10" s="30">
        <v>851.99999999999966</v>
      </c>
      <c r="G10" s="47">
        <v>4.8275862068964992</v>
      </c>
    </row>
    <row r="11" spans="1:8" x14ac:dyDescent="0.35">
      <c r="C11" s="18"/>
      <c r="D11" s="18"/>
      <c r="E11" s="18"/>
      <c r="F11" s="18"/>
      <c r="G11" s="18"/>
      <c r="H11" s="18"/>
    </row>
    <row r="12" spans="1:8" x14ac:dyDescent="0.35">
      <c r="B12" s="60" t="s">
        <v>51</v>
      </c>
      <c r="C12" s="61"/>
      <c r="D12" s="61"/>
      <c r="E12" s="61"/>
      <c r="F12" s="61"/>
      <c r="G12" s="62"/>
    </row>
    <row r="13" spans="1:8" ht="29" x14ac:dyDescent="0.35">
      <c r="A13" s="14" t="s">
        <v>58</v>
      </c>
      <c r="B13" s="28" t="s">
        <v>17</v>
      </c>
      <c r="C13" s="46" t="s">
        <v>23</v>
      </c>
      <c r="D13" s="27" t="s">
        <v>24</v>
      </c>
      <c r="E13" s="46" t="s">
        <v>25</v>
      </c>
      <c r="F13" s="27" t="s">
        <v>26</v>
      </c>
      <c r="G13" s="46" t="s">
        <v>27</v>
      </c>
    </row>
    <row r="14" spans="1:8" x14ac:dyDescent="0.35">
      <c r="A14" s="39">
        <v>43444</v>
      </c>
      <c r="B14" s="29" t="s">
        <v>31</v>
      </c>
      <c r="C14" s="48">
        <v>55.882352941176435</v>
      </c>
      <c r="D14" s="31">
        <v>20.833333333333353</v>
      </c>
      <c r="E14" s="48">
        <v>950.00000000000011</v>
      </c>
      <c r="F14" s="31">
        <v>651.21951219512198</v>
      </c>
      <c r="G14" s="48">
        <v>2.8368794326241948</v>
      </c>
    </row>
    <row r="15" spans="1:8" x14ac:dyDescent="0.35">
      <c r="A15" s="39">
        <v>43444</v>
      </c>
      <c r="B15" s="29" t="s">
        <v>32</v>
      </c>
      <c r="C15" s="48">
        <v>88.888888888888957</v>
      </c>
      <c r="D15" s="31">
        <v>17.605633802816918</v>
      </c>
      <c r="E15" s="48">
        <v>839.02439024390276</v>
      </c>
      <c r="F15" s="31">
        <v>623.80952380952385</v>
      </c>
      <c r="G15" s="48">
        <v>4.4776119402985319</v>
      </c>
    </row>
    <row r="16" spans="1:8" x14ac:dyDescent="0.35">
      <c r="A16" s="39">
        <v>43444</v>
      </c>
      <c r="B16" s="29" t="s">
        <v>48</v>
      </c>
      <c r="C16" s="48">
        <v>111.19999999999996</v>
      </c>
      <c r="D16" s="31">
        <v>19.117647058823668</v>
      </c>
      <c r="E16" s="48">
        <v>3015.7894736842109</v>
      </c>
      <c r="F16" s="31">
        <v>545.2380952380953</v>
      </c>
      <c r="G16" s="48">
        <v>3.7037037037037068</v>
      </c>
    </row>
    <row r="17" spans="1:7" x14ac:dyDescent="0.35">
      <c r="A17" s="39">
        <v>40523</v>
      </c>
      <c r="B17" s="26" t="s">
        <v>33</v>
      </c>
      <c r="C17" s="48">
        <v>58.695652173913111</v>
      </c>
      <c r="D17" s="31">
        <v>21.126760563380206</v>
      </c>
      <c r="E17" s="48">
        <v>785.36585365853659</v>
      </c>
      <c r="F17" s="31">
        <v>646.15384615384608</v>
      </c>
      <c r="G17" s="48">
        <v>6.3380281690140707</v>
      </c>
    </row>
    <row r="18" spans="1:7" x14ac:dyDescent="0.35">
      <c r="A18" s="39">
        <v>40524</v>
      </c>
      <c r="B18" s="26" t="s">
        <v>34</v>
      </c>
      <c r="C18" s="47">
        <v>90.076335877862618</v>
      </c>
      <c r="D18" s="30">
        <v>24.999999999999947</v>
      </c>
      <c r="E18" s="47">
        <v>736.73469387755085</v>
      </c>
      <c r="F18" s="30">
        <v>650.00000000000011</v>
      </c>
      <c r="G18" s="47">
        <v>10.489510489510499</v>
      </c>
    </row>
    <row r="19" spans="1:7" x14ac:dyDescent="0.35">
      <c r="A19" s="39">
        <v>40525</v>
      </c>
      <c r="B19" s="26" t="s">
        <v>35</v>
      </c>
      <c r="C19" s="48">
        <v>81.690140845070431</v>
      </c>
      <c r="D19" s="31">
        <v>24.475524475524594</v>
      </c>
      <c r="E19" s="48">
        <v>783.01886792452842</v>
      </c>
      <c r="F19" s="31">
        <v>659.18367346938771</v>
      </c>
      <c r="G19" s="48">
        <v>2.1126760563379912</v>
      </c>
    </row>
    <row r="20" spans="1:7" x14ac:dyDescent="0.35">
      <c r="A20" s="39">
        <v>40526</v>
      </c>
      <c r="B20" s="26" t="s">
        <v>49</v>
      </c>
      <c r="C20" s="48">
        <v>79.720279720279677</v>
      </c>
      <c r="D20" s="31">
        <v>25.89928057553961</v>
      </c>
      <c r="E20" s="48">
        <v>870.58823529411814</v>
      </c>
      <c r="F20" s="31">
        <v>646.15384615384608</v>
      </c>
      <c r="G20" s="48">
        <v>4.2857142857144082</v>
      </c>
    </row>
    <row r="21" spans="1:7" x14ac:dyDescent="0.35">
      <c r="A21" s="39">
        <v>43451</v>
      </c>
      <c r="B21" s="26" t="s">
        <v>50</v>
      </c>
      <c r="C21" s="48">
        <v>179.5620437956203</v>
      </c>
      <c r="D21" s="31">
        <v>44.444444444444372</v>
      </c>
      <c r="E21" s="48">
        <v>837.2549019607842</v>
      </c>
      <c r="F21" s="31">
        <v>657.99999999999966</v>
      </c>
      <c r="G21" s="48">
        <v>3.4482758620689689</v>
      </c>
    </row>
  </sheetData>
  <mergeCells count="2">
    <mergeCell ref="B12:G12"/>
    <mergeCell ref="B1:G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C40E2-B9C8-4CBB-879F-618D6AD56309}">
  <dimension ref="A1:F7"/>
  <sheetViews>
    <sheetView workbookViewId="0">
      <selection activeCell="G18" sqref="G18"/>
    </sheetView>
  </sheetViews>
  <sheetFormatPr defaultRowHeight="14.5" x14ac:dyDescent="0.35"/>
  <cols>
    <col min="1" max="1" width="10.81640625" customWidth="1"/>
    <col min="4" max="4" width="11.453125" customWidth="1"/>
  </cols>
  <sheetData>
    <row r="1" spans="1:6" ht="29" x14ac:dyDescent="0.35">
      <c r="A1" s="14" t="s">
        <v>58</v>
      </c>
      <c r="B1" s="5" t="s">
        <v>17</v>
      </c>
      <c r="C1" s="5" t="s">
        <v>18</v>
      </c>
      <c r="D1" s="5" t="s">
        <v>19</v>
      </c>
      <c r="E1" s="6" t="s">
        <v>20</v>
      </c>
      <c r="F1" s="9" t="s">
        <v>21</v>
      </c>
    </row>
    <row r="2" spans="1:6" x14ac:dyDescent="0.35">
      <c r="A2" s="39">
        <v>43444</v>
      </c>
      <c r="B2" s="2" t="s">
        <v>39</v>
      </c>
      <c r="C2" s="1">
        <v>4</v>
      </c>
      <c r="D2" s="10">
        <v>43444</v>
      </c>
      <c r="E2" s="11">
        <v>28.5</v>
      </c>
      <c r="F2" s="11">
        <v>4.95</v>
      </c>
    </row>
    <row r="3" spans="1:6" x14ac:dyDescent="0.35">
      <c r="A3" s="39">
        <v>40523</v>
      </c>
      <c r="B3" s="7" t="s">
        <v>40</v>
      </c>
      <c r="C3" s="1">
        <v>24</v>
      </c>
      <c r="D3" s="10">
        <v>43445</v>
      </c>
      <c r="E3" s="11">
        <v>26.9</v>
      </c>
      <c r="F3" s="11">
        <v>5.07</v>
      </c>
    </row>
    <row r="4" spans="1:6" x14ac:dyDescent="0.35">
      <c r="A4" s="39">
        <v>40524</v>
      </c>
      <c r="B4" s="7" t="s">
        <v>41</v>
      </c>
      <c r="C4" s="1">
        <v>48</v>
      </c>
      <c r="D4" s="10">
        <v>43446</v>
      </c>
      <c r="E4" s="11">
        <v>27.3</v>
      </c>
      <c r="F4" s="11">
        <v>4.87</v>
      </c>
    </row>
    <row r="5" spans="1:6" x14ac:dyDescent="0.35">
      <c r="A5" s="39">
        <v>40525</v>
      </c>
      <c r="B5" s="7" t="s">
        <v>42</v>
      </c>
      <c r="C5" s="1">
        <v>72</v>
      </c>
      <c r="D5" s="10">
        <v>43447</v>
      </c>
      <c r="E5" s="11">
        <v>27.8</v>
      </c>
      <c r="F5" s="11">
        <v>5.12</v>
      </c>
    </row>
    <row r="6" spans="1:6" x14ac:dyDescent="0.35">
      <c r="A6" s="39">
        <v>40526</v>
      </c>
      <c r="B6" s="7" t="s">
        <v>43</v>
      </c>
      <c r="C6" s="1">
        <v>90</v>
      </c>
      <c r="D6" s="10">
        <v>43448</v>
      </c>
      <c r="E6" s="11">
        <v>28.1</v>
      </c>
      <c r="F6" s="11">
        <v>4.99</v>
      </c>
    </row>
    <row r="7" spans="1:6" x14ac:dyDescent="0.35">
      <c r="A7" s="39">
        <v>43451</v>
      </c>
      <c r="B7" s="7" t="s">
        <v>44</v>
      </c>
      <c r="C7" s="1">
        <v>168</v>
      </c>
      <c r="D7" s="12">
        <v>43451</v>
      </c>
      <c r="E7" s="13">
        <v>27.7</v>
      </c>
      <c r="F7" s="13">
        <v>4.79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92AF6-DA72-4393-B957-AA864625F027}">
  <dimension ref="A1:L47"/>
  <sheetViews>
    <sheetView tabSelected="1" topLeftCell="A2" workbookViewId="0">
      <selection activeCell="L2" sqref="L2"/>
    </sheetView>
  </sheetViews>
  <sheetFormatPr defaultRowHeight="14.5" x14ac:dyDescent="0.35"/>
  <cols>
    <col min="3" max="3" width="11.1796875" customWidth="1"/>
  </cols>
  <sheetData>
    <row r="1" spans="1:12" ht="29" x14ac:dyDescent="0.35">
      <c r="A1" s="5" t="s">
        <v>17</v>
      </c>
      <c r="B1" s="5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I1" s="9" t="s">
        <v>28</v>
      </c>
      <c r="J1" s="9" t="s">
        <v>29</v>
      </c>
      <c r="L1" s="14" t="s">
        <v>30</v>
      </c>
    </row>
    <row r="2" spans="1:12" x14ac:dyDescent="0.35">
      <c r="A2" s="2" t="s">
        <v>39</v>
      </c>
      <c r="B2" s="2">
        <v>0</v>
      </c>
      <c r="C2" s="30">
        <v>60.294117647058918</v>
      </c>
      <c r="D2" s="30">
        <v>22.222222222222282</v>
      </c>
      <c r="E2" s="30">
        <v>1249.9999999999995</v>
      </c>
      <c r="F2" s="30">
        <v>873.17073170731726</v>
      </c>
      <c r="G2" s="30">
        <v>2.8368794326241948</v>
      </c>
      <c r="I2" s="8">
        <v>10</v>
      </c>
      <c r="J2" s="1">
        <f>I2*60*24/1000</f>
        <v>14.4</v>
      </c>
      <c r="L2" s="15">
        <f>265*E2/(J2*F2)</f>
        <v>26.344758690254487</v>
      </c>
    </row>
    <row r="3" spans="1:12" x14ac:dyDescent="0.35">
      <c r="A3" s="7" t="s">
        <v>40</v>
      </c>
      <c r="B3" s="2">
        <v>24</v>
      </c>
      <c r="C3" s="30">
        <v>62.318840579710212</v>
      </c>
      <c r="D3" s="30">
        <v>22.535211267605597</v>
      </c>
      <c r="E3" s="30">
        <v>1017.0731707317074</v>
      </c>
      <c r="F3" s="30">
        <v>840.38461538461547</v>
      </c>
      <c r="G3" s="30">
        <v>3.5211267605633836</v>
      </c>
      <c r="I3" s="8">
        <v>10</v>
      </c>
      <c r="J3" s="1">
        <f t="shared" ref="J3:J7" si="0">I3*60*24/1000</f>
        <v>14.4</v>
      </c>
      <c r="L3" s="15">
        <f t="shared" ref="L3:L7" si="1">265*E3/(J3*F3)</f>
        <v>22.271911220256367</v>
      </c>
    </row>
    <row r="4" spans="1:12" x14ac:dyDescent="0.35">
      <c r="A4" s="7" t="s">
        <v>41</v>
      </c>
      <c r="B4" s="2">
        <v>48</v>
      </c>
      <c r="C4" s="30">
        <v>109.92366412213747</v>
      </c>
      <c r="D4" s="30">
        <v>27.083333333333247</v>
      </c>
      <c r="E4" s="30">
        <v>955.10204081632639</v>
      </c>
      <c r="F4" s="30">
        <v>847.91666666666697</v>
      </c>
      <c r="G4" s="30">
        <v>14.685314685314719</v>
      </c>
      <c r="I4" s="8">
        <v>10</v>
      </c>
      <c r="J4" s="1">
        <f t="shared" si="0"/>
        <v>14.4</v>
      </c>
      <c r="L4" s="15">
        <f t="shared" si="1"/>
        <v>20.729077871935001</v>
      </c>
    </row>
    <row r="5" spans="1:12" x14ac:dyDescent="0.35">
      <c r="A5" s="7" t="s">
        <v>42</v>
      </c>
      <c r="B5" s="2">
        <v>72</v>
      </c>
      <c r="C5" s="30">
        <v>103.52112676056332</v>
      </c>
      <c r="D5" s="30">
        <v>31.468531468531594</v>
      </c>
      <c r="E5" s="30">
        <v>1020.7547169811322</v>
      </c>
      <c r="F5" s="30">
        <v>859.18367346938771</v>
      </c>
      <c r="G5" s="30">
        <v>2.1126760563379912</v>
      </c>
      <c r="I5" s="8">
        <v>10</v>
      </c>
      <c r="J5" s="1">
        <f t="shared" si="0"/>
        <v>14.4</v>
      </c>
      <c r="L5" s="15">
        <f t="shared" si="1"/>
        <v>21.863453417788342</v>
      </c>
    </row>
    <row r="6" spans="1:12" x14ac:dyDescent="0.35">
      <c r="A6" s="7" t="s">
        <v>43</v>
      </c>
      <c r="B6" s="2">
        <v>96</v>
      </c>
      <c r="C6" s="30">
        <v>97.202797202797086</v>
      </c>
      <c r="D6" s="30">
        <v>33.093525179856158</v>
      </c>
      <c r="E6" s="30">
        <v>1135.294117647059</v>
      </c>
      <c r="F6" s="30">
        <v>834.61538461538453</v>
      </c>
      <c r="G6" s="30">
        <v>2.8571428571429389</v>
      </c>
      <c r="I6" s="8">
        <v>10</v>
      </c>
      <c r="J6" s="1">
        <f t="shared" si="0"/>
        <v>14.4</v>
      </c>
      <c r="L6" s="15">
        <f t="shared" si="1"/>
        <v>25.032566790156931</v>
      </c>
    </row>
    <row r="7" spans="1:12" x14ac:dyDescent="0.35">
      <c r="A7" s="7" t="s">
        <v>44</v>
      </c>
      <c r="B7" s="2">
        <v>168</v>
      </c>
      <c r="C7" s="30">
        <v>213.86861313868607</v>
      </c>
      <c r="D7" s="30">
        <v>57.638888888888815</v>
      </c>
      <c r="E7" s="30">
        <v>1090.1960784313721</v>
      </c>
      <c r="F7" s="30">
        <v>851.99999999999966</v>
      </c>
      <c r="G7" s="30">
        <v>4.8275862068964992</v>
      </c>
      <c r="H7" s="16"/>
      <c r="I7" s="8">
        <v>10</v>
      </c>
      <c r="J7" s="1">
        <f t="shared" si="0"/>
        <v>14.4</v>
      </c>
      <c r="L7" s="15">
        <f t="shared" si="1"/>
        <v>23.547695030020353</v>
      </c>
    </row>
    <row r="8" spans="1:12" x14ac:dyDescent="0.3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2" x14ac:dyDescent="0.3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2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 x14ac:dyDescent="0.3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3" spans="1:12" ht="15" thickBot="1" x14ac:dyDescent="0.4">
      <c r="J13" t="s">
        <v>36</v>
      </c>
      <c r="L13" s="17">
        <f>AVERAGE(L2:L11)</f>
        <v>23.298243836735249</v>
      </c>
    </row>
    <row r="14" spans="1:12" ht="15" thickTop="1" x14ac:dyDescent="0.35"/>
    <row r="15" spans="1:12" x14ac:dyDescent="0.35">
      <c r="C15" t="s">
        <v>37</v>
      </c>
    </row>
    <row r="17" spans="3:6" x14ac:dyDescent="0.35">
      <c r="C17" t="s">
        <v>100</v>
      </c>
    </row>
    <row r="18" spans="3:6" x14ac:dyDescent="0.35">
      <c r="C18" t="s">
        <v>98</v>
      </c>
    </row>
    <row r="19" spans="3:6" x14ac:dyDescent="0.35">
      <c r="C19" t="s">
        <v>38</v>
      </c>
    </row>
    <row r="20" spans="3:6" x14ac:dyDescent="0.35">
      <c r="C20" t="s">
        <v>99</v>
      </c>
    </row>
    <row r="24" spans="3:6" x14ac:dyDescent="0.35">
      <c r="D24" t="s">
        <v>52</v>
      </c>
      <c r="E24" s="18" t="s">
        <v>53</v>
      </c>
      <c r="F24" s="18" t="s">
        <v>54</v>
      </c>
    </row>
    <row r="25" spans="3:6" x14ac:dyDescent="0.35">
      <c r="D25" s="34">
        <v>15.826388888888889</v>
      </c>
      <c r="E25" s="34">
        <v>13.453653614975098</v>
      </c>
      <c r="F25" s="34">
        <v>26.349910907471042</v>
      </c>
    </row>
    <row r="26" spans="3:6" x14ac:dyDescent="0.35">
      <c r="D26" s="34">
        <v>18.252638565138565</v>
      </c>
      <c r="E26" s="34">
        <v>6.3908252358822697</v>
      </c>
      <c r="F26" s="34">
        <v>22.280505952380953</v>
      </c>
    </row>
    <row r="27" spans="3:6" x14ac:dyDescent="0.35">
      <c r="D27" s="34">
        <v>21.671477205447012</v>
      </c>
      <c r="E27" s="34">
        <v>4.7263649049363332</v>
      </c>
      <c r="F27" s="34">
        <v>20.724826388888889</v>
      </c>
    </row>
    <row r="28" spans="3:6" x14ac:dyDescent="0.35">
      <c r="D28" s="34">
        <v>17.04348169191919</v>
      </c>
      <c r="E28" s="34">
        <v>14.95003223726628</v>
      </c>
      <c r="F28" s="34">
        <v>21.873383132841806</v>
      </c>
    </row>
    <row r="29" spans="3:6" x14ac:dyDescent="0.35">
      <c r="D29" s="34">
        <v>26.595242446393758</v>
      </c>
      <c r="E29" s="34">
        <v>7.5711428140096615</v>
      </c>
      <c r="F29" s="34">
        <v>25.014554224883565</v>
      </c>
    </row>
    <row r="30" spans="3:6" x14ac:dyDescent="0.35">
      <c r="D30" s="34">
        <v>29.078748219373217</v>
      </c>
      <c r="E30" s="34">
        <v>5.2511374521072796</v>
      </c>
      <c r="F30" s="34">
        <v>23.543459833072507</v>
      </c>
    </row>
    <row r="31" spans="3:6" x14ac:dyDescent="0.35">
      <c r="D31" s="34">
        <v>24.237804878048777</v>
      </c>
      <c r="E31" s="34">
        <v>39.60091420534458</v>
      </c>
      <c r="F31" s="34"/>
    </row>
    <row r="32" spans="3:6" x14ac:dyDescent="0.35">
      <c r="D32" s="34">
        <v>35.75554721388054</v>
      </c>
      <c r="E32" s="34">
        <v>6.9084382815291168</v>
      </c>
    </row>
    <row r="33" spans="4:5" x14ac:dyDescent="0.35">
      <c r="D33" s="34">
        <v>26.927825261158596</v>
      </c>
      <c r="E33" s="34">
        <v>20.464713663243074</v>
      </c>
    </row>
    <row r="34" spans="4:5" x14ac:dyDescent="0.35">
      <c r="D34" s="34">
        <v>24.362066554809843</v>
      </c>
      <c r="E34" s="34">
        <v>19.51809764309764</v>
      </c>
    </row>
    <row r="35" spans="4:5" x14ac:dyDescent="0.35">
      <c r="D35" s="34">
        <v>21.337703544061302</v>
      </c>
      <c r="E35" s="34">
        <v>26.637053720387051</v>
      </c>
    </row>
    <row r="36" spans="4:5" x14ac:dyDescent="0.35">
      <c r="D36" s="34">
        <v>19.818376068376065</v>
      </c>
    </row>
    <row r="37" spans="4:5" x14ac:dyDescent="0.35">
      <c r="D37" s="34">
        <v>22.312525437525437</v>
      </c>
    </row>
    <row r="38" spans="4:5" x14ac:dyDescent="0.35">
      <c r="D38" s="34">
        <v>25.245687926193337</v>
      </c>
    </row>
    <row r="39" spans="4:5" x14ac:dyDescent="0.35">
      <c r="D39" s="34">
        <v>21.101851851851851</v>
      </c>
    </row>
    <row r="40" spans="4:5" x14ac:dyDescent="0.35">
      <c r="D40" s="34">
        <v>22.537722908093279</v>
      </c>
    </row>
    <row r="41" spans="4:5" x14ac:dyDescent="0.35">
      <c r="D41" s="34">
        <v>32.528457356439006</v>
      </c>
    </row>
    <row r="42" spans="4:5" x14ac:dyDescent="0.35">
      <c r="D42" s="34">
        <v>27.373307447232175</v>
      </c>
    </row>
    <row r="43" spans="4:5" x14ac:dyDescent="0.35">
      <c r="D43" s="34">
        <v>25.052830608386163</v>
      </c>
    </row>
    <row r="44" spans="4:5" x14ac:dyDescent="0.35">
      <c r="D44" s="34">
        <v>21.002040175768986</v>
      </c>
    </row>
    <row r="45" spans="4:5" x14ac:dyDescent="0.35">
      <c r="D45" s="34">
        <v>23.824299055628888</v>
      </c>
    </row>
    <row r="47" spans="4:5" x14ac:dyDescent="0.35">
      <c r="D47" s="3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31717-718B-40C1-B52E-BE450EDEB9D5}">
  <dimension ref="A1:B18"/>
  <sheetViews>
    <sheetView workbookViewId="0">
      <selection activeCell="B19" sqref="B19"/>
    </sheetView>
  </sheetViews>
  <sheetFormatPr defaultColWidth="9.1796875" defaultRowHeight="14.5" x14ac:dyDescent="0.35"/>
  <cols>
    <col min="1" max="1" width="9.1796875" style="18"/>
    <col min="2" max="2" width="29.81640625" style="18" customWidth="1"/>
    <col min="3" max="16384" width="9.1796875" style="18"/>
  </cols>
  <sheetData>
    <row r="1" spans="1:2" x14ac:dyDescent="0.35">
      <c r="A1" s="55" t="s">
        <v>62</v>
      </c>
      <c r="B1" s="55" t="s">
        <v>63</v>
      </c>
    </row>
    <row r="2" spans="1:2" x14ac:dyDescent="0.35">
      <c r="A2" s="18" t="s">
        <v>64</v>
      </c>
      <c r="B2" s="18" t="s">
        <v>65</v>
      </c>
    </row>
    <row r="3" spans="1:2" x14ac:dyDescent="0.35">
      <c r="A3" s="18" t="s">
        <v>66</v>
      </c>
      <c r="B3" s="18" t="s">
        <v>67</v>
      </c>
    </row>
    <row r="4" spans="1:2" x14ac:dyDescent="0.35">
      <c r="A4" s="18" t="s">
        <v>68</v>
      </c>
      <c r="B4" s="18" t="s">
        <v>69</v>
      </c>
    </row>
    <row r="5" spans="1:2" x14ac:dyDescent="0.35">
      <c r="A5" s="18" t="s">
        <v>70</v>
      </c>
      <c r="B5" s="18" t="s">
        <v>71</v>
      </c>
    </row>
    <row r="6" spans="1:2" x14ac:dyDescent="0.35">
      <c r="A6" s="18" t="s">
        <v>72</v>
      </c>
      <c r="B6" s="18" t="s">
        <v>73</v>
      </c>
    </row>
    <row r="7" spans="1:2" x14ac:dyDescent="0.35">
      <c r="A7" s="18" t="s">
        <v>74</v>
      </c>
      <c r="B7" s="18" t="s">
        <v>75</v>
      </c>
    </row>
    <row r="8" spans="1:2" x14ac:dyDescent="0.35">
      <c r="A8" s="18" t="s">
        <v>76</v>
      </c>
      <c r="B8" s="18" t="s">
        <v>77</v>
      </c>
    </row>
    <row r="9" spans="1:2" x14ac:dyDescent="0.35">
      <c r="A9" s="18" t="s">
        <v>78</v>
      </c>
      <c r="B9" s="18" t="s">
        <v>79</v>
      </c>
    </row>
    <row r="10" spans="1:2" x14ac:dyDescent="0.35">
      <c r="A10" s="18" t="s">
        <v>80</v>
      </c>
      <c r="B10" s="18" t="s">
        <v>81</v>
      </c>
    </row>
    <row r="11" spans="1:2" x14ac:dyDescent="0.35">
      <c r="A11" s="18" t="s">
        <v>82</v>
      </c>
      <c r="B11" s="18" t="s">
        <v>83</v>
      </c>
    </row>
    <row r="12" spans="1:2" x14ac:dyDescent="0.35">
      <c r="A12" s="18" t="s">
        <v>84</v>
      </c>
      <c r="B12" s="18" t="s">
        <v>85</v>
      </c>
    </row>
    <row r="13" spans="1:2" x14ac:dyDescent="0.35">
      <c r="A13" s="18" t="s">
        <v>86</v>
      </c>
      <c r="B13" s="18" t="s">
        <v>87</v>
      </c>
    </row>
    <row r="14" spans="1:2" x14ac:dyDescent="0.35">
      <c r="A14" s="18" t="s">
        <v>88</v>
      </c>
      <c r="B14" s="18" t="s">
        <v>89</v>
      </c>
    </row>
    <row r="15" spans="1:2" x14ac:dyDescent="0.35">
      <c r="A15" s="18" t="s">
        <v>90</v>
      </c>
      <c r="B15" s="56" t="s">
        <v>91</v>
      </c>
    </row>
    <row r="16" spans="1:2" x14ac:dyDescent="0.35">
      <c r="A16" s="18" t="s">
        <v>92</v>
      </c>
      <c r="B16" s="18" t="s">
        <v>93</v>
      </c>
    </row>
    <row r="17" spans="1:2" x14ac:dyDescent="0.35">
      <c r="A17" s="18" t="s">
        <v>94</v>
      </c>
      <c r="B17" s="18" t="s">
        <v>95</v>
      </c>
    </row>
    <row r="18" spans="1:2" x14ac:dyDescent="0.35">
      <c r="A18" s="18" t="s">
        <v>96</v>
      </c>
      <c r="B18" s="18" t="s">
        <v>97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Phi-6</vt:lpstr>
      <vt:lpstr>COD</vt:lpstr>
      <vt:lpstr>NH3</vt:lpstr>
      <vt:lpstr>TSS and VSS</vt:lpstr>
      <vt:lpstr>DO and Temp</vt:lpstr>
      <vt:lpstr>SRT calculation</vt:lpstr>
      <vt:lpstr>Data Dictionary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LM, Narasimman</dc:creator>
  <cp:lastModifiedBy>Burdsall, Adam</cp:lastModifiedBy>
  <dcterms:created xsi:type="dcterms:W3CDTF">2019-01-29T14:05:02Z</dcterms:created>
  <dcterms:modified xsi:type="dcterms:W3CDTF">2022-10-03T19:10:30Z</dcterms:modified>
</cp:coreProperties>
</file>