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DTRL - EP-C-15-08 JTI contract/WA 4-095 heat treament soil/sci hub/"/>
    </mc:Choice>
  </mc:AlternateContent>
  <xr:revisionPtr revIDLastSave="0" documentId="8_{D4312BD9-9632-4D12-AB1A-67CCE3A7F610}" xr6:coauthVersionLast="44" xr6:coauthVersionMax="44" xr10:uidLastSave="{00000000-0000-0000-0000-000000000000}"/>
  <bookViews>
    <workbookView xWindow="-23148" yWindow="-108" windowWidth="23256" windowHeight="12576" xr2:uid="{00000000-000D-0000-FFFF-FFFF00000000}"/>
  </bookViews>
  <sheets>
    <sheet name="Summary" sheetId="2" r:id="rId1"/>
    <sheet name=" " sheetId="1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2" l="1"/>
  <c r="AD106" i="2"/>
  <c r="AC106" i="2"/>
  <c r="AB107" i="2"/>
  <c r="AB108" i="2"/>
  <c r="AB109" i="2"/>
  <c r="AB110" i="2"/>
  <c r="AB106" i="2"/>
  <c r="AD93" i="2"/>
  <c r="AC93" i="2"/>
  <c r="AB94" i="2"/>
  <c r="AB95" i="2"/>
  <c r="AB96" i="2"/>
  <c r="AB97" i="2"/>
  <c r="AB93" i="2"/>
  <c r="AD75" i="2"/>
  <c r="AC75" i="2"/>
  <c r="AB76" i="2"/>
  <c r="AB77" i="2"/>
  <c r="AB78" i="2"/>
  <c r="AB79" i="2"/>
  <c r="AB75" i="2"/>
  <c r="AD70" i="2" s="1"/>
  <c r="AC70" i="2"/>
  <c r="AB71" i="2"/>
  <c r="AB72" i="2"/>
  <c r="AB73" i="2"/>
  <c r="AB74" i="2"/>
  <c r="AB70" i="2"/>
  <c r="AD52" i="2"/>
  <c r="AC52" i="2"/>
  <c r="AB53" i="2"/>
  <c r="AB54" i="2"/>
  <c r="AB55" i="2"/>
  <c r="AB56" i="2"/>
  <c r="AB52" i="2"/>
  <c r="AD47" i="2"/>
  <c r="AC47" i="2"/>
  <c r="AB51" i="2"/>
  <c r="AB48" i="2"/>
  <c r="AB49" i="2"/>
  <c r="AB50" i="2"/>
  <c r="AB47" i="2"/>
  <c r="AD29" i="2"/>
  <c r="AC29" i="2"/>
  <c r="AB30" i="2"/>
  <c r="AB31" i="2"/>
  <c r="AB32" i="2"/>
  <c r="AB33" i="2"/>
  <c r="AB29" i="2"/>
  <c r="AD24" i="2"/>
  <c r="AC24" i="2"/>
  <c r="AB25" i="2"/>
  <c r="AB26" i="2"/>
  <c r="AB27" i="2"/>
  <c r="AB28" i="2"/>
  <c r="AB24" i="2"/>
  <c r="J149" i="2" l="1"/>
  <c r="K149" i="2"/>
  <c r="L149" i="2"/>
  <c r="M149" i="2"/>
  <c r="I149" i="2"/>
  <c r="X129" i="2" l="1"/>
  <c r="Y129" i="2"/>
  <c r="Z129" i="2"/>
  <c r="AA129" i="2"/>
  <c r="X130" i="2"/>
  <c r="Y130" i="2"/>
  <c r="Z130" i="2"/>
  <c r="AA130" i="2"/>
  <c r="X131" i="2"/>
  <c r="Y131" i="2"/>
  <c r="Z131" i="2"/>
  <c r="AA131" i="2"/>
  <c r="X132" i="2"/>
  <c r="Y132" i="2"/>
  <c r="Z132" i="2"/>
  <c r="AA132" i="2"/>
  <c r="X133" i="2"/>
  <c r="Y133" i="2"/>
  <c r="Z133" i="2"/>
  <c r="AA133" i="2"/>
  <c r="W130" i="2"/>
  <c r="W131" i="2"/>
  <c r="W132" i="2"/>
  <c r="W133" i="2"/>
  <c r="W129" i="2"/>
  <c r="X106" i="2"/>
  <c r="Y106" i="2"/>
  <c r="Z106" i="2"/>
  <c r="AA106" i="2"/>
  <c r="X107" i="2"/>
  <c r="Y107" i="2"/>
  <c r="Z107" i="2"/>
  <c r="AA107" i="2"/>
  <c r="X108" i="2"/>
  <c r="Y108" i="2"/>
  <c r="Z108" i="2"/>
  <c r="AA108" i="2"/>
  <c r="X109" i="2"/>
  <c r="Y109" i="2"/>
  <c r="Z109" i="2"/>
  <c r="AA109" i="2"/>
  <c r="X110" i="2"/>
  <c r="Y110" i="2"/>
  <c r="Z110" i="2"/>
  <c r="AA110" i="2"/>
  <c r="W107" i="2"/>
  <c r="W108" i="2"/>
  <c r="W109" i="2"/>
  <c r="W110" i="2"/>
  <c r="W106" i="2"/>
  <c r="X75" i="2"/>
  <c r="Y75" i="2"/>
  <c r="Z75" i="2"/>
  <c r="AA75" i="2"/>
  <c r="X76" i="2"/>
  <c r="Y76" i="2"/>
  <c r="Z76" i="2"/>
  <c r="AA76" i="2"/>
  <c r="X77" i="2"/>
  <c r="Y77" i="2"/>
  <c r="Z77" i="2"/>
  <c r="AA77" i="2"/>
  <c r="X78" i="2"/>
  <c r="Y78" i="2"/>
  <c r="Z78" i="2"/>
  <c r="AA78" i="2"/>
  <c r="X79" i="2"/>
  <c r="Y79" i="2"/>
  <c r="Z79" i="2"/>
  <c r="AA79" i="2"/>
  <c r="W76" i="2"/>
  <c r="W77" i="2"/>
  <c r="W78" i="2"/>
  <c r="W79" i="2"/>
  <c r="W75" i="2"/>
  <c r="X52" i="2"/>
  <c r="Y52" i="2"/>
  <c r="Z52" i="2"/>
  <c r="AA52" i="2"/>
  <c r="X53" i="2"/>
  <c r="Y53" i="2"/>
  <c r="Z53" i="2"/>
  <c r="AA53" i="2"/>
  <c r="X54" i="2"/>
  <c r="Y54" i="2"/>
  <c r="Z54" i="2"/>
  <c r="AA54" i="2"/>
  <c r="X55" i="2"/>
  <c r="Y55" i="2"/>
  <c r="Z55" i="2"/>
  <c r="AA55" i="2"/>
  <c r="X56" i="2"/>
  <c r="Y56" i="2"/>
  <c r="Z56" i="2"/>
  <c r="AA56" i="2"/>
  <c r="W53" i="2"/>
  <c r="W54" i="2"/>
  <c r="W55" i="2"/>
  <c r="W56" i="2"/>
  <c r="W52" i="2"/>
  <c r="X29" i="2"/>
  <c r="Y29" i="2"/>
  <c r="Z29" i="2"/>
  <c r="AA29" i="2"/>
  <c r="X30" i="2"/>
  <c r="Y30" i="2"/>
  <c r="Z30" i="2"/>
  <c r="AA30" i="2"/>
  <c r="X31" i="2"/>
  <c r="Y31" i="2"/>
  <c r="Z31" i="2"/>
  <c r="AA31" i="2"/>
  <c r="X32" i="2"/>
  <c r="Y32" i="2"/>
  <c r="Z32" i="2"/>
  <c r="AA32" i="2"/>
  <c r="X33" i="2"/>
  <c r="Y33" i="2"/>
  <c r="Z33" i="2"/>
  <c r="AA33" i="2"/>
  <c r="W30" i="2"/>
  <c r="W31" i="2"/>
  <c r="W32" i="2"/>
  <c r="W33" i="2"/>
  <c r="W29" i="2"/>
  <c r="J155" i="2"/>
  <c r="K155" i="2"/>
  <c r="L155" i="2"/>
  <c r="M155" i="2"/>
  <c r="I155" i="2"/>
  <c r="J150" i="2"/>
  <c r="K150" i="2"/>
  <c r="L150" i="2"/>
  <c r="M150" i="2"/>
  <c r="I150" i="2"/>
  <c r="M145" i="2"/>
  <c r="L145" i="2"/>
  <c r="K145" i="2"/>
  <c r="J145" i="2"/>
  <c r="I145" i="2"/>
  <c r="J140" i="2"/>
  <c r="K140" i="2"/>
  <c r="L140" i="2"/>
  <c r="M140" i="2"/>
  <c r="I140" i="2"/>
  <c r="M130" i="2"/>
  <c r="I130" i="2"/>
  <c r="J106" i="2"/>
  <c r="K106" i="2"/>
  <c r="L106" i="2"/>
  <c r="M106" i="2"/>
  <c r="I106" i="2"/>
  <c r="J75" i="2"/>
  <c r="K75" i="2"/>
  <c r="L75" i="2"/>
  <c r="M75" i="2"/>
  <c r="I75" i="2"/>
  <c r="J52" i="2"/>
  <c r="K52" i="2"/>
  <c r="L52" i="2"/>
  <c r="M52" i="2"/>
  <c r="I52" i="2"/>
  <c r="M29" i="2"/>
  <c r="I29" i="2"/>
  <c r="L130" i="2" l="1"/>
  <c r="K130" i="2"/>
  <c r="J130" i="2" l="1"/>
  <c r="L29" i="2" l="1"/>
  <c r="K29" i="2"/>
  <c r="J29" i="2" l="1"/>
  <c r="X124" i="2" l="1"/>
  <c r="Y124" i="2"/>
  <c r="Z124" i="2"/>
  <c r="AA124" i="2"/>
  <c r="X125" i="2"/>
  <c r="Y125" i="2"/>
  <c r="Z125" i="2"/>
  <c r="AA125" i="2"/>
  <c r="X126" i="2"/>
  <c r="Y126" i="2"/>
  <c r="Z126" i="2"/>
  <c r="AA126" i="2"/>
  <c r="X127" i="2"/>
  <c r="Y127" i="2"/>
  <c r="Z127" i="2"/>
  <c r="AA127" i="2"/>
  <c r="X128" i="2"/>
  <c r="Y128" i="2"/>
  <c r="Z128" i="2"/>
  <c r="AA128" i="2"/>
  <c r="W125" i="2"/>
  <c r="W126" i="2"/>
  <c r="W127" i="2"/>
  <c r="W128" i="2"/>
  <c r="W124" i="2"/>
  <c r="X93" i="2"/>
  <c r="Y93" i="2"/>
  <c r="Z93" i="2"/>
  <c r="AA93" i="2"/>
  <c r="X94" i="2"/>
  <c r="Y94" i="2"/>
  <c r="Z94" i="2"/>
  <c r="AA94" i="2"/>
  <c r="X95" i="2"/>
  <c r="Y95" i="2"/>
  <c r="Z95" i="2"/>
  <c r="AA95" i="2"/>
  <c r="X96" i="2"/>
  <c r="Y96" i="2"/>
  <c r="Z96" i="2"/>
  <c r="AA96" i="2"/>
  <c r="X97" i="2"/>
  <c r="Y97" i="2"/>
  <c r="Z97" i="2"/>
  <c r="AA97" i="2"/>
  <c r="W94" i="2"/>
  <c r="W95" i="2"/>
  <c r="W96" i="2"/>
  <c r="W97" i="2"/>
  <c r="W93" i="2"/>
  <c r="X47" i="2"/>
  <c r="Y47" i="2"/>
  <c r="Z47" i="2"/>
  <c r="AA47" i="2"/>
  <c r="X48" i="2"/>
  <c r="Y48" i="2"/>
  <c r="Z48" i="2"/>
  <c r="AA48" i="2"/>
  <c r="X49" i="2"/>
  <c r="Y49" i="2"/>
  <c r="Z49" i="2"/>
  <c r="AA49" i="2"/>
  <c r="X50" i="2"/>
  <c r="Y50" i="2"/>
  <c r="Z50" i="2"/>
  <c r="AA50" i="2"/>
  <c r="X51" i="2"/>
  <c r="Y51" i="2"/>
  <c r="Z51" i="2"/>
  <c r="AA51" i="2"/>
  <c r="W48" i="2"/>
  <c r="W49" i="2"/>
  <c r="W50" i="2"/>
  <c r="W51" i="2"/>
  <c r="W47" i="2"/>
  <c r="X70" i="2"/>
  <c r="Y70" i="2"/>
  <c r="Z70" i="2"/>
  <c r="AA70" i="2"/>
  <c r="X71" i="2"/>
  <c r="Y71" i="2"/>
  <c r="Z71" i="2"/>
  <c r="AA71" i="2"/>
  <c r="X72" i="2"/>
  <c r="Y72" i="2"/>
  <c r="Z72" i="2"/>
  <c r="AA72" i="2"/>
  <c r="X73" i="2"/>
  <c r="Y73" i="2"/>
  <c r="Z73" i="2"/>
  <c r="AA73" i="2"/>
  <c r="X74" i="2"/>
  <c r="Y74" i="2"/>
  <c r="Z74" i="2"/>
  <c r="AA74" i="2"/>
  <c r="W71" i="2"/>
  <c r="W72" i="2"/>
  <c r="W73" i="2"/>
  <c r="W74" i="2"/>
  <c r="W70" i="2"/>
  <c r="X24" i="2"/>
  <c r="Y24" i="2"/>
  <c r="Z24" i="2"/>
  <c r="AA24" i="2"/>
  <c r="X25" i="2"/>
  <c r="Y25" i="2"/>
  <c r="Z25" i="2"/>
  <c r="AA25" i="2"/>
  <c r="X26" i="2"/>
  <c r="Y26" i="2"/>
  <c r="Z26" i="2"/>
  <c r="AA26" i="2"/>
  <c r="X27" i="2"/>
  <c r="Y27" i="2"/>
  <c r="Z27" i="2"/>
  <c r="AA27" i="2"/>
  <c r="X28" i="2"/>
  <c r="Y28" i="2"/>
  <c r="Z28" i="2"/>
  <c r="AA28" i="2"/>
  <c r="W25" i="2"/>
  <c r="W26" i="2"/>
  <c r="W27" i="2"/>
  <c r="W28" i="2"/>
  <c r="W24" i="2"/>
  <c r="J154" i="2"/>
  <c r="K154" i="2"/>
  <c r="L154" i="2"/>
  <c r="M154" i="2"/>
  <c r="I154" i="2"/>
  <c r="J144" i="2"/>
  <c r="K144" i="2"/>
  <c r="L144" i="2"/>
  <c r="M144" i="2"/>
  <c r="I144" i="2"/>
  <c r="J139" i="2"/>
  <c r="K139" i="2"/>
  <c r="L139" i="2"/>
  <c r="M139" i="2"/>
  <c r="I139" i="2"/>
  <c r="M124" i="2"/>
  <c r="I124" i="2"/>
  <c r="J93" i="2"/>
  <c r="K93" i="2"/>
  <c r="L93" i="2"/>
  <c r="M93" i="2"/>
  <c r="I93" i="2"/>
  <c r="J70" i="2"/>
  <c r="K70" i="2"/>
  <c r="L70" i="2"/>
  <c r="M70" i="2"/>
  <c r="I70" i="2"/>
  <c r="J47" i="2"/>
  <c r="K47" i="2"/>
  <c r="L47" i="2"/>
  <c r="M47" i="2"/>
  <c r="I47" i="2"/>
  <c r="M24" i="2"/>
  <c r="I24" i="2"/>
  <c r="L124" i="2" l="1"/>
  <c r="K124" i="2"/>
  <c r="J124" i="2" l="1"/>
  <c r="L24" i="2" l="1"/>
  <c r="K24" i="2"/>
  <c r="J24" i="2" l="1"/>
  <c r="X119" i="2" l="1"/>
  <c r="Y119" i="2"/>
  <c r="Z119" i="2"/>
  <c r="AA119" i="2"/>
  <c r="X120" i="2"/>
  <c r="Y120" i="2"/>
  <c r="Z120" i="2"/>
  <c r="AA120" i="2"/>
  <c r="X121" i="2"/>
  <c r="Y121" i="2"/>
  <c r="Z121" i="2"/>
  <c r="AA121" i="2"/>
  <c r="X122" i="2"/>
  <c r="Y122" i="2"/>
  <c r="Z122" i="2"/>
  <c r="AA122" i="2"/>
  <c r="X123" i="2"/>
  <c r="Y123" i="2"/>
  <c r="Z123" i="2"/>
  <c r="AA123" i="2"/>
  <c r="W120" i="2"/>
  <c r="W121" i="2"/>
  <c r="W122" i="2"/>
  <c r="W123" i="2"/>
  <c r="W119" i="2"/>
  <c r="X88" i="2"/>
  <c r="Y88" i="2"/>
  <c r="Z88" i="2"/>
  <c r="AA88" i="2"/>
  <c r="X89" i="2"/>
  <c r="Y89" i="2"/>
  <c r="Z89" i="2"/>
  <c r="AA89" i="2"/>
  <c r="X90" i="2"/>
  <c r="Y90" i="2"/>
  <c r="Z90" i="2"/>
  <c r="AA90" i="2"/>
  <c r="X91" i="2"/>
  <c r="Y91" i="2"/>
  <c r="Z91" i="2"/>
  <c r="AA91" i="2"/>
  <c r="X92" i="2"/>
  <c r="Y92" i="2"/>
  <c r="Z92" i="2"/>
  <c r="AA92" i="2"/>
  <c r="W89" i="2"/>
  <c r="W90" i="2"/>
  <c r="W91" i="2"/>
  <c r="W92" i="2"/>
  <c r="W88" i="2"/>
  <c r="X65" i="2"/>
  <c r="Y65" i="2"/>
  <c r="Z65" i="2"/>
  <c r="AA65" i="2"/>
  <c r="X66" i="2"/>
  <c r="Y66" i="2"/>
  <c r="Z66" i="2"/>
  <c r="AA66" i="2"/>
  <c r="X67" i="2"/>
  <c r="Y67" i="2"/>
  <c r="Z67" i="2"/>
  <c r="AA67" i="2"/>
  <c r="X68" i="2"/>
  <c r="Y68" i="2"/>
  <c r="Z68" i="2"/>
  <c r="AA68" i="2"/>
  <c r="X69" i="2"/>
  <c r="Y69" i="2"/>
  <c r="Z69" i="2"/>
  <c r="AA69" i="2"/>
  <c r="W66" i="2"/>
  <c r="W67" i="2"/>
  <c r="W68" i="2"/>
  <c r="W69" i="2"/>
  <c r="W65" i="2"/>
  <c r="X42" i="2"/>
  <c r="Y42" i="2"/>
  <c r="Z42" i="2"/>
  <c r="AA42" i="2"/>
  <c r="X43" i="2"/>
  <c r="Y43" i="2"/>
  <c r="Z43" i="2"/>
  <c r="AA43" i="2"/>
  <c r="X44" i="2"/>
  <c r="Y44" i="2"/>
  <c r="Z44" i="2"/>
  <c r="AA44" i="2"/>
  <c r="X45" i="2"/>
  <c r="Y45" i="2"/>
  <c r="Z45" i="2"/>
  <c r="AA45" i="2"/>
  <c r="X46" i="2"/>
  <c r="Y46" i="2"/>
  <c r="Z46" i="2"/>
  <c r="AA46" i="2"/>
  <c r="W43" i="2"/>
  <c r="W44" i="2"/>
  <c r="W45" i="2"/>
  <c r="W46" i="2"/>
  <c r="W42" i="2"/>
  <c r="X19" i="2"/>
  <c r="Y19" i="2"/>
  <c r="Z19" i="2"/>
  <c r="AA19" i="2"/>
  <c r="AA20" i="2"/>
  <c r="AA21" i="2"/>
  <c r="AA22" i="2"/>
  <c r="AA23" i="2"/>
  <c r="W23" i="2"/>
  <c r="W22" i="2"/>
  <c r="W20" i="2"/>
  <c r="W21" i="2"/>
  <c r="J153" i="2"/>
  <c r="K153" i="2"/>
  <c r="L153" i="2"/>
  <c r="M153" i="2"/>
  <c r="I153" i="2"/>
  <c r="J148" i="2"/>
  <c r="K148" i="2"/>
  <c r="L148" i="2"/>
  <c r="M148" i="2"/>
  <c r="I148" i="2"/>
  <c r="J143" i="2"/>
  <c r="K143" i="2"/>
  <c r="L143" i="2"/>
  <c r="M143" i="2"/>
  <c r="I143" i="2"/>
  <c r="J138" i="2"/>
  <c r="K138" i="2"/>
  <c r="L138" i="2"/>
  <c r="M138" i="2"/>
  <c r="I138" i="2"/>
  <c r="M119" i="2"/>
  <c r="I119" i="2"/>
  <c r="J88" i="2"/>
  <c r="K88" i="2"/>
  <c r="L88" i="2"/>
  <c r="M88" i="2"/>
  <c r="I88" i="2"/>
  <c r="J65" i="2"/>
  <c r="K65" i="2"/>
  <c r="L65" i="2"/>
  <c r="M65" i="2"/>
  <c r="I65" i="2"/>
  <c r="J42" i="2"/>
  <c r="K42" i="2"/>
  <c r="L42" i="2"/>
  <c r="M42" i="2"/>
  <c r="I42" i="2"/>
  <c r="M19" i="2"/>
  <c r="I19" i="2"/>
  <c r="AB92" i="2" l="1"/>
  <c r="AB91" i="2"/>
  <c r="AB89" i="2"/>
  <c r="AB90" i="2"/>
  <c r="AB88" i="2"/>
  <c r="AB65" i="2"/>
  <c r="AB66" i="2"/>
  <c r="AB68" i="2"/>
  <c r="AB69" i="2"/>
  <c r="AB67" i="2"/>
  <c r="AB43" i="2"/>
  <c r="AB45" i="2"/>
  <c r="AB46" i="2"/>
  <c r="AB42" i="2"/>
  <c r="AB44" i="2"/>
  <c r="W19" i="2"/>
  <c r="AD42" i="2" l="1"/>
  <c r="AC42" i="2"/>
  <c r="AD65" i="2"/>
  <c r="AC65" i="2"/>
  <c r="AD88" i="2"/>
  <c r="AC88" i="2"/>
  <c r="L119" i="2"/>
  <c r="K119" i="2"/>
  <c r="J119" i="2" l="1"/>
  <c r="Z22" i="2" l="1"/>
  <c r="Z20" i="2"/>
  <c r="Z21" i="2"/>
  <c r="Z23" i="2"/>
  <c r="Y20" i="2"/>
  <c r="X22" i="2" l="1"/>
  <c r="Y22" i="2"/>
  <c r="X21" i="2"/>
  <c r="Y21" i="2"/>
  <c r="X23" i="2"/>
  <c r="Y23" i="2"/>
  <c r="X20" i="2"/>
  <c r="L19" i="2" l="1"/>
  <c r="K19" i="2"/>
  <c r="J19" i="2" l="1"/>
  <c r="AB23" i="2" l="1"/>
  <c r="AB21" i="2"/>
  <c r="AB19" i="2"/>
  <c r="AB20" i="2"/>
  <c r="AB22" i="2"/>
  <c r="J151" i="2"/>
  <c r="K151" i="2"/>
  <c r="L151" i="2"/>
  <c r="M151" i="2"/>
  <c r="I151" i="2"/>
  <c r="J146" i="2"/>
  <c r="K146" i="2"/>
  <c r="L146" i="2"/>
  <c r="M146" i="2"/>
  <c r="I146" i="2"/>
  <c r="J141" i="2"/>
  <c r="K141" i="2"/>
  <c r="L141" i="2"/>
  <c r="M141" i="2"/>
  <c r="I141" i="2"/>
  <c r="J136" i="2"/>
  <c r="K136" i="2"/>
  <c r="L136" i="2"/>
  <c r="M136" i="2"/>
  <c r="I136" i="2"/>
  <c r="AD19" i="2" l="1"/>
  <c r="AC19" i="2"/>
  <c r="L152" i="2"/>
  <c r="I152" i="2"/>
  <c r="L147" i="2"/>
  <c r="I147" i="2"/>
  <c r="L142" i="2"/>
  <c r="I142" i="2"/>
  <c r="J137" i="2"/>
  <c r="K137" i="2"/>
  <c r="L137" i="2"/>
  <c r="M137" i="2"/>
  <c r="I137" i="2"/>
  <c r="AA114" i="2"/>
  <c r="AA115" i="2"/>
  <c r="AA116" i="2"/>
  <c r="AA117" i="2"/>
  <c r="AA118" i="2"/>
  <c r="W115" i="2"/>
  <c r="W116" i="2"/>
  <c r="W117" i="2"/>
  <c r="W118" i="2"/>
  <c r="W114" i="2"/>
  <c r="Z87" i="2"/>
  <c r="W84" i="2"/>
  <c r="W85" i="2"/>
  <c r="W86" i="2"/>
  <c r="W87" i="2"/>
  <c r="W83" i="2"/>
  <c r="W61" i="2"/>
  <c r="W62" i="2"/>
  <c r="W63" i="2"/>
  <c r="W64" i="2"/>
  <c r="W60" i="2"/>
  <c r="W38" i="2"/>
  <c r="W39" i="2"/>
  <c r="W40" i="2"/>
  <c r="W41" i="2"/>
  <c r="W37" i="2"/>
  <c r="AA14" i="2"/>
  <c r="AA15" i="2"/>
  <c r="AA16" i="2"/>
  <c r="AA17" i="2"/>
  <c r="AA18" i="2"/>
  <c r="W15" i="2"/>
  <c r="W16" i="2"/>
  <c r="W17" i="2"/>
  <c r="W18" i="2"/>
  <c r="W14" i="2"/>
  <c r="M114" i="2"/>
  <c r="I114" i="2"/>
  <c r="L83" i="2"/>
  <c r="I83" i="2"/>
  <c r="L60" i="2"/>
  <c r="I60" i="2"/>
  <c r="L37" i="2"/>
  <c r="I37" i="2"/>
  <c r="I14" i="2"/>
  <c r="Q129" i="2" l="1"/>
  <c r="T119" i="2"/>
  <c r="T124" i="2"/>
  <c r="Q124" i="2"/>
  <c r="U129" i="2"/>
  <c r="R119" i="2"/>
  <c r="U119" i="2"/>
  <c r="R124" i="2"/>
  <c r="R129" i="2"/>
  <c r="S129" i="2" s="1"/>
  <c r="Q119" i="2"/>
  <c r="U124" i="2"/>
  <c r="T129" i="2"/>
  <c r="V119" i="2" l="1"/>
  <c r="S119" i="2"/>
  <c r="V124" i="2"/>
  <c r="V129" i="2"/>
  <c r="S124" i="2"/>
  <c r="M111" i="2" l="1"/>
  <c r="M112" i="2"/>
  <c r="M113" i="2"/>
  <c r="I112" i="2"/>
  <c r="I113" i="2"/>
  <c r="I111" i="2"/>
  <c r="C130" i="2"/>
  <c r="F130" i="2"/>
  <c r="F124" i="2"/>
  <c r="C124" i="2"/>
  <c r="F119" i="2"/>
  <c r="C119" i="2"/>
  <c r="J80" i="2"/>
  <c r="K80" i="2"/>
  <c r="L80" i="2"/>
  <c r="M80" i="2"/>
  <c r="J81" i="2"/>
  <c r="K81" i="2"/>
  <c r="L81" i="2"/>
  <c r="M81" i="2"/>
  <c r="J82" i="2"/>
  <c r="K82" i="2"/>
  <c r="L82" i="2"/>
  <c r="M82" i="2"/>
  <c r="I81" i="2"/>
  <c r="I82" i="2"/>
  <c r="I80" i="2"/>
  <c r="J57" i="2"/>
  <c r="K57" i="2"/>
  <c r="L57" i="2"/>
  <c r="M57" i="2"/>
  <c r="J58" i="2"/>
  <c r="K58" i="2"/>
  <c r="L58" i="2"/>
  <c r="M58" i="2"/>
  <c r="J59" i="2"/>
  <c r="K59" i="2"/>
  <c r="L59" i="2"/>
  <c r="M59" i="2"/>
  <c r="I58" i="2"/>
  <c r="I59" i="2"/>
  <c r="I57" i="2"/>
  <c r="J34" i="2"/>
  <c r="K34" i="2"/>
  <c r="L34" i="2"/>
  <c r="M34" i="2"/>
  <c r="J35" i="2"/>
  <c r="K35" i="2"/>
  <c r="L35" i="2"/>
  <c r="M35" i="2"/>
  <c r="J36" i="2"/>
  <c r="K36" i="2"/>
  <c r="L36" i="2"/>
  <c r="M36" i="2"/>
  <c r="I35" i="2"/>
  <c r="I36" i="2"/>
  <c r="I34" i="2"/>
  <c r="M9" i="2"/>
  <c r="M10" i="2"/>
  <c r="M11" i="2"/>
  <c r="I10" i="2"/>
  <c r="I11" i="2"/>
  <c r="I9" i="2"/>
  <c r="I3" i="2" l="1"/>
  <c r="M3" i="2"/>
  <c r="I4" i="2"/>
  <c r="M4" i="2"/>
  <c r="I5" i="2"/>
  <c r="M5" i="2"/>
  <c r="I6" i="2"/>
  <c r="M6" i="2"/>
  <c r="I7" i="2"/>
  <c r="M7" i="2"/>
  <c r="L113" i="2" l="1"/>
  <c r="L112" i="2"/>
  <c r="L111" i="2"/>
  <c r="K111" i="2"/>
  <c r="J112" i="2" l="1"/>
  <c r="K112" i="2"/>
  <c r="J113" i="2"/>
  <c r="K113" i="2"/>
  <c r="J111" i="2"/>
  <c r="G111" i="2" l="1"/>
  <c r="C111" i="2"/>
  <c r="D111" i="2"/>
  <c r="F111" i="2"/>
  <c r="H111" i="2" l="1"/>
  <c r="E111" i="2"/>
  <c r="L9" i="2" l="1"/>
  <c r="L11" i="2"/>
  <c r="L10" i="2"/>
  <c r="L7" i="2"/>
  <c r="L6" i="2"/>
  <c r="K7" i="2"/>
  <c r="K6" i="2"/>
  <c r="K9" i="2"/>
  <c r="J7" i="2" l="1"/>
  <c r="J6" i="2"/>
  <c r="J9" i="2"/>
  <c r="K10" i="2"/>
  <c r="L5" i="2" l="1"/>
  <c r="L4" i="2"/>
  <c r="L3" i="2"/>
  <c r="J10" i="2"/>
  <c r="K11" i="2"/>
  <c r="K3" i="2"/>
  <c r="K5" i="2"/>
  <c r="K4" i="2"/>
  <c r="F3" i="2" l="1"/>
  <c r="G3" i="2"/>
  <c r="J4" i="2"/>
  <c r="J5" i="2"/>
  <c r="J11" i="2"/>
  <c r="J3" i="2"/>
  <c r="H3" i="2" l="1"/>
  <c r="C3" i="2"/>
  <c r="D3" i="2"/>
  <c r="E3" i="2" l="1"/>
  <c r="AB98" i="2" l="1"/>
  <c r="Q106" i="2" l="1"/>
  <c r="Q75" i="2" l="1"/>
  <c r="T93" i="2" l="1"/>
  <c r="U93" i="2"/>
  <c r="R93" i="2"/>
  <c r="V93" i="2" l="1"/>
  <c r="Q93" i="2"/>
  <c r="S93" i="2" l="1"/>
  <c r="F88" i="2" l="1"/>
  <c r="F106" i="2"/>
  <c r="C106" i="2"/>
  <c r="C93" i="2"/>
  <c r="F93" i="2"/>
  <c r="F75" i="2"/>
  <c r="C75" i="2"/>
  <c r="F70" i="2"/>
  <c r="C70" i="2"/>
  <c r="F65" i="2"/>
  <c r="C65" i="2"/>
  <c r="F52" i="2"/>
  <c r="C52" i="2"/>
  <c r="F47" i="2"/>
  <c r="C47" i="2"/>
  <c r="F42" i="2"/>
  <c r="C42" i="2"/>
  <c r="F29" i="2"/>
  <c r="C29" i="2"/>
  <c r="F24" i="2"/>
  <c r="C24" i="2"/>
  <c r="F19" i="2"/>
  <c r="C19" i="2"/>
  <c r="C88" i="2" l="1"/>
  <c r="T106" i="2" l="1"/>
  <c r="T99" i="2"/>
  <c r="R88" i="2"/>
  <c r="U75" i="2"/>
  <c r="U70" i="2"/>
  <c r="U65" i="2"/>
  <c r="U47" i="2"/>
  <c r="T42" i="2"/>
  <c r="T29" i="2"/>
  <c r="F80" i="2" l="1"/>
  <c r="U29" i="2"/>
  <c r="V29" i="2" s="1"/>
  <c r="Q29" i="2"/>
  <c r="R75" i="2"/>
  <c r="T88" i="2"/>
  <c r="Q99" i="2"/>
  <c r="R47" i="2"/>
  <c r="U99" i="2"/>
  <c r="V99" i="2" s="1"/>
  <c r="Q70" i="2"/>
  <c r="U42" i="2"/>
  <c r="V42" i="2" s="1"/>
  <c r="U88" i="2"/>
  <c r="T70" i="2"/>
  <c r="V70" i="2" s="1"/>
  <c r="G80" i="2"/>
  <c r="Q52" i="2"/>
  <c r="R52" i="2"/>
  <c r="R24" i="2"/>
  <c r="Q24" i="2"/>
  <c r="R104" i="2"/>
  <c r="Q104" i="2"/>
  <c r="R106" i="2"/>
  <c r="Q47" i="2"/>
  <c r="T52" i="2"/>
  <c r="U24" i="2"/>
  <c r="T47" i="2"/>
  <c r="V47" i="2" s="1"/>
  <c r="U52" i="2"/>
  <c r="T75" i="2"/>
  <c r="V75" i="2" s="1"/>
  <c r="Q88" i="2"/>
  <c r="T104" i="2"/>
  <c r="U106" i="2"/>
  <c r="V106" i="2" s="1"/>
  <c r="T24" i="2"/>
  <c r="U104" i="2"/>
  <c r="T65" i="2"/>
  <c r="V65" i="2" s="1"/>
  <c r="H80" i="2" l="1"/>
  <c r="S88" i="2"/>
  <c r="S75" i="2"/>
  <c r="S47" i="2"/>
  <c r="V88" i="2"/>
  <c r="V104" i="2"/>
  <c r="R70" i="2"/>
  <c r="S70" i="2" s="1"/>
  <c r="R29" i="2"/>
  <c r="S29" i="2" s="1"/>
  <c r="R99" i="2"/>
  <c r="S99" i="2" s="1"/>
  <c r="V52" i="2"/>
  <c r="S24" i="2"/>
  <c r="S106" i="2"/>
  <c r="S52" i="2"/>
  <c r="Q42" i="2"/>
  <c r="R42" i="2"/>
  <c r="C80" i="2"/>
  <c r="D80" i="2"/>
  <c r="Q65" i="2"/>
  <c r="R65" i="2"/>
  <c r="S104" i="2"/>
  <c r="V24" i="2"/>
  <c r="T19" i="2"/>
  <c r="U19" i="2"/>
  <c r="E80" i="2" l="1"/>
  <c r="S65" i="2"/>
  <c r="S42" i="2"/>
  <c r="V19" i="2"/>
  <c r="R19" i="2"/>
  <c r="Q19" i="2"/>
  <c r="S19" i="2" l="1"/>
  <c r="K102" i="2" l="1"/>
  <c r="M101" i="2"/>
  <c r="M100" i="2"/>
  <c r="M99" i="2"/>
  <c r="K101" i="2"/>
  <c r="K100" i="2"/>
  <c r="K99" i="2"/>
  <c r="M103" i="2"/>
  <c r="M102" i="2"/>
  <c r="K103" i="2"/>
  <c r="I103" i="2"/>
  <c r="I102" i="2"/>
  <c r="I101" i="2"/>
  <c r="I100" i="2"/>
  <c r="I99" i="2"/>
  <c r="G136" i="2" l="1"/>
  <c r="F136" i="2"/>
  <c r="J102" i="2"/>
  <c r="L101" i="2"/>
  <c r="J99" i="2"/>
  <c r="M105" i="2"/>
  <c r="K105" i="2"/>
  <c r="J105" i="2" s="1"/>
  <c r="I105" i="2"/>
  <c r="M104" i="2"/>
  <c r="K104" i="2"/>
  <c r="J104" i="2" s="1"/>
  <c r="C104" i="2" s="1"/>
  <c r="D136" i="2" l="1"/>
  <c r="C136" i="2"/>
  <c r="L103" i="2"/>
  <c r="L100" i="2"/>
  <c r="J101" i="2"/>
  <c r="G99" i="2"/>
  <c r="L99" i="2"/>
  <c r="L102" i="2"/>
  <c r="F99" i="2"/>
  <c r="J103" i="2"/>
  <c r="J100" i="2"/>
  <c r="G104" i="2"/>
  <c r="L105" i="2"/>
  <c r="D104" i="2"/>
  <c r="E104" i="2" s="1"/>
  <c r="L104" i="2"/>
  <c r="F104" i="2"/>
  <c r="H136" i="2" l="1"/>
  <c r="C99" i="2"/>
  <c r="D99" i="2"/>
  <c r="H99" i="2"/>
  <c r="H104" i="2"/>
  <c r="E136" i="2" l="1"/>
  <c r="E99" i="2"/>
  <c r="G57" i="2" l="1"/>
  <c r="F57" i="2"/>
  <c r="D57" i="2" l="1"/>
  <c r="C57" i="2"/>
  <c r="H57" i="2"/>
  <c r="E57" i="2" l="1"/>
  <c r="F9" i="2" l="1"/>
  <c r="G9" i="2"/>
  <c r="D34" i="2"/>
  <c r="C34" i="2"/>
  <c r="G34" i="2"/>
  <c r="F34" i="2"/>
  <c r="H9" i="2" l="1"/>
  <c r="D9" i="2"/>
  <c r="C9" i="2"/>
  <c r="E34" i="2"/>
  <c r="H34" i="2"/>
  <c r="E9" i="2" l="1"/>
  <c r="Z61" i="2" l="1"/>
  <c r="AA87" i="2"/>
  <c r="Z86" i="2"/>
  <c r="AA86" i="2"/>
  <c r="Z85" i="2"/>
  <c r="AA85" i="2"/>
  <c r="Z84" i="2"/>
  <c r="AA84" i="2"/>
  <c r="Z83" i="2"/>
  <c r="AA83" i="2"/>
  <c r="Z64" i="2"/>
  <c r="AA64" i="2"/>
  <c r="Z63" i="2"/>
  <c r="AA63" i="2"/>
  <c r="Z62" i="2"/>
  <c r="AA62" i="2"/>
  <c r="AA61" i="2"/>
  <c r="Z60" i="2"/>
  <c r="AA60" i="2"/>
  <c r="Z41" i="2"/>
  <c r="AA41" i="2"/>
  <c r="Z40" i="2"/>
  <c r="AA40" i="2"/>
  <c r="Z39" i="2"/>
  <c r="AA39" i="2"/>
  <c r="Z38" i="2"/>
  <c r="AA38" i="2"/>
  <c r="Z37" i="2"/>
  <c r="AA37" i="2"/>
  <c r="M152" i="2"/>
  <c r="M147" i="2"/>
  <c r="M142" i="2"/>
  <c r="Z115" i="2" l="1"/>
  <c r="Z117" i="2"/>
  <c r="L114" i="2"/>
  <c r="Z114" i="2"/>
  <c r="Z116" i="2"/>
  <c r="Z118" i="2"/>
  <c r="Y116" i="2"/>
  <c r="Y118" i="2"/>
  <c r="Y115" i="2"/>
  <c r="Y117" i="2"/>
  <c r="Y114" i="2"/>
  <c r="K114" i="2"/>
  <c r="F114" i="2" s="1"/>
  <c r="X61" i="2" l="1"/>
  <c r="Y61" i="2"/>
  <c r="X63" i="2"/>
  <c r="Y63" i="2"/>
  <c r="X62" i="2"/>
  <c r="Y62" i="2"/>
  <c r="X64" i="2"/>
  <c r="Y64" i="2"/>
  <c r="T114" i="2"/>
  <c r="U114" i="2"/>
  <c r="X118" i="2"/>
  <c r="X116" i="2"/>
  <c r="X114" i="2"/>
  <c r="X117" i="2"/>
  <c r="X115" i="2"/>
  <c r="J114" i="2"/>
  <c r="V114" i="2" l="1"/>
  <c r="AB115" i="2"/>
  <c r="AB114" i="2"/>
  <c r="R114" i="2"/>
  <c r="Q114" i="2"/>
  <c r="AB131" i="2"/>
  <c r="AB133" i="2"/>
  <c r="AB132" i="2"/>
  <c r="AB125" i="2"/>
  <c r="AB124" i="2"/>
  <c r="AB126" i="2"/>
  <c r="AB119" i="2"/>
  <c r="AB127" i="2"/>
  <c r="AB120" i="2"/>
  <c r="AB123" i="2"/>
  <c r="AB128" i="2"/>
  <c r="AB121" i="2"/>
  <c r="AB129" i="2"/>
  <c r="AB122" i="2"/>
  <c r="AB130" i="2"/>
  <c r="C114" i="2"/>
  <c r="AB116" i="2"/>
  <c r="AB117" i="2"/>
  <c r="AB118" i="2"/>
  <c r="Z15" i="2" l="1"/>
  <c r="Z14" i="2"/>
  <c r="Z16" i="2"/>
  <c r="Z17" i="2"/>
  <c r="Z18" i="2"/>
  <c r="AD129" i="2"/>
  <c r="AC129" i="2"/>
  <c r="AD124" i="2"/>
  <c r="AC124" i="2"/>
  <c r="S114" i="2"/>
  <c r="AD119" i="2"/>
  <c r="AC119" i="2"/>
  <c r="AC114" i="2"/>
  <c r="AD114" i="2"/>
  <c r="Y14" i="2"/>
  <c r="Y18" i="2"/>
  <c r="Y17" i="2"/>
  <c r="Y16" i="2"/>
  <c r="Y15" i="2"/>
  <c r="U14" i="2" l="1"/>
  <c r="T14" i="2"/>
  <c r="X16" i="2"/>
  <c r="X17" i="2"/>
  <c r="X18" i="2"/>
  <c r="X15" i="2"/>
  <c r="X14" i="2"/>
  <c r="M83" i="2"/>
  <c r="M60" i="2"/>
  <c r="M37" i="2"/>
  <c r="Q14" i="2" l="1"/>
  <c r="R14" i="2"/>
  <c r="V14" i="2"/>
  <c r="Y83" i="2"/>
  <c r="X40" i="2" l="1"/>
  <c r="Y40" i="2"/>
  <c r="S14" i="2"/>
  <c r="L14" i="2"/>
  <c r="K14" i="2"/>
  <c r="F14" i="2" s="1"/>
  <c r="Y37" i="2"/>
  <c r="Y60" i="2"/>
  <c r="X83" i="2"/>
  <c r="X39" i="2" l="1"/>
  <c r="Y39" i="2"/>
  <c r="X86" i="2"/>
  <c r="Y86" i="2"/>
  <c r="X85" i="2"/>
  <c r="Y85" i="2"/>
  <c r="X41" i="2"/>
  <c r="Y41" i="2"/>
  <c r="X84" i="2"/>
  <c r="Y84" i="2"/>
  <c r="U60" i="2"/>
  <c r="T60" i="2"/>
  <c r="X87" i="2"/>
  <c r="Y87" i="2"/>
  <c r="X38" i="2"/>
  <c r="Y38" i="2"/>
  <c r="U37" i="2" s="1"/>
  <c r="J14" i="2"/>
  <c r="X60" i="2"/>
  <c r="X37" i="2"/>
  <c r="R83" i="2" l="1"/>
  <c r="V60" i="2"/>
  <c r="T37" i="2"/>
  <c r="V37" i="2" s="1"/>
  <c r="R60" i="2"/>
  <c r="Q60" i="2"/>
  <c r="Q83" i="2"/>
  <c r="S83" i="2" s="1"/>
  <c r="R37" i="2"/>
  <c r="Q37" i="2"/>
  <c r="T83" i="2"/>
  <c r="U83" i="2"/>
  <c r="AB15" i="2"/>
  <c r="AB14" i="2"/>
  <c r="AB16" i="2"/>
  <c r="AB17" i="2"/>
  <c r="AB18" i="2"/>
  <c r="C14" i="2"/>
  <c r="K83" i="2"/>
  <c r="F83" i="2" s="1"/>
  <c r="K60" i="2"/>
  <c r="F60" i="2" s="1"/>
  <c r="K37" i="2"/>
  <c r="F37" i="2" s="1"/>
  <c r="V83" i="2" l="1"/>
  <c r="S37" i="2"/>
  <c r="S60" i="2"/>
  <c r="AD14" i="2"/>
  <c r="AC14" i="2"/>
  <c r="J37" i="2"/>
  <c r="J60" i="2"/>
  <c r="J83" i="2"/>
  <c r="J152" i="2" l="1"/>
  <c r="K152" i="2"/>
  <c r="J147" i="2"/>
  <c r="K147" i="2"/>
  <c r="J142" i="2"/>
  <c r="K142" i="2"/>
  <c r="AB84" i="2"/>
  <c r="AB85" i="2"/>
  <c r="AB86" i="2"/>
  <c r="AB83" i="2"/>
  <c r="AB87" i="2"/>
  <c r="C83" i="2"/>
  <c r="AB62" i="2"/>
  <c r="AB64" i="2"/>
  <c r="AB63" i="2"/>
  <c r="AB60" i="2"/>
  <c r="AB61" i="2"/>
  <c r="C60" i="2"/>
  <c r="AB38" i="2"/>
  <c r="AB39" i="2"/>
  <c r="AB40" i="2"/>
  <c r="AB37" i="2"/>
  <c r="C37" i="2"/>
  <c r="G146" i="2" l="1"/>
  <c r="F146" i="2"/>
  <c r="C146" i="2"/>
  <c r="D146" i="2"/>
  <c r="D141" i="2"/>
  <c r="C141" i="2"/>
  <c r="AC83" i="2"/>
  <c r="AD83" i="2"/>
  <c r="F151" i="2"/>
  <c r="G151" i="2"/>
  <c r="H151" i="2" s="1"/>
  <c r="AC60" i="2"/>
  <c r="AD60" i="2"/>
  <c r="AC37" i="2"/>
  <c r="AD37" i="2"/>
  <c r="F141" i="2"/>
  <c r="G141" i="2"/>
  <c r="H141" i="2" s="1"/>
  <c r="C151" i="2"/>
  <c r="D151" i="2"/>
  <c r="E151" i="2" s="1"/>
  <c r="E146" i="2" l="1"/>
  <c r="E141" i="2"/>
  <c r="H146" i="2"/>
</calcChain>
</file>

<file path=xl/sharedStrings.xml><?xml version="1.0" encoding="utf-8"?>
<sst xmlns="http://schemas.openxmlformats.org/spreadsheetml/2006/main" count="183" uniqueCount="47">
  <si>
    <t>Mean Log CFU/Sample</t>
  </si>
  <si>
    <t>Log CFU/Sample Std Dev</t>
  </si>
  <si>
    <t>Log CFU/Sample %RSD</t>
  </si>
  <si>
    <t>Mean CFU/Sample</t>
  </si>
  <si>
    <t>CFU/Sample Std Dev</t>
  </si>
  <si>
    <t>CFU/Sample %RSD</t>
  </si>
  <si>
    <t>Sample ID</t>
  </si>
  <si>
    <t>Log CFU/Sample</t>
  </si>
  <si>
    <t>CFU/sample</t>
  </si>
  <si>
    <t>CFU/ml</t>
  </si>
  <si>
    <t>Sample Volume (ml)</t>
  </si>
  <si>
    <t>Inoculation Controls</t>
  </si>
  <si>
    <t xml:space="preserve"> </t>
  </si>
  <si>
    <t>Positive Controls</t>
  </si>
  <si>
    <t>Stainless-Steel Inoculation Controls</t>
  </si>
  <si>
    <t>Types of Samples</t>
  </si>
  <si>
    <t>Notes:  Sample not in the countable could not be plated with a larger volume due to background contamination.</t>
  </si>
  <si>
    <t>Largest volume plated was either 250 µl or 500 µl depending on the amount of background contamination.</t>
  </si>
  <si>
    <t>Pictures of representative plates are available on DTRL.</t>
  </si>
  <si>
    <t>Clayey Soil</t>
  </si>
  <si>
    <t>Post - Inoculation Time</t>
  </si>
  <si>
    <t>Loamy Soil</t>
  </si>
  <si>
    <t>Sandy Soils</t>
  </si>
  <si>
    <t>Sandy Soil</t>
  </si>
  <si>
    <t xml:space="preserve">Stainless-Steel </t>
  </si>
  <si>
    <t>Stainless Steel</t>
  </si>
  <si>
    <t>Clayey Soils</t>
  </si>
  <si>
    <t>Loamy Soils</t>
  </si>
  <si>
    <t>Day 0</t>
  </si>
  <si>
    <t>Day 9</t>
  </si>
  <si>
    <t>Negative Controls</t>
  </si>
  <si>
    <t>Heat Treated Samples</t>
  </si>
  <si>
    <t>Heat Treatment Effectivenss</t>
  </si>
  <si>
    <t>BIs</t>
  </si>
  <si>
    <t>Day 8</t>
  </si>
  <si>
    <t>Day 15</t>
  </si>
  <si>
    <t>Day 28</t>
  </si>
  <si>
    <t>Day 49</t>
  </si>
  <si>
    <t>Non-Detects</t>
  </si>
  <si>
    <t>Day 59</t>
  </si>
  <si>
    <t>Material</t>
  </si>
  <si>
    <t>Temporal Log reduction (LRi)</t>
  </si>
  <si>
    <t>Exposure Time</t>
  </si>
  <si>
    <t>Average LR (CFU)</t>
  </si>
  <si>
    <t>Standrd Deviation (log (CFU)</t>
  </si>
  <si>
    <t xml:space="preserve">Notes </t>
  </si>
  <si>
    <t>Positive BIs were average for all the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</si>
</sst>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Microsoft Sans Serif"/>
      <family val="2"/>
    </font>
    <font>
      <sz val="10"/>
      <name val="Microsoft Sans Serif"/>
      <family val="2"/>
    </font>
    <font>
      <sz val="8"/>
      <name val="Microsoft Sans Serif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Microsoft Sans Serif"/>
      <family val="2"/>
    </font>
    <font>
      <b/>
      <sz val="16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4">
    <xf numFmtId="0" fontId="0" fillId="0" borderId="0" xfId="0"/>
    <xf numFmtId="0" fontId="0" fillId="0" borderId="0" xfId="0" applyAlignment="1">
      <alignment vertical="center"/>
    </xf>
    <xf numFmtId="11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/>
    <xf numFmtId="0" fontId="0" fillId="4" borderId="1" xfId="0" applyFill="1" applyBorder="1" applyAlignment="1">
      <alignment vertical="center"/>
    </xf>
    <xf numFmtId="0" fontId="0" fillId="4" borderId="10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0" xfId="0" applyFill="1" applyBorder="1" applyAlignment="1">
      <alignment horizontal="center" vertical="center"/>
    </xf>
    <xf numFmtId="0" fontId="9" fillId="0" borderId="0" xfId="0" applyFont="1"/>
    <xf numFmtId="0" fontId="0" fillId="5" borderId="0" xfId="0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6" fillId="0" borderId="22" xfId="0" applyFont="1" applyBorder="1" applyAlignment="1"/>
    <xf numFmtId="0" fontId="0" fillId="0" borderId="23" xfId="0" applyBorder="1" applyAlignment="1"/>
    <xf numFmtId="0" fontId="0" fillId="0" borderId="24" xfId="0" applyBorder="1" applyAlignment="1"/>
    <xf numFmtId="0" fontId="6" fillId="0" borderId="25" xfId="0" applyFont="1" applyBorder="1"/>
    <xf numFmtId="0" fontId="0" fillId="0" borderId="16" xfId="0" applyBorder="1"/>
    <xf numFmtId="0" fontId="6" fillId="0" borderId="26" xfId="0" applyFont="1" applyBorder="1"/>
    <xf numFmtId="0" fontId="0" fillId="0" borderId="18" xfId="0" applyBorder="1"/>
    <xf numFmtId="0" fontId="0" fillId="0" borderId="19" xfId="0" applyBorder="1"/>
    <xf numFmtId="2" fontId="0" fillId="5" borderId="1" xfId="0" applyNumberFormat="1" applyFill="1" applyBorder="1" applyAlignment="1">
      <alignment vertical="center"/>
    </xf>
    <xf numFmtId="2" fontId="0" fillId="0" borderId="0" xfId="0" applyNumberFormat="1"/>
    <xf numFmtId="2" fontId="4" fillId="5" borderId="1" xfId="0" applyNumberFormat="1" applyFont="1" applyFill="1" applyBorder="1" applyAlignment="1">
      <alignment vertical="center"/>
    </xf>
    <xf numFmtId="11" fontId="4" fillId="5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textRotation="90"/>
    </xf>
    <xf numFmtId="0" fontId="0" fillId="0" borderId="0" xfId="0" applyFill="1" applyBorder="1" applyAlignment="1">
      <alignment vertical="center"/>
    </xf>
    <xf numFmtId="0" fontId="0" fillId="0" borderId="0" xfId="0" applyFill="1"/>
    <xf numFmtId="9" fontId="0" fillId="5" borderId="1" xfId="1" applyFont="1" applyFill="1" applyBorder="1" applyAlignment="1">
      <alignment vertical="center"/>
    </xf>
    <xf numFmtId="11" fontId="5" fillId="5" borderId="1" xfId="0" applyNumberFormat="1" applyFon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8" fillId="2" borderId="1" xfId="0" applyFont="1" applyFill="1" applyBorder="1" applyAlignment="1">
      <alignment vertical="center" textRotation="90"/>
    </xf>
    <xf numFmtId="2" fontId="0" fillId="0" borderId="0" xfId="0" applyNumberForma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2" fontId="0" fillId="5" borderId="1" xfId="0" applyNumberForma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1" fontId="0" fillId="5" borderId="7" xfId="0" applyNumberFormat="1" applyFill="1" applyBorder="1" applyAlignment="1">
      <alignment vertical="center"/>
    </xf>
    <xf numFmtId="11" fontId="0" fillId="5" borderId="1" xfId="0" applyNumberFormat="1" applyFill="1" applyBorder="1" applyAlignment="1">
      <alignment vertical="center"/>
    </xf>
    <xf numFmtId="11" fontId="0" fillId="5" borderId="1" xfId="0" applyNumberFormat="1" applyFill="1" applyBorder="1" applyAlignment="1">
      <alignment horizontal="center" vertical="center"/>
    </xf>
    <xf numFmtId="11" fontId="0" fillId="4" borderId="1" xfId="0" applyNumberFormat="1" applyFill="1" applyBorder="1" applyAlignment="1">
      <alignment horizontal="center" vertical="center"/>
    </xf>
    <xf numFmtId="11" fontId="0" fillId="0" borderId="0" xfId="0" applyNumberFormat="1"/>
    <xf numFmtId="0" fontId="0" fillId="6" borderId="7" xfId="0" applyFill="1" applyBorder="1" applyAlignment="1">
      <alignment vertical="center"/>
    </xf>
    <xf numFmtId="2" fontId="4" fillId="6" borderId="1" xfId="0" applyNumberFormat="1" applyFont="1" applyFill="1" applyBorder="1" applyAlignment="1">
      <alignment vertical="center"/>
    </xf>
    <xf numFmtId="11" fontId="4" fillId="6" borderId="1" xfId="0" applyNumberFormat="1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11" fontId="0" fillId="6" borderId="1" xfId="0" applyNumberFormat="1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0" fillId="6" borderId="8" xfId="0" applyFill="1" applyBorder="1" applyAlignment="1">
      <alignment vertical="center"/>
    </xf>
    <xf numFmtId="11" fontId="0" fillId="6" borderId="7" xfId="0" applyNumberFormat="1" applyFill="1" applyBorder="1" applyAlignment="1">
      <alignment vertical="center"/>
    </xf>
    <xf numFmtId="2" fontId="0" fillId="6" borderId="1" xfId="0" applyNumberFormat="1" applyFill="1" applyBorder="1" applyAlignment="1">
      <alignment vertical="center"/>
    </xf>
    <xf numFmtId="2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0" fillId="3" borderId="0" xfId="0" applyFill="1"/>
    <xf numFmtId="0" fontId="0" fillId="7" borderId="7" xfId="0" applyFill="1" applyBorder="1" applyAlignment="1">
      <alignment vertical="center"/>
    </xf>
    <xf numFmtId="11" fontId="0" fillId="7" borderId="7" xfId="0" applyNumberForma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11" fontId="0" fillId="7" borderId="1" xfId="0" applyNumberFormat="1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11" fontId="0" fillId="7" borderId="7" xfId="0" applyNumberFormat="1" applyFont="1" applyFill="1" applyBorder="1" applyAlignment="1">
      <alignment vertical="center"/>
    </xf>
    <xf numFmtId="0" fontId="0" fillId="7" borderId="8" xfId="0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11" fontId="0" fillId="7" borderId="1" xfId="0" applyNumberFormat="1" applyFont="1" applyFill="1" applyBorder="1" applyAlignment="1">
      <alignment vertical="center"/>
    </xf>
    <xf numFmtId="0" fontId="0" fillId="7" borderId="10" xfId="0" applyFont="1" applyFill="1" applyBorder="1" applyAlignment="1">
      <alignment vertical="center"/>
    </xf>
    <xf numFmtId="2" fontId="4" fillId="7" borderId="1" xfId="0" applyNumberFormat="1" applyFont="1" applyFill="1" applyBorder="1" applyAlignment="1">
      <alignment vertical="center"/>
    </xf>
    <xf numFmtId="11" fontId="4" fillId="7" borderId="1" xfId="0" applyNumberFormat="1" applyFont="1" applyFill="1" applyBorder="1" applyAlignment="1">
      <alignment vertical="center"/>
    </xf>
    <xf numFmtId="0" fontId="0" fillId="8" borderId="7" xfId="0" applyFill="1" applyBorder="1" applyAlignment="1">
      <alignment vertical="center"/>
    </xf>
    <xf numFmtId="11" fontId="0" fillId="8" borderId="7" xfId="0" applyNumberFormat="1" applyFill="1" applyBorder="1" applyAlignment="1">
      <alignment vertical="center"/>
    </xf>
    <xf numFmtId="2" fontId="4" fillId="8" borderId="1" xfId="0" applyNumberFormat="1" applyFont="1" applyFill="1" applyBorder="1" applyAlignment="1">
      <alignment vertical="center"/>
    </xf>
    <xf numFmtId="11" fontId="4" fillId="8" borderId="1" xfId="0" applyNumberFormat="1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11" fontId="0" fillId="9" borderId="7" xfId="0" applyNumberFormat="1" applyFill="1" applyBorder="1" applyAlignment="1">
      <alignment vertical="center"/>
    </xf>
    <xf numFmtId="2" fontId="4" fillId="9" borderId="1" xfId="0" applyNumberFormat="1" applyFont="1" applyFill="1" applyBorder="1" applyAlignment="1">
      <alignment vertical="center"/>
    </xf>
    <xf numFmtId="11" fontId="4" fillId="9" borderId="1" xfId="0" applyNumberFormat="1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9" fillId="9" borderId="1" xfId="0" applyFont="1" applyFill="1" applyBorder="1" applyAlignment="1">
      <alignment vertical="center"/>
    </xf>
    <xf numFmtId="11" fontId="9" fillId="9" borderId="1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0" fontId="0" fillId="2" borderId="0" xfId="0" applyFill="1"/>
    <xf numFmtId="0" fontId="3" fillId="0" borderId="0" xfId="0" applyFont="1" applyFill="1" applyBorder="1" applyAlignment="1">
      <alignment horizontal="center" vertical="center" wrapText="1"/>
    </xf>
    <xf numFmtId="11" fontId="0" fillId="0" borderId="0" xfId="0" applyNumberFormat="1" applyFill="1" applyBorder="1" applyAlignment="1">
      <alignment vertical="center"/>
    </xf>
    <xf numFmtId="11" fontId="9" fillId="7" borderId="1" xfId="0" applyNumberFormat="1" applyFont="1" applyFill="1" applyBorder="1" applyAlignment="1">
      <alignment vertical="center"/>
    </xf>
    <xf numFmtId="11" fontId="9" fillId="2" borderId="1" xfId="0" applyNumberFormat="1" applyFont="1" applyFill="1" applyBorder="1" applyAlignment="1">
      <alignment vertical="center"/>
    </xf>
    <xf numFmtId="11" fontId="9" fillId="2" borderId="12" xfId="0" applyNumberFormat="1" applyFont="1" applyFill="1" applyBorder="1" applyAlignment="1">
      <alignment vertical="center"/>
    </xf>
    <xf numFmtId="11" fontId="0" fillId="8" borderId="1" xfId="0" applyNumberFormat="1" applyFill="1" applyBorder="1" applyAlignment="1">
      <alignment vertical="center"/>
    </xf>
    <xf numFmtId="11" fontId="0" fillId="9" borderId="1" xfId="0" applyNumberFormat="1" applyFill="1" applyBorder="1" applyAlignment="1">
      <alignment vertical="center"/>
    </xf>
    <xf numFmtId="2" fontId="0" fillId="7" borderId="7" xfId="0" applyNumberFormat="1" applyFill="1" applyBorder="1" applyAlignment="1">
      <alignment vertical="center"/>
    </xf>
    <xf numFmtId="2" fontId="0" fillId="7" borderId="1" xfId="0" applyNumberFormat="1" applyFill="1" applyBorder="1" applyAlignment="1">
      <alignment vertical="center"/>
    </xf>
    <xf numFmtId="2" fontId="9" fillId="7" borderId="1" xfId="0" applyNumberFormat="1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9" fillId="2" borderId="12" xfId="0" applyNumberFormat="1" applyFont="1" applyFill="1" applyBorder="1" applyAlignment="1">
      <alignment vertical="center"/>
    </xf>
    <xf numFmtId="2" fontId="0" fillId="8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0" fillId="9" borderId="1" xfId="0" applyNumberFormat="1" applyFill="1" applyBorder="1" applyAlignment="1">
      <alignment vertical="center"/>
    </xf>
    <xf numFmtId="2" fontId="0" fillId="7" borderId="7" xfId="0" applyNumberFormat="1" applyFont="1" applyFill="1" applyBorder="1" applyAlignment="1">
      <alignment vertical="center"/>
    </xf>
    <xf numFmtId="2" fontId="0" fillId="7" borderId="1" xfId="0" applyNumberFormat="1" applyFont="1" applyFill="1" applyBorder="1" applyAlignment="1">
      <alignment vertical="center"/>
    </xf>
    <xf numFmtId="2" fontId="0" fillId="8" borderId="7" xfId="0" applyNumberFormat="1" applyFill="1" applyBorder="1" applyAlignment="1">
      <alignment vertical="center"/>
    </xf>
    <xf numFmtId="2" fontId="0" fillId="9" borderId="7" xfId="0" applyNumberFormat="1" applyFill="1" applyBorder="1" applyAlignment="1">
      <alignment vertical="center"/>
    </xf>
    <xf numFmtId="2" fontId="0" fillId="5" borderId="7" xfId="0" applyNumberFormat="1" applyFill="1" applyBorder="1" applyAlignment="1">
      <alignment vertical="center"/>
    </xf>
    <xf numFmtId="2" fontId="0" fillId="6" borderId="7" xfId="0" applyNumberFormat="1" applyFill="1" applyBorder="1" applyAlignment="1">
      <alignment vertical="center"/>
    </xf>
    <xf numFmtId="2" fontId="9" fillId="8" borderId="1" xfId="0" applyNumberFormat="1" applyFont="1" applyFill="1" applyBorder="1" applyAlignment="1">
      <alignment vertical="center"/>
    </xf>
    <xf numFmtId="2" fontId="9" fillId="9" borderId="1" xfId="0" applyNumberFormat="1" applyFont="1" applyFill="1" applyBorder="1" applyAlignment="1">
      <alignment vertical="center"/>
    </xf>
    <xf numFmtId="2" fontId="9" fillId="5" borderId="7" xfId="0" applyNumberFormat="1" applyFont="1" applyFill="1" applyBorder="1" applyAlignment="1">
      <alignment vertical="center"/>
    </xf>
    <xf numFmtId="2" fontId="9" fillId="2" borderId="5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1" fontId="9" fillId="2" borderId="1" xfId="0" applyNumberFormat="1" applyFont="1" applyFill="1" applyBorder="1" applyAlignment="1">
      <alignment horizontal="center" vertical="center"/>
    </xf>
    <xf numFmtId="11" fontId="9" fillId="8" borderId="1" xfId="0" applyNumberFormat="1" applyFont="1" applyFill="1" applyBorder="1" applyAlignment="1">
      <alignment vertical="center"/>
    </xf>
    <xf numFmtId="11" fontId="9" fillId="5" borderId="7" xfId="0" applyNumberFormat="1" applyFont="1" applyFill="1" applyBorder="1" applyAlignment="1">
      <alignment vertical="center"/>
    </xf>
    <xf numFmtId="11" fontId="9" fillId="2" borderId="5" xfId="0" applyNumberFormat="1" applyFont="1" applyFill="1" applyBorder="1" applyAlignment="1">
      <alignment vertical="center"/>
    </xf>
    <xf numFmtId="11" fontId="9" fillId="2" borderId="17" xfId="0" applyNumberFormat="1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horizontal="right" vertical="center"/>
    </xf>
    <xf numFmtId="11" fontId="9" fillId="2" borderId="1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1" fontId="3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/>
    </xf>
    <xf numFmtId="2" fontId="0" fillId="7" borderId="12" xfId="0" applyNumberFormat="1" applyFill="1" applyBorder="1" applyAlignment="1">
      <alignment vertical="center"/>
    </xf>
    <xf numFmtId="11" fontId="0" fillId="7" borderId="12" xfId="0" applyNumberFormat="1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0" fillId="9" borderId="8" xfId="0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9" fontId="11" fillId="3" borderId="9" xfId="1" applyFont="1" applyFill="1" applyBorder="1" applyAlignment="1">
      <alignment vertical="center"/>
    </xf>
    <xf numFmtId="9" fontId="11" fillId="3" borderId="1" xfId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vertical="center"/>
    </xf>
    <xf numFmtId="2" fontId="9" fillId="7" borderId="12" xfId="0" applyNumberFormat="1" applyFont="1" applyFill="1" applyBorder="1" applyAlignment="1">
      <alignment vertical="center"/>
    </xf>
    <xf numFmtId="11" fontId="9" fillId="7" borderId="12" xfId="0" applyNumberFormat="1" applyFont="1" applyFill="1" applyBorder="1" applyAlignment="1">
      <alignment vertical="center"/>
    </xf>
    <xf numFmtId="0" fontId="12" fillId="0" borderId="0" xfId="0" applyFont="1" applyFill="1"/>
    <xf numFmtId="2" fontId="0" fillId="0" borderId="0" xfId="0" applyNumberFormat="1" applyFill="1"/>
    <xf numFmtId="2" fontId="0" fillId="3" borderId="7" xfId="0" applyNumberFormat="1" applyFill="1" applyBorder="1" applyAlignment="1">
      <alignment vertical="center"/>
    </xf>
    <xf numFmtId="2" fontId="0" fillId="3" borderId="1" xfId="0" applyNumberFormat="1" applyFill="1" applyBorder="1" applyAlignment="1">
      <alignment vertical="center"/>
    </xf>
    <xf numFmtId="2" fontId="0" fillId="2" borderId="7" xfId="0" applyNumberFormat="1" applyFill="1" applyBorder="1" applyAlignment="1">
      <alignment vertical="center"/>
    </xf>
    <xf numFmtId="0" fontId="2" fillId="8" borderId="9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textRotation="90"/>
    </xf>
    <xf numFmtId="0" fontId="2" fillId="5" borderId="9" xfId="0" applyFont="1" applyFill="1" applyBorder="1" applyAlignment="1">
      <alignment horizontal="center" vertical="center" textRotation="90"/>
    </xf>
    <xf numFmtId="0" fontId="2" fillId="5" borderId="11" xfId="0" applyFont="1" applyFill="1" applyBorder="1" applyAlignment="1">
      <alignment horizontal="center" vertical="center" textRotation="90"/>
    </xf>
    <xf numFmtId="0" fontId="8" fillId="3" borderId="1" xfId="0" applyFont="1" applyFill="1" applyBorder="1" applyAlignment="1">
      <alignment horizontal="center" vertical="center" textRotation="1"/>
    </xf>
    <xf numFmtId="0" fontId="8" fillId="3" borderId="12" xfId="0" applyFont="1" applyFill="1" applyBorder="1" applyAlignment="1">
      <alignment horizontal="center" vertical="center" textRotation="1"/>
    </xf>
    <xf numFmtId="0" fontId="8" fillId="9" borderId="6" xfId="0" applyFont="1" applyFill="1" applyBorder="1" applyAlignment="1">
      <alignment horizontal="center" vertical="center" textRotation="90"/>
    </xf>
    <xf numFmtId="0" fontId="7" fillId="9" borderId="9" xfId="0" applyFont="1" applyFill="1" applyBorder="1" applyAlignment="1">
      <alignment horizontal="center" vertical="center" textRotation="90"/>
    </xf>
    <xf numFmtId="0" fontId="7" fillId="9" borderId="11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1" fontId="4" fillId="9" borderId="1" xfId="0" applyNumberFormat="1" applyFont="1" applyFill="1" applyBorder="1" applyAlignment="1">
      <alignment horizontal="center" vertical="center"/>
    </xf>
    <xf numFmtId="11" fontId="4" fillId="9" borderId="12" xfId="0" applyNumberFormat="1" applyFont="1" applyFill="1" applyBorder="1" applyAlignment="1">
      <alignment horizontal="center" vertical="center"/>
    </xf>
    <xf numFmtId="11" fontId="5" fillId="9" borderId="1" xfId="0" applyNumberFormat="1" applyFont="1" applyFill="1" applyBorder="1" applyAlignment="1">
      <alignment horizontal="center" vertical="center"/>
    </xf>
    <xf numFmtId="11" fontId="5" fillId="9" borderId="12" xfId="0" applyNumberFormat="1" applyFont="1" applyFill="1" applyBorder="1" applyAlignment="1">
      <alignment horizontal="center" vertical="center"/>
    </xf>
    <xf numFmtId="9" fontId="0" fillId="9" borderId="1" xfId="1" applyFont="1" applyFill="1" applyBorder="1" applyAlignment="1">
      <alignment horizontal="center" vertical="center"/>
    </xf>
    <xf numFmtId="9" fontId="0" fillId="9" borderId="12" xfId="1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2" fontId="4" fillId="5" borderId="7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2" fontId="4" fillId="5" borderId="12" xfId="0" applyNumberFormat="1" applyFont="1" applyFill="1" applyBorder="1" applyAlignment="1">
      <alignment horizontal="center" vertical="center"/>
    </xf>
    <xf numFmtId="2" fontId="0" fillId="5" borderId="7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12" xfId="0" applyNumberFormat="1" applyFill="1" applyBorder="1" applyAlignment="1">
      <alignment horizontal="center" vertical="center"/>
    </xf>
    <xf numFmtId="9" fontId="0" fillId="5" borderId="7" xfId="1" applyFont="1" applyFill="1" applyBorder="1" applyAlignment="1">
      <alignment horizontal="center" vertical="center"/>
    </xf>
    <xf numFmtId="9" fontId="0" fillId="5" borderId="1" xfId="1" applyFont="1" applyFill="1" applyBorder="1" applyAlignment="1">
      <alignment horizontal="center" vertical="center"/>
    </xf>
    <xf numFmtId="9" fontId="0" fillId="5" borderId="12" xfId="1" applyFont="1" applyFill="1" applyBorder="1" applyAlignment="1">
      <alignment horizontal="center" vertical="center"/>
    </xf>
    <xf numFmtId="11" fontId="4" fillId="5" borderId="7" xfId="0" applyNumberFormat="1" applyFont="1" applyFill="1" applyBorder="1" applyAlignment="1">
      <alignment horizontal="center" vertical="center"/>
    </xf>
    <xf numFmtId="11" fontId="4" fillId="5" borderId="1" xfId="0" applyNumberFormat="1" applyFont="1" applyFill="1" applyBorder="1" applyAlignment="1">
      <alignment horizontal="center" vertical="center"/>
    </xf>
    <xf numFmtId="11" fontId="4" fillId="5" borderId="12" xfId="0" applyNumberFormat="1" applyFont="1" applyFill="1" applyBorder="1" applyAlignment="1">
      <alignment horizontal="center" vertical="center"/>
    </xf>
    <xf numFmtId="11" fontId="5" fillId="5" borderId="7" xfId="0" applyNumberFormat="1" applyFont="1" applyFill="1" applyBorder="1" applyAlignment="1">
      <alignment horizontal="center" vertical="center"/>
    </xf>
    <xf numFmtId="11" fontId="5" fillId="5" borderId="1" xfId="0" applyNumberFormat="1" applyFont="1" applyFill="1" applyBorder="1" applyAlignment="1">
      <alignment horizontal="center" vertical="center"/>
    </xf>
    <xf numFmtId="11" fontId="5" fillId="5" borderId="12" xfId="0" applyNumberFormat="1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2" fontId="4" fillId="9" borderId="1" xfId="0" applyNumberFormat="1" applyFont="1" applyFill="1" applyBorder="1" applyAlignment="1">
      <alignment horizontal="center" vertical="center"/>
    </xf>
    <xf numFmtId="2" fontId="4" fillId="9" borderId="12" xfId="0" applyNumberFormat="1" applyFont="1" applyFill="1" applyBorder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12" xfId="0" applyNumberForma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11" fontId="4" fillId="7" borderId="1" xfId="0" applyNumberFormat="1" applyFont="1" applyFill="1" applyBorder="1" applyAlignment="1">
      <alignment horizontal="center" vertical="center"/>
    </xf>
    <xf numFmtId="11" fontId="5" fillId="7" borderId="1" xfId="0" applyNumberFormat="1" applyFon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9" fontId="0" fillId="8" borderId="1" xfId="1" applyFont="1" applyFill="1" applyBorder="1" applyAlignment="1">
      <alignment horizontal="center" vertical="center"/>
    </xf>
    <xf numFmtId="11" fontId="4" fillId="8" borderId="1" xfId="0" applyNumberFormat="1" applyFont="1" applyFill="1" applyBorder="1" applyAlignment="1">
      <alignment horizontal="center" vertical="center"/>
    </xf>
    <xf numFmtId="11" fontId="5" fillId="8" borderId="1" xfId="0" applyNumberFormat="1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1"/>
    </xf>
    <xf numFmtId="0" fontId="8" fillId="0" borderId="12" xfId="0" applyFont="1" applyFill="1" applyBorder="1" applyAlignment="1">
      <alignment horizontal="center" vertical="center" textRotation="1"/>
    </xf>
    <xf numFmtId="0" fontId="2" fillId="8" borderId="6" xfId="0" applyFont="1" applyFill="1" applyBorder="1" applyAlignment="1">
      <alignment horizontal="center" vertical="center" textRotation="90"/>
    </xf>
    <xf numFmtId="0" fontId="2" fillId="8" borderId="9" xfId="0" applyFont="1" applyFill="1" applyBorder="1" applyAlignment="1">
      <alignment horizontal="center" vertical="center" textRotation="90"/>
    </xf>
    <xf numFmtId="0" fontId="2" fillId="8" borderId="11" xfId="0" applyFont="1" applyFill="1" applyBorder="1" applyAlignment="1">
      <alignment horizontal="center" vertical="center" textRotation="90"/>
    </xf>
    <xf numFmtId="9" fontId="11" fillId="3" borderId="6" xfId="1" applyFont="1" applyFill="1" applyBorder="1" applyAlignment="1">
      <alignment horizontal="center" vertical="center"/>
    </xf>
    <xf numFmtId="9" fontId="11" fillId="3" borderId="7" xfId="1" applyFont="1" applyFill="1" applyBorder="1" applyAlignment="1">
      <alignment horizontal="center" vertical="center"/>
    </xf>
    <xf numFmtId="9" fontId="11" fillId="3" borderId="8" xfId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 textRotation="90"/>
    </xf>
    <xf numFmtId="0" fontId="2" fillId="5" borderId="30" xfId="0" applyFont="1" applyFill="1" applyBorder="1" applyAlignment="1">
      <alignment horizontal="center" vertical="center" textRotation="90"/>
    </xf>
    <xf numFmtId="0" fontId="2" fillId="5" borderId="31" xfId="0" applyFont="1" applyFill="1" applyBorder="1" applyAlignment="1">
      <alignment horizontal="center" vertical="center" textRotation="90"/>
    </xf>
    <xf numFmtId="0" fontId="8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4" fillId="7" borderId="10" xfId="0" applyNumberFormat="1" applyFont="1" applyFill="1" applyBorder="1" applyAlignment="1">
      <alignment horizontal="center" vertical="center"/>
    </xf>
    <xf numFmtId="9" fontId="0" fillId="7" borderId="7" xfId="1" applyFont="1" applyFill="1" applyBorder="1" applyAlignment="1">
      <alignment horizontal="center" vertical="center"/>
    </xf>
    <xf numFmtId="2" fontId="10" fillId="8" borderId="7" xfId="0" applyNumberFormat="1" applyFont="1" applyFill="1" applyBorder="1" applyAlignment="1">
      <alignment horizontal="center" vertical="center"/>
    </xf>
    <xf numFmtId="2" fontId="10" fillId="8" borderId="1" xfId="0" applyNumberFormat="1" applyFont="1" applyFill="1" applyBorder="1" applyAlignment="1">
      <alignment horizontal="center" vertical="center"/>
    </xf>
    <xf numFmtId="2" fontId="0" fillId="8" borderId="7" xfId="0" applyNumberFormat="1" applyFill="1" applyBorder="1" applyAlignment="1">
      <alignment horizontal="center" vertical="center"/>
    </xf>
    <xf numFmtId="9" fontId="0" fillId="8" borderId="7" xfId="1" applyFont="1" applyFill="1" applyBorder="1" applyAlignment="1">
      <alignment horizontal="center" vertical="center"/>
    </xf>
    <xf numFmtId="11" fontId="4" fillId="8" borderId="7" xfId="0" applyNumberFormat="1" applyFont="1" applyFill="1" applyBorder="1" applyAlignment="1">
      <alignment horizontal="center" vertical="center"/>
    </xf>
    <xf numFmtId="11" fontId="5" fillId="8" borderId="7" xfId="0" applyNumberFormat="1" applyFont="1" applyFill="1" applyBorder="1" applyAlignment="1">
      <alignment horizontal="center" vertical="center"/>
    </xf>
    <xf numFmtId="11" fontId="5" fillId="9" borderId="7" xfId="0" applyNumberFormat="1" applyFont="1" applyFill="1" applyBorder="1" applyAlignment="1">
      <alignment horizontal="center" vertical="center"/>
    </xf>
    <xf numFmtId="9" fontId="0" fillId="9" borderId="7" xfId="1" applyFont="1" applyFill="1" applyBorder="1" applyAlignment="1">
      <alignment horizontal="center" vertical="center"/>
    </xf>
    <xf numFmtId="2" fontId="4" fillId="7" borderId="7" xfId="0" applyNumberFormat="1" applyFont="1" applyFill="1" applyBorder="1" applyAlignment="1">
      <alignment horizontal="center" vertical="center"/>
    </xf>
    <xf numFmtId="2" fontId="0" fillId="7" borderId="7" xfId="0" applyNumberFormat="1" applyFill="1" applyBorder="1" applyAlignment="1">
      <alignment horizontal="center" vertical="center"/>
    </xf>
    <xf numFmtId="11" fontId="4" fillId="7" borderId="7" xfId="0" applyNumberFormat="1" applyFont="1" applyFill="1" applyBorder="1" applyAlignment="1">
      <alignment horizontal="center" vertical="center"/>
    </xf>
    <xf numFmtId="11" fontId="5" fillId="4" borderId="1" xfId="0" applyNumberFormat="1" applyFont="1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textRotation="1"/>
    </xf>
    <xf numFmtId="2" fontId="4" fillId="8" borderId="2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0" fillId="8" borderId="2" xfId="0" applyNumberFormat="1" applyFill="1" applyBorder="1" applyAlignment="1">
      <alignment horizontal="center" vertical="center"/>
    </xf>
    <xf numFmtId="2" fontId="0" fillId="8" borderId="13" xfId="0" applyNumberFormat="1" applyFill="1" applyBorder="1" applyAlignment="1">
      <alignment horizontal="center" vertical="center"/>
    </xf>
    <xf numFmtId="2" fontId="0" fillId="8" borderId="5" xfId="0" applyNumberFormat="1" applyFill="1" applyBorder="1" applyAlignment="1">
      <alignment horizontal="center" vertical="center"/>
    </xf>
    <xf numFmtId="9" fontId="0" fillId="8" borderId="2" xfId="1" applyFont="1" applyFill="1" applyBorder="1" applyAlignment="1">
      <alignment horizontal="center" vertical="center"/>
    </xf>
    <xf numFmtId="9" fontId="0" fillId="8" borderId="13" xfId="1" applyFont="1" applyFill="1" applyBorder="1" applyAlignment="1">
      <alignment horizontal="center" vertical="center"/>
    </xf>
    <xf numFmtId="9" fontId="0" fillId="8" borderId="5" xfId="1" applyFont="1" applyFill="1" applyBorder="1" applyAlignment="1">
      <alignment horizontal="center" vertical="center"/>
    </xf>
    <xf numFmtId="11" fontId="4" fillId="8" borderId="2" xfId="0" applyNumberFormat="1" applyFont="1" applyFill="1" applyBorder="1" applyAlignment="1">
      <alignment horizontal="center" vertical="center"/>
    </xf>
    <xf numFmtId="11" fontId="4" fillId="8" borderId="13" xfId="0" applyNumberFormat="1" applyFont="1" applyFill="1" applyBorder="1" applyAlignment="1">
      <alignment horizontal="center" vertical="center"/>
    </xf>
    <xf numFmtId="11" fontId="4" fillId="8" borderId="5" xfId="0" applyNumberFormat="1" applyFont="1" applyFill="1" applyBorder="1" applyAlignment="1">
      <alignment horizontal="center" vertical="center"/>
    </xf>
    <xf numFmtId="11" fontId="5" fillId="8" borderId="2" xfId="0" applyNumberFormat="1" applyFont="1" applyFill="1" applyBorder="1" applyAlignment="1">
      <alignment horizontal="center" vertical="center"/>
    </xf>
    <xf numFmtId="11" fontId="5" fillId="8" borderId="13" xfId="0" applyNumberFormat="1" applyFont="1" applyFill="1" applyBorder="1" applyAlignment="1">
      <alignment horizontal="center" vertical="center"/>
    </xf>
    <xf numFmtId="11" fontId="5" fillId="8" borderId="5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 textRotation="90"/>
    </xf>
    <xf numFmtId="2" fontId="0" fillId="9" borderId="7" xfId="0" applyNumberFormat="1" applyFill="1" applyBorder="1" applyAlignment="1">
      <alignment horizontal="center" vertical="center"/>
    </xf>
    <xf numFmtId="11" fontId="4" fillId="9" borderId="7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2" fontId="4" fillId="9" borderId="7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11" fontId="4" fillId="0" borderId="0" xfId="0" applyNumberFormat="1" applyFont="1" applyFill="1" applyBorder="1" applyAlignment="1">
      <alignment horizontal="center" vertical="center"/>
    </xf>
    <xf numFmtId="11" fontId="5" fillId="0" borderId="0" xfId="0" applyNumberFormat="1" applyFont="1" applyFill="1" applyBorder="1" applyAlignment="1">
      <alignment horizontal="center" vertical="center"/>
    </xf>
    <xf numFmtId="11" fontId="4" fillId="4" borderId="1" xfId="0" applyNumberFormat="1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9" fontId="0" fillId="7" borderId="12" xfId="1" applyFont="1" applyFill="1" applyBorder="1" applyAlignment="1">
      <alignment horizontal="center" vertical="center"/>
    </xf>
    <xf numFmtId="11" fontId="4" fillId="7" borderId="12" xfId="0" applyNumberFormat="1" applyFont="1" applyFill="1" applyBorder="1" applyAlignment="1">
      <alignment horizontal="center" vertical="center"/>
    </xf>
    <xf numFmtId="11" fontId="5" fillId="7" borderId="12" xfId="0" applyNumberFormat="1" applyFont="1" applyFill="1" applyBorder="1" applyAlignment="1">
      <alignment horizontal="center" vertical="center"/>
    </xf>
    <xf numFmtId="11" fontId="5" fillId="7" borderId="7" xfId="0" applyNumberFormat="1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2" fontId="10" fillId="5" borderId="7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textRotation="90" wrapText="1"/>
    </xf>
    <xf numFmtId="0" fontId="2" fillId="7" borderId="11" xfId="0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textRotation="90"/>
    </xf>
    <xf numFmtId="0" fontId="2" fillId="7" borderId="9" xfId="0" applyFont="1" applyFill="1" applyBorder="1" applyAlignment="1">
      <alignment horizontal="center" vertical="center" textRotation="90"/>
    </xf>
    <xf numFmtId="0" fontId="2" fillId="7" borderId="11" xfId="0" applyFont="1" applyFill="1" applyBorder="1" applyAlignment="1">
      <alignment horizontal="center" vertical="center" textRotation="90"/>
    </xf>
    <xf numFmtId="0" fontId="0" fillId="7" borderId="12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textRotation="90"/>
    </xf>
    <xf numFmtId="0" fontId="8" fillId="3" borderId="8" xfId="0" applyFont="1" applyFill="1" applyBorder="1" applyAlignment="1">
      <alignment horizontal="center" vertical="center" textRotation="90"/>
    </xf>
    <xf numFmtId="0" fontId="8" fillId="3" borderId="1" xfId="0" applyFont="1" applyFill="1" applyBorder="1" applyAlignment="1">
      <alignment horizontal="center" vertical="center" textRotation="90"/>
    </xf>
    <xf numFmtId="0" fontId="8" fillId="3" borderId="10" xfId="0" applyFont="1" applyFill="1" applyBorder="1" applyAlignment="1">
      <alignment horizontal="center" vertical="center" textRotation="90"/>
    </xf>
    <xf numFmtId="0" fontId="8" fillId="3" borderId="7" xfId="0" applyFont="1" applyFill="1" applyBorder="1" applyAlignment="1">
      <alignment horizontal="center" vertical="center" textRotation="1"/>
    </xf>
    <xf numFmtId="0" fontId="8" fillId="3" borderId="8" xfId="0" applyFont="1" applyFill="1" applyBorder="1" applyAlignment="1">
      <alignment horizontal="center" vertical="center" textRotation="1"/>
    </xf>
    <xf numFmtId="0" fontId="8" fillId="3" borderId="10" xfId="0" applyFont="1" applyFill="1" applyBorder="1" applyAlignment="1">
      <alignment horizontal="center" vertical="center" textRotation="1"/>
    </xf>
    <xf numFmtId="0" fontId="0" fillId="0" borderId="0" xfId="0" applyAlignment="1">
      <alignment horizontal="center"/>
    </xf>
    <xf numFmtId="9" fontId="11" fillId="3" borderId="14" xfId="1" applyFont="1" applyFill="1" applyBorder="1" applyAlignment="1">
      <alignment horizontal="center" vertical="center"/>
    </xf>
    <xf numFmtId="9" fontId="11" fillId="3" borderId="0" xfId="1" applyFont="1" applyFill="1" applyBorder="1" applyAlignment="1">
      <alignment horizontal="center" vertical="center"/>
    </xf>
    <xf numFmtId="9" fontId="11" fillId="3" borderId="15" xfId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textRotation="90"/>
    </xf>
    <xf numFmtId="0" fontId="2" fillId="6" borderId="9" xfId="0" applyFont="1" applyFill="1" applyBorder="1" applyAlignment="1">
      <alignment horizontal="center" vertical="center" textRotation="90"/>
    </xf>
    <xf numFmtId="0" fontId="2" fillId="6" borderId="11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10" fillId="6" borderId="7" xfId="0" applyNumberFormat="1" applyFont="1" applyFill="1" applyBorder="1" applyAlignment="1">
      <alignment horizontal="center" vertical="center"/>
    </xf>
    <xf numFmtId="2" fontId="10" fillId="6" borderId="1" xfId="0" applyNumberFormat="1" applyFont="1" applyFill="1" applyBorder="1" applyAlignment="1">
      <alignment horizontal="center" vertical="center"/>
    </xf>
    <xf numFmtId="2" fontId="0" fillId="6" borderId="7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9" fontId="0" fillId="6" borderId="7" xfId="1" applyFont="1" applyFill="1" applyBorder="1" applyAlignment="1">
      <alignment horizontal="center" vertical="center"/>
    </xf>
    <xf numFmtId="9" fontId="0" fillId="6" borderId="1" xfId="1" applyFont="1" applyFill="1" applyBorder="1" applyAlignment="1">
      <alignment horizontal="center" vertical="center"/>
    </xf>
    <xf numFmtId="11" fontId="4" fillId="6" borderId="7" xfId="0" applyNumberFormat="1" applyFont="1" applyFill="1" applyBorder="1" applyAlignment="1">
      <alignment horizontal="center" vertical="center"/>
    </xf>
    <xf numFmtId="11" fontId="4" fillId="6" borderId="1" xfId="0" applyNumberFormat="1" applyFont="1" applyFill="1" applyBorder="1" applyAlignment="1">
      <alignment horizontal="center" vertical="center"/>
    </xf>
    <xf numFmtId="11" fontId="5" fillId="6" borderId="7" xfId="0" applyNumberFormat="1" applyFont="1" applyFill="1" applyBorder="1" applyAlignment="1">
      <alignment horizontal="center" vertical="center"/>
    </xf>
    <xf numFmtId="11" fontId="5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 textRotation="1"/>
    </xf>
    <xf numFmtId="0" fontId="8" fillId="6" borderId="8" xfId="0" applyFont="1" applyFill="1" applyBorder="1" applyAlignment="1">
      <alignment horizontal="center" vertical="center" textRotation="1"/>
    </xf>
    <xf numFmtId="0" fontId="8" fillId="6" borderId="1" xfId="0" applyFont="1" applyFill="1" applyBorder="1" applyAlignment="1">
      <alignment horizontal="center" vertical="center" textRotation="1"/>
    </xf>
    <xf numFmtId="0" fontId="8" fillId="6" borderId="10" xfId="0" applyFont="1" applyFill="1" applyBorder="1" applyAlignment="1">
      <alignment horizontal="center" vertical="center" textRotation="1"/>
    </xf>
    <xf numFmtId="2" fontId="11" fillId="0" borderId="29" xfId="0" applyNumberFormat="1" applyFont="1" applyFill="1" applyBorder="1" applyAlignment="1">
      <alignment horizontal="center" vertical="center"/>
    </xf>
    <xf numFmtId="2" fontId="11" fillId="0" borderId="28" xfId="0" applyNumberFormat="1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 textRotation="90"/>
    </xf>
    <xf numFmtId="0" fontId="2" fillId="6" borderId="30" xfId="0" applyFont="1" applyFill="1" applyBorder="1" applyAlignment="1">
      <alignment horizontal="center" vertical="center" textRotation="90"/>
    </xf>
    <xf numFmtId="0" fontId="2" fillId="6" borderId="21" xfId="0" applyFont="1" applyFill="1" applyBorder="1" applyAlignment="1">
      <alignment horizontal="center" vertical="center" textRotation="90"/>
    </xf>
    <xf numFmtId="2" fontId="4" fillId="6" borderId="12" xfId="0" applyNumberFormat="1" applyFont="1" applyFill="1" applyBorder="1" applyAlignment="1">
      <alignment horizontal="center" vertical="center"/>
    </xf>
    <xf numFmtId="2" fontId="0" fillId="6" borderId="12" xfId="0" applyNumberFormat="1" applyFill="1" applyBorder="1" applyAlignment="1">
      <alignment horizontal="center" vertical="center"/>
    </xf>
    <xf numFmtId="9" fontId="0" fillId="6" borderId="12" xfId="1" applyFont="1" applyFill="1" applyBorder="1" applyAlignment="1">
      <alignment horizontal="center" vertical="center"/>
    </xf>
    <xf numFmtId="11" fontId="4" fillId="6" borderId="12" xfId="0" applyNumberFormat="1" applyFont="1" applyFill="1" applyBorder="1" applyAlignment="1">
      <alignment horizontal="center" vertical="center"/>
    </xf>
    <xf numFmtId="11" fontId="5" fillId="6" borderId="1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textRotation="1"/>
    </xf>
    <xf numFmtId="0" fontId="8" fillId="3" borderId="13" xfId="0" applyFont="1" applyFill="1" applyBorder="1" applyAlignment="1">
      <alignment horizontal="center" vertical="center" textRotation="1"/>
    </xf>
    <xf numFmtId="0" fontId="8" fillId="3" borderId="5" xfId="0" applyFont="1" applyFill="1" applyBorder="1" applyAlignment="1">
      <alignment horizontal="center" vertical="center" textRotation="1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3" xfId="0" applyNumberFormat="1" applyFont="1" applyFill="1" applyBorder="1" applyAlignment="1">
      <alignment horizontal="center" vertical="center"/>
    </xf>
    <xf numFmtId="2" fontId="4" fillId="6" borderId="5" xfId="0" applyNumberFormat="1" applyFon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2" fontId="0" fillId="6" borderId="13" xfId="0" applyNumberForma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2" fontId="11" fillId="0" borderId="13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1" fillId="2" borderId="13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Lab\DTRL\WA%203-095\Results\QC'd%20-%20JJS\Task%201%20thermal%20treatment\80%20C%20Test\2019-02-26_80&#176;C-Soil%20Day%200\Summary%20Results%20Day%200_80%20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Lab\DTRL\WA%203-095\Results\Task%201%20thermal%20treatment\80%20C%20Test\2019-03-06_80&#176;C-Soil%20Day%208\Excel%20Files\Summary%20Results%20Day%208_80%20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Lab\DTRL\WA%203-095\Results\QC'd%20-%20JJS\Task%201%20thermal%20treatment\80%20C%20Test\2-weeks\2019-03-12_80&#176;C-Soil%202%20Weeks\Excel%20Files\Summary%20Results_%202%20weeks_80%20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Lab\DTRL\WA%203-095\Results\QC'd%20-%20JJS\Task%201%20thermal%20treatment\80%20C%20Test\4-weeks\Summary%20Results_%204%20weeks_80%20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Lab\DTRL\WA%203-095\Results\QC'd%20-%20JJS\Task%201%20thermal%20treatment\80%20C%20Test\7-week\2019-04-16_80&#176;C-Soil%207%20Weeks\Excel%20Files\Summary%20Results_7%20weeks_80%20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ata QC"/>
      <sheetName val="Inoculation Controls(0)"/>
      <sheetName val="Soils Controls(0)"/>
      <sheetName val="Negative Controls(0)"/>
    </sheetNames>
    <sheetDataSet>
      <sheetData sheetId="0">
        <row r="3">
          <cell r="K3" t="str">
            <v>95-P1-SS-80-IN-0W-01</v>
          </cell>
          <cell r="L3">
            <v>7.0187004986662433</v>
          </cell>
          <cell r="M3">
            <v>10440000</v>
          </cell>
          <cell r="N3">
            <v>522000</v>
          </cell>
          <cell r="O3">
            <v>20</v>
          </cell>
        </row>
        <row r="4">
          <cell r="K4" t="str">
            <v>95-P1-SS-80-IN-0W-02</v>
          </cell>
          <cell r="L4">
            <v>6.8842287696326041</v>
          </cell>
          <cell r="M4">
            <v>7660000</v>
          </cell>
          <cell r="N4">
            <v>383000</v>
          </cell>
          <cell r="O4">
            <v>20</v>
          </cell>
        </row>
        <row r="5">
          <cell r="K5" t="str">
            <v>95-P1-SS-80-IN-0W-03</v>
          </cell>
          <cell r="L5">
            <v>6.8088858673598125</v>
          </cell>
          <cell r="M5">
            <v>6440000</v>
          </cell>
          <cell r="N5">
            <v>322000</v>
          </cell>
          <cell r="O5">
            <v>20</v>
          </cell>
        </row>
        <row r="6">
          <cell r="K6" t="str">
            <v>95-P1-SS-80-IN-0W-04</v>
          </cell>
          <cell r="L6">
            <v>6.8645110810583923</v>
          </cell>
          <cell r="M6">
            <v>7320000</v>
          </cell>
          <cell r="N6">
            <v>366000</v>
          </cell>
          <cell r="O6">
            <v>20</v>
          </cell>
        </row>
        <row r="7">
          <cell r="K7" t="str">
            <v>95-P1-SS-80-IN-0W-05</v>
          </cell>
          <cell r="L7">
            <v>6.9375178920173468</v>
          </cell>
          <cell r="M7">
            <v>8660000</v>
          </cell>
          <cell r="N7">
            <v>433000</v>
          </cell>
          <cell r="O7">
            <v>20</v>
          </cell>
        </row>
        <row r="8">
          <cell r="K8" t="str">
            <v>95-P1-SS-80-IN-0W-06</v>
          </cell>
          <cell r="L8">
            <v>7.2415464805965488</v>
          </cell>
          <cell r="M8">
            <v>17440000</v>
          </cell>
          <cell r="N8">
            <v>872000</v>
          </cell>
          <cell r="O8">
            <v>20</v>
          </cell>
        </row>
        <row r="9">
          <cell r="K9" t="str">
            <v>95-P1-SS-80-IN-0W-07</v>
          </cell>
          <cell r="L9">
            <v>6.9894498176666922</v>
          </cell>
          <cell r="M9">
            <v>9760000</v>
          </cell>
          <cell r="N9">
            <v>488000</v>
          </cell>
          <cell r="O9">
            <v>20</v>
          </cell>
        </row>
        <row r="10">
          <cell r="K10" t="str">
            <v>95-P1-SS-80-IN-0W-08</v>
          </cell>
          <cell r="L10">
            <v>7.6106601630898796</v>
          </cell>
          <cell r="M10">
            <v>40800000</v>
          </cell>
          <cell r="N10">
            <v>2040000</v>
          </cell>
          <cell r="O10">
            <v>20</v>
          </cell>
        </row>
        <row r="11">
          <cell r="K11" t="str">
            <v>95-P1-CL-80-PC-0w-01</v>
          </cell>
          <cell r="L11">
            <v>7.4067672031688181</v>
          </cell>
          <cell r="M11">
            <v>25513333.333333336</v>
          </cell>
          <cell r="N11">
            <v>1186666.6666666667</v>
          </cell>
          <cell r="O11">
            <v>21.5</v>
          </cell>
        </row>
        <row r="12">
          <cell r="K12" t="str">
            <v>95-P1-CL-80-PC-0w-02</v>
          </cell>
          <cell r="L12">
            <v>7.2966651902615309</v>
          </cell>
          <cell r="M12">
            <v>19800000</v>
          </cell>
          <cell r="N12">
            <v>916666.66666666663</v>
          </cell>
          <cell r="O12">
            <v>21.6</v>
          </cell>
        </row>
        <row r="13">
          <cell r="K13" t="str">
            <v>95-P1-CL-80-PC-0w-03</v>
          </cell>
          <cell r="L13">
            <v>7.788705601923966</v>
          </cell>
          <cell r="M13">
            <v>61476000</v>
          </cell>
          <cell r="N13">
            <v>2820000</v>
          </cell>
          <cell r="O13">
            <v>21.8</v>
          </cell>
        </row>
        <row r="14">
          <cell r="K14" t="str">
            <v>95-P1-LO-80-PC-0w-01</v>
          </cell>
          <cell r="L14">
            <v>7.4992012073940337</v>
          </cell>
          <cell r="M14">
            <v>31564666.666666664</v>
          </cell>
          <cell r="N14">
            <v>1396666.6666666665</v>
          </cell>
          <cell r="O14">
            <v>22.6</v>
          </cell>
        </row>
        <row r="15">
          <cell r="K15" t="str">
            <v>95-P1-LO-80-PC-0w-02</v>
          </cell>
          <cell r="L15">
            <v>7.3824493197989156</v>
          </cell>
          <cell r="M15">
            <v>24124000</v>
          </cell>
          <cell r="N15">
            <v>1086666.6666666667</v>
          </cell>
          <cell r="O15">
            <v>22.2</v>
          </cell>
        </row>
        <row r="16">
          <cell r="K16" t="str">
            <v>95-P1-LO-80-PC-0w-03</v>
          </cell>
          <cell r="L16">
            <v>7.7801732436425945</v>
          </cell>
          <cell r="M16">
            <v>60280000</v>
          </cell>
          <cell r="N16">
            <v>2740000</v>
          </cell>
          <cell r="O16">
            <v>22</v>
          </cell>
        </row>
        <row r="17">
          <cell r="K17" t="str">
            <v>95-P1-SA-80-PC-0w-01</v>
          </cell>
          <cell r="L17">
            <v>7.6348700735547617</v>
          </cell>
          <cell r="M17">
            <v>43139000</v>
          </cell>
          <cell r="N17">
            <v>2410000</v>
          </cell>
          <cell r="O17">
            <v>17.899999999999999</v>
          </cell>
        </row>
        <row r="18">
          <cell r="K18" t="str">
            <v>95-P1-SA-80-PC-0w-02</v>
          </cell>
          <cell r="L18">
            <v>7.3684108627739127</v>
          </cell>
          <cell r="M18">
            <v>23356666.666666664</v>
          </cell>
          <cell r="N18">
            <v>1283333.3333333333</v>
          </cell>
          <cell r="O18">
            <v>18.2</v>
          </cell>
        </row>
        <row r="19">
          <cell r="K19" t="str">
            <v>95-P1-SA-80-PC-0w-03</v>
          </cell>
          <cell r="L19">
            <v>7.5224442335063202</v>
          </cell>
          <cell r="M19">
            <v>33300000</v>
          </cell>
          <cell r="N19">
            <v>1850000</v>
          </cell>
          <cell r="O19">
            <v>18</v>
          </cell>
        </row>
        <row r="20">
          <cell r="K20" t="str">
            <v>95-P1-BI-80-BP-0d-01</v>
          </cell>
          <cell r="L20">
            <v>5.2878017299302265</v>
          </cell>
          <cell r="M20">
            <v>194000</v>
          </cell>
          <cell r="N20">
            <v>19400</v>
          </cell>
          <cell r="O20">
            <v>10</v>
          </cell>
        </row>
        <row r="21">
          <cell r="K21" t="str">
            <v>95-P1-BI-80-BP-0d-02</v>
          </cell>
          <cell r="L21">
            <v>5.4653828514484184</v>
          </cell>
          <cell r="M21">
            <v>292000</v>
          </cell>
          <cell r="N21">
            <v>29200</v>
          </cell>
          <cell r="O21">
            <v>10</v>
          </cell>
        </row>
        <row r="22">
          <cell r="K22" t="str">
            <v>95-P1-BI-80-BP-0d-03</v>
          </cell>
          <cell r="L22">
            <v>5.4216039268698308</v>
          </cell>
          <cell r="M22">
            <v>264000</v>
          </cell>
          <cell r="N22">
            <v>26400</v>
          </cell>
          <cell r="O22">
            <v>10</v>
          </cell>
        </row>
        <row r="23">
          <cell r="K23" t="str">
            <v>95-P1-SS-80-NC-0w-01</v>
          </cell>
          <cell r="L23">
            <v>5.0609993355087243E-2</v>
          </cell>
          <cell r="M23">
            <v>1.1235955056179776</v>
          </cell>
          <cell r="N23">
            <v>5.6179775280898875E-2</v>
          </cell>
          <cell r="O23">
            <v>20</v>
          </cell>
        </row>
        <row r="24">
          <cell r="K24" t="str">
            <v>95-P1-CL-80-NC-0w-01</v>
          </cell>
          <cell r="L24">
            <v>1.9222062774390163</v>
          </cell>
          <cell r="M24">
            <v>83.6</v>
          </cell>
          <cell r="N24">
            <v>4</v>
          </cell>
          <cell r="O24">
            <v>20.9</v>
          </cell>
        </row>
        <row r="25">
          <cell r="K25" t="str">
            <v>95-P1-LO-80-NC-0w-01</v>
          </cell>
          <cell r="L25">
            <v>1.9425041061680808</v>
          </cell>
          <cell r="M25">
            <v>87.6</v>
          </cell>
          <cell r="N25">
            <v>4</v>
          </cell>
          <cell r="O25">
            <v>21.9</v>
          </cell>
        </row>
        <row r="26">
          <cell r="K26" t="str">
            <v>95-P1-SA-80-NC-0w-01</v>
          </cell>
          <cell r="L26">
            <v>1.8573324964312685</v>
          </cell>
          <cell r="M26">
            <v>72</v>
          </cell>
          <cell r="N26">
            <v>4</v>
          </cell>
          <cell r="O26">
            <v>18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ata QC"/>
      <sheetName val="Stainless Steel (2)"/>
      <sheetName val="Soils (2)"/>
      <sheetName val="Negative Controls(2)"/>
    </sheetNames>
    <sheetDataSet>
      <sheetData sheetId="0">
        <row r="3">
          <cell r="K3" t="str">
            <v>95-P1-SS-80-PC-8d-01</v>
          </cell>
          <cell r="L3">
            <v>7.318063334962762</v>
          </cell>
          <cell r="M3">
            <v>20800000</v>
          </cell>
          <cell r="N3">
            <v>1040000</v>
          </cell>
          <cell r="O3">
            <v>20</v>
          </cell>
        </row>
        <row r="4">
          <cell r="K4" t="str">
            <v>95-P1-CL-80-PC-8d-01</v>
          </cell>
          <cell r="L4">
            <v>7.3765769570565123</v>
          </cell>
          <cell r="M4">
            <v>23800000</v>
          </cell>
          <cell r="N4">
            <v>1166666.6666666667</v>
          </cell>
          <cell r="O4">
            <v>20.399999999999999</v>
          </cell>
        </row>
        <row r="5">
          <cell r="K5" t="str">
            <v>95-P1-LO-80-PC-8d-01</v>
          </cell>
          <cell r="L5">
            <v>7.3331112632754216</v>
          </cell>
          <cell r="M5">
            <v>21533333.333333336</v>
          </cell>
          <cell r="N5">
            <v>1076666.6666666667</v>
          </cell>
          <cell r="O5">
            <v>20</v>
          </cell>
        </row>
        <row r="6">
          <cell r="K6" t="str">
            <v>95-P1-SA-80-PC-8d-01</v>
          </cell>
          <cell r="L6">
            <v>7.3936102963552921</v>
          </cell>
          <cell r="M6">
            <v>24752000</v>
          </cell>
          <cell r="N6">
            <v>1360000</v>
          </cell>
          <cell r="O6">
            <v>18.2</v>
          </cell>
        </row>
        <row r="7">
          <cell r="K7" t="str">
            <v>95-P1-BI-80-BP-8d-01</v>
          </cell>
          <cell r="L7">
            <v>6.6473829701146201</v>
          </cell>
          <cell r="M7">
            <v>4440000</v>
          </cell>
          <cell r="N7">
            <v>444000</v>
          </cell>
          <cell r="O7">
            <v>10</v>
          </cell>
        </row>
        <row r="8">
          <cell r="K8" t="str">
            <v>95-P1-SS-80-NC-8d-01</v>
          </cell>
          <cell r="L8">
            <v>6.5501548756432298E-2</v>
          </cell>
          <cell r="M8">
            <v>1.1627906976744187</v>
          </cell>
          <cell r="N8">
            <v>5.8139534883720929E-2</v>
          </cell>
          <cell r="O8">
            <v>20</v>
          </cell>
        </row>
        <row r="9">
          <cell r="K9" t="str">
            <v>95-P1-CL-80-NC-8d-01</v>
          </cell>
          <cell r="L9">
            <v>1.9138138523837167</v>
          </cell>
          <cell r="M9">
            <v>82</v>
          </cell>
          <cell r="N9">
            <v>4</v>
          </cell>
          <cell r="O9">
            <v>20.5</v>
          </cell>
        </row>
        <row r="10">
          <cell r="K10" t="str">
            <v>95-P1-LO-80-NC-8d-01</v>
          </cell>
          <cell r="L10">
            <v>1.9116901587538611</v>
          </cell>
          <cell r="M10">
            <v>81.599999999999994</v>
          </cell>
          <cell r="N10">
            <v>4</v>
          </cell>
          <cell r="O10">
            <v>20.399999999999999</v>
          </cell>
        </row>
        <row r="11">
          <cell r="K11" t="str">
            <v>95-P1-SA-80-NC-8d-01</v>
          </cell>
          <cell r="L11">
            <v>1.8597385661971468</v>
          </cell>
          <cell r="M11">
            <v>72.400000000000006</v>
          </cell>
          <cell r="N11">
            <v>4</v>
          </cell>
          <cell r="O11">
            <v>18.100000000000001</v>
          </cell>
        </row>
        <row r="12">
          <cell r="K12" t="str">
            <v>95-P1-SS-80-TS-8d-01</v>
          </cell>
          <cell r="L12">
            <v>5.3802112417116064</v>
          </cell>
          <cell r="M12">
            <v>240000</v>
          </cell>
          <cell r="N12">
            <v>12000</v>
          </cell>
          <cell r="O12">
            <v>20</v>
          </cell>
        </row>
        <row r="13">
          <cell r="K13" t="str">
            <v>95-P1-SS-80-TS-8d-02</v>
          </cell>
          <cell r="L13">
            <v>5.3692158574101425</v>
          </cell>
          <cell r="M13">
            <v>234000</v>
          </cell>
          <cell r="N13">
            <v>11700</v>
          </cell>
          <cell r="O13">
            <v>20</v>
          </cell>
        </row>
        <row r="14">
          <cell r="K14" t="str">
            <v>95-P1-SS-80-TS-8d-03</v>
          </cell>
          <cell r="L14">
            <v>5.2340108175871798</v>
          </cell>
          <cell r="M14">
            <v>171400</v>
          </cell>
          <cell r="N14">
            <v>8570</v>
          </cell>
          <cell r="O14">
            <v>20</v>
          </cell>
        </row>
        <row r="15">
          <cell r="K15" t="str">
            <v>95-P1-SS-80-TS-8d-04</v>
          </cell>
          <cell r="L15">
            <v>5.1583624920952493</v>
          </cell>
          <cell r="M15">
            <v>144000</v>
          </cell>
          <cell r="N15">
            <v>7200</v>
          </cell>
          <cell r="O15">
            <v>20</v>
          </cell>
        </row>
        <row r="16">
          <cell r="K16" t="str">
            <v>95-P1-SS-80-TS-8d-05</v>
          </cell>
          <cell r="L16">
            <v>5.1392492175716074</v>
          </cell>
          <cell r="M16">
            <v>137800</v>
          </cell>
          <cell r="N16">
            <v>6890</v>
          </cell>
          <cell r="O16">
            <v>20</v>
          </cell>
        </row>
        <row r="17">
          <cell r="K17" t="str">
            <v>95-P1-CL-80-TS-8d-01</v>
          </cell>
          <cell r="L17">
            <v>6.0339060370266875</v>
          </cell>
          <cell r="M17">
            <v>1081200</v>
          </cell>
          <cell r="N17">
            <v>53000</v>
          </cell>
          <cell r="O17">
            <v>20.399999999999999</v>
          </cell>
        </row>
        <row r="18">
          <cell r="K18" t="str">
            <v>95-P1-CL-80-TS-8d-02</v>
          </cell>
          <cell r="L18">
            <v>6.5013377424559913</v>
          </cell>
          <cell r="M18">
            <v>3172033.333333334</v>
          </cell>
          <cell r="N18">
            <v>150333.33333333334</v>
          </cell>
          <cell r="O18">
            <v>21.1</v>
          </cell>
        </row>
        <row r="19">
          <cell r="K19" t="str">
            <v>95-P1-CL-80-TS-8d-03</v>
          </cell>
          <cell r="L19">
            <v>6.1397951566528057</v>
          </cell>
          <cell r="M19">
            <v>1379733.3333333333</v>
          </cell>
          <cell r="N19">
            <v>66333.333333333328</v>
          </cell>
          <cell r="O19">
            <v>20.8</v>
          </cell>
        </row>
        <row r="20">
          <cell r="K20" t="str">
            <v>95-P1-CL-80-TS-8d-04</v>
          </cell>
          <cell r="L20">
            <v>6.4264028097515995</v>
          </cell>
          <cell r="M20">
            <v>2669333.3333333335</v>
          </cell>
          <cell r="N20">
            <v>128333.33333333333</v>
          </cell>
          <cell r="O20">
            <v>20.8</v>
          </cell>
        </row>
        <row r="21">
          <cell r="K21" t="str">
            <v>95-P1-CL-80-TS-8d-05</v>
          </cell>
          <cell r="L21">
            <v>6.1399839757827159</v>
          </cell>
          <cell r="M21">
            <v>1380333.3333333333</v>
          </cell>
          <cell r="N21">
            <v>68333.333333333328</v>
          </cell>
          <cell r="O21">
            <v>20.2</v>
          </cell>
        </row>
        <row r="22">
          <cell r="K22" t="str">
            <v>95-P1-LO-80-TS-8d-01</v>
          </cell>
          <cell r="L22">
            <v>6.3420276880874722</v>
          </cell>
          <cell r="M22">
            <v>2198000</v>
          </cell>
          <cell r="N22">
            <v>104666.66666666667</v>
          </cell>
          <cell r="O22">
            <v>21</v>
          </cell>
        </row>
        <row r="23">
          <cell r="K23" t="str">
            <v>95-P1-LO-80-TS-8d-02</v>
          </cell>
          <cell r="L23">
            <v>6.1419720759070806</v>
          </cell>
          <cell r="M23">
            <v>1386666.6666666665</v>
          </cell>
          <cell r="N23">
            <v>69333.333333333328</v>
          </cell>
          <cell r="O23">
            <v>20</v>
          </cell>
        </row>
        <row r="24">
          <cell r="K24" t="str">
            <v>95-P1-LO-80-TS-8d-03</v>
          </cell>
          <cell r="L24">
            <v>6.0657415025389749</v>
          </cell>
          <cell r="M24">
            <v>1163433.333333333</v>
          </cell>
          <cell r="N24">
            <v>55666.666666666657</v>
          </cell>
          <cell r="O24">
            <v>20.9</v>
          </cell>
        </row>
        <row r="25">
          <cell r="K25" t="str">
            <v>95-P1-LO-80-TS-8d-04</v>
          </cell>
          <cell r="L25">
            <v>6.2371414273388357</v>
          </cell>
          <cell r="M25">
            <v>1726400</v>
          </cell>
          <cell r="N25">
            <v>83000</v>
          </cell>
          <cell r="O25">
            <v>20.8</v>
          </cell>
        </row>
        <row r="26">
          <cell r="K26" t="str">
            <v>95-P1-LO-80-TS-8d-05</v>
          </cell>
          <cell r="L26">
            <v>6.1651255690882287</v>
          </cell>
          <cell r="M26">
            <v>1462600.0000000002</v>
          </cell>
          <cell r="N26">
            <v>68666.666666666672</v>
          </cell>
          <cell r="O26">
            <v>21.3</v>
          </cell>
        </row>
        <row r="27">
          <cell r="K27" t="str">
            <v>95-P1-SA-80-TS-8d-01</v>
          </cell>
          <cell r="L27">
            <v>6.0163646794562942</v>
          </cell>
          <cell r="M27">
            <v>1038399.9999999998</v>
          </cell>
          <cell r="N27">
            <v>58666.666666666657</v>
          </cell>
          <cell r="O27">
            <v>17.7</v>
          </cell>
        </row>
        <row r="28">
          <cell r="K28" t="str">
            <v>95-P1-SA-80-TS-8d-02</v>
          </cell>
          <cell r="L28">
            <v>5.83775673681615</v>
          </cell>
          <cell r="M28">
            <v>688266.66666666663</v>
          </cell>
          <cell r="N28">
            <v>38666.666666666664</v>
          </cell>
          <cell r="O28">
            <v>17.8</v>
          </cell>
        </row>
        <row r="29">
          <cell r="K29" t="str">
            <v>95-P1-SA-80-TS-8d-03</v>
          </cell>
          <cell r="L29">
            <v>5.9819544444699737</v>
          </cell>
          <cell r="M29">
            <v>959300.00000000012</v>
          </cell>
          <cell r="N29">
            <v>53000</v>
          </cell>
          <cell r="O29">
            <v>18.100000000000001</v>
          </cell>
        </row>
        <row r="30">
          <cell r="K30" t="str">
            <v>95-P1-SA-80-TS-8d-04</v>
          </cell>
          <cell r="L30">
            <v>6.0184785801729612</v>
          </cell>
          <cell r="M30">
            <v>1043466.6666666666</v>
          </cell>
          <cell r="N30">
            <v>57333.333333333336</v>
          </cell>
          <cell r="O30">
            <v>18.2</v>
          </cell>
        </row>
        <row r="31">
          <cell r="K31" t="str">
            <v>95-P1-SA-80-TS-8d-05</v>
          </cell>
          <cell r="L31">
            <v>6.8511767834109376</v>
          </cell>
          <cell r="M31">
            <v>7098666.666666667</v>
          </cell>
          <cell r="N31">
            <v>403333.33333333331</v>
          </cell>
          <cell r="O31">
            <v>17.600000000000001</v>
          </cell>
        </row>
        <row r="32">
          <cell r="K32" t="str">
            <v>95-P1-BI-80-BS-8d-01</v>
          </cell>
          <cell r="L32">
            <v>5.0791812460476251</v>
          </cell>
          <cell r="M32">
            <v>120000</v>
          </cell>
          <cell r="N32">
            <v>12000</v>
          </cell>
          <cell r="O32">
            <v>10</v>
          </cell>
        </row>
        <row r="33">
          <cell r="K33" t="str">
            <v>95-P1-BI-80-BS-8d-02</v>
          </cell>
          <cell r="L33">
            <v>5.5276299008713385</v>
          </cell>
          <cell r="M33">
            <v>337000</v>
          </cell>
          <cell r="N33">
            <v>33700</v>
          </cell>
          <cell r="O33">
            <v>10</v>
          </cell>
        </row>
        <row r="34">
          <cell r="K34" t="str">
            <v>95-P1-BI-80-BS-8d-03</v>
          </cell>
          <cell r="L34">
            <v>5.2528530309798933</v>
          </cell>
          <cell r="M34">
            <v>179000</v>
          </cell>
          <cell r="N34">
            <v>17900</v>
          </cell>
          <cell r="O34">
            <v>10</v>
          </cell>
        </row>
        <row r="35">
          <cell r="K35" t="str">
            <v>95-P1-BI-80-BS-8d-04</v>
          </cell>
          <cell r="L35">
            <v>5.5622928644564746</v>
          </cell>
          <cell r="M35">
            <v>365000</v>
          </cell>
          <cell r="N35">
            <v>36500</v>
          </cell>
          <cell r="O35">
            <v>10</v>
          </cell>
        </row>
        <row r="36">
          <cell r="K36" t="str">
            <v>95-P1-BI-80-BS-8d-04</v>
          </cell>
          <cell r="L36">
            <v>5.5622928644564746</v>
          </cell>
          <cell r="M36">
            <v>365000</v>
          </cell>
          <cell r="N36">
            <v>36500</v>
          </cell>
          <cell r="O36">
            <v>10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ata QC"/>
      <sheetName val="Stainless Steel (2)"/>
      <sheetName val="Soils (2)"/>
      <sheetName val="Negative Controls(2)"/>
    </sheetNames>
    <sheetDataSet>
      <sheetData sheetId="0">
        <row r="3">
          <cell r="K3" t="str">
            <v>95-P1-SS-80-PC-2W-1</v>
          </cell>
          <cell r="L3">
            <v>6.8887409606828927</v>
          </cell>
          <cell r="M3">
            <v>7740000</v>
          </cell>
          <cell r="N3">
            <v>387000</v>
          </cell>
          <cell r="O3">
            <v>20</v>
          </cell>
        </row>
        <row r="4">
          <cell r="K4" t="str">
            <v>95-P1-CL-80-PC-2W-01</v>
          </cell>
          <cell r="L4">
            <v>7.3440908486512448</v>
          </cell>
          <cell r="M4">
            <v>22084666.666666668</v>
          </cell>
          <cell r="N4">
            <v>1046666.6666666666</v>
          </cell>
          <cell r="O4">
            <v>21.1</v>
          </cell>
        </row>
        <row r="5">
          <cell r="K5" t="str">
            <v>95-P1-LO-80-PC-2W-01</v>
          </cell>
          <cell r="L5">
            <v>7.230704313612569</v>
          </cell>
          <cell r="M5">
            <v>17010000</v>
          </cell>
          <cell r="N5">
            <v>810000</v>
          </cell>
          <cell r="O5">
            <v>21</v>
          </cell>
        </row>
        <row r="6">
          <cell r="K6" t="str">
            <v>95-P1-SA-80-PC-2W-01</v>
          </cell>
          <cell r="L6">
            <v>7.4859484492164432</v>
          </cell>
          <cell r="M6">
            <v>30616000</v>
          </cell>
          <cell r="N6">
            <v>1720000</v>
          </cell>
          <cell r="O6">
            <v>17.8</v>
          </cell>
        </row>
        <row r="7">
          <cell r="K7" t="str">
            <v>95-P1-BI-80-BP-2W-1</v>
          </cell>
          <cell r="L7">
            <v>6.9912260756924951</v>
          </cell>
          <cell r="M7">
            <v>9800000</v>
          </cell>
          <cell r="N7">
            <v>490000</v>
          </cell>
          <cell r="O7">
            <v>20</v>
          </cell>
        </row>
        <row r="8">
          <cell r="K8" t="str">
            <v>95-P1-SS-80-NC-2W-01</v>
          </cell>
          <cell r="L8">
            <v>1.6464409530598341</v>
          </cell>
          <cell r="M8">
            <v>44.303797468354425</v>
          </cell>
          <cell r="N8">
            <v>2.2151898734177213</v>
          </cell>
          <cell r="O8">
            <v>20</v>
          </cell>
        </row>
        <row r="9">
          <cell r="K9" t="str">
            <v>95-P1-CL-80-NC-2W-01</v>
          </cell>
          <cell r="L9">
            <v>1.920123326290724</v>
          </cell>
          <cell r="M9">
            <v>83.2</v>
          </cell>
          <cell r="N9">
            <v>4</v>
          </cell>
          <cell r="O9">
            <v>20.8</v>
          </cell>
        </row>
        <row r="10">
          <cell r="K10" t="str">
            <v>95-P1-LO-80-NC-2W-01</v>
          </cell>
          <cell r="L10">
            <v>1.8830933585756899</v>
          </cell>
          <cell r="M10">
            <v>76.400000000000006</v>
          </cell>
          <cell r="N10">
            <v>4</v>
          </cell>
          <cell r="O10">
            <v>19.100000000000001</v>
          </cell>
        </row>
        <row r="11">
          <cell r="K11" t="str">
            <v>95-P1-SA-80-NC-2W-01</v>
          </cell>
          <cell r="L11">
            <v>1.8692317197309762</v>
          </cell>
          <cell r="M11">
            <v>74</v>
          </cell>
          <cell r="N11">
            <v>4</v>
          </cell>
          <cell r="O11">
            <v>18.5</v>
          </cell>
        </row>
        <row r="12">
          <cell r="K12" t="str">
            <v>95-P1-SS-80-TS-2W-01</v>
          </cell>
          <cell r="L12">
            <v>3.6614971791798303</v>
          </cell>
          <cell r="M12">
            <v>4586.666666666667</v>
          </cell>
          <cell r="N12">
            <v>229.33333333333334</v>
          </cell>
          <cell r="O12">
            <v>20</v>
          </cell>
        </row>
        <row r="13">
          <cell r="K13" t="str">
            <v>95-P1-SS-80-TS-2W-2</v>
          </cell>
          <cell r="L13">
            <v>4.330413773349191</v>
          </cell>
          <cell r="M13">
            <v>21400</v>
          </cell>
          <cell r="N13">
            <v>1070</v>
          </cell>
          <cell r="O13">
            <v>20</v>
          </cell>
        </row>
        <row r="14">
          <cell r="K14" t="str">
            <v>95-P1-SS-80-TS-2W-3</v>
          </cell>
          <cell r="L14">
            <v>4.1892094895823062</v>
          </cell>
          <cell r="M14">
            <v>15460</v>
          </cell>
          <cell r="N14">
            <v>773</v>
          </cell>
          <cell r="O14">
            <v>20</v>
          </cell>
        </row>
        <row r="15">
          <cell r="K15" t="str">
            <v>95-P1-SS-80-TS-2W-4</v>
          </cell>
          <cell r="L15">
            <v>4.220631019448092</v>
          </cell>
          <cell r="M15">
            <v>16620</v>
          </cell>
          <cell r="N15">
            <v>831</v>
          </cell>
          <cell r="O15">
            <v>20</v>
          </cell>
        </row>
        <row r="16">
          <cell r="K16" t="str">
            <v>95-P1-SS-80-TS-2W-5</v>
          </cell>
          <cell r="L16">
            <v>4.4742162640762553</v>
          </cell>
          <cell r="M16">
            <v>29800</v>
          </cell>
          <cell r="N16">
            <v>1490</v>
          </cell>
          <cell r="O16">
            <v>20</v>
          </cell>
        </row>
        <row r="17">
          <cell r="K17" t="str">
            <v>95-P1-CL-80-TS-2W-01</v>
          </cell>
          <cell r="L17">
            <v>5.715446198616883</v>
          </cell>
          <cell r="M17">
            <v>519333.33333333331</v>
          </cell>
          <cell r="N17">
            <v>25333.333333333332</v>
          </cell>
          <cell r="O17">
            <v>20.5</v>
          </cell>
        </row>
        <row r="18">
          <cell r="K18" t="str">
            <v>95-P1-CL-80-TS-2W-02</v>
          </cell>
          <cell r="L18">
            <v>5.7068883949816174</v>
          </cell>
          <cell r="M18">
            <v>509200</v>
          </cell>
          <cell r="N18">
            <v>25333.333333333332</v>
          </cell>
          <cell r="O18">
            <v>20.100000000000001</v>
          </cell>
        </row>
        <row r="19">
          <cell r="K19" t="str">
            <v>95-P1-CL-80-TS-2W-03</v>
          </cell>
          <cell r="L19">
            <v>6.0882920521798374</v>
          </cell>
          <cell r="M19">
            <v>1225440</v>
          </cell>
          <cell r="N19">
            <v>59200</v>
          </cell>
          <cell r="O19">
            <v>20.7</v>
          </cell>
        </row>
        <row r="20">
          <cell r="K20" t="str">
            <v>95-P1-CL-80-TS-2W-04</v>
          </cell>
          <cell r="L20">
            <v>6.0126179138739051</v>
          </cell>
          <cell r="M20">
            <v>1029479.9999999999</v>
          </cell>
          <cell r="N20">
            <v>49733.333333333328</v>
          </cell>
          <cell r="O20">
            <v>20.7</v>
          </cell>
        </row>
        <row r="21">
          <cell r="K21" t="str">
            <v>95-P1-CL-80-TS-2W-05</v>
          </cell>
          <cell r="L21">
            <v>5.7869406159982173</v>
          </cell>
          <cell r="M21">
            <v>612266.66666666674</v>
          </cell>
          <cell r="N21">
            <v>29866.666666666668</v>
          </cell>
          <cell r="O21">
            <v>20.5</v>
          </cell>
        </row>
        <row r="22">
          <cell r="K22" t="str">
            <v>95-P1-LO-80-TS-2W-01</v>
          </cell>
          <cell r="L22">
            <v>5.3783252095960723</v>
          </cell>
          <cell r="M22">
            <v>238960.00000000003</v>
          </cell>
          <cell r="N22">
            <v>11600</v>
          </cell>
          <cell r="O22">
            <v>20.6</v>
          </cell>
        </row>
        <row r="23">
          <cell r="K23" t="str">
            <v>95-P1-LO-80-TS-2W-02</v>
          </cell>
          <cell r="L23">
            <v>5.49781393340169</v>
          </cell>
          <cell r="M23">
            <v>314640</v>
          </cell>
          <cell r="N23">
            <v>15200</v>
          </cell>
          <cell r="O23">
            <v>20.7</v>
          </cell>
        </row>
        <row r="24">
          <cell r="K24" t="str">
            <v>95-P1-LO-80-TS-2W-03</v>
          </cell>
          <cell r="L24">
            <v>5.6168114763725852</v>
          </cell>
          <cell r="M24">
            <v>413820</v>
          </cell>
          <cell r="N24">
            <v>19800</v>
          </cell>
          <cell r="O24">
            <v>20.9</v>
          </cell>
        </row>
        <row r="25">
          <cell r="K25" t="str">
            <v>95-P1-LO-80-TS-2W-04</v>
          </cell>
          <cell r="L25">
            <v>5.8741724635901145</v>
          </cell>
          <cell r="M25">
            <v>748466.66666666663</v>
          </cell>
          <cell r="N25">
            <v>36333.333333333328</v>
          </cell>
          <cell r="O25">
            <v>20.6</v>
          </cell>
        </row>
        <row r="26">
          <cell r="K26" t="str">
            <v>95-P1-LO-80-TS-2W-05</v>
          </cell>
          <cell r="L26">
            <v>5.7568692919402151</v>
          </cell>
          <cell r="M26">
            <v>571306.66666666674</v>
          </cell>
          <cell r="N26">
            <v>27466.666666666668</v>
          </cell>
          <cell r="O26">
            <v>20.8</v>
          </cell>
        </row>
        <row r="27">
          <cell r="K27" t="str">
            <v>95-P1-SA-80-TS-2W-01</v>
          </cell>
          <cell r="L27">
            <v>5.6486331889899679</v>
          </cell>
          <cell r="M27">
            <v>445279.99999999994</v>
          </cell>
          <cell r="N27">
            <v>24200</v>
          </cell>
          <cell r="O27">
            <v>18.399999999999999</v>
          </cell>
        </row>
        <row r="28">
          <cell r="K28" t="str">
            <v>95-P1-SA-80-TS-2W-02</v>
          </cell>
          <cell r="L28">
            <v>5.3981136917305026</v>
          </cell>
          <cell r="M28">
            <v>250099.99999999997</v>
          </cell>
          <cell r="N28">
            <v>13666.666666666664</v>
          </cell>
          <cell r="O28">
            <v>18.3</v>
          </cell>
        </row>
        <row r="29">
          <cell r="K29" t="str">
            <v>95-P1-SA-80-TS-2W-03</v>
          </cell>
          <cell r="L29">
            <v>5.36608659902</v>
          </cell>
          <cell r="M29">
            <v>232320.00000000003</v>
          </cell>
          <cell r="N29">
            <v>13200</v>
          </cell>
          <cell r="O29">
            <v>17.600000000000001</v>
          </cell>
        </row>
        <row r="30">
          <cell r="K30" t="str">
            <v>95-P1-SA-80-TS-2W-04</v>
          </cell>
          <cell r="L30">
            <v>5.8599504629994694</v>
          </cell>
          <cell r="M30">
            <v>724353.33333333326</v>
          </cell>
          <cell r="N30">
            <v>40466.666666666664</v>
          </cell>
          <cell r="O30">
            <v>17.899999999999999</v>
          </cell>
        </row>
        <row r="31">
          <cell r="K31" t="str">
            <v>95-P1-SA-80-TS-2W-05</v>
          </cell>
          <cell r="L31">
            <v>5.2886962605902559</v>
          </cell>
          <cell r="M31">
            <v>194400</v>
          </cell>
          <cell r="N31">
            <v>10800</v>
          </cell>
          <cell r="O31">
            <v>18</v>
          </cell>
        </row>
        <row r="32">
          <cell r="K32" t="str">
            <v>95-P1-BI-80-BS-2W-01</v>
          </cell>
          <cell r="L32">
            <v>4.5563025007672868</v>
          </cell>
          <cell r="M32">
            <v>36000</v>
          </cell>
          <cell r="N32">
            <v>1800</v>
          </cell>
          <cell r="O32">
            <v>20</v>
          </cell>
        </row>
        <row r="33">
          <cell r="K33" t="str">
            <v>95-P1-BI-80-BS-2W-02</v>
          </cell>
          <cell r="L33">
            <v>4.3138672203691533</v>
          </cell>
          <cell r="M33">
            <v>20600</v>
          </cell>
          <cell r="N33">
            <v>1030</v>
          </cell>
          <cell r="O33">
            <v>20</v>
          </cell>
        </row>
        <row r="34">
          <cell r="K34" t="str">
            <v>95-P1-BI-80-BS-2W-03</v>
          </cell>
          <cell r="L34">
            <v>4.1271047983648073</v>
          </cell>
          <cell r="M34">
            <v>13400</v>
          </cell>
          <cell r="N34">
            <v>670</v>
          </cell>
          <cell r="O34">
            <v>20</v>
          </cell>
        </row>
        <row r="35">
          <cell r="K35" t="str">
            <v>95-P1-BI-80-BS-2W-04</v>
          </cell>
          <cell r="L35">
            <v>4.5820633629117085</v>
          </cell>
          <cell r="M35">
            <v>38200</v>
          </cell>
          <cell r="N35">
            <v>1910</v>
          </cell>
          <cell r="O35">
            <v>20</v>
          </cell>
        </row>
        <row r="36">
          <cell r="K36" t="str">
            <v>95-P1-BI-80-BS-2W-05</v>
          </cell>
          <cell r="L36">
            <v>4.3873898263387296</v>
          </cell>
          <cell r="M36">
            <v>24400</v>
          </cell>
          <cell r="N36">
            <v>1220</v>
          </cell>
          <cell r="O36">
            <v>20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ata QC"/>
      <sheetName val="Stainless Steel (2)"/>
      <sheetName val="Soils (2)"/>
      <sheetName val="Negative Controls(2)"/>
    </sheetNames>
    <sheetDataSet>
      <sheetData sheetId="0">
        <row r="3">
          <cell r="K3" t="str">
            <v>95-P1-SS-80-PC-28d</v>
          </cell>
          <cell r="L3">
            <v>7.357934847000454</v>
          </cell>
          <cell r="M3">
            <v>22800000</v>
          </cell>
          <cell r="N3">
            <v>1140000</v>
          </cell>
          <cell r="O3">
            <v>20</v>
          </cell>
        </row>
        <row r="4">
          <cell r="K4" t="str">
            <v>95-P1-CL-80-PC-4W-01</v>
          </cell>
          <cell r="L4">
            <v>7.6259157901974994</v>
          </cell>
          <cell r="M4">
            <v>42258666.666666664</v>
          </cell>
          <cell r="N4">
            <v>1993333.3333333333</v>
          </cell>
          <cell r="O4">
            <v>21.2</v>
          </cell>
        </row>
        <row r="5">
          <cell r="K5" t="str">
            <v>95-P1-LO-80-PC-4W-01</v>
          </cell>
          <cell r="L5">
            <v>7.6129603633191589</v>
          </cell>
          <cell r="M5">
            <v>41016666.666666664</v>
          </cell>
          <cell r="N5">
            <v>1916666.6666666665</v>
          </cell>
          <cell r="O5">
            <v>21.4</v>
          </cell>
        </row>
        <row r="6">
          <cell r="K6" t="str">
            <v>95-P1-SA-80-PC-4W-01</v>
          </cell>
          <cell r="L6">
            <v>7.917872955198848</v>
          </cell>
          <cell r="M6">
            <v>82770000</v>
          </cell>
          <cell r="N6">
            <v>4650000</v>
          </cell>
          <cell r="O6">
            <v>17.8</v>
          </cell>
        </row>
        <row r="7">
          <cell r="K7" t="str">
            <v>95-P1-BI-80-BP-28d</v>
          </cell>
          <cell r="L7">
            <v>5.1986570869544222</v>
          </cell>
          <cell r="M7">
            <v>158000</v>
          </cell>
          <cell r="N7">
            <v>7900</v>
          </cell>
          <cell r="O7">
            <v>20</v>
          </cell>
        </row>
        <row r="8">
          <cell r="K8" t="str">
            <v>95-P1-SS-80-NC-4W-01</v>
          </cell>
          <cell r="L8">
            <v>0.1220530483708118</v>
          </cell>
          <cell r="M8">
            <v>1.3245033112582782</v>
          </cell>
          <cell r="N8">
            <v>6.6225165562913912E-2</v>
          </cell>
          <cell r="O8">
            <v>20</v>
          </cell>
        </row>
        <row r="9">
          <cell r="K9" t="str">
            <v>95-P1-CL-80-NC-4W-01</v>
          </cell>
          <cell r="L9">
            <v>1.9074113607745862</v>
          </cell>
          <cell r="M9">
            <v>80.8</v>
          </cell>
          <cell r="N9">
            <v>4</v>
          </cell>
          <cell r="O9">
            <v>20.2</v>
          </cell>
        </row>
        <row r="10">
          <cell r="K10" t="str">
            <v>95-P1-LO-80-NC-4W-01</v>
          </cell>
          <cell r="L10">
            <v>1.8920946026904804</v>
          </cell>
          <cell r="M10">
            <v>78</v>
          </cell>
          <cell r="N10">
            <v>4</v>
          </cell>
          <cell r="O10">
            <v>19.5</v>
          </cell>
        </row>
        <row r="11">
          <cell r="K11" t="str">
            <v>95-P1-SA-80-NC-4W-01</v>
          </cell>
          <cell r="L11">
            <v>1.8195439355418688</v>
          </cell>
          <cell r="M11">
            <v>66</v>
          </cell>
          <cell r="N11">
            <v>4</v>
          </cell>
          <cell r="O11">
            <v>16.5</v>
          </cell>
        </row>
        <row r="12">
          <cell r="K12" t="str">
            <v>95-P1-SS-80-TS-4W-01</v>
          </cell>
          <cell r="L12">
            <v>0.84873232466935089</v>
          </cell>
          <cell r="M12">
            <v>7.0588235294117654</v>
          </cell>
          <cell r="N12">
            <v>0.35294117647058826</v>
          </cell>
          <cell r="O12">
            <v>20</v>
          </cell>
        </row>
        <row r="13">
          <cell r="K13" t="str">
            <v>95-P1-SS-80-TS-4W-02</v>
          </cell>
          <cell r="L13">
            <v>0.91567911429996407</v>
          </cell>
          <cell r="M13">
            <v>8.235294117647058</v>
          </cell>
          <cell r="N13">
            <v>0.41176470588235292</v>
          </cell>
          <cell r="O13">
            <v>20</v>
          </cell>
        </row>
        <row r="14">
          <cell r="K14" t="str">
            <v>95-P1-SS-80-TS-4W-03</v>
          </cell>
          <cell r="L14">
            <v>1.1549019599857433</v>
          </cell>
          <cell r="M14">
            <v>14.285714285714286</v>
          </cell>
          <cell r="N14">
            <v>0.7142857142857143</v>
          </cell>
          <cell r="O14">
            <v>20</v>
          </cell>
        </row>
        <row r="15">
          <cell r="K15" t="str">
            <v>95-P1-SS-80-TS-4W-04</v>
          </cell>
          <cell r="L15">
            <v>0.76447155309245107</v>
          </cell>
          <cell r="M15">
            <v>5.8139534883720936</v>
          </cell>
          <cell r="N15">
            <v>0.29069767441860467</v>
          </cell>
          <cell r="O15">
            <v>20</v>
          </cell>
        </row>
        <row r="16">
          <cell r="K16" t="str">
            <v>95-P1-SS-80-TS-4W-05</v>
          </cell>
          <cell r="L16">
            <v>0.42021640338318977</v>
          </cell>
          <cell r="M16">
            <v>2.6315789473684208</v>
          </cell>
          <cell r="N16">
            <v>0.13157894736842105</v>
          </cell>
          <cell r="O16">
            <v>20</v>
          </cell>
        </row>
        <row r="17">
          <cell r="K17" t="str">
            <v>95-P1-CL-80-TS-4W-01</v>
          </cell>
          <cell r="L17">
            <v>4.567731962548069</v>
          </cell>
          <cell r="M17">
            <v>36960</v>
          </cell>
          <cell r="N17">
            <v>1866.6666666666665</v>
          </cell>
          <cell r="O17">
            <v>19.8</v>
          </cell>
        </row>
        <row r="18">
          <cell r="K18" t="str">
            <v>95-P1-CL-80-TS-4W-02</v>
          </cell>
          <cell r="L18">
            <v>4.5569052690554477</v>
          </cell>
          <cell r="M18">
            <v>36050</v>
          </cell>
          <cell r="N18">
            <v>1750</v>
          </cell>
          <cell r="O18">
            <v>20.6</v>
          </cell>
        </row>
        <row r="19">
          <cell r="K19" t="str">
            <v>95-P1-CL-80-TS-4W-03</v>
          </cell>
          <cell r="L19">
            <v>4.5689054149828792</v>
          </cell>
          <cell r="M19">
            <v>37060</v>
          </cell>
          <cell r="N19">
            <v>1816.6666666666667</v>
          </cell>
          <cell r="O19">
            <v>20.399999999999999</v>
          </cell>
        </row>
        <row r="20">
          <cell r="K20" t="str">
            <v>95-P1-CL-80-TS-4W-04</v>
          </cell>
          <cell r="L20">
            <v>3.9677226572551083</v>
          </cell>
          <cell r="M20">
            <v>9283.7333333333336</v>
          </cell>
          <cell r="N20">
            <v>450.66666666666669</v>
          </cell>
          <cell r="O20">
            <v>20.6</v>
          </cell>
        </row>
        <row r="21">
          <cell r="K21" t="str">
            <v>95-P1-CL-80-TS-4W-05</v>
          </cell>
          <cell r="L21">
            <v>4.0846811155248357</v>
          </cell>
          <cell r="M21">
            <v>12152.933333333332</v>
          </cell>
          <cell r="N21">
            <v>598.66666666666663</v>
          </cell>
          <cell r="O21">
            <v>20.3</v>
          </cell>
        </row>
        <row r="22">
          <cell r="K22" t="str">
            <v>95-P1-LO-80-TS-4W-01</v>
          </cell>
          <cell r="L22">
            <v>4.7688476760616325</v>
          </cell>
          <cell r="M22">
            <v>58728.333333333328</v>
          </cell>
          <cell r="N22">
            <v>2783.333333333333</v>
          </cell>
          <cell r="O22">
            <v>21.1</v>
          </cell>
        </row>
        <row r="23">
          <cell r="K23" t="str">
            <v>95-P1-LO-80-TS-4W-02</v>
          </cell>
          <cell r="L23">
            <v>4.8170803459750839</v>
          </cell>
          <cell r="M23">
            <v>65626.666666666657</v>
          </cell>
          <cell r="N23">
            <v>3066.6666666666665</v>
          </cell>
          <cell r="O23">
            <v>21.4</v>
          </cell>
        </row>
        <row r="24">
          <cell r="K24" t="str">
            <v>95-P1-LO-80-TS-4W-03</v>
          </cell>
          <cell r="L24">
            <v>4.8361658162765666</v>
          </cell>
          <cell r="M24">
            <v>68575</v>
          </cell>
          <cell r="N24">
            <v>3250</v>
          </cell>
          <cell r="O24">
            <v>21.1</v>
          </cell>
        </row>
        <row r="25">
          <cell r="K25" t="str">
            <v>95-P1-LO-80-TS-4W-04</v>
          </cell>
          <cell r="L25">
            <v>4.7505598180332074</v>
          </cell>
          <cell r="M25">
            <v>56306.666666666664</v>
          </cell>
          <cell r="N25">
            <v>2733.333333333333</v>
          </cell>
          <cell r="O25">
            <v>20.6</v>
          </cell>
        </row>
        <row r="26">
          <cell r="K26" t="str">
            <v>95-P1-LO-80-TS-4W-05</v>
          </cell>
          <cell r="L26">
            <v>4.868330896656162</v>
          </cell>
          <cell r="M26">
            <v>73846.666666666672</v>
          </cell>
          <cell r="N26">
            <v>3533.3333333333335</v>
          </cell>
          <cell r="O26">
            <v>20.9</v>
          </cell>
        </row>
        <row r="27">
          <cell r="K27" t="str">
            <v>95-P1-SA-80-TS-4W-01</v>
          </cell>
          <cell r="L27">
            <v>4.3676540466474076</v>
          </cell>
          <cell r="M27">
            <v>23315.999999999996</v>
          </cell>
          <cell r="N27">
            <v>1340</v>
          </cell>
          <cell r="O27">
            <v>17.399999999999999</v>
          </cell>
        </row>
        <row r="28">
          <cell r="K28" t="str">
            <v>95-P1-SA-80-TS-4W-02</v>
          </cell>
          <cell r="L28">
            <v>3.7414037474803372</v>
          </cell>
          <cell r="M28">
            <v>5513.2</v>
          </cell>
          <cell r="N28">
            <v>308</v>
          </cell>
          <cell r="O28">
            <v>17.899999999999999</v>
          </cell>
        </row>
        <row r="29">
          <cell r="K29" t="str">
            <v>95-P1-SA-80-TS-4W-03</v>
          </cell>
          <cell r="L29">
            <v>4.3551832360096752</v>
          </cell>
          <cell r="M29">
            <v>22656</v>
          </cell>
          <cell r="N29">
            <v>1280</v>
          </cell>
          <cell r="O29">
            <v>17.7</v>
          </cell>
        </row>
        <row r="30">
          <cell r="K30" t="str">
            <v>95-P1-SA-80-TS-4W-04</v>
          </cell>
          <cell r="L30">
            <v>4.2070955404192176</v>
          </cell>
          <cell r="M30">
            <v>16109.999999999998</v>
          </cell>
          <cell r="N30">
            <v>900</v>
          </cell>
          <cell r="O30">
            <v>17.899999999999999</v>
          </cell>
        </row>
        <row r="31">
          <cell r="K31" t="str">
            <v>95-P1-SA-80-TS-4W-05</v>
          </cell>
          <cell r="L31">
            <v>4.5577477416414682</v>
          </cell>
          <cell r="M31">
            <v>36120</v>
          </cell>
          <cell r="N31">
            <v>2006.6666666666665</v>
          </cell>
          <cell r="O31">
            <v>18</v>
          </cell>
        </row>
        <row r="32">
          <cell r="K32" t="str">
            <v>95-P1-BI-80-BS-4W-01</v>
          </cell>
          <cell r="L32">
            <v>0.37161106994968846</v>
          </cell>
          <cell r="M32">
            <v>2.3529411764705883</v>
          </cell>
          <cell r="N32">
            <v>0.11764705882352941</v>
          </cell>
          <cell r="O32">
            <v>20</v>
          </cell>
        </row>
        <row r="33">
          <cell r="K33" t="str">
            <v>95-P1-BI-80-BS-4W-02</v>
          </cell>
          <cell r="L33">
            <v>0.39254497678533151</v>
          </cell>
          <cell r="M33">
            <v>2.4691358024691361</v>
          </cell>
          <cell r="N33">
            <v>0.1234567901234568</v>
          </cell>
          <cell r="O33">
            <v>20</v>
          </cell>
        </row>
        <row r="34">
          <cell r="K34" t="str">
            <v>95-P1-BI-80-BS-4W-03</v>
          </cell>
          <cell r="L34">
            <v>0.38195190328790724</v>
          </cell>
          <cell r="M34">
            <v>2.4096385542168672</v>
          </cell>
          <cell r="N34">
            <v>0.12048192771084336</v>
          </cell>
          <cell r="O34">
            <v>20</v>
          </cell>
        </row>
        <row r="35">
          <cell r="K35" t="str">
            <v>95-P1-BI-80-BS-4W-04</v>
          </cell>
          <cell r="L35">
            <v>0.3872161432802646</v>
          </cell>
          <cell r="M35">
            <v>2.4390243902439028</v>
          </cell>
          <cell r="N35">
            <v>0.12195121951219513</v>
          </cell>
          <cell r="O35">
            <v>20</v>
          </cell>
        </row>
        <row r="36">
          <cell r="K36" t="str">
            <v>95-P1-BI-80-BS-4W-05</v>
          </cell>
          <cell r="L36">
            <v>0.38195190328790724</v>
          </cell>
          <cell r="M36">
            <v>2.4096385542168672</v>
          </cell>
          <cell r="N36">
            <v>0.12048192771084336</v>
          </cell>
          <cell r="O36">
            <v>20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ata QC"/>
      <sheetName val="Stainless Steel (2)"/>
      <sheetName val="Soils (2)"/>
      <sheetName val="Negative Controls(2)"/>
    </sheetNames>
    <sheetDataSet>
      <sheetData sheetId="0">
        <row r="3">
          <cell r="K3" t="str">
            <v>95-P1-SS-80-PC-7W-01</v>
          </cell>
          <cell r="L3">
            <v>6.4313637641589869</v>
          </cell>
          <cell r="M3">
            <v>2700000</v>
          </cell>
          <cell r="N3">
            <v>135000</v>
          </cell>
          <cell r="O3">
            <v>20</v>
          </cell>
        </row>
        <row r="4">
          <cell r="K4" t="str">
            <v>95-P1-CL-80-PC-7W-01</v>
          </cell>
          <cell r="L4">
            <v>7.5947681134475049</v>
          </cell>
          <cell r="M4">
            <v>39334000</v>
          </cell>
          <cell r="N4">
            <v>1846666.6666666665</v>
          </cell>
          <cell r="O4">
            <v>21.3</v>
          </cell>
        </row>
        <row r="5">
          <cell r="K5" t="str">
            <v>95-P1-LO-80-PC-7W-01</v>
          </cell>
          <cell r="L5">
            <v>7.5212514389547929</v>
          </cell>
          <cell r="M5">
            <v>33208666.666666668</v>
          </cell>
          <cell r="N5">
            <v>1523333.3333333333</v>
          </cell>
          <cell r="O5">
            <v>21.8</v>
          </cell>
        </row>
        <row r="6">
          <cell r="K6" t="str">
            <v>95-P1-SA-80-PC-7W-01</v>
          </cell>
          <cell r="L6">
            <v>8.564192460626197</v>
          </cell>
          <cell r="M6">
            <v>366599999.99999994</v>
          </cell>
          <cell r="N6">
            <v>20366666.666666664</v>
          </cell>
          <cell r="O6">
            <v>18</v>
          </cell>
        </row>
        <row r="7">
          <cell r="K7" t="str">
            <v>95-P1-BI-80-BP-7W-01</v>
          </cell>
          <cell r="L7">
            <v>6.330413773349191</v>
          </cell>
          <cell r="M7">
            <v>2140000</v>
          </cell>
          <cell r="N7">
            <v>107000</v>
          </cell>
          <cell r="O7">
            <v>20</v>
          </cell>
        </row>
        <row r="8">
          <cell r="K8" t="str">
            <v>95-P1-SS-80-NC-7W-01</v>
          </cell>
          <cell r="L8">
            <v>9.15149811213503E-2</v>
          </cell>
          <cell r="M8">
            <v>1.2345679012345681</v>
          </cell>
          <cell r="N8">
            <v>6.1728395061728399E-2</v>
          </cell>
          <cell r="O8">
            <v>20</v>
          </cell>
        </row>
        <row r="9">
          <cell r="K9" t="str">
            <v>95-P1-CL-80-NC-7W-01</v>
          </cell>
          <cell r="L9">
            <v>1.9263424466256551</v>
          </cell>
          <cell r="M9">
            <v>84.4</v>
          </cell>
          <cell r="N9">
            <v>4</v>
          </cell>
          <cell r="O9">
            <v>21.1</v>
          </cell>
        </row>
        <row r="10">
          <cell r="K10" t="str">
            <v>95-P1-LO-80-NC-7W-01</v>
          </cell>
          <cell r="L10">
            <v>1.9385197251764918</v>
          </cell>
          <cell r="M10">
            <v>86.8</v>
          </cell>
          <cell r="N10">
            <v>4</v>
          </cell>
          <cell r="O10">
            <v>21.7</v>
          </cell>
        </row>
        <row r="11">
          <cell r="K11" t="str">
            <v>95-P1-SA-80-NC-7W-01</v>
          </cell>
          <cell r="L11">
            <v>1.8500332576897689</v>
          </cell>
          <cell r="M11">
            <v>70.8</v>
          </cell>
          <cell r="N11">
            <v>4</v>
          </cell>
          <cell r="O11">
            <v>17.7</v>
          </cell>
        </row>
        <row r="12">
          <cell r="K12" t="str">
            <v>95-P1-SS-80-TS-7W-01</v>
          </cell>
          <cell r="L12">
            <v>0.14266750356873154</v>
          </cell>
          <cell r="M12">
            <v>1.3888888888888888</v>
          </cell>
          <cell r="N12">
            <v>6.9444444444444448E-2</v>
          </cell>
          <cell r="O12">
            <v>20</v>
          </cell>
        </row>
        <row r="13">
          <cell r="K13" t="str">
            <v>95-P1-SS-80-TS-7W-02</v>
          </cell>
          <cell r="L13">
            <v>9.691001300805642E-2</v>
          </cell>
          <cell r="M13">
            <v>1.25</v>
          </cell>
          <cell r="N13">
            <v>6.25E-2</v>
          </cell>
          <cell r="O13">
            <v>20</v>
          </cell>
        </row>
        <row r="14">
          <cell r="K14" t="str">
            <v>95-P1-SS-80-TS-7W-03</v>
          </cell>
          <cell r="L14">
            <v>0.10790539730951963</v>
          </cell>
          <cell r="M14">
            <v>1.2820512820512822</v>
          </cell>
          <cell r="N14">
            <v>6.4102564102564111E-2</v>
          </cell>
          <cell r="O14">
            <v>20</v>
          </cell>
        </row>
        <row r="15">
          <cell r="K15" t="str">
            <v>95-P1-SS-80-TS-7W-04</v>
          </cell>
          <cell r="L15">
            <v>0.11350927482751813</v>
          </cell>
          <cell r="M15">
            <v>1.2987012987012987</v>
          </cell>
          <cell r="N15">
            <v>6.4935064935064929E-2</v>
          </cell>
          <cell r="O15">
            <v>20</v>
          </cell>
        </row>
        <row r="16">
          <cell r="K16" t="str">
            <v>95-P1-SS-80-TS-7W-05</v>
          </cell>
          <cell r="L16">
            <v>0.1191864077192086</v>
          </cell>
          <cell r="M16">
            <v>1.3157894736842104</v>
          </cell>
          <cell r="N16">
            <v>6.5789473684210523E-2</v>
          </cell>
          <cell r="O16">
            <v>20</v>
          </cell>
        </row>
        <row r="17">
          <cell r="K17" t="str">
            <v>95-P1-CL-80-TS-7W-01</v>
          </cell>
          <cell r="L17">
            <v>1.920123326290724</v>
          </cell>
          <cell r="M17">
            <v>83.2</v>
          </cell>
          <cell r="N17">
            <v>4</v>
          </cell>
          <cell r="O17">
            <v>20.8</v>
          </cell>
        </row>
        <row r="18">
          <cell r="K18" t="str">
            <v>95-P1-CL-80-TS-7W-02</v>
          </cell>
          <cell r="L18">
            <v>1.9304395947667001</v>
          </cell>
          <cell r="M18">
            <v>85.2</v>
          </cell>
          <cell r="N18">
            <v>4</v>
          </cell>
          <cell r="O18">
            <v>21.3</v>
          </cell>
        </row>
        <row r="19">
          <cell r="K19" t="str">
            <v>95-P1-CL-80-TS-7W-03</v>
          </cell>
          <cell r="L19">
            <v>1.9222062774390163</v>
          </cell>
          <cell r="M19">
            <v>83.6</v>
          </cell>
          <cell r="N19">
            <v>4</v>
          </cell>
          <cell r="O19">
            <v>20.9</v>
          </cell>
        </row>
        <row r="20">
          <cell r="K20" t="str">
            <v>95-P1-CL-80-TS-7W-04</v>
          </cell>
          <cell r="L20">
            <v>1.9159272116971158</v>
          </cell>
          <cell r="M20">
            <v>82.4</v>
          </cell>
          <cell r="N20">
            <v>4</v>
          </cell>
          <cell r="O20">
            <v>20.6</v>
          </cell>
        </row>
        <row r="21">
          <cell r="K21" t="str">
            <v>95-P1-CL-80-TS-7W-05</v>
          </cell>
          <cell r="L21">
            <v>1.920123326290724</v>
          </cell>
          <cell r="M21">
            <v>83.2</v>
          </cell>
          <cell r="N21">
            <v>4</v>
          </cell>
          <cell r="O21">
            <v>20.8</v>
          </cell>
        </row>
        <row r="22">
          <cell r="K22" t="str">
            <v>95-P1-LO-80-TS-7W-01</v>
          </cell>
          <cell r="L22">
            <v>2.6075265061350676</v>
          </cell>
          <cell r="M22">
            <v>405.06666666666666</v>
          </cell>
          <cell r="N22">
            <v>18.666666666666668</v>
          </cell>
          <cell r="O22">
            <v>21.7</v>
          </cell>
        </row>
        <row r="23">
          <cell r="K23" t="str">
            <v>95-P1-LO-80-TS-7W-02</v>
          </cell>
          <cell r="L23">
            <v>3.6035052322021435</v>
          </cell>
          <cell r="M23">
            <v>4013.3333333333339</v>
          </cell>
          <cell r="N23">
            <v>186.66666666666669</v>
          </cell>
          <cell r="O23">
            <v>21.5</v>
          </cell>
        </row>
        <row r="24">
          <cell r="K24" t="str">
            <v>95-P1-LO-80-TS-7w-03</v>
          </cell>
          <cell r="L24">
            <v>3.4255342204982635</v>
          </cell>
          <cell r="M24">
            <v>2664</v>
          </cell>
          <cell r="N24">
            <v>120</v>
          </cell>
          <cell r="O24">
            <v>22.2</v>
          </cell>
        </row>
        <row r="25">
          <cell r="K25" t="str">
            <v>95-P1-LO-80-TS-7w-04</v>
          </cell>
          <cell r="L25">
            <v>3.2455126678141499</v>
          </cell>
          <cell r="M25">
            <v>1760</v>
          </cell>
          <cell r="N25">
            <v>80</v>
          </cell>
          <cell r="O25">
            <v>22</v>
          </cell>
        </row>
        <row r="26">
          <cell r="K26" t="str">
            <v>95-P1-LO-80-TS-7w-05</v>
          </cell>
          <cell r="L26">
            <v>3.4553525099574909</v>
          </cell>
          <cell r="M26">
            <v>2853.3333333333335</v>
          </cell>
          <cell r="N26">
            <v>133.33333333333334</v>
          </cell>
          <cell r="O26">
            <v>21.4</v>
          </cell>
        </row>
        <row r="27">
          <cell r="K27" t="str">
            <v>95-P1-SA-80-TS-7w-01</v>
          </cell>
          <cell r="L27">
            <v>1.8500332576897689</v>
          </cell>
          <cell r="M27">
            <v>70.8</v>
          </cell>
          <cell r="N27">
            <v>4</v>
          </cell>
          <cell r="O27">
            <v>17.7</v>
          </cell>
        </row>
        <row r="28">
          <cell r="K28" t="str">
            <v>95-P1-SA-80-TS-7w-02</v>
          </cell>
          <cell r="L28">
            <v>1.8573324964312685</v>
          </cell>
          <cell r="M28">
            <v>72</v>
          </cell>
          <cell r="N28">
            <v>4</v>
          </cell>
          <cell r="O28">
            <v>18</v>
          </cell>
        </row>
        <row r="29">
          <cell r="K29" t="str">
            <v>95-P1-SA-80-TS-7w-03</v>
          </cell>
          <cell r="L29">
            <v>1.8573324964312685</v>
          </cell>
          <cell r="M29">
            <v>72</v>
          </cell>
          <cell r="N29">
            <v>4</v>
          </cell>
          <cell r="O29">
            <v>18</v>
          </cell>
        </row>
        <row r="30">
          <cell r="K30" t="str">
            <v>95-P1-SA-80-TS-7w-04</v>
          </cell>
          <cell r="L30">
            <v>1.8475726591421122</v>
          </cell>
          <cell r="M30">
            <v>70.400000000000006</v>
          </cell>
          <cell r="N30">
            <v>4</v>
          </cell>
          <cell r="O30">
            <v>17.600000000000001</v>
          </cell>
        </row>
        <row r="31">
          <cell r="K31" t="str">
            <v>95-P1-SA-80-TS-7w-05</v>
          </cell>
          <cell r="L31">
            <v>1.8621313793130372</v>
          </cell>
          <cell r="M31">
            <v>72.8</v>
          </cell>
          <cell r="N31">
            <v>4</v>
          </cell>
          <cell r="O31">
            <v>18.2</v>
          </cell>
        </row>
        <row r="32">
          <cell r="K32" t="str">
            <v>95-P1-BI-80-BS-7W-01</v>
          </cell>
          <cell r="L32">
            <v>0.3872161432802646</v>
          </cell>
          <cell r="M32">
            <v>2.4390243902439028</v>
          </cell>
          <cell r="N32">
            <v>0.12195121951219513</v>
          </cell>
          <cell r="O32">
            <v>20</v>
          </cell>
        </row>
        <row r="33">
          <cell r="K33" t="str">
            <v>95-P1-BI-80-BS-7W-02</v>
          </cell>
          <cell r="L33">
            <v>0.3979400086720376</v>
          </cell>
          <cell r="M33">
            <v>2.5</v>
          </cell>
          <cell r="N33">
            <v>0.125</v>
          </cell>
          <cell r="O33">
            <v>20</v>
          </cell>
        </row>
        <row r="34">
          <cell r="K34" t="str">
            <v>95-P1-BI-80-BS-7W-03</v>
          </cell>
          <cell r="L34">
            <v>0.35654732351381252</v>
          </cell>
          <cell r="M34">
            <v>2.2727272727272725</v>
          </cell>
          <cell r="N34">
            <v>0.11363636363636363</v>
          </cell>
          <cell r="O34">
            <v>20</v>
          </cell>
        </row>
        <row r="35">
          <cell r="K35" t="str">
            <v>95-P1-BI-80-BS-7W-04</v>
          </cell>
          <cell r="L35">
            <v>0.35654732351381252</v>
          </cell>
          <cell r="M35">
            <v>2.2727272727272725</v>
          </cell>
          <cell r="N35">
            <v>0.11363636363636363</v>
          </cell>
          <cell r="O35">
            <v>20</v>
          </cell>
        </row>
        <row r="36">
          <cell r="K36" t="str">
            <v>95-P1-BI-80-BS-7W-05</v>
          </cell>
          <cell r="L36">
            <v>0.37675070960209955</v>
          </cell>
          <cell r="M36">
            <v>2.3809523809523809</v>
          </cell>
          <cell r="N36">
            <v>0.11904761904761904</v>
          </cell>
          <cell r="O36">
            <v>20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X161"/>
  <sheetViews>
    <sheetView tabSelected="1" topLeftCell="J110" zoomScale="90" zoomScaleNormal="90" workbookViewId="0">
      <selection activeCell="AC60" sqref="AC60:AC64"/>
    </sheetView>
  </sheetViews>
  <sheetFormatPr defaultRowHeight="15" x14ac:dyDescent="0.25"/>
  <cols>
    <col min="1" max="1" width="19.5703125" customWidth="1"/>
    <col min="2" max="2" width="15.140625" style="9" customWidth="1"/>
    <col min="3" max="3" width="11.5703125" customWidth="1"/>
    <col min="4" max="4" width="15" customWidth="1"/>
    <col min="5" max="5" width="16.7109375" customWidth="1"/>
    <col min="6" max="6" width="12.42578125" customWidth="1"/>
    <col min="7" max="7" width="11.28515625" customWidth="1"/>
    <col min="8" max="8" width="14.7109375" customWidth="1"/>
    <col min="9" max="9" width="21" customWidth="1"/>
    <col min="10" max="10" width="13" style="22" customWidth="1"/>
    <col min="11" max="11" width="13.42578125" style="43" customWidth="1"/>
    <col min="12" max="12" width="8.85546875" style="43"/>
    <col min="13" max="13" width="13.28515625" customWidth="1"/>
    <col min="15" max="16" width="12" bestFit="1" customWidth="1"/>
    <col min="17" max="17" width="14.7109375" customWidth="1"/>
    <col min="18" max="18" width="19" customWidth="1"/>
    <col min="19" max="19" width="19.85546875" customWidth="1"/>
    <col min="20" max="20" width="13.140625" customWidth="1"/>
    <col min="21" max="22" width="12.140625" customWidth="1"/>
    <col min="23" max="23" width="20.28515625" bestFit="1" customWidth="1"/>
    <col min="24" max="24" width="14.7109375" style="22" customWidth="1"/>
    <col min="25" max="25" width="12.140625" style="43" customWidth="1"/>
    <col min="26" max="26" width="8.85546875" style="43"/>
    <col min="27" max="27" width="15" customWidth="1"/>
    <col min="28" max="28" width="27.7109375" style="143" bestFit="1" customWidth="1"/>
    <col min="29" max="29" width="22.7109375" style="27" bestFit="1" customWidth="1"/>
    <col min="30" max="30" width="37.140625" style="27" bestFit="1" customWidth="1"/>
    <col min="31" max="180" width="8.85546875" style="27"/>
  </cols>
  <sheetData>
    <row r="1" spans="1:32" ht="21.75" thickTop="1" x14ac:dyDescent="0.3">
      <c r="A1" s="205" t="s">
        <v>11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7"/>
      <c r="N1" s="299"/>
      <c r="AE1" s="142" t="s">
        <v>45</v>
      </c>
      <c r="AF1" s="27" t="s">
        <v>46</v>
      </c>
    </row>
    <row r="2" spans="1:32" ht="45" x14ac:dyDescent="0.25">
      <c r="A2" s="121" t="s">
        <v>15</v>
      </c>
      <c r="B2" s="122" t="s">
        <v>20</v>
      </c>
      <c r="C2" s="123" t="s">
        <v>0</v>
      </c>
      <c r="D2" s="123" t="s">
        <v>1</v>
      </c>
      <c r="E2" s="123" t="s">
        <v>2</v>
      </c>
      <c r="F2" s="123" t="s">
        <v>3</v>
      </c>
      <c r="G2" s="123" t="s">
        <v>4</v>
      </c>
      <c r="H2" s="123" t="s">
        <v>5</v>
      </c>
      <c r="I2" s="123" t="s">
        <v>6</v>
      </c>
      <c r="J2" s="124" t="s">
        <v>7</v>
      </c>
      <c r="K2" s="125" t="s">
        <v>8</v>
      </c>
      <c r="L2" s="125" t="s">
        <v>9</v>
      </c>
      <c r="M2" s="126" t="s">
        <v>10</v>
      </c>
      <c r="N2" s="299"/>
      <c r="O2" s="87"/>
      <c r="P2" s="88" t="s">
        <v>38</v>
      </c>
    </row>
    <row r="3" spans="1:32" ht="21" customHeight="1" x14ac:dyDescent="0.25">
      <c r="A3" s="278" t="s">
        <v>14</v>
      </c>
      <c r="B3" s="215" t="s">
        <v>28</v>
      </c>
      <c r="C3" s="196">
        <f>AVERAGE(J3:J7)</f>
        <v>6.9027688217468803</v>
      </c>
      <c r="D3" s="197">
        <f>STDEV(J3:J7)</f>
        <v>7.948120686273788E-2</v>
      </c>
      <c r="E3" s="189">
        <f>D3/C3</f>
        <v>1.1514395008034415E-2</v>
      </c>
      <c r="F3" s="190">
        <f>AVERAGE(K3:K7)</f>
        <v>8104000</v>
      </c>
      <c r="G3" s="191">
        <f>STDEV(K3:K7)</f>
        <v>1528620.2929439344</v>
      </c>
      <c r="H3" s="189">
        <f>G3/F3</f>
        <v>0.18862540633562863</v>
      </c>
      <c r="I3" s="61" t="str">
        <f>[1]Summary!K3</f>
        <v>95-P1-SS-80-IN-0W-01</v>
      </c>
      <c r="J3" s="96">
        <f>[1]Summary!L3</f>
        <v>7.0187004986662433</v>
      </c>
      <c r="K3" s="62">
        <f>[1]Summary!M3</f>
        <v>10440000</v>
      </c>
      <c r="L3" s="62">
        <f>[1]Summary!N3</f>
        <v>522000</v>
      </c>
      <c r="M3" s="63">
        <f>[1]Summary!O3</f>
        <v>20</v>
      </c>
      <c r="N3" s="299"/>
    </row>
    <row r="4" spans="1:32" ht="16.149999999999999" customHeight="1" x14ac:dyDescent="0.25">
      <c r="A4" s="278"/>
      <c r="B4" s="215"/>
      <c r="C4" s="196"/>
      <c r="D4" s="197"/>
      <c r="E4" s="189"/>
      <c r="F4" s="190"/>
      <c r="G4" s="191"/>
      <c r="H4" s="189"/>
      <c r="I4" s="61" t="str">
        <f>[1]Summary!K4</f>
        <v>95-P1-SS-80-IN-0W-02</v>
      </c>
      <c r="J4" s="96">
        <f>[1]Summary!L4</f>
        <v>6.8842287696326041</v>
      </c>
      <c r="K4" s="62">
        <f>[1]Summary!M4</f>
        <v>7660000</v>
      </c>
      <c r="L4" s="62">
        <f>[1]Summary!N4</f>
        <v>383000</v>
      </c>
      <c r="M4" s="63">
        <f>[1]Summary!O4</f>
        <v>20</v>
      </c>
      <c r="N4" s="299"/>
    </row>
    <row r="5" spans="1:32" ht="17.45" customHeight="1" x14ac:dyDescent="0.25">
      <c r="A5" s="278"/>
      <c r="B5" s="215"/>
      <c r="C5" s="196"/>
      <c r="D5" s="197"/>
      <c r="E5" s="189"/>
      <c r="F5" s="190"/>
      <c r="G5" s="191"/>
      <c r="H5" s="189"/>
      <c r="I5" s="61" t="str">
        <f>[1]Summary!K5</f>
        <v>95-P1-SS-80-IN-0W-03</v>
      </c>
      <c r="J5" s="96">
        <f>[1]Summary!L5</f>
        <v>6.8088858673598125</v>
      </c>
      <c r="K5" s="62">
        <f>[1]Summary!M5</f>
        <v>6440000</v>
      </c>
      <c r="L5" s="62">
        <f>[1]Summary!N5</f>
        <v>322000</v>
      </c>
      <c r="M5" s="63">
        <f>[1]Summary!O5</f>
        <v>20</v>
      </c>
      <c r="N5" s="299"/>
    </row>
    <row r="6" spans="1:32" ht="18" customHeight="1" x14ac:dyDescent="0.25">
      <c r="A6" s="278"/>
      <c r="B6" s="215"/>
      <c r="C6" s="196"/>
      <c r="D6" s="197"/>
      <c r="E6" s="189"/>
      <c r="F6" s="190"/>
      <c r="G6" s="191"/>
      <c r="H6" s="189"/>
      <c r="I6" s="61" t="str">
        <f>[1]Summary!K6</f>
        <v>95-P1-SS-80-IN-0W-04</v>
      </c>
      <c r="J6" s="96">
        <f>[1]Summary!L6</f>
        <v>6.8645110810583923</v>
      </c>
      <c r="K6" s="62">
        <f>[1]Summary!M6</f>
        <v>7320000</v>
      </c>
      <c r="L6" s="62">
        <f>[1]Summary!N6</f>
        <v>366000</v>
      </c>
      <c r="M6" s="63">
        <f>[1]Summary!O6</f>
        <v>20</v>
      </c>
      <c r="N6" s="299"/>
    </row>
    <row r="7" spans="1:32" ht="20.45" customHeight="1" thickBot="1" x14ac:dyDescent="0.3">
      <c r="A7" s="279"/>
      <c r="B7" s="280"/>
      <c r="C7" s="268"/>
      <c r="D7" s="269"/>
      <c r="E7" s="270"/>
      <c r="F7" s="271"/>
      <c r="G7" s="272"/>
      <c r="H7" s="270"/>
      <c r="I7" s="127" t="str">
        <f>[1]Summary!K7</f>
        <v>95-P1-SS-80-IN-0W-05</v>
      </c>
      <c r="J7" s="128">
        <f>[1]Summary!L7</f>
        <v>6.9375178920173468</v>
      </c>
      <c r="K7" s="129">
        <f>[1]Summary!M7</f>
        <v>8660000</v>
      </c>
      <c r="L7" s="129">
        <f>[1]Summary!N7</f>
        <v>433000</v>
      </c>
      <c r="M7" s="130">
        <f>[1]Summary!O7</f>
        <v>20</v>
      </c>
      <c r="N7" s="299"/>
    </row>
    <row r="8" spans="1:32" ht="22.5" thickTop="1" thickBot="1" x14ac:dyDescent="0.3">
      <c r="A8" s="300" t="s">
        <v>13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2"/>
      <c r="N8" s="299"/>
    </row>
    <row r="9" spans="1:32" ht="15" customHeight="1" thickTop="1" x14ac:dyDescent="0.25">
      <c r="A9" s="281" t="s">
        <v>24</v>
      </c>
      <c r="B9" s="214" t="s">
        <v>28</v>
      </c>
      <c r="C9" s="226">
        <f>AVERAGE(J9:J11)</f>
        <v>7.2805521537843738</v>
      </c>
      <c r="D9" s="227">
        <f>STDEV(J9:J11)</f>
        <v>0.31243664193052884</v>
      </c>
      <c r="E9" s="217">
        <f>D9/C9</f>
        <v>4.2913866329235308E-2</v>
      </c>
      <c r="F9" s="228">
        <f>AVERAGE(K9:K11)</f>
        <v>22666666.666666668</v>
      </c>
      <c r="G9" s="273">
        <f>STDEV(K9:K11)</f>
        <v>16166599.312574472</v>
      </c>
      <c r="H9" s="217">
        <f>G9/F9</f>
        <v>0.71323232261357961</v>
      </c>
      <c r="I9" s="64" t="str">
        <f>[1]Summary!K8</f>
        <v>95-P1-SS-80-IN-0W-06</v>
      </c>
      <c r="J9" s="103">
        <f>[1]Summary!L8</f>
        <v>7.2415464805965488</v>
      </c>
      <c r="K9" s="65">
        <f>[1]Summary!M8</f>
        <v>17440000</v>
      </c>
      <c r="L9" s="65">
        <f>[1]Summary!N8</f>
        <v>872000</v>
      </c>
      <c r="M9" s="66">
        <f>[1]Summary!O8</f>
        <v>20</v>
      </c>
      <c r="N9" s="299"/>
      <c r="O9" s="25"/>
      <c r="P9" s="261"/>
      <c r="Q9" s="262"/>
      <c r="R9" s="263"/>
      <c r="S9" s="264"/>
      <c r="T9" s="265"/>
      <c r="U9" s="266"/>
      <c r="V9" s="264"/>
      <c r="W9" s="26"/>
      <c r="X9" s="32"/>
      <c r="Y9" s="89"/>
      <c r="Z9" s="89"/>
      <c r="AA9" s="26"/>
    </row>
    <row r="10" spans="1:32" x14ac:dyDescent="0.25">
      <c r="A10" s="282"/>
      <c r="B10" s="215"/>
      <c r="C10" s="196"/>
      <c r="D10" s="197"/>
      <c r="E10" s="189"/>
      <c r="F10" s="190"/>
      <c r="G10" s="191"/>
      <c r="H10" s="189"/>
      <c r="I10" s="67" t="str">
        <f>[1]Summary!K9</f>
        <v>95-P1-SS-80-IN-0W-07</v>
      </c>
      <c r="J10" s="104">
        <f>[1]Summary!L9</f>
        <v>6.9894498176666922</v>
      </c>
      <c r="K10" s="68">
        <f>[1]Summary!M9</f>
        <v>9760000</v>
      </c>
      <c r="L10" s="68">
        <f>[1]Summary!N9</f>
        <v>488000</v>
      </c>
      <c r="M10" s="69">
        <f>[1]Summary!O9</f>
        <v>20</v>
      </c>
      <c r="N10" s="299"/>
      <c r="O10" s="25"/>
      <c r="P10" s="261"/>
      <c r="Q10" s="262"/>
      <c r="R10" s="263"/>
      <c r="S10" s="264"/>
      <c r="T10" s="265"/>
      <c r="U10" s="266"/>
      <c r="V10" s="264"/>
      <c r="W10" s="26"/>
      <c r="X10" s="32"/>
      <c r="Y10" s="89"/>
      <c r="Z10" s="89"/>
      <c r="AA10" s="26"/>
    </row>
    <row r="11" spans="1:32" ht="10.9" customHeight="1" thickBot="1" x14ac:dyDescent="0.3">
      <c r="A11" s="282"/>
      <c r="B11" s="215"/>
      <c r="C11" s="196"/>
      <c r="D11" s="197"/>
      <c r="E11" s="189"/>
      <c r="F11" s="190"/>
      <c r="G11" s="191"/>
      <c r="H11" s="189"/>
      <c r="I11" s="67" t="str">
        <f>[1]Summary!K10</f>
        <v>95-P1-SS-80-IN-0W-08</v>
      </c>
      <c r="J11" s="104">
        <f>[1]Summary!L10</f>
        <v>7.6106601630898796</v>
      </c>
      <c r="K11" s="68">
        <f>[1]Summary!M10</f>
        <v>40800000</v>
      </c>
      <c r="L11" s="68">
        <f>[1]Summary!N10</f>
        <v>2040000</v>
      </c>
      <c r="M11" s="69">
        <f>[1]Summary!O10</f>
        <v>20</v>
      </c>
      <c r="N11" s="299"/>
      <c r="O11" s="25"/>
      <c r="P11" s="261"/>
      <c r="Q11" s="262"/>
      <c r="R11" s="263"/>
      <c r="S11" s="264"/>
      <c r="T11" s="265"/>
      <c r="U11" s="266"/>
      <c r="V11" s="264"/>
      <c r="W11" s="26"/>
      <c r="X11" s="32"/>
      <c r="Y11" s="89"/>
      <c r="Z11" s="89"/>
      <c r="AA11" s="26"/>
    </row>
    <row r="12" spans="1:32" ht="18.600000000000001" customHeight="1" thickTop="1" x14ac:dyDescent="0.25">
      <c r="A12" s="282"/>
      <c r="B12" s="215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216"/>
      <c r="N12" s="299"/>
      <c r="O12" s="205" t="s">
        <v>31</v>
      </c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346" t="s">
        <v>32</v>
      </c>
      <c r="AD12" s="347"/>
    </row>
    <row r="13" spans="1:32" ht="26.25" thickBot="1" x14ac:dyDescent="0.3">
      <c r="A13" s="282"/>
      <c r="B13" s="215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216"/>
      <c r="N13" s="299"/>
      <c r="O13" s="135" t="s">
        <v>40</v>
      </c>
      <c r="P13" s="136" t="s">
        <v>42</v>
      </c>
      <c r="Q13" s="123" t="s">
        <v>0</v>
      </c>
      <c r="R13" s="123" t="s">
        <v>1</v>
      </c>
      <c r="S13" s="123" t="s">
        <v>2</v>
      </c>
      <c r="T13" s="125" t="s">
        <v>3</v>
      </c>
      <c r="U13" s="123" t="s">
        <v>4</v>
      </c>
      <c r="V13" s="123" t="s">
        <v>5</v>
      </c>
      <c r="W13" s="123" t="s">
        <v>6</v>
      </c>
      <c r="X13" s="125" t="s">
        <v>7</v>
      </c>
      <c r="Y13" s="125" t="s">
        <v>8</v>
      </c>
      <c r="Z13" s="125" t="s">
        <v>9</v>
      </c>
      <c r="AA13" s="124" t="s">
        <v>10</v>
      </c>
      <c r="AB13" s="124" t="s">
        <v>41</v>
      </c>
      <c r="AC13" s="137" t="s">
        <v>43</v>
      </c>
      <c r="AD13" s="138" t="s">
        <v>44</v>
      </c>
    </row>
    <row r="14" spans="1:32" ht="14.45" customHeight="1" thickTop="1" x14ac:dyDescent="0.25">
      <c r="A14" s="282"/>
      <c r="B14" s="151" t="s">
        <v>34</v>
      </c>
      <c r="C14" s="70">
        <f>AVERAGE(J14:J16)</f>
        <v>7.318063334962762</v>
      </c>
      <c r="D14" s="197" t="s">
        <v>12</v>
      </c>
      <c r="E14" s="197"/>
      <c r="F14" s="71">
        <f>AVERAGE(K14:K16)</f>
        <v>20800000</v>
      </c>
      <c r="G14" s="191" t="s">
        <v>12</v>
      </c>
      <c r="H14" s="191"/>
      <c r="I14" s="61" t="str">
        <f>[2]Summary!K$3</f>
        <v>95-P1-SS-80-PC-8d-01</v>
      </c>
      <c r="J14" s="96">
        <f>[2]Summary!L$3</f>
        <v>7.318063334962762</v>
      </c>
      <c r="K14" s="62">
        <f>[2]Summary!M$3</f>
        <v>20800000</v>
      </c>
      <c r="L14" s="62">
        <f>[2]Summary!N$3</f>
        <v>1040000</v>
      </c>
      <c r="M14" s="63">
        <f>[2]Summary!O$3</f>
        <v>20</v>
      </c>
      <c r="N14" s="299"/>
      <c r="O14" s="281" t="s">
        <v>24</v>
      </c>
      <c r="P14" s="233" t="s">
        <v>34</v>
      </c>
      <c r="Q14" s="226">
        <f>AVERAGE(X14:X18)</f>
        <v>5.2562099252751571</v>
      </c>
      <c r="R14" s="227">
        <f>STDEV(X14:X18)</f>
        <v>0.11390060895823108</v>
      </c>
      <c r="S14" s="217">
        <f>R14/Q14</f>
        <v>2.1669722210013995E-2</v>
      </c>
      <c r="T14" s="228">
        <f>AVERAGE(Y14:Y18)</f>
        <v>185440</v>
      </c>
      <c r="U14" s="273">
        <f>STDEV(Y14:Y18)</f>
        <v>48782.250870577918</v>
      </c>
      <c r="V14" s="217">
        <f>U14/T14</f>
        <v>0.26306218113987229</v>
      </c>
      <c r="W14" s="59" t="str">
        <f>[2]Summary!K12</f>
        <v>95-P1-SS-80-TS-8d-01</v>
      </c>
      <c r="X14" s="95">
        <f>[2]Summary!L12</f>
        <v>5.3802112417116064</v>
      </c>
      <c r="Y14" s="60">
        <f>[2]Summary!M12</f>
        <v>240000</v>
      </c>
      <c r="Z14" s="60">
        <f>[2]Summary!N12</f>
        <v>12000</v>
      </c>
      <c r="AA14" s="59">
        <f>[2]Summary!O12</f>
        <v>20</v>
      </c>
      <c r="AB14" s="144">
        <f>J$14-X14</f>
        <v>1.9378520932511556</v>
      </c>
      <c r="AC14" s="348">
        <f>AVERAGE(AB14:AB18)</f>
        <v>2.0618534096876049</v>
      </c>
      <c r="AD14" s="348">
        <f>STDEV(AB14:AB18)</f>
        <v>0.11390060895823108</v>
      </c>
    </row>
    <row r="15" spans="1:32" ht="21" customHeight="1" x14ac:dyDescent="0.25">
      <c r="A15" s="282"/>
      <c r="B15" s="151"/>
      <c r="C15" s="209" t="s">
        <v>12</v>
      </c>
      <c r="D15" s="209"/>
      <c r="E15" s="209"/>
      <c r="F15" s="209"/>
      <c r="G15" s="209"/>
      <c r="H15" s="209"/>
      <c r="I15" s="209"/>
      <c r="J15" s="209"/>
      <c r="K15" s="209"/>
      <c r="L15" s="209"/>
      <c r="M15" s="210"/>
      <c r="N15" s="299"/>
      <c r="O15" s="282"/>
      <c r="P15" s="200"/>
      <c r="Q15" s="196"/>
      <c r="R15" s="197"/>
      <c r="S15" s="189"/>
      <c r="T15" s="190"/>
      <c r="U15" s="191"/>
      <c r="V15" s="189"/>
      <c r="W15" s="61" t="str">
        <f>[2]Summary!K13</f>
        <v>95-P1-SS-80-TS-8d-02</v>
      </c>
      <c r="X15" s="96">
        <f>[2]Summary!L13</f>
        <v>5.3692158574101425</v>
      </c>
      <c r="Y15" s="62">
        <f>[2]Summary!M13</f>
        <v>234000</v>
      </c>
      <c r="Z15" s="62">
        <f>[2]Summary!N13</f>
        <v>11700</v>
      </c>
      <c r="AA15" s="61">
        <f>[2]Summary!O13</f>
        <v>20</v>
      </c>
      <c r="AB15" s="145">
        <f t="shared" ref="AB15:AB18" si="0">J$14-X15</f>
        <v>1.9488474775526194</v>
      </c>
      <c r="AC15" s="349"/>
      <c r="AD15" s="349"/>
    </row>
    <row r="16" spans="1:32" ht="21" customHeight="1" x14ac:dyDescent="0.25">
      <c r="A16" s="282"/>
      <c r="B16" s="151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10"/>
      <c r="N16" s="299"/>
      <c r="O16" s="282"/>
      <c r="P16" s="200"/>
      <c r="Q16" s="196"/>
      <c r="R16" s="197"/>
      <c r="S16" s="189"/>
      <c r="T16" s="190"/>
      <c r="U16" s="191"/>
      <c r="V16" s="189"/>
      <c r="W16" s="61" t="str">
        <f>[2]Summary!K14</f>
        <v>95-P1-SS-80-TS-8d-03</v>
      </c>
      <c r="X16" s="96">
        <f>[2]Summary!L14</f>
        <v>5.2340108175871798</v>
      </c>
      <c r="Y16" s="62">
        <f>[2]Summary!M14</f>
        <v>171400</v>
      </c>
      <c r="Z16" s="62">
        <f>[2]Summary!N14</f>
        <v>8570</v>
      </c>
      <c r="AA16" s="61">
        <f>[2]Summary!O14</f>
        <v>20</v>
      </c>
      <c r="AB16" s="145">
        <f t="shared" si="0"/>
        <v>2.0840525173755822</v>
      </c>
      <c r="AC16" s="349"/>
      <c r="AD16" s="349"/>
    </row>
    <row r="17" spans="1:30" ht="14.45" customHeight="1" x14ac:dyDescent="0.25">
      <c r="A17" s="282"/>
      <c r="B17" s="151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10"/>
      <c r="N17" s="299"/>
      <c r="O17" s="282"/>
      <c r="P17" s="200"/>
      <c r="Q17" s="196"/>
      <c r="R17" s="197"/>
      <c r="S17" s="189"/>
      <c r="T17" s="190"/>
      <c r="U17" s="191"/>
      <c r="V17" s="189"/>
      <c r="W17" s="61" t="str">
        <f>[2]Summary!K15</f>
        <v>95-P1-SS-80-TS-8d-04</v>
      </c>
      <c r="X17" s="96">
        <f>[2]Summary!L15</f>
        <v>5.1583624920952493</v>
      </c>
      <c r="Y17" s="62">
        <f>[2]Summary!M15</f>
        <v>144000</v>
      </c>
      <c r="Z17" s="62">
        <f>[2]Summary!N15</f>
        <v>7200</v>
      </c>
      <c r="AA17" s="61">
        <f>[2]Summary!O15</f>
        <v>20</v>
      </c>
      <c r="AB17" s="145">
        <f t="shared" si="0"/>
        <v>2.1597008428675126</v>
      </c>
      <c r="AC17" s="349"/>
      <c r="AD17" s="349"/>
    </row>
    <row r="18" spans="1:30" ht="21" customHeight="1" thickBot="1" x14ac:dyDescent="0.3">
      <c r="A18" s="282"/>
      <c r="B18" s="151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10"/>
      <c r="N18" s="299"/>
      <c r="O18" s="282"/>
      <c r="P18" s="200"/>
      <c r="Q18" s="196"/>
      <c r="R18" s="197"/>
      <c r="S18" s="189"/>
      <c r="T18" s="190"/>
      <c r="U18" s="191"/>
      <c r="V18" s="189"/>
      <c r="W18" s="61" t="str">
        <f>[2]Summary!K16</f>
        <v>95-P1-SS-80-TS-8d-05</v>
      </c>
      <c r="X18" s="96">
        <f>[2]Summary!L16</f>
        <v>5.1392492175716074</v>
      </c>
      <c r="Y18" s="62">
        <f>[2]Summary!M16</f>
        <v>137800</v>
      </c>
      <c r="Z18" s="62">
        <f>[2]Summary!N16</f>
        <v>6890</v>
      </c>
      <c r="AA18" s="61">
        <f>[2]Summary!O16</f>
        <v>20</v>
      </c>
      <c r="AB18" s="145">
        <f t="shared" si="0"/>
        <v>2.1788141173911546</v>
      </c>
      <c r="AC18" s="350"/>
      <c r="AD18" s="350"/>
    </row>
    <row r="19" spans="1:30" ht="14.45" customHeight="1" thickTop="1" x14ac:dyDescent="0.25">
      <c r="A19" s="282"/>
      <c r="B19" s="151" t="s">
        <v>35</v>
      </c>
      <c r="C19" s="70">
        <f>AVERAGE(J19:J21)</f>
        <v>6.8887409606828927</v>
      </c>
      <c r="D19" s="197" t="s">
        <v>12</v>
      </c>
      <c r="E19" s="197"/>
      <c r="F19" s="71">
        <f>AVERAGE(K19:K21)</f>
        <v>7740000</v>
      </c>
      <c r="G19" s="191" t="s">
        <v>12</v>
      </c>
      <c r="H19" s="191"/>
      <c r="I19" s="61" t="str">
        <f>[3]Summary!K$3</f>
        <v>95-P1-SS-80-PC-2W-1</v>
      </c>
      <c r="J19" s="96">
        <f>[3]Summary!L$3</f>
        <v>6.8887409606828927</v>
      </c>
      <c r="K19" s="62">
        <f>[3]Summary!M$3</f>
        <v>7740000</v>
      </c>
      <c r="L19" s="62">
        <f>[3]Summary!N$3</f>
        <v>387000</v>
      </c>
      <c r="M19" s="63">
        <f>[3]Summary!O$3</f>
        <v>20</v>
      </c>
      <c r="N19" s="299"/>
      <c r="O19" s="282"/>
      <c r="P19" s="200" t="s">
        <v>35</v>
      </c>
      <c r="Q19" s="196">
        <f>AVERAGE(X19:X23)</f>
        <v>4.1751935451271347</v>
      </c>
      <c r="R19" s="197">
        <f>STDEV(X19:X23)</f>
        <v>0.30807988933722086</v>
      </c>
      <c r="S19" s="189">
        <f>R19/Q19</f>
        <v>7.3788169580013996E-2</v>
      </c>
      <c r="T19" s="190">
        <f>AVERAGE(Y19:Y23)</f>
        <v>17573.333333333336</v>
      </c>
      <c r="U19" s="191">
        <f>STDEV(Y19:Y23)</f>
        <v>9194.6083234807884</v>
      </c>
      <c r="V19" s="189">
        <f>U19/T19</f>
        <v>0.52321367546362596</v>
      </c>
      <c r="W19" s="61" t="str">
        <f>[3]Summary!K12</f>
        <v>95-P1-SS-80-TS-2W-01</v>
      </c>
      <c r="X19" s="96">
        <f>[3]Summary!L12</f>
        <v>3.6614971791798303</v>
      </c>
      <c r="Y19" s="62">
        <f>[3]Summary!M12</f>
        <v>4586.666666666667</v>
      </c>
      <c r="Z19" s="62">
        <f>[3]Summary!N12</f>
        <v>229.33333333333334</v>
      </c>
      <c r="AA19" s="61">
        <f>[3]Summary!O12</f>
        <v>20</v>
      </c>
      <c r="AB19" s="144">
        <f>J$19-X19</f>
        <v>3.2272437815030623</v>
      </c>
      <c r="AC19" s="348">
        <f>AVERAGE(AB19:AB23)</f>
        <v>2.7135474155557575</v>
      </c>
      <c r="AD19" s="348">
        <f>STDEV(AB19:AB23)</f>
        <v>0.30807988933722547</v>
      </c>
    </row>
    <row r="20" spans="1:30" ht="14.45" customHeight="1" x14ac:dyDescent="0.25">
      <c r="A20" s="282"/>
      <c r="B20" s="151"/>
      <c r="C20" s="209" t="s">
        <v>12</v>
      </c>
      <c r="D20" s="209"/>
      <c r="E20" s="209"/>
      <c r="F20" s="209"/>
      <c r="G20" s="209"/>
      <c r="H20" s="209"/>
      <c r="I20" s="209"/>
      <c r="J20" s="209"/>
      <c r="K20" s="209"/>
      <c r="L20" s="209"/>
      <c r="M20" s="210"/>
      <c r="N20" s="299"/>
      <c r="O20" s="282"/>
      <c r="P20" s="200"/>
      <c r="Q20" s="196"/>
      <c r="R20" s="197"/>
      <c r="S20" s="189"/>
      <c r="T20" s="190"/>
      <c r="U20" s="191"/>
      <c r="V20" s="189"/>
      <c r="W20" s="61" t="str">
        <f>[3]Summary!K13</f>
        <v>95-P1-SS-80-TS-2W-2</v>
      </c>
      <c r="X20" s="96">
        <f>[3]Summary!L13</f>
        <v>4.330413773349191</v>
      </c>
      <c r="Y20" s="62">
        <f>[3]Summary!M13</f>
        <v>21400</v>
      </c>
      <c r="Z20" s="62">
        <f>[3]Summary!N13</f>
        <v>1070</v>
      </c>
      <c r="AA20" s="61">
        <f>[3]Summary!O13</f>
        <v>20</v>
      </c>
      <c r="AB20" s="145">
        <f t="shared" ref="AB20:AB23" si="1">J$19-X20</f>
        <v>2.5583271873337017</v>
      </c>
      <c r="AC20" s="349"/>
      <c r="AD20" s="349"/>
    </row>
    <row r="21" spans="1:30" ht="14.45" customHeight="1" x14ac:dyDescent="0.25">
      <c r="A21" s="282"/>
      <c r="B21" s="151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10"/>
      <c r="N21" s="299"/>
      <c r="O21" s="282"/>
      <c r="P21" s="200"/>
      <c r="Q21" s="196"/>
      <c r="R21" s="197"/>
      <c r="S21" s="189"/>
      <c r="T21" s="190"/>
      <c r="U21" s="191"/>
      <c r="V21" s="189"/>
      <c r="W21" s="61" t="str">
        <f>[3]Summary!K14</f>
        <v>95-P1-SS-80-TS-2W-3</v>
      </c>
      <c r="X21" s="96">
        <f>[3]Summary!L14</f>
        <v>4.1892094895823062</v>
      </c>
      <c r="Y21" s="62">
        <f>[3]Summary!M14</f>
        <v>15460</v>
      </c>
      <c r="Z21" s="62">
        <f>[3]Summary!N14</f>
        <v>773</v>
      </c>
      <c r="AA21" s="61">
        <f>[3]Summary!O14</f>
        <v>20</v>
      </c>
      <c r="AB21" s="145">
        <f t="shared" si="1"/>
        <v>2.6995314711005864</v>
      </c>
      <c r="AC21" s="349"/>
      <c r="AD21" s="349"/>
    </row>
    <row r="22" spans="1:30" ht="14.45" customHeight="1" x14ac:dyDescent="0.25">
      <c r="A22" s="282"/>
      <c r="B22" s="151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10"/>
      <c r="N22" s="299"/>
      <c r="O22" s="282"/>
      <c r="P22" s="200"/>
      <c r="Q22" s="196"/>
      <c r="R22" s="197"/>
      <c r="S22" s="189"/>
      <c r="T22" s="190"/>
      <c r="U22" s="191"/>
      <c r="V22" s="189"/>
      <c r="W22" s="61" t="str">
        <f>[3]Summary!K15</f>
        <v>95-P1-SS-80-TS-2W-4</v>
      </c>
      <c r="X22" s="96">
        <f>[3]Summary!L15</f>
        <v>4.220631019448092</v>
      </c>
      <c r="Y22" s="62">
        <f>[3]Summary!M15</f>
        <v>16620</v>
      </c>
      <c r="Z22" s="62">
        <f>[3]Summary!N15</f>
        <v>831</v>
      </c>
      <c r="AA22" s="61">
        <f>[3]Summary!O15</f>
        <v>20</v>
      </c>
      <c r="AB22" s="145">
        <f t="shared" si="1"/>
        <v>2.6681099412348006</v>
      </c>
      <c r="AC22" s="349"/>
      <c r="AD22" s="349"/>
    </row>
    <row r="23" spans="1:30" ht="14.45" customHeight="1" thickBot="1" x14ac:dyDescent="0.3">
      <c r="A23" s="282"/>
      <c r="B23" s="151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10"/>
      <c r="N23" s="299"/>
      <c r="O23" s="282"/>
      <c r="P23" s="200"/>
      <c r="Q23" s="196"/>
      <c r="R23" s="197"/>
      <c r="S23" s="189"/>
      <c r="T23" s="190"/>
      <c r="U23" s="191"/>
      <c r="V23" s="189"/>
      <c r="W23" s="61" t="str">
        <f>[3]Summary!K16</f>
        <v>95-P1-SS-80-TS-2W-5</v>
      </c>
      <c r="X23" s="96">
        <f>[3]Summary!L16</f>
        <v>4.4742162640762553</v>
      </c>
      <c r="Y23" s="62">
        <f>[3]Summary!M16</f>
        <v>29800</v>
      </c>
      <c r="Z23" s="62">
        <f>[3]Summary!N16</f>
        <v>1490</v>
      </c>
      <c r="AA23" s="61">
        <f>[3]Summary!O16</f>
        <v>20</v>
      </c>
      <c r="AB23" s="145">
        <f t="shared" si="1"/>
        <v>2.4145246966066374</v>
      </c>
      <c r="AC23" s="350"/>
      <c r="AD23" s="350"/>
    </row>
    <row r="24" spans="1:30" ht="14.45" customHeight="1" thickTop="1" x14ac:dyDescent="0.25">
      <c r="A24" s="282"/>
      <c r="B24" s="151" t="s">
        <v>36</v>
      </c>
      <c r="C24" s="70">
        <f>AVERAGE(J24:J26)</f>
        <v>7.357934847000454</v>
      </c>
      <c r="D24" s="197" t="s">
        <v>12</v>
      </c>
      <c r="E24" s="197"/>
      <c r="F24" s="71">
        <f>AVERAGE(K24:K26)</f>
        <v>22800000</v>
      </c>
      <c r="G24" s="191" t="s">
        <v>12</v>
      </c>
      <c r="H24" s="191"/>
      <c r="I24" s="61" t="str">
        <f>[4]Summary!K3</f>
        <v>95-P1-SS-80-PC-28d</v>
      </c>
      <c r="J24" s="96">
        <f>[4]Summary!L3</f>
        <v>7.357934847000454</v>
      </c>
      <c r="K24" s="62">
        <f>[4]Summary!M3</f>
        <v>22800000</v>
      </c>
      <c r="L24" s="62">
        <f>[4]Summary!N3</f>
        <v>1140000</v>
      </c>
      <c r="M24" s="63">
        <f>[4]Summary!O3</f>
        <v>20</v>
      </c>
      <c r="N24" s="299"/>
      <c r="O24" s="282"/>
      <c r="P24" s="200" t="s">
        <v>36</v>
      </c>
      <c r="Q24" s="196">
        <f>AVERAGE(X24:X28)</f>
        <v>0.82080027108613984</v>
      </c>
      <c r="R24" s="197">
        <f>STDEV(X24:X28)</f>
        <v>0.26694872755231597</v>
      </c>
      <c r="S24" s="189">
        <f>R24/Q24</f>
        <v>0.32522982381459364</v>
      </c>
      <c r="T24" s="190">
        <f>AVERAGE(Y24:Y28)</f>
        <v>7.6050728737027242</v>
      </c>
      <c r="U24" s="191">
        <f>STDEV(Y24:Y28)</f>
        <v>4.2799032502538035</v>
      </c>
      <c r="V24" s="189">
        <f>U24/T24</f>
        <v>0.56276952520114687</v>
      </c>
      <c r="W24" s="78" t="str">
        <f>[4]Summary!K12</f>
        <v>95-P1-SS-80-TS-4W-01</v>
      </c>
      <c r="X24" s="97">
        <f>[4]Summary!L12</f>
        <v>0.84873232466935089</v>
      </c>
      <c r="Y24" s="90">
        <f>[4]Summary!M12</f>
        <v>7.0588235294117654</v>
      </c>
      <c r="Z24" s="90">
        <f>[4]Summary!N12</f>
        <v>0.35294117647058826</v>
      </c>
      <c r="AA24" s="78">
        <f>[4]Summary!O12</f>
        <v>20</v>
      </c>
      <c r="AB24" s="144">
        <f>J$24-X24</f>
        <v>6.509202522331103</v>
      </c>
      <c r="AC24" s="348">
        <f>AVERAGE(AB24:AB28)</f>
        <v>6.5371345759143136</v>
      </c>
      <c r="AD24" s="348">
        <f>STDEV(AB24:AB28)</f>
        <v>0.26694872755231625</v>
      </c>
    </row>
    <row r="25" spans="1:30" ht="14.45" customHeight="1" x14ac:dyDescent="0.25">
      <c r="A25" s="282"/>
      <c r="B25" s="151"/>
      <c r="C25" s="209" t="s">
        <v>12</v>
      </c>
      <c r="D25" s="209"/>
      <c r="E25" s="209"/>
      <c r="F25" s="209"/>
      <c r="G25" s="209"/>
      <c r="H25" s="209"/>
      <c r="I25" s="209"/>
      <c r="J25" s="209"/>
      <c r="K25" s="209"/>
      <c r="L25" s="209"/>
      <c r="M25" s="210"/>
      <c r="N25" s="299"/>
      <c r="O25" s="282"/>
      <c r="P25" s="200"/>
      <c r="Q25" s="196"/>
      <c r="R25" s="197"/>
      <c r="S25" s="189"/>
      <c r="T25" s="190"/>
      <c r="U25" s="191"/>
      <c r="V25" s="189"/>
      <c r="W25" s="78" t="str">
        <f>[4]Summary!K13</f>
        <v>95-P1-SS-80-TS-4W-02</v>
      </c>
      <c r="X25" s="97">
        <f>[4]Summary!L13</f>
        <v>0.91567911429996407</v>
      </c>
      <c r="Y25" s="90">
        <f>[4]Summary!M13</f>
        <v>8.235294117647058</v>
      </c>
      <c r="Z25" s="90">
        <f>[4]Summary!N13</f>
        <v>0.41176470588235292</v>
      </c>
      <c r="AA25" s="78">
        <f>[4]Summary!O13</f>
        <v>20</v>
      </c>
      <c r="AB25" s="145">
        <f t="shared" ref="AB25:AB28" si="2">J$24-X25</f>
        <v>6.4422557327004899</v>
      </c>
      <c r="AC25" s="349"/>
      <c r="AD25" s="349"/>
    </row>
    <row r="26" spans="1:30" ht="14.45" customHeight="1" x14ac:dyDescent="0.25">
      <c r="A26" s="282"/>
      <c r="B26" s="151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10"/>
      <c r="N26" s="299"/>
      <c r="O26" s="282"/>
      <c r="P26" s="200"/>
      <c r="Q26" s="196"/>
      <c r="R26" s="197"/>
      <c r="S26" s="189"/>
      <c r="T26" s="190"/>
      <c r="U26" s="191"/>
      <c r="V26" s="189"/>
      <c r="W26" s="78" t="str">
        <f>[4]Summary!K14</f>
        <v>95-P1-SS-80-TS-4W-03</v>
      </c>
      <c r="X26" s="97">
        <f>[4]Summary!L14</f>
        <v>1.1549019599857433</v>
      </c>
      <c r="Y26" s="90">
        <f>[4]Summary!M14</f>
        <v>14.285714285714286</v>
      </c>
      <c r="Z26" s="90">
        <f>[4]Summary!N14</f>
        <v>0.7142857142857143</v>
      </c>
      <c r="AA26" s="78">
        <f>[4]Summary!O14</f>
        <v>20</v>
      </c>
      <c r="AB26" s="145">
        <f t="shared" si="2"/>
        <v>6.2030328870147109</v>
      </c>
      <c r="AC26" s="349"/>
      <c r="AD26" s="349"/>
    </row>
    <row r="27" spans="1:30" ht="14.45" customHeight="1" x14ac:dyDescent="0.25">
      <c r="A27" s="282"/>
      <c r="B27" s="151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10"/>
      <c r="N27" s="299"/>
      <c r="O27" s="282"/>
      <c r="P27" s="200"/>
      <c r="Q27" s="196"/>
      <c r="R27" s="197"/>
      <c r="S27" s="189"/>
      <c r="T27" s="190"/>
      <c r="U27" s="191"/>
      <c r="V27" s="189"/>
      <c r="W27" s="78" t="str">
        <f>[4]Summary!K15</f>
        <v>95-P1-SS-80-TS-4W-04</v>
      </c>
      <c r="X27" s="97">
        <f>[4]Summary!L15</f>
        <v>0.76447155309245107</v>
      </c>
      <c r="Y27" s="90">
        <f>[4]Summary!M15</f>
        <v>5.8139534883720936</v>
      </c>
      <c r="Z27" s="90">
        <f>[4]Summary!N15</f>
        <v>0.29069767441860467</v>
      </c>
      <c r="AA27" s="78">
        <f>[4]Summary!O15</f>
        <v>20</v>
      </c>
      <c r="AB27" s="145">
        <f t="shared" si="2"/>
        <v>6.5934632939080027</v>
      </c>
      <c r="AC27" s="349"/>
      <c r="AD27" s="349"/>
    </row>
    <row r="28" spans="1:30" ht="14.45" customHeight="1" thickBot="1" x14ac:dyDescent="0.3">
      <c r="A28" s="282"/>
      <c r="B28" s="151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10"/>
      <c r="N28" s="299"/>
      <c r="O28" s="282"/>
      <c r="P28" s="200"/>
      <c r="Q28" s="196"/>
      <c r="R28" s="197"/>
      <c r="S28" s="189"/>
      <c r="T28" s="190"/>
      <c r="U28" s="191"/>
      <c r="V28" s="189"/>
      <c r="W28" s="78" t="str">
        <f>[4]Summary!K16</f>
        <v>95-P1-SS-80-TS-4W-05</v>
      </c>
      <c r="X28" s="97">
        <f>[4]Summary!L16</f>
        <v>0.42021640338318977</v>
      </c>
      <c r="Y28" s="90">
        <f>[4]Summary!M16</f>
        <v>2.6315789473684208</v>
      </c>
      <c r="Z28" s="90">
        <f>[4]Summary!N16</f>
        <v>0.13157894736842105</v>
      </c>
      <c r="AA28" s="78">
        <f>[4]Summary!O16</f>
        <v>20</v>
      </c>
      <c r="AB28" s="145">
        <f t="shared" si="2"/>
        <v>6.9377184436172641</v>
      </c>
      <c r="AC28" s="350"/>
      <c r="AD28" s="350"/>
    </row>
    <row r="29" spans="1:30" ht="14.45" customHeight="1" thickTop="1" x14ac:dyDescent="0.25">
      <c r="A29" s="282"/>
      <c r="B29" s="151" t="s">
        <v>37</v>
      </c>
      <c r="C29" s="70">
        <f>AVERAGE(J29:J31)</f>
        <v>6.4313637641589869</v>
      </c>
      <c r="D29" s="197" t="s">
        <v>12</v>
      </c>
      <c r="E29" s="197"/>
      <c r="F29" s="71">
        <f>AVERAGE(K29:K31)</f>
        <v>2700000</v>
      </c>
      <c r="G29" s="191" t="s">
        <v>12</v>
      </c>
      <c r="H29" s="191"/>
      <c r="I29" s="61" t="str">
        <f>[5]Summary!K$3</f>
        <v>95-P1-SS-80-PC-7W-01</v>
      </c>
      <c r="J29" s="96">
        <f>[5]Summary!L$3</f>
        <v>6.4313637641589869</v>
      </c>
      <c r="K29" s="62">
        <f>[5]Summary!M$3</f>
        <v>2700000</v>
      </c>
      <c r="L29" s="62">
        <f>[5]Summary!N$3</f>
        <v>135000</v>
      </c>
      <c r="M29" s="63">
        <f>[5]Summary!O$3</f>
        <v>20</v>
      </c>
      <c r="N29" s="299"/>
      <c r="O29" s="282"/>
      <c r="P29" s="200" t="s">
        <v>39</v>
      </c>
      <c r="Q29" s="196">
        <f>AVERAGE(X29:X33)</f>
        <v>0.11603571928660687</v>
      </c>
      <c r="R29" s="197">
        <f>STDEV(X29:X33)</f>
        <v>1.7010705962410038E-2</v>
      </c>
      <c r="S29" s="189">
        <f>R29/Q29</f>
        <v>0.14659887547552314</v>
      </c>
      <c r="T29" s="190">
        <f>AVERAGE(Y29:Y33)</f>
        <v>1.3070861886651362</v>
      </c>
      <c r="U29" s="191">
        <f>STDEV(Y29:Y33)</f>
        <v>5.1776719670142204E-2</v>
      </c>
      <c r="V29" s="189">
        <f>U29/T29</f>
        <v>3.9612322522525667E-2</v>
      </c>
      <c r="W29" s="78" t="str">
        <f>[5]Summary!K12</f>
        <v>95-P1-SS-80-TS-7W-01</v>
      </c>
      <c r="X29" s="97">
        <f>[5]Summary!L12</f>
        <v>0.14266750356873154</v>
      </c>
      <c r="Y29" s="90">
        <f>[5]Summary!M12</f>
        <v>1.3888888888888888</v>
      </c>
      <c r="Z29" s="90">
        <f>[5]Summary!N12</f>
        <v>6.9444444444444448E-2</v>
      </c>
      <c r="AA29" s="78">
        <f>[5]Summary!O12</f>
        <v>20</v>
      </c>
      <c r="AB29" s="146">
        <f>J$29-X29</f>
        <v>6.288696260590255</v>
      </c>
      <c r="AC29" s="351">
        <f>AVERAGE(AB29:AB33)</f>
        <v>6.3153280448723805</v>
      </c>
      <c r="AD29" s="351">
        <f>STDEV(AB29:AB33)</f>
        <v>1.701070596241042E-2</v>
      </c>
    </row>
    <row r="30" spans="1:30" ht="14.45" customHeight="1" x14ac:dyDescent="0.25">
      <c r="A30" s="282"/>
      <c r="B30" s="151"/>
      <c r="C30" s="209" t="s">
        <v>12</v>
      </c>
      <c r="D30" s="209"/>
      <c r="E30" s="209"/>
      <c r="F30" s="209"/>
      <c r="G30" s="209"/>
      <c r="H30" s="209"/>
      <c r="I30" s="209"/>
      <c r="J30" s="209"/>
      <c r="K30" s="209"/>
      <c r="L30" s="209"/>
      <c r="M30" s="210"/>
      <c r="N30" s="299"/>
      <c r="O30" s="282"/>
      <c r="P30" s="200"/>
      <c r="Q30" s="196"/>
      <c r="R30" s="197"/>
      <c r="S30" s="189"/>
      <c r="T30" s="190"/>
      <c r="U30" s="191"/>
      <c r="V30" s="189"/>
      <c r="W30" s="78" t="str">
        <f>[5]Summary!K13</f>
        <v>95-P1-SS-80-TS-7W-02</v>
      </c>
      <c r="X30" s="97">
        <f>[5]Summary!L13</f>
        <v>9.691001300805642E-2</v>
      </c>
      <c r="Y30" s="90">
        <f>[5]Summary!M13</f>
        <v>1.25</v>
      </c>
      <c r="Z30" s="90">
        <f>[5]Summary!N13</f>
        <v>6.25E-2</v>
      </c>
      <c r="AA30" s="78">
        <f>[5]Summary!O13</f>
        <v>20</v>
      </c>
      <c r="AB30" s="101">
        <f t="shared" ref="AB30:AB33" si="3">J$29-X30</f>
        <v>6.3344537511509307</v>
      </c>
      <c r="AC30" s="352"/>
      <c r="AD30" s="352"/>
    </row>
    <row r="31" spans="1:30" ht="14.45" customHeight="1" x14ac:dyDescent="0.25">
      <c r="A31" s="282"/>
      <c r="B31" s="151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10"/>
      <c r="N31" s="299"/>
      <c r="O31" s="282"/>
      <c r="P31" s="200"/>
      <c r="Q31" s="196"/>
      <c r="R31" s="197"/>
      <c r="S31" s="189"/>
      <c r="T31" s="190"/>
      <c r="U31" s="191"/>
      <c r="V31" s="189"/>
      <c r="W31" s="78" t="str">
        <f>[5]Summary!K14</f>
        <v>95-P1-SS-80-TS-7W-03</v>
      </c>
      <c r="X31" s="97">
        <f>[5]Summary!L14</f>
        <v>0.10790539730951963</v>
      </c>
      <c r="Y31" s="90">
        <f>[5]Summary!M14</f>
        <v>1.2820512820512822</v>
      </c>
      <c r="Z31" s="90">
        <f>[5]Summary!N14</f>
        <v>6.4102564102564111E-2</v>
      </c>
      <c r="AA31" s="78">
        <f>[5]Summary!O14</f>
        <v>20</v>
      </c>
      <c r="AB31" s="101">
        <f t="shared" si="3"/>
        <v>6.3234583668494677</v>
      </c>
      <c r="AC31" s="352"/>
      <c r="AD31" s="352"/>
    </row>
    <row r="32" spans="1:30" ht="14.45" customHeight="1" x14ac:dyDescent="0.25">
      <c r="A32" s="282"/>
      <c r="B32" s="151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10"/>
      <c r="N32" s="299"/>
      <c r="O32" s="282"/>
      <c r="P32" s="200"/>
      <c r="Q32" s="196"/>
      <c r="R32" s="197"/>
      <c r="S32" s="189"/>
      <c r="T32" s="190"/>
      <c r="U32" s="191"/>
      <c r="V32" s="189"/>
      <c r="W32" s="78" t="str">
        <f>[5]Summary!K15</f>
        <v>95-P1-SS-80-TS-7W-04</v>
      </c>
      <c r="X32" s="97">
        <f>[5]Summary!L15</f>
        <v>0.11350927482751813</v>
      </c>
      <c r="Y32" s="90">
        <f>[5]Summary!M15</f>
        <v>1.2987012987012987</v>
      </c>
      <c r="Z32" s="90">
        <f>[5]Summary!N15</f>
        <v>6.4935064935064929E-2</v>
      </c>
      <c r="AA32" s="78">
        <f>[5]Summary!O15</f>
        <v>20</v>
      </c>
      <c r="AB32" s="101">
        <f t="shared" si="3"/>
        <v>6.3178544893314692</v>
      </c>
      <c r="AC32" s="352"/>
      <c r="AD32" s="352"/>
    </row>
    <row r="33" spans="1:30" ht="15" customHeight="1" thickBot="1" x14ac:dyDescent="0.3">
      <c r="A33" s="283"/>
      <c r="B33" s="152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5"/>
      <c r="N33" s="299"/>
      <c r="O33" s="283"/>
      <c r="P33" s="201"/>
      <c r="Q33" s="268"/>
      <c r="R33" s="269"/>
      <c r="S33" s="270"/>
      <c r="T33" s="271"/>
      <c r="U33" s="272"/>
      <c r="V33" s="270"/>
      <c r="W33" s="139" t="str">
        <f>[5]Summary!K16</f>
        <v>95-P1-SS-80-TS-7W-05</v>
      </c>
      <c r="X33" s="140">
        <f>[5]Summary!L16</f>
        <v>0.1191864077192086</v>
      </c>
      <c r="Y33" s="141">
        <f>[5]Summary!M16</f>
        <v>1.3157894736842104</v>
      </c>
      <c r="Z33" s="141">
        <f>[5]Summary!N16</f>
        <v>6.5789473684210523E-2</v>
      </c>
      <c r="AA33" s="139">
        <f>[5]Summary!O16</f>
        <v>20</v>
      </c>
      <c r="AB33" s="101">
        <f t="shared" si="3"/>
        <v>6.3121773564397783</v>
      </c>
      <c r="AC33" s="353"/>
      <c r="AD33" s="353"/>
    </row>
    <row r="34" spans="1:30" ht="14.45" customHeight="1" thickTop="1" x14ac:dyDescent="0.25">
      <c r="A34" s="202" t="s">
        <v>19</v>
      </c>
      <c r="B34" s="156" t="s">
        <v>28</v>
      </c>
      <c r="C34" s="218">
        <f>AVERAGE(J34:J36)</f>
        <v>7.4973793317847717</v>
      </c>
      <c r="D34" s="220">
        <f>STDEV(J34:J36)</f>
        <v>0.25823218247629443</v>
      </c>
      <c r="E34" s="221">
        <f>D34/C34</f>
        <v>3.4442992817707886E-2</v>
      </c>
      <c r="F34" s="222">
        <f>AVERAGE(K34:K36)</f>
        <v>35596444.444444448</v>
      </c>
      <c r="G34" s="223">
        <f>STDEV(K34:K36)</f>
        <v>22593673.699937753</v>
      </c>
      <c r="H34" s="221">
        <f>G34/F34</f>
        <v>0.63471714809044522</v>
      </c>
      <c r="I34" s="72" t="str">
        <f>[1]Summary!K11</f>
        <v>95-P1-CL-80-PC-0w-01</v>
      </c>
      <c r="J34" s="105">
        <f>[1]Summary!L11</f>
        <v>7.4067672031688181</v>
      </c>
      <c r="K34" s="73">
        <f>[1]Summary!M11</f>
        <v>25513333.333333336</v>
      </c>
      <c r="L34" s="73">
        <f>[1]Summary!N11</f>
        <v>1186666.6666666667</v>
      </c>
      <c r="M34" s="131">
        <f>[1]Summary!O11</f>
        <v>21.5</v>
      </c>
      <c r="N34" s="299"/>
      <c r="O34" s="253" t="s">
        <v>19</v>
      </c>
      <c r="P34" s="286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8"/>
    </row>
    <row r="35" spans="1:30" x14ac:dyDescent="0.25">
      <c r="A35" s="203"/>
      <c r="B35" s="157"/>
      <c r="C35" s="219"/>
      <c r="D35" s="192"/>
      <c r="E35" s="193"/>
      <c r="F35" s="194"/>
      <c r="G35" s="195"/>
      <c r="H35" s="193"/>
      <c r="I35" s="76" t="str">
        <f>[1]Summary!K12</f>
        <v>95-P1-CL-80-PC-0w-02</v>
      </c>
      <c r="J35" s="100">
        <f>[1]Summary!L12</f>
        <v>7.2966651902615309</v>
      </c>
      <c r="K35" s="93">
        <f>[1]Summary!M12</f>
        <v>19800000</v>
      </c>
      <c r="L35" s="93">
        <f>[1]Summary!N12</f>
        <v>916666.66666666663</v>
      </c>
      <c r="M35" s="132">
        <f>[1]Summary!O12</f>
        <v>21.6</v>
      </c>
      <c r="N35" s="299"/>
      <c r="O35" s="253"/>
      <c r="P35" s="286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8"/>
    </row>
    <row r="36" spans="1:30" ht="15.75" thickBot="1" x14ac:dyDescent="0.3">
      <c r="A36" s="203"/>
      <c r="B36" s="157"/>
      <c r="C36" s="219"/>
      <c r="D36" s="192"/>
      <c r="E36" s="193"/>
      <c r="F36" s="194"/>
      <c r="G36" s="195"/>
      <c r="H36" s="193"/>
      <c r="I36" s="76" t="str">
        <f>[1]Summary!K13</f>
        <v>95-P1-CL-80-PC-0w-03</v>
      </c>
      <c r="J36" s="100">
        <f>[1]Summary!L13</f>
        <v>7.788705601923966</v>
      </c>
      <c r="K36" s="93">
        <f>[1]Summary!M13</f>
        <v>61476000</v>
      </c>
      <c r="L36" s="93">
        <f>[1]Summary!N13</f>
        <v>2820000</v>
      </c>
      <c r="M36" s="132">
        <f>[1]Summary!O13</f>
        <v>21.8</v>
      </c>
      <c r="N36" s="299"/>
      <c r="O36" s="253"/>
      <c r="P36" s="289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1"/>
    </row>
    <row r="37" spans="1:30" ht="14.45" customHeight="1" thickTop="1" x14ac:dyDescent="0.25">
      <c r="A37" s="203"/>
      <c r="B37" s="200" t="s">
        <v>34</v>
      </c>
      <c r="C37" s="74">
        <f>AVERAGE(J37:J39)</f>
        <v>7.3765769570565123</v>
      </c>
      <c r="D37" s="192" t="s">
        <v>12</v>
      </c>
      <c r="E37" s="192"/>
      <c r="F37" s="75">
        <f>AVERAGE(K37:K39)</f>
        <v>23800000</v>
      </c>
      <c r="G37" s="195" t="s">
        <v>12</v>
      </c>
      <c r="H37" s="195"/>
      <c r="I37" s="76" t="str">
        <f>[2]Summary!K$4</f>
        <v>95-P1-CL-80-PC-8d-01</v>
      </c>
      <c r="J37" s="100">
        <f>[2]Summary!L$4</f>
        <v>7.3765769570565123</v>
      </c>
      <c r="K37" s="93">
        <f>[2]Summary!M$4</f>
        <v>23800000</v>
      </c>
      <c r="L37" s="93">
        <f>[2]Summary!N$4</f>
        <v>1166666.6666666667</v>
      </c>
      <c r="M37" s="132">
        <f>[2]Summary!O$4</f>
        <v>20.399999999999999</v>
      </c>
      <c r="N37" s="299"/>
      <c r="O37" s="253"/>
      <c r="P37" s="233" t="s">
        <v>34</v>
      </c>
      <c r="Q37" s="234">
        <f>AVERAGE(X37:X41)</f>
        <v>6.2482851443339609</v>
      </c>
      <c r="R37" s="237">
        <f>STDEV(X37:X41)</f>
        <v>0.20323578814804336</v>
      </c>
      <c r="S37" s="240">
        <f>R37/Q37</f>
        <v>3.252665066547749E-2</v>
      </c>
      <c r="T37" s="243">
        <f>AVERAGE(Y37:Y41)</f>
        <v>1936526.6666666667</v>
      </c>
      <c r="U37" s="246">
        <f>STDEV(Y37:Y41)</f>
        <v>923909.61150007613</v>
      </c>
      <c r="V37" s="240">
        <f>U37/T37</f>
        <v>0.47709625041745329</v>
      </c>
      <c r="W37" s="76" t="str">
        <f>[2]Summary!K17</f>
        <v>95-P1-CL-80-TS-8d-01</v>
      </c>
      <c r="X37" s="100">
        <f>[2]Summary!L17</f>
        <v>6.0339060370266875</v>
      </c>
      <c r="Y37" s="93">
        <f>[2]Summary!M17</f>
        <v>1081200</v>
      </c>
      <c r="Z37" s="93">
        <f>[2]Summary!N17</f>
        <v>53000</v>
      </c>
      <c r="AA37" s="76">
        <f>[2]Summary!O17</f>
        <v>20.399999999999999</v>
      </c>
      <c r="AB37" s="145">
        <f>J$37-X37</f>
        <v>1.3426709200298248</v>
      </c>
      <c r="AC37" s="348">
        <f>AVERAGE(AB37:AB42)</f>
        <v>1.2067021464746654</v>
      </c>
      <c r="AD37" s="348">
        <f>STDEV(AB37:AB42)</f>
        <v>0.3054104037346505</v>
      </c>
    </row>
    <row r="38" spans="1:30" ht="14.45" customHeight="1" x14ac:dyDescent="0.25">
      <c r="A38" s="203"/>
      <c r="B38" s="200"/>
      <c r="C38" s="249" t="s">
        <v>12</v>
      </c>
      <c r="D38" s="249"/>
      <c r="E38" s="249"/>
      <c r="F38" s="249"/>
      <c r="G38" s="249"/>
      <c r="H38" s="249"/>
      <c r="I38" s="249"/>
      <c r="J38" s="249"/>
      <c r="K38" s="249"/>
      <c r="L38" s="249"/>
      <c r="M38" s="250"/>
      <c r="N38" s="299"/>
      <c r="O38" s="253"/>
      <c r="P38" s="200"/>
      <c r="Q38" s="235"/>
      <c r="R38" s="238"/>
      <c r="S38" s="241"/>
      <c r="T38" s="244"/>
      <c r="U38" s="247"/>
      <c r="V38" s="241"/>
      <c r="W38" s="76" t="str">
        <f>[2]Summary!K18</f>
        <v>95-P1-CL-80-TS-8d-02</v>
      </c>
      <c r="X38" s="100">
        <f>[2]Summary!L18</f>
        <v>6.5013377424559913</v>
      </c>
      <c r="Y38" s="93">
        <f>[2]Summary!M18</f>
        <v>3172033.333333334</v>
      </c>
      <c r="Z38" s="93">
        <f>[2]Summary!N18</f>
        <v>150333.33333333334</v>
      </c>
      <c r="AA38" s="76">
        <f>[2]Summary!O18</f>
        <v>21.1</v>
      </c>
      <c r="AB38" s="145">
        <f t="shared" ref="AB38:AB40" si="4">J$37-X38</f>
        <v>0.87523921460052101</v>
      </c>
      <c r="AC38" s="349"/>
      <c r="AD38" s="349"/>
    </row>
    <row r="39" spans="1:30" ht="14.45" customHeight="1" x14ac:dyDescent="0.25">
      <c r="A39" s="203"/>
      <c r="B39" s="200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50"/>
      <c r="N39" s="299"/>
      <c r="O39" s="253"/>
      <c r="P39" s="200"/>
      <c r="Q39" s="235"/>
      <c r="R39" s="238"/>
      <c r="S39" s="241"/>
      <c r="T39" s="244"/>
      <c r="U39" s="247"/>
      <c r="V39" s="241"/>
      <c r="W39" s="76" t="str">
        <f>[2]Summary!K19</f>
        <v>95-P1-CL-80-TS-8d-03</v>
      </c>
      <c r="X39" s="100">
        <f>[2]Summary!L19</f>
        <v>6.1397951566528057</v>
      </c>
      <c r="Y39" s="93">
        <f>[2]Summary!M19</f>
        <v>1379733.3333333333</v>
      </c>
      <c r="Z39" s="93">
        <f>[2]Summary!N19</f>
        <v>66333.333333333328</v>
      </c>
      <c r="AA39" s="76">
        <f>[2]Summary!O19</f>
        <v>20.8</v>
      </c>
      <c r="AB39" s="145">
        <f t="shared" si="4"/>
        <v>1.2367818004037066</v>
      </c>
      <c r="AC39" s="349"/>
      <c r="AD39" s="349"/>
    </row>
    <row r="40" spans="1:30" ht="14.45" customHeight="1" x14ac:dyDescent="0.25">
      <c r="A40" s="203"/>
      <c r="B40" s="200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50"/>
      <c r="N40" s="299"/>
      <c r="O40" s="253"/>
      <c r="P40" s="200"/>
      <c r="Q40" s="235"/>
      <c r="R40" s="238"/>
      <c r="S40" s="241"/>
      <c r="T40" s="244"/>
      <c r="U40" s="247"/>
      <c r="V40" s="241"/>
      <c r="W40" s="76" t="str">
        <f>[2]Summary!K20</f>
        <v>95-P1-CL-80-TS-8d-04</v>
      </c>
      <c r="X40" s="100">
        <f>[2]Summary!L20</f>
        <v>6.4264028097515995</v>
      </c>
      <c r="Y40" s="93">
        <f>[2]Summary!M20</f>
        <v>2669333.3333333335</v>
      </c>
      <c r="Z40" s="93">
        <f>[2]Summary!N20</f>
        <v>128333.33333333333</v>
      </c>
      <c r="AA40" s="76">
        <f>[2]Summary!O20</f>
        <v>20.8</v>
      </c>
      <c r="AB40" s="145">
        <f t="shared" si="4"/>
        <v>0.95017414730491279</v>
      </c>
      <c r="AC40" s="349"/>
      <c r="AD40" s="349"/>
    </row>
    <row r="41" spans="1:30" ht="14.45" customHeight="1" x14ac:dyDescent="0.25">
      <c r="A41" s="203"/>
      <c r="B41" s="200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50"/>
      <c r="N41" s="299"/>
      <c r="O41" s="253"/>
      <c r="P41" s="200"/>
      <c r="Q41" s="236"/>
      <c r="R41" s="239"/>
      <c r="S41" s="242"/>
      <c r="T41" s="245"/>
      <c r="U41" s="248"/>
      <c r="V41" s="242"/>
      <c r="W41" s="76" t="str">
        <f>[2]Summary!K21</f>
        <v>95-P1-CL-80-TS-8d-05</v>
      </c>
      <c r="X41" s="100">
        <f>[2]Summary!L21</f>
        <v>6.1399839757827159</v>
      </c>
      <c r="Y41" s="93">
        <f>[2]Summary!M21</f>
        <v>1380333.3333333333</v>
      </c>
      <c r="Z41" s="93">
        <f>[2]Summary!N21</f>
        <v>68333.333333333328</v>
      </c>
      <c r="AA41" s="76">
        <f>[2]Summary!O21</f>
        <v>20.2</v>
      </c>
      <c r="AC41" s="350"/>
      <c r="AD41" s="350"/>
    </row>
    <row r="42" spans="1:30" ht="14.45" customHeight="1" x14ac:dyDescent="0.25">
      <c r="A42" s="203"/>
      <c r="B42" s="200" t="s">
        <v>35</v>
      </c>
      <c r="C42" s="74">
        <f>AVERAGE(J42:J44)</f>
        <v>7.3440908486512448</v>
      </c>
      <c r="D42" s="192" t="s">
        <v>12</v>
      </c>
      <c r="E42" s="192"/>
      <c r="F42" s="75">
        <f>AVERAGE(K42:K44)</f>
        <v>22084666.666666668</v>
      </c>
      <c r="G42" s="195" t="s">
        <v>12</v>
      </c>
      <c r="H42" s="195"/>
      <c r="I42" s="76" t="str">
        <f>[3]Summary!K$4</f>
        <v>95-P1-CL-80-PC-2W-01</v>
      </c>
      <c r="J42" s="100">
        <f>[3]Summary!L$4</f>
        <v>7.3440908486512448</v>
      </c>
      <c r="K42" s="93">
        <f>[3]Summary!M$4</f>
        <v>22084666.666666668</v>
      </c>
      <c r="L42" s="93">
        <f>[3]Summary!N$4</f>
        <v>1046666.6666666666</v>
      </c>
      <c r="M42" s="132">
        <f>[3]Summary!O$4</f>
        <v>21.1</v>
      </c>
      <c r="N42" s="299"/>
      <c r="O42" s="253"/>
      <c r="P42" s="200" t="s">
        <v>35</v>
      </c>
      <c r="Q42" s="234">
        <f>AVERAGE(X42:X46)</f>
        <v>5.8620370351300917</v>
      </c>
      <c r="R42" s="237">
        <f>STDEV(X42:X46)</f>
        <v>0.17682291978094422</v>
      </c>
      <c r="S42" s="240">
        <f>R42/Q42</f>
        <v>3.01640741471399E-2</v>
      </c>
      <c r="T42" s="243">
        <f>AVERAGE(Y42:Y46)</f>
        <v>779144</v>
      </c>
      <c r="U42" s="246">
        <f>STDEV(Y42:Y46)</f>
        <v>327897.70605412225</v>
      </c>
      <c r="V42" s="240">
        <f>U42/T42</f>
        <v>0.4208435232179446</v>
      </c>
      <c r="W42" s="76" t="str">
        <f>[3]Summary!K17</f>
        <v>95-P1-CL-80-TS-2W-01</v>
      </c>
      <c r="X42" s="100">
        <f>[3]Summary!L17</f>
        <v>5.715446198616883</v>
      </c>
      <c r="Y42" s="93">
        <f>[3]Summary!M17</f>
        <v>519333.33333333331</v>
      </c>
      <c r="Z42" s="93">
        <f>[3]Summary!N17</f>
        <v>25333.333333333332</v>
      </c>
      <c r="AA42" s="76">
        <f>[3]Summary!O17</f>
        <v>20.5</v>
      </c>
      <c r="AB42" s="145">
        <f>J$42-X42</f>
        <v>1.6286446500343619</v>
      </c>
      <c r="AC42" s="348">
        <f>AVERAGE(AB42:AB47)</f>
        <v>1.744742149209199</v>
      </c>
      <c r="AD42" s="348">
        <f>STDEV(AB42:AB47)</f>
        <v>0.66260398897623707</v>
      </c>
    </row>
    <row r="43" spans="1:30" ht="15" customHeight="1" x14ac:dyDescent="0.25">
      <c r="A43" s="203"/>
      <c r="B43" s="200"/>
      <c r="C43" s="249" t="s">
        <v>12</v>
      </c>
      <c r="D43" s="249"/>
      <c r="E43" s="249"/>
      <c r="F43" s="249"/>
      <c r="G43" s="249"/>
      <c r="H43" s="249"/>
      <c r="I43" s="249"/>
      <c r="J43" s="249"/>
      <c r="K43" s="249"/>
      <c r="L43" s="249"/>
      <c r="M43" s="250"/>
      <c r="N43" s="299"/>
      <c r="O43" s="253"/>
      <c r="P43" s="200"/>
      <c r="Q43" s="235"/>
      <c r="R43" s="238"/>
      <c r="S43" s="241"/>
      <c r="T43" s="244"/>
      <c r="U43" s="247"/>
      <c r="V43" s="241"/>
      <c r="W43" s="76" t="str">
        <f>[3]Summary!K18</f>
        <v>95-P1-CL-80-TS-2W-02</v>
      </c>
      <c r="X43" s="100">
        <f>[3]Summary!L18</f>
        <v>5.7068883949816174</v>
      </c>
      <c r="Y43" s="93">
        <f>[3]Summary!M18</f>
        <v>509200</v>
      </c>
      <c r="Z43" s="93">
        <f>[3]Summary!N18</f>
        <v>25333.333333333332</v>
      </c>
      <c r="AA43" s="76">
        <f>[3]Summary!O18</f>
        <v>20.100000000000001</v>
      </c>
      <c r="AB43" s="145">
        <f t="shared" ref="AB43:AB46" si="5">J$42-X43</f>
        <v>1.6372024536696275</v>
      </c>
      <c r="AC43" s="349"/>
      <c r="AD43" s="349"/>
    </row>
    <row r="44" spans="1:30" ht="14.45" customHeight="1" x14ac:dyDescent="0.25">
      <c r="A44" s="203"/>
      <c r="B44" s="200"/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50"/>
      <c r="N44" s="299"/>
      <c r="O44" s="253"/>
      <c r="P44" s="200"/>
      <c r="Q44" s="235"/>
      <c r="R44" s="238"/>
      <c r="S44" s="241"/>
      <c r="T44" s="244"/>
      <c r="U44" s="247"/>
      <c r="V44" s="241"/>
      <c r="W44" s="76" t="str">
        <f>[3]Summary!K19</f>
        <v>95-P1-CL-80-TS-2W-03</v>
      </c>
      <c r="X44" s="100">
        <f>[3]Summary!L19</f>
        <v>6.0882920521798374</v>
      </c>
      <c r="Y44" s="93">
        <f>[3]Summary!M19</f>
        <v>1225440</v>
      </c>
      <c r="Z44" s="93">
        <f>[3]Summary!N19</f>
        <v>59200</v>
      </c>
      <c r="AA44" s="76">
        <f>[3]Summary!O19</f>
        <v>20.7</v>
      </c>
      <c r="AB44" s="145">
        <f t="shared" si="5"/>
        <v>1.2557987964714075</v>
      </c>
      <c r="AC44" s="349"/>
      <c r="AD44" s="349"/>
    </row>
    <row r="45" spans="1:30" ht="14.45" customHeight="1" x14ac:dyDescent="0.25">
      <c r="A45" s="203"/>
      <c r="B45" s="200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50"/>
      <c r="N45" s="299"/>
      <c r="O45" s="253"/>
      <c r="P45" s="200"/>
      <c r="Q45" s="235"/>
      <c r="R45" s="238"/>
      <c r="S45" s="241"/>
      <c r="T45" s="244"/>
      <c r="U45" s="247"/>
      <c r="V45" s="241"/>
      <c r="W45" s="76" t="str">
        <f>[3]Summary!K20</f>
        <v>95-P1-CL-80-TS-2W-04</v>
      </c>
      <c r="X45" s="100">
        <f>[3]Summary!L20</f>
        <v>6.0126179138739051</v>
      </c>
      <c r="Y45" s="93">
        <f>[3]Summary!M20</f>
        <v>1029479.9999999999</v>
      </c>
      <c r="Z45" s="93">
        <f>[3]Summary!N20</f>
        <v>49733.333333333328</v>
      </c>
      <c r="AA45" s="76">
        <f>[3]Summary!O20</f>
        <v>20.7</v>
      </c>
      <c r="AB45" s="145">
        <f t="shared" si="5"/>
        <v>1.3314729347773397</v>
      </c>
      <c r="AC45" s="349"/>
      <c r="AD45" s="349"/>
    </row>
    <row r="46" spans="1:30" ht="14.45" customHeight="1" x14ac:dyDescent="0.25">
      <c r="A46" s="203"/>
      <c r="B46" s="200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50"/>
      <c r="N46" s="299"/>
      <c r="O46" s="253"/>
      <c r="P46" s="200"/>
      <c r="Q46" s="236"/>
      <c r="R46" s="239"/>
      <c r="S46" s="242"/>
      <c r="T46" s="245"/>
      <c r="U46" s="248"/>
      <c r="V46" s="242"/>
      <c r="W46" s="76" t="str">
        <f>[3]Summary!K21</f>
        <v>95-P1-CL-80-TS-2W-05</v>
      </c>
      <c r="X46" s="100">
        <f>[3]Summary!L21</f>
        <v>5.7869406159982173</v>
      </c>
      <c r="Y46" s="93">
        <f>[3]Summary!M21</f>
        <v>612266.66666666674</v>
      </c>
      <c r="Z46" s="93">
        <f>[3]Summary!N21</f>
        <v>29866.666666666668</v>
      </c>
      <c r="AA46" s="76">
        <f>[3]Summary!O21</f>
        <v>20.5</v>
      </c>
      <c r="AB46" s="145">
        <f t="shared" si="5"/>
        <v>1.5571502326530275</v>
      </c>
      <c r="AC46" s="350"/>
      <c r="AD46" s="350"/>
    </row>
    <row r="47" spans="1:30" ht="14.45" customHeight="1" x14ac:dyDescent="0.25">
      <c r="A47" s="203"/>
      <c r="B47" s="200" t="s">
        <v>36</v>
      </c>
      <c r="C47" s="74">
        <f>AVERAGE(J47:J49)</f>
        <v>7.6259157901974994</v>
      </c>
      <c r="D47" s="192" t="s">
        <v>12</v>
      </c>
      <c r="E47" s="192"/>
      <c r="F47" s="75">
        <f>AVERAGE(K47:K49)</f>
        <v>42258666.666666664</v>
      </c>
      <c r="G47" s="195" t="s">
        <v>12</v>
      </c>
      <c r="H47" s="195"/>
      <c r="I47" s="76" t="str">
        <f>[4]Summary!K4</f>
        <v>95-P1-CL-80-PC-4W-01</v>
      </c>
      <c r="J47" s="100">
        <f>[4]Summary!L4</f>
        <v>7.6259157901974994</v>
      </c>
      <c r="K47" s="93">
        <f>[4]Summary!M4</f>
        <v>42258666.666666664</v>
      </c>
      <c r="L47" s="93">
        <f>[4]Summary!N4</f>
        <v>1993333.3333333333</v>
      </c>
      <c r="M47" s="132">
        <f>[4]Summary!O4</f>
        <v>21.2</v>
      </c>
      <c r="N47" s="299"/>
      <c r="O47" s="253"/>
      <c r="P47" s="200" t="s">
        <v>36</v>
      </c>
      <c r="Q47" s="234">
        <f>AVERAGE(X47:X51)</f>
        <v>4.349189283873268</v>
      </c>
      <c r="R47" s="237">
        <f>STDEV(X47:X51)</f>
        <v>0.29776810168267592</v>
      </c>
      <c r="S47" s="240">
        <f>R47/Q47</f>
        <v>6.846519713151962E-2</v>
      </c>
      <c r="T47" s="243">
        <f>AVERAGE(Y47:Y51)</f>
        <v>26301.333333333332</v>
      </c>
      <c r="U47" s="246">
        <f>STDEV(Y47:Y51)</f>
        <v>14266.819176443414</v>
      </c>
      <c r="V47" s="240">
        <f>U47/T47</f>
        <v>0.54243710748923046</v>
      </c>
      <c r="W47" s="76" t="str">
        <f>[4]Summary!K17</f>
        <v>95-P1-CL-80-TS-4W-01</v>
      </c>
      <c r="X47" s="100">
        <f>[4]Summary!L17</f>
        <v>4.567731962548069</v>
      </c>
      <c r="Y47" s="93">
        <f>[4]Summary!M17</f>
        <v>36960</v>
      </c>
      <c r="Z47" s="93">
        <f>[4]Summary!N17</f>
        <v>1866.6666666666665</v>
      </c>
      <c r="AA47" s="76">
        <f>[4]Summary!O17</f>
        <v>19.8</v>
      </c>
      <c r="AB47" s="145">
        <f>J$47-X47</f>
        <v>3.0581838276494304</v>
      </c>
      <c r="AC47" s="348">
        <f>AVERAGE(AB47:AB52)</f>
        <v>3.6763795531296566</v>
      </c>
      <c r="AD47" s="348">
        <f>STDEV(AB47:AB52)</f>
        <v>1.0145284721627663</v>
      </c>
    </row>
    <row r="48" spans="1:30" ht="14.45" customHeight="1" x14ac:dyDescent="0.25">
      <c r="A48" s="203"/>
      <c r="B48" s="200"/>
      <c r="C48" s="249" t="s">
        <v>12</v>
      </c>
      <c r="D48" s="249"/>
      <c r="E48" s="249"/>
      <c r="F48" s="249"/>
      <c r="G48" s="249"/>
      <c r="H48" s="249"/>
      <c r="I48" s="249"/>
      <c r="J48" s="249"/>
      <c r="K48" s="249"/>
      <c r="L48" s="249"/>
      <c r="M48" s="250"/>
      <c r="N48" s="299"/>
      <c r="O48" s="253"/>
      <c r="P48" s="200"/>
      <c r="Q48" s="235"/>
      <c r="R48" s="238"/>
      <c r="S48" s="241"/>
      <c r="T48" s="244"/>
      <c r="U48" s="247"/>
      <c r="V48" s="241"/>
      <c r="W48" s="76" t="str">
        <f>[4]Summary!K18</f>
        <v>95-P1-CL-80-TS-4W-02</v>
      </c>
      <c r="X48" s="100">
        <f>[4]Summary!L18</f>
        <v>4.5569052690554477</v>
      </c>
      <c r="Y48" s="93">
        <f>[4]Summary!M18</f>
        <v>36050</v>
      </c>
      <c r="Z48" s="93">
        <f>[4]Summary!N18</f>
        <v>1750</v>
      </c>
      <c r="AA48" s="76">
        <f>[4]Summary!O18</f>
        <v>20.6</v>
      </c>
      <c r="AB48" s="145">
        <f t="shared" ref="AB48:AB51" si="6">J$47-X48</f>
        <v>3.0690105211420518</v>
      </c>
      <c r="AC48" s="349"/>
      <c r="AD48" s="349"/>
    </row>
    <row r="49" spans="1:180" ht="14.45" customHeight="1" x14ac:dyDescent="0.25">
      <c r="A49" s="203"/>
      <c r="B49" s="200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50"/>
      <c r="N49" s="299"/>
      <c r="O49" s="253"/>
      <c r="P49" s="200"/>
      <c r="Q49" s="235"/>
      <c r="R49" s="238"/>
      <c r="S49" s="241"/>
      <c r="T49" s="244"/>
      <c r="U49" s="247"/>
      <c r="V49" s="241"/>
      <c r="W49" s="76" t="str">
        <f>[4]Summary!K19</f>
        <v>95-P1-CL-80-TS-4W-03</v>
      </c>
      <c r="X49" s="100">
        <f>[4]Summary!L19</f>
        <v>4.5689054149828792</v>
      </c>
      <c r="Y49" s="93">
        <f>[4]Summary!M19</f>
        <v>37060</v>
      </c>
      <c r="Z49" s="93">
        <f>[4]Summary!N19</f>
        <v>1816.6666666666667</v>
      </c>
      <c r="AA49" s="76">
        <f>[4]Summary!O19</f>
        <v>20.399999999999999</v>
      </c>
      <c r="AB49" s="145">
        <f t="shared" si="6"/>
        <v>3.0570103752146203</v>
      </c>
      <c r="AC49" s="349"/>
      <c r="AD49" s="349"/>
    </row>
    <row r="50" spans="1:180" ht="14.45" customHeight="1" x14ac:dyDescent="0.25">
      <c r="A50" s="203"/>
      <c r="B50" s="200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50"/>
      <c r="N50" s="299"/>
      <c r="O50" s="253"/>
      <c r="P50" s="200"/>
      <c r="Q50" s="235"/>
      <c r="R50" s="238"/>
      <c r="S50" s="241"/>
      <c r="T50" s="244"/>
      <c r="U50" s="247"/>
      <c r="V50" s="241"/>
      <c r="W50" s="76" t="str">
        <f>[4]Summary!K20</f>
        <v>95-P1-CL-80-TS-4W-04</v>
      </c>
      <c r="X50" s="100">
        <f>[4]Summary!L20</f>
        <v>3.9677226572551083</v>
      </c>
      <c r="Y50" s="93">
        <f>[4]Summary!M20</f>
        <v>9283.7333333333336</v>
      </c>
      <c r="Z50" s="93">
        <f>[4]Summary!N20</f>
        <v>450.66666666666669</v>
      </c>
      <c r="AA50" s="76">
        <f>[4]Summary!O20</f>
        <v>20.6</v>
      </c>
      <c r="AB50" s="145">
        <f t="shared" si="6"/>
        <v>3.6581931329423911</v>
      </c>
      <c r="AC50" s="349"/>
      <c r="AD50" s="349"/>
    </row>
    <row r="51" spans="1:180" ht="14.45" customHeight="1" x14ac:dyDescent="0.25">
      <c r="A51" s="203"/>
      <c r="B51" s="200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50"/>
      <c r="N51" s="299"/>
      <c r="O51" s="253"/>
      <c r="P51" s="200"/>
      <c r="Q51" s="236"/>
      <c r="R51" s="239"/>
      <c r="S51" s="242"/>
      <c r="T51" s="245"/>
      <c r="U51" s="248"/>
      <c r="V51" s="242"/>
      <c r="W51" s="76" t="str">
        <f>[4]Summary!K21</f>
        <v>95-P1-CL-80-TS-4W-05</v>
      </c>
      <c r="X51" s="100">
        <f>[4]Summary!L21</f>
        <v>4.0846811155248357</v>
      </c>
      <c r="Y51" s="93">
        <f>[4]Summary!M21</f>
        <v>12152.933333333332</v>
      </c>
      <c r="Z51" s="93">
        <f>[4]Summary!N21</f>
        <v>598.66666666666663</v>
      </c>
      <c r="AA51" s="76">
        <f>[4]Summary!O21</f>
        <v>20.3</v>
      </c>
      <c r="AB51" s="145">
        <f t="shared" si="6"/>
        <v>3.5412346746726637</v>
      </c>
      <c r="AC51" s="350"/>
      <c r="AD51" s="350"/>
    </row>
    <row r="52" spans="1:180" ht="14.45" customHeight="1" x14ac:dyDescent="0.25">
      <c r="A52" s="203"/>
      <c r="B52" s="200" t="s">
        <v>37</v>
      </c>
      <c r="C52" s="74">
        <f>AVERAGE(J52:J54)</f>
        <v>7.5947681134475049</v>
      </c>
      <c r="D52" s="192" t="s">
        <v>12</v>
      </c>
      <c r="E52" s="192"/>
      <c r="F52" s="75">
        <f>AVERAGE(K52:K54)</f>
        <v>39334000</v>
      </c>
      <c r="G52" s="195" t="s">
        <v>12</v>
      </c>
      <c r="H52" s="195"/>
      <c r="I52" s="76" t="str">
        <f>[5]Summary!K$4</f>
        <v>95-P1-CL-80-PC-7W-01</v>
      </c>
      <c r="J52" s="100">
        <f>[5]Summary!L$4</f>
        <v>7.5947681134475049</v>
      </c>
      <c r="K52" s="93">
        <f>[5]Summary!M$4</f>
        <v>39334000</v>
      </c>
      <c r="L52" s="93">
        <f>[5]Summary!N$4</f>
        <v>1846666.6666666665</v>
      </c>
      <c r="M52" s="132">
        <f>[5]Summary!O$4</f>
        <v>21.3</v>
      </c>
      <c r="N52" s="299"/>
      <c r="O52" s="253"/>
      <c r="P52" s="200" t="s">
        <v>39</v>
      </c>
      <c r="Q52" s="234">
        <f>AVERAGE(X52:X56)</f>
        <v>1.921763947296856</v>
      </c>
      <c r="R52" s="237">
        <f>STDEV(X52:X56)</f>
        <v>5.3598804093112542E-3</v>
      </c>
      <c r="S52" s="240">
        <f>R52/Q52</f>
        <v>2.7890420240479778E-3</v>
      </c>
      <c r="T52" s="243">
        <f>AVERAGE(Y52:Y56)</f>
        <v>83.52</v>
      </c>
      <c r="U52" s="246">
        <f>STDEV(Y52:Y56)</f>
        <v>1.0353743284435819</v>
      </c>
      <c r="V52" s="240">
        <f>U52/T52</f>
        <v>1.2396723281173156E-2</v>
      </c>
      <c r="W52" s="76" t="str">
        <f>[5]Summary!K17</f>
        <v>95-P1-CL-80-TS-7W-01</v>
      </c>
      <c r="X52" s="100">
        <f>[5]Summary!L17</f>
        <v>1.920123326290724</v>
      </c>
      <c r="Y52" s="93">
        <f>[5]Summary!M17</f>
        <v>83.2</v>
      </c>
      <c r="Z52" s="93">
        <f>[5]Summary!N17</f>
        <v>4</v>
      </c>
      <c r="AA52" s="76">
        <f>[5]Summary!O17</f>
        <v>20.8</v>
      </c>
      <c r="AB52" s="101">
        <f>J$52-X52</f>
        <v>5.6746447871567813</v>
      </c>
      <c r="AC52" s="351">
        <f>AVERAGE(AB52:AB57)</f>
        <v>5.6730041661506494</v>
      </c>
      <c r="AD52" s="351">
        <f>STDEV(AB52:AB57)</f>
        <v>5.3598804093114927E-3</v>
      </c>
    </row>
    <row r="53" spans="1:180" ht="14.45" customHeight="1" x14ac:dyDescent="0.25">
      <c r="A53" s="203"/>
      <c r="B53" s="200"/>
      <c r="C53" s="249" t="s">
        <v>12</v>
      </c>
      <c r="D53" s="249"/>
      <c r="E53" s="249"/>
      <c r="F53" s="249"/>
      <c r="G53" s="249"/>
      <c r="H53" s="249"/>
      <c r="I53" s="249"/>
      <c r="J53" s="249"/>
      <c r="K53" s="249"/>
      <c r="L53" s="249"/>
      <c r="M53" s="250"/>
      <c r="N53" s="299"/>
      <c r="O53" s="253"/>
      <c r="P53" s="200"/>
      <c r="Q53" s="235"/>
      <c r="R53" s="238"/>
      <c r="S53" s="241"/>
      <c r="T53" s="244"/>
      <c r="U53" s="247"/>
      <c r="V53" s="241"/>
      <c r="W53" s="76" t="str">
        <f>[5]Summary!K18</f>
        <v>95-P1-CL-80-TS-7W-02</v>
      </c>
      <c r="X53" s="100">
        <f>[5]Summary!L18</f>
        <v>1.9304395947667001</v>
      </c>
      <c r="Y53" s="93">
        <f>[5]Summary!M18</f>
        <v>85.2</v>
      </c>
      <c r="Z53" s="93">
        <f>[5]Summary!N18</f>
        <v>4</v>
      </c>
      <c r="AA53" s="76">
        <f>[5]Summary!O18</f>
        <v>21.3</v>
      </c>
      <c r="AB53" s="101">
        <f t="shared" ref="AB53:AB56" si="7">J$52-X53</f>
        <v>5.6643285186808043</v>
      </c>
      <c r="AC53" s="352"/>
      <c r="AD53" s="352"/>
    </row>
    <row r="54" spans="1:180" ht="14.45" customHeight="1" x14ac:dyDescent="0.25">
      <c r="A54" s="203"/>
      <c r="B54" s="200"/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50"/>
      <c r="N54" s="299"/>
      <c r="O54" s="253"/>
      <c r="P54" s="200"/>
      <c r="Q54" s="235"/>
      <c r="R54" s="238"/>
      <c r="S54" s="241"/>
      <c r="T54" s="244"/>
      <c r="U54" s="247"/>
      <c r="V54" s="241"/>
      <c r="W54" s="76" t="str">
        <f>[5]Summary!K19</f>
        <v>95-P1-CL-80-TS-7W-03</v>
      </c>
      <c r="X54" s="100">
        <f>[5]Summary!L19</f>
        <v>1.9222062774390163</v>
      </c>
      <c r="Y54" s="93">
        <f>[5]Summary!M19</f>
        <v>83.6</v>
      </c>
      <c r="Z54" s="93">
        <f>[5]Summary!N19</f>
        <v>4</v>
      </c>
      <c r="AA54" s="76">
        <f>[5]Summary!O19</f>
        <v>20.9</v>
      </c>
      <c r="AB54" s="101">
        <f t="shared" si="7"/>
        <v>5.6725618360084891</v>
      </c>
      <c r="AC54" s="352"/>
      <c r="AD54" s="352"/>
    </row>
    <row r="55" spans="1:180" ht="14.45" customHeight="1" x14ac:dyDescent="0.25">
      <c r="A55" s="203"/>
      <c r="B55" s="200"/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50"/>
      <c r="N55" s="299"/>
      <c r="O55" s="253"/>
      <c r="P55" s="200"/>
      <c r="Q55" s="235"/>
      <c r="R55" s="238"/>
      <c r="S55" s="241"/>
      <c r="T55" s="244"/>
      <c r="U55" s="247"/>
      <c r="V55" s="241"/>
      <c r="W55" s="76" t="str">
        <f>[5]Summary!K20</f>
        <v>95-P1-CL-80-TS-7W-04</v>
      </c>
      <c r="X55" s="100">
        <f>[5]Summary!L20</f>
        <v>1.9159272116971158</v>
      </c>
      <c r="Y55" s="93">
        <f>[5]Summary!M20</f>
        <v>82.4</v>
      </c>
      <c r="Z55" s="93">
        <f>[5]Summary!N20</f>
        <v>4</v>
      </c>
      <c r="AA55" s="76">
        <f>[5]Summary!O20</f>
        <v>20.6</v>
      </c>
      <c r="AB55" s="101">
        <f t="shared" si="7"/>
        <v>5.6788409017503891</v>
      </c>
      <c r="AC55" s="352"/>
      <c r="AD55" s="352"/>
    </row>
    <row r="56" spans="1:180" ht="13.9" customHeight="1" thickBot="1" x14ac:dyDescent="0.3">
      <c r="A56" s="204"/>
      <c r="B56" s="201"/>
      <c r="C56" s="251"/>
      <c r="D56" s="251"/>
      <c r="E56" s="251"/>
      <c r="F56" s="251"/>
      <c r="G56" s="251"/>
      <c r="H56" s="251"/>
      <c r="I56" s="251"/>
      <c r="J56" s="251"/>
      <c r="K56" s="251"/>
      <c r="L56" s="251"/>
      <c r="M56" s="252"/>
      <c r="N56" s="299"/>
      <c r="O56" s="253"/>
      <c r="P56" s="201"/>
      <c r="Q56" s="235"/>
      <c r="R56" s="238"/>
      <c r="S56" s="241"/>
      <c r="T56" s="244"/>
      <c r="U56" s="247"/>
      <c r="V56" s="241"/>
      <c r="W56" s="76" t="str">
        <f>[5]Summary!K21</f>
        <v>95-P1-CL-80-TS-7W-05</v>
      </c>
      <c r="X56" s="100">
        <f>[5]Summary!L21</f>
        <v>1.920123326290724</v>
      </c>
      <c r="Y56" s="93">
        <f>[5]Summary!M21</f>
        <v>83.2</v>
      </c>
      <c r="Z56" s="93">
        <f>[5]Summary!N21</f>
        <v>4</v>
      </c>
      <c r="AA56" s="76">
        <f>[5]Summary!O21</f>
        <v>20.8</v>
      </c>
      <c r="AB56" s="101">
        <f t="shared" si="7"/>
        <v>5.6746447871567813</v>
      </c>
      <c r="AC56" s="353"/>
      <c r="AD56" s="353"/>
    </row>
    <row r="57" spans="1:180" s="10" customFormat="1" ht="13.9" customHeight="1" thickTop="1" x14ac:dyDescent="0.25">
      <c r="A57" s="153" t="s">
        <v>21</v>
      </c>
      <c r="B57" s="156" t="s">
        <v>28</v>
      </c>
      <c r="C57" s="260">
        <f>AVERAGE(J57:J59)</f>
        <v>7.5539412569451807</v>
      </c>
      <c r="D57" s="254">
        <f>STDEV(J57:J59)</f>
        <v>0.20443442632797859</v>
      </c>
      <c r="E57" s="225">
        <f>D57/C57</f>
        <v>2.706327986599303E-2</v>
      </c>
      <c r="F57" s="255">
        <f>AVERAGE(K57:K59)</f>
        <v>38656222.222222216</v>
      </c>
      <c r="G57" s="224">
        <f>STDEV(K57:K59)</f>
        <v>19092713.378358476</v>
      </c>
      <c r="H57" s="225">
        <f>G57/F57</f>
        <v>0.49391048273161803</v>
      </c>
      <c r="I57" s="79" t="str">
        <f>[1]Summary!K14</f>
        <v>95-P1-LO-80-PC-0w-01</v>
      </c>
      <c r="J57" s="106">
        <f>[1]Summary!L14</f>
        <v>7.4992012073940337</v>
      </c>
      <c r="K57" s="80">
        <f>[1]Summary!M14</f>
        <v>31564666.666666664</v>
      </c>
      <c r="L57" s="80">
        <f>[1]Summary!N14</f>
        <v>1396666.6666666665</v>
      </c>
      <c r="M57" s="133">
        <f>[1]Summary!O14</f>
        <v>22.6</v>
      </c>
      <c r="N57" s="299"/>
      <c r="O57" s="153" t="s">
        <v>21</v>
      </c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3"/>
      <c r="AB57" s="143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</row>
    <row r="58" spans="1:180" s="10" customFormat="1" x14ac:dyDescent="0.25">
      <c r="A58" s="154"/>
      <c r="B58" s="157"/>
      <c r="C58" s="184"/>
      <c r="D58" s="186"/>
      <c r="E58" s="162"/>
      <c r="F58" s="158"/>
      <c r="G58" s="160"/>
      <c r="H58" s="162"/>
      <c r="I58" s="83" t="str">
        <f>[1]Summary!K15</f>
        <v>95-P1-LO-80-PC-0w-02</v>
      </c>
      <c r="J58" s="102">
        <f>[1]Summary!L15</f>
        <v>7.3824493197989156</v>
      </c>
      <c r="K58" s="94">
        <f>[1]Summary!M15</f>
        <v>24124000</v>
      </c>
      <c r="L58" s="94">
        <f>[1]Summary!N15</f>
        <v>1086666.6666666667</v>
      </c>
      <c r="M58" s="134">
        <f>[1]Summary!O15</f>
        <v>22.2</v>
      </c>
      <c r="N58" s="299"/>
      <c r="O58" s="15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5"/>
      <c r="AB58" s="143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</row>
    <row r="59" spans="1:180" s="10" customFormat="1" ht="15.75" thickBot="1" x14ac:dyDescent="0.3">
      <c r="A59" s="154"/>
      <c r="B59" s="157"/>
      <c r="C59" s="184"/>
      <c r="D59" s="186"/>
      <c r="E59" s="162"/>
      <c r="F59" s="158"/>
      <c r="G59" s="160"/>
      <c r="H59" s="162"/>
      <c r="I59" s="83" t="str">
        <f>[1]Summary!K16</f>
        <v>95-P1-LO-80-PC-0w-03</v>
      </c>
      <c r="J59" s="102">
        <f>[1]Summary!L16</f>
        <v>7.7801732436425945</v>
      </c>
      <c r="K59" s="94">
        <f>[1]Summary!M16</f>
        <v>60280000</v>
      </c>
      <c r="L59" s="94">
        <f>[1]Summary!N16</f>
        <v>2740000</v>
      </c>
      <c r="M59" s="134">
        <f>[1]Summary!O16</f>
        <v>22</v>
      </c>
      <c r="N59" s="299"/>
      <c r="O59" s="15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5"/>
      <c r="AB59" s="143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</row>
    <row r="60" spans="1:180" ht="14.45" customHeight="1" thickTop="1" x14ac:dyDescent="0.25">
      <c r="A60" s="154"/>
      <c r="B60" s="200" t="s">
        <v>34</v>
      </c>
      <c r="C60" s="81">
        <f>AVERAGE(J60:J62)</f>
        <v>7.3331112632754216</v>
      </c>
      <c r="D60" s="186" t="s">
        <v>12</v>
      </c>
      <c r="E60" s="186"/>
      <c r="F60" s="82">
        <f>AVERAGE(K60:K62)</f>
        <v>21533333.333333336</v>
      </c>
      <c r="G60" s="160" t="s">
        <v>12</v>
      </c>
      <c r="H60" s="160"/>
      <c r="I60" s="83" t="str">
        <f>[2]Summary!K$5</f>
        <v>95-P1-LO-80-PC-8d-01</v>
      </c>
      <c r="J60" s="102">
        <f>[2]Summary!L$5</f>
        <v>7.3331112632754216</v>
      </c>
      <c r="K60" s="94">
        <f>[2]Summary!M$5</f>
        <v>21533333.333333336</v>
      </c>
      <c r="L60" s="94">
        <f>[2]Summary!N$5</f>
        <v>1076666.6666666667</v>
      </c>
      <c r="M60" s="134">
        <f>[2]Summary!O$5</f>
        <v>20</v>
      </c>
      <c r="N60" s="299"/>
      <c r="O60" s="154"/>
      <c r="P60" s="233" t="s">
        <v>34</v>
      </c>
      <c r="Q60" s="184">
        <f>AVERAGE(X60:X64)</f>
        <v>6.1904016525921186</v>
      </c>
      <c r="R60" s="186">
        <f>STDEV(X60:X64)</f>
        <v>0.10452214895641972</v>
      </c>
      <c r="S60" s="162">
        <f>R60/Q60</f>
        <v>1.6884550441513428E-2</v>
      </c>
      <c r="T60" s="158">
        <f>AVERAGE(Y60:Y64)</f>
        <v>1587420</v>
      </c>
      <c r="U60" s="160">
        <f>STDEV(Y60:Y64)</f>
        <v>396159.69114599313</v>
      </c>
      <c r="V60" s="162">
        <f>U60/T60</f>
        <v>0.24956198809766358</v>
      </c>
      <c r="W60" s="83" t="str">
        <f>[2]Summary!K22</f>
        <v>95-P1-LO-80-TS-8d-01</v>
      </c>
      <c r="X60" s="102">
        <f>[2]Summary!L22</f>
        <v>6.3420276880874722</v>
      </c>
      <c r="Y60" s="94">
        <f>[2]Summary!M22</f>
        <v>2198000</v>
      </c>
      <c r="Z60" s="94">
        <f>[2]Summary!N22</f>
        <v>104666.66666666667</v>
      </c>
      <c r="AA60" s="83">
        <f>[2]Summary!O22</f>
        <v>21</v>
      </c>
      <c r="AB60" s="145">
        <f>J$60-X60</f>
        <v>0.99108357518794943</v>
      </c>
      <c r="AC60" s="348">
        <f>AVERAGE(AB60:AB65)</f>
        <v>1.2609878595721689</v>
      </c>
      <c r="AD60" s="348">
        <f>STDEV(AB60:AB65)</f>
        <v>0.30443122155796232</v>
      </c>
    </row>
    <row r="61" spans="1:180" ht="14.45" customHeight="1" x14ac:dyDescent="0.25">
      <c r="A61" s="154"/>
      <c r="B61" s="200"/>
      <c r="C61" s="256" t="s">
        <v>12</v>
      </c>
      <c r="D61" s="256"/>
      <c r="E61" s="256"/>
      <c r="F61" s="256"/>
      <c r="G61" s="256"/>
      <c r="H61" s="256"/>
      <c r="I61" s="256"/>
      <c r="J61" s="256"/>
      <c r="K61" s="256"/>
      <c r="L61" s="256"/>
      <c r="M61" s="257"/>
      <c r="N61" s="299"/>
      <c r="O61" s="154"/>
      <c r="P61" s="200"/>
      <c r="Q61" s="184"/>
      <c r="R61" s="186"/>
      <c r="S61" s="162"/>
      <c r="T61" s="158"/>
      <c r="U61" s="160"/>
      <c r="V61" s="162"/>
      <c r="W61" s="83" t="str">
        <f>[2]Summary!K23</f>
        <v>95-P1-LO-80-TS-8d-02</v>
      </c>
      <c r="X61" s="102">
        <f>[2]Summary!L23</f>
        <v>6.1419720759070806</v>
      </c>
      <c r="Y61" s="94">
        <f>[2]Summary!M23</f>
        <v>1386666.6666666665</v>
      </c>
      <c r="Z61" s="94">
        <f>[2]Summary!N23</f>
        <v>69333.333333333328</v>
      </c>
      <c r="AA61" s="83">
        <f>[2]Summary!O23</f>
        <v>20</v>
      </c>
      <c r="AB61" s="145">
        <f t="shared" ref="AB61:AB64" si="8">J$60-X61</f>
        <v>1.191139187368341</v>
      </c>
      <c r="AC61" s="349"/>
      <c r="AD61" s="349"/>
    </row>
    <row r="62" spans="1:180" ht="14.45" customHeight="1" x14ac:dyDescent="0.25">
      <c r="A62" s="154"/>
      <c r="B62" s="200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7"/>
      <c r="N62" s="299"/>
      <c r="O62" s="154"/>
      <c r="P62" s="200"/>
      <c r="Q62" s="184"/>
      <c r="R62" s="186"/>
      <c r="S62" s="162"/>
      <c r="T62" s="158"/>
      <c r="U62" s="160"/>
      <c r="V62" s="162"/>
      <c r="W62" s="83" t="str">
        <f>[2]Summary!K24</f>
        <v>95-P1-LO-80-TS-8d-03</v>
      </c>
      <c r="X62" s="102">
        <f>[2]Summary!L24</f>
        <v>6.0657415025389749</v>
      </c>
      <c r="Y62" s="94">
        <f>[2]Summary!M24</f>
        <v>1163433.333333333</v>
      </c>
      <c r="Z62" s="94">
        <f>[2]Summary!N24</f>
        <v>55666.666666666657</v>
      </c>
      <c r="AA62" s="83">
        <f>[2]Summary!O24</f>
        <v>20.9</v>
      </c>
      <c r="AB62" s="145">
        <f t="shared" si="8"/>
        <v>1.2673697607364467</v>
      </c>
      <c r="AC62" s="349"/>
      <c r="AD62" s="349"/>
    </row>
    <row r="63" spans="1:180" ht="14.45" customHeight="1" x14ac:dyDescent="0.25">
      <c r="A63" s="154"/>
      <c r="B63" s="200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7"/>
      <c r="N63" s="299"/>
      <c r="O63" s="154"/>
      <c r="P63" s="200"/>
      <c r="Q63" s="184"/>
      <c r="R63" s="186"/>
      <c r="S63" s="162"/>
      <c r="T63" s="158"/>
      <c r="U63" s="160"/>
      <c r="V63" s="162"/>
      <c r="W63" s="83" t="str">
        <f>[2]Summary!K25</f>
        <v>95-P1-LO-80-TS-8d-04</v>
      </c>
      <c r="X63" s="102">
        <f>[2]Summary!L25</f>
        <v>6.2371414273388357</v>
      </c>
      <c r="Y63" s="94">
        <f>[2]Summary!M25</f>
        <v>1726400</v>
      </c>
      <c r="Z63" s="94">
        <f>[2]Summary!N25</f>
        <v>83000</v>
      </c>
      <c r="AA63" s="83">
        <f>[2]Summary!O25</f>
        <v>20.8</v>
      </c>
      <c r="AB63" s="145">
        <f t="shared" si="8"/>
        <v>1.0959698359365859</v>
      </c>
      <c r="AC63" s="349"/>
      <c r="AD63" s="349"/>
    </row>
    <row r="64" spans="1:180" ht="14.45" customHeight="1" x14ac:dyDescent="0.25">
      <c r="A64" s="154"/>
      <c r="B64" s="200"/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7"/>
      <c r="N64" s="299"/>
      <c r="O64" s="154"/>
      <c r="P64" s="200"/>
      <c r="Q64" s="184"/>
      <c r="R64" s="186"/>
      <c r="S64" s="162"/>
      <c r="T64" s="158"/>
      <c r="U64" s="160"/>
      <c r="V64" s="162"/>
      <c r="W64" s="83" t="str">
        <f>[2]Summary!K26</f>
        <v>95-P1-LO-80-TS-8d-05</v>
      </c>
      <c r="X64" s="102">
        <f>[2]Summary!L26</f>
        <v>6.1651255690882287</v>
      </c>
      <c r="Y64" s="94">
        <f>[2]Summary!M26</f>
        <v>1462600.0000000002</v>
      </c>
      <c r="Z64" s="94">
        <f>[2]Summary!N26</f>
        <v>68666.666666666672</v>
      </c>
      <c r="AA64" s="83">
        <f>[2]Summary!O26</f>
        <v>21.3</v>
      </c>
      <c r="AB64" s="145">
        <f t="shared" si="8"/>
        <v>1.1679856941871929</v>
      </c>
      <c r="AC64" s="350"/>
      <c r="AD64" s="350"/>
    </row>
    <row r="65" spans="1:30" ht="14.45" customHeight="1" x14ac:dyDescent="0.25">
      <c r="A65" s="154"/>
      <c r="B65" s="200" t="s">
        <v>35</v>
      </c>
      <c r="C65" s="81">
        <f>AVERAGE(J65:J67)</f>
        <v>7.230704313612569</v>
      </c>
      <c r="D65" s="186" t="s">
        <v>12</v>
      </c>
      <c r="E65" s="186"/>
      <c r="F65" s="82">
        <f>AVERAGE(K65:K67)</f>
        <v>17010000</v>
      </c>
      <c r="G65" s="160" t="s">
        <v>12</v>
      </c>
      <c r="H65" s="160"/>
      <c r="I65" s="83" t="str">
        <f>[3]Summary!K$5</f>
        <v>95-P1-LO-80-PC-2W-01</v>
      </c>
      <c r="J65" s="102">
        <f>[3]Summary!L$5</f>
        <v>7.230704313612569</v>
      </c>
      <c r="K65" s="94">
        <f>[3]Summary!M$5</f>
        <v>17010000</v>
      </c>
      <c r="L65" s="94">
        <f>[3]Summary!N$5</f>
        <v>810000</v>
      </c>
      <c r="M65" s="134">
        <f>[3]Summary!O$5</f>
        <v>21</v>
      </c>
      <c r="N65" s="299"/>
      <c r="O65" s="154"/>
      <c r="P65" s="200" t="s">
        <v>35</v>
      </c>
      <c r="Q65" s="184">
        <f>AVERAGE(X65:X69)</f>
        <v>5.6247984749801354</v>
      </c>
      <c r="R65" s="186">
        <f>STDEV(X65:X69)</f>
        <v>0.19784338716740105</v>
      </c>
      <c r="S65" s="162">
        <f>R65/Q65</f>
        <v>3.5173417865090671E-2</v>
      </c>
      <c r="T65" s="158">
        <f>AVERAGE(Y65:Y69)</f>
        <v>457438.66666666663</v>
      </c>
      <c r="U65" s="160">
        <f>STDEV(Y65:Y69)</f>
        <v>204749.9653724026</v>
      </c>
      <c r="V65" s="162">
        <f>U65/T65</f>
        <v>0.44760091416059267</v>
      </c>
      <c r="W65" s="83" t="str">
        <f>[3]Summary!K22</f>
        <v>95-P1-LO-80-TS-2W-01</v>
      </c>
      <c r="X65" s="102">
        <f>[3]Summary!L22</f>
        <v>5.3783252095960723</v>
      </c>
      <c r="Y65" s="94">
        <f>[3]Summary!M22</f>
        <v>238960.00000000003</v>
      </c>
      <c r="Z65" s="94">
        <f>[3]Summary!N22</f>
        <v>11600</v>
      </c>
      <c r="AA65" s="83">
        <f>[3]Summary!O22</f>
        <v>20.6</v>
      </c>
      <c r="AB65" s="145">
        <f>J$65-X65</f>
        <v>1.8523791040164967</v>
      </c>
      <c r="AC65" s="348">
        <f>AVERAGE(AB65:AB70)</f>
        <v>1.8122736467366158</v>
      </c>
      <c r="AD65" s="348">
        <f>STDEV(AB65:AB70)</f>
        <v>0.53557411999371562</v>
      </c>
    </row>
    <row r="66" spans="1:30" ht="14.45" customHeight="1" x14ac:dyDescent="0.25">
      <c r="A66" s="154"/>
      <c r="B66" s="200"/>
      <c r="C66" s="256" t="s">
        <v>12</v>
      </c>
      <c r="D66" s="256"/>
      <c r="E66" s="256"/>
      <c r="F66" s="256"/>
      <c r="G66" s="256"/>
      <c r="H66" s="256"/>
      <c r="I66" s="256"/>
      <c r="J66" s="256"/>
      <c r="K66" s="256"/>
      <c r="L66" s="256"/>
      <c r="M66" s="257"/>
      <c r="N66" s="299"/>
      <c r="O66" s="154"/>
      <c r="P66" s="200"/>
      <c r="Q66" s="184"/>
      <c r="R66" s="186"/>
      <c r="S66" s="162"/>
      <c r="T66" s="158"/>
      <c r="U66" s="160"/>
      <c r="V66" s="162"/>
      <c r="W66" s="83" t="str">
        <f>[3]Summary!K23</f>
        <v>95-P1-LO-80-TS-2W-02</v>
      </c>
      <c r="X66" s="102">
        <f>[3]Summary!L23</f>
        <v>5.49781393340169</v>
      </c>
      <c r="Y66" s="94">
        <f>[3]Summary!M23</f>
        <v>314640</v>
      </c>
      <c r="Z66" s="94">
        <f>[3]Summary!N23</f>
        <v>15200</v>
      </c>
      <c r="AA66" s="83">
        <f>[3]Summary!O23</f>
        <v>20.7</v>
      </c>
      <c r="AB66" s="145">
        <f t="shared" ref="AB66:AB69" si="9">J$65-X66</f>
        <v>1.732890380210879</v>
      </c>
      <c r="AC66" s="349"/>
      <c r="AD66" s="349"/>
    </row>
    <row r="67" spans="1:30" ht="14.45" customHeight="1" x14ac:dyDescent="0.25">
      <c r="A67" s="154"/>
      <c r="B67" s="200"/>
      <c r="C67" s="256"/>
      <c r="D67" s="256"/>
      <c r="E67" s="256"/>
      <c r="F67" s="256"/>
      <c r="G67" s="256"/>
      <c r="H67" s="256"/>
      <c r="I67" s="256"/>
      <c r="J67" s="256"/>
      <c r="K67" s="256"/>
      <c r="L67" s="256"/>
      <c r="M67" s="257"/>
      <c r="N67" s="299"/>
      <c r="O67" s="154"/>
      <c r="P67" s="200"/>
      <c r="Q67" s="184"/>
      <c r="R67" s="186"/>
      <c r="S67" s="162"/>
      <c r="T67" s="158"/>
      <c r="U67" s="160"/>
      <c r="V67" s="162"/>
      <c r="W67" s="83" t="str">
        <f>[3]Summary!K24</f>
        <v>95-P1-LO-80-TS-2W-03</v>
      </c>
      <c r="X67" s="102">
        <f>[3]Summary!L24</f>
        <v>5.6168114763725852</v>
      </c>
      <c r="Y67" s="94">
        <f>[3]Summary!M24</f>
        <v>413820</v>
      </c>
      <c r="Z67" s="94">
        <f>[3]Summary!N24</f>
        <v>19800</v>
      </c>
      <c r="AA67" s="83">
        <f>[3]Summary!O24</f>
        <v>20.9</v>
      </c>
      <c r="AB67" s="145">
        <f t="shared" si="9"/>
        <v>1.6138928372399839</v>
      </c>
      <c r="AC67" s="349"/>
      <c r="AD67" s="349"/>
    </row>
    <row r="68" spans="1:30" ht="14.45" customHeight="1" x14ac:dyDescent="0.25">
      <c r="A68" s="154"/>
      <c r="B68" s="200"/>
      <c r="C68" s="256"/>
      <c r="D68" s="256"/>
      <c r="E68" s="256"/>
      <c r="F68" s="256"/>
      <c r="G68" s="256"/>
      <c r="H68" s="256"/>
      <c r="I68" s="256"/>
      <c r="J68" s="256"/>
      <c r="K68" s="256"/>
      <c r="L68" s="256"/>
      <c r="M68" s="257"/>
      <c r="N68" s="299"/>
      <c r="O68" s="154"/>
      <c r="P68" s="200"/>
      <c r="Q68" s="184"/>
      <c r="R68" s="186"/>
      <c r="S68" s="162"/>
      <c r="T68" s="158"/>
      <c r="U68" s="160"/>
      <c r="V68" s="162"/>
      <c r="W68" s="83" t="str">
        <f>[3]Summary!K25</f>
        <v>95-P1-LO-80-TS-2W-04</v>
      </c>
      <c r="X68" s="102">
        <f>[3]Summary!L25</f>
        <v>5.8741724635901145</v>
      </c>
      <c r="Y68" s="94">
        <f>[3]Summary!M25</f>
        <v>748466.66666666663</v>
      </c>
      <c r="Z68" s="94">
        <f>[3]Summary!N25</f>
        <v>36333.333333333328</v>
      </c>
      <c r="AA68" s="83">
        <f>[3]Summary!O25</f>
        <v>20.6</v>
      </c>
      <c r="AB68" s="145">
        <f t="shared" si="9"/>
        <v>1.3565318500224546</v>
      </c>
      <c r="AC68" s="349"/>
      <c r="AD68" s="349"/>
    </row>
    <row r="69" spans="1:30" ht="14.45" customHeight="1" x14ac:dyDescent="0.25">
      <c r="A69" s="154"/>
      <c r="B69" s="200"/>
      <c r="C69" s="256"/>
      <c r="D69" s="256"/>
      <c r="E69" s="256"/>
      <c r="F69" s="256"/>
      <c r="G69" s="256"/>
      <c r="H69" s="256"/>
      <c r="I69" s="256"/>
      <c r="J69" s="256"/>
      <c r="K69" s="256"/>
      <c r="L69" s="256"/>
      <c r="M69" s="257"/>
      <c r="N69" s="299"/>
      <c r="O69" s="154"/>
      <c r="P69" s="200"/>
      <c r="Q69" s="184"/>
      <c r="R69" s="186"/>
      <c r="S69" s="162"/>
      <c r="T69" s="158"/>
      <c r="U69" s="160"/>
      <c r="V69" s="162"/>
      <c r="W69" s="83" t="str">
        <f>[3]Summary!K26</f>
        <v>95-P1-LO-80-TS-2W-05</v>
      </c>
      <c r="X69" s="102">
        <f>[3]Summary!L26</f>
        <v>5.7568692919402151</v>
      </c>
      <c r="Y69" s="94">
        <f>[3]Summary!M26</f>
        <v>571306.66666666674</v>
      </c>
      <c r="Z69" s="94">
        <f>[3]Summary!N26</f>
        <v>27466.666666666668</v>
      </c>
      <c r="AA69" s="83">
        <f>[3]Summary!O26</f>
        <v>20.8</v>
      </c>
      <c r="AB69" s="145">
        <f t="shared" si="9"/>
        <v>1.4738350216723539</v>
      </c>
      <c r="AC69" s="350"/>
      <c r="AD69" s="350"/>
    </row>
    <row r="70" spans="1:30" ht="14.45" customHeight="1" x14ac:dyDescent="0.25">
      <c r="A70" s="154"/>
      <c r="B70" s="200" t="s">
        <v>36</v>
      </c>
      <c r="C70" s="81">
        <f>AVERAGE(J70:J72)</f>
        <v>7.6129603633191589</v>
      </c>
      <c r="D70" s="186" t="s">
        <v>12</v>
      </c>
      <c r="E70" s="186"/>
      <c r="F70" s="82">
        <f>AVERAGE(K70:K72)</f>
        <v>41016666.666666664</v>
      </c>
      <c r="G70" s="160" t="s">
        <v>12</v>
      </c>
      <c r="H70" s="160"/>
      <c r="I70" s="83" t="str">
        <f>[4]Summary!K5</f>
        <v>95-P1-LO-80-PC-4W-01</v>
      </c>
      <c r="J70" s="102">
        <f>[4]Summary!L5</f>
        <v>7.6129603633191589</v>
      </c>
      <c r="K70" s="94">
        <f>[4]Summary!M5</f>
        <v>41016666.666666664</v>
      </c>
      <c r="L70" s="94">
        <f>[4]Summary!N5</f>
        <v>1916666.6666666665</v>
      </c>
      <c r="M70" s="134">
        <f>[4]Summary!O5</f>
        <v>21.4</v>
      </c>
      <c r="N70" s="299"/>
      <c r="O70" s="154"/>
      <c r="P70" s="200" t="s">
        <v>36</v>
      </c>
      <c r="Q70" s="184">
        <f>AVERAGE(X70:X74)</f>
        <v>4.8081969106005307</v>
      </c>
      <c r="R70" s="186">
        <f>STDEV(X70:X74)</f>
        <v>4.8341669618764557E-2</v>
      </c>
      <c r="S70" s="162">
        <f>R70/Q70</f>
        <v>1.0054012037690614E-2</v>
      </c>
      <c r="T70" s="158">
        <f>AVERAGE(Y70:Y74)</f>
        <v>64616.666666666664</v>
      </c>
      <c r="U70" s="160">
        <f>STDEV(Y70:Y74)</f>
        <v>7169.5531977631354</v>
      </c>
      <c r="V70" s="162">
        <f>U70/T70</f>
        <v>0.11095516942630594</v>
      </c>
      <c r="W70" s="83" t="str">
        <f>[4]Summary!K22</f>
        <v>95-P1-LO-80-TS-4W-01</v>
      </c>
      <c r="X70" s="102">
        <f>[4]Summary!L22</f>
        <v>4.7688476760616325</v>
      </c>
      <c r="Y70" s="94">
        <f>[4]Summary!M22</f>
        <v>58728.333333333328</v>
      </c>
      <c r="Z70" s="94">
        <f>[4]Summary!N22</f>
        <v>2783.333333333333</v>
      </c>
      <c r="AA70" s="83">
        <f>[4]Summary!O22</f>
        <v>21.1</v>
      </c>
      <c r="AB70" s="145">
        <f>J$70-X70</f>
        <v>2.8441126872575264</v>
      </c>
      <c r="AC70" s="348">
        <f>AVERAGE(AB70:AB75)</f>
        <v>3.156257032735478</v>
      </c>
      <c r="AD70" s="348">
        <f>STDEV(AB70:AB75)</f>
        <v>0.86206493628704817</v>
      </c>
    </row>
    <row r="71" spans="1:30" ht="14.45" customHeight="1" x14ac:dyDescent="0.25">
      <c r="A71" s="154"/>
      <c r="B71" s="200"/>
      <c r="C71" s="256" t="s">
        <v>12</v>
      </c>
      <c r="D71" s="256"/>
      <c r="E71" s="256"/>
      <c r="F71" s="256"/>
      <c r="G71" s="256"/>
      <c r="H71" s="256"/>
      <c r="I71" s="256"/>
      <c r="J71" s="256"/>
      <c r="K71" s="256"/>
      <c r="L71" s="256"/>
      <c r="M71" s="257"/>
      <c r="N71" s="299"/>
      <c r="O71" s="154"/>
      <c r="P71" s="200"/>
      <c r="Q71" s="184"/>
      <c r="R71" s="186"/>
      <c r="S71" s="162"/>
      <c r="T71" s="158"/>
      <c r="U71" s="160"/>
      <c r="V71" s="162"/>
      <c r="W71" s="83" t="str">
        <f>[4]Summary!K23</f>
        <v>95-P1-LO-80-TS-4W-02</v>
      </c>
      <c r="X71" s="102">
        <f>[4]Summary!L23</f>
        <v>4.8170803459750839</v>
      </c>
      <c r="Y71" s="94">
        <f>[4]Summary!M23</f>
        <v>65626.666666666657</v>
      </c>
      <c r="Z71" s="94">
        <f>[4]Summary!N23</f>
        <v>3066.6666666666665</v>
      </c>
      <c r="AA71" s="83">
        <f>[4]Summary!O23</f>
        <v>21.4</v>
      </c>
      <c r="AB71" s="145">
        <f t="shared" ref="AB71:AB74" si="10">J$70-X71</f>
        <v>2.795880017344075</v>
      </c>
      <c r="AC71" s="349"/>
      <c r="AD71" s="349"/>
    </row>
    <row r="72" spans="1:30" ht="14.45" customHeight="1" x14ac:dyDescent="0.25">
      <c r="A72" s="154"/>
      <c r="B72" s="200"/>
      <c r="C72" s="256"/>
      <c r="D72" s="256"/>
      <c r="E72" s="256"/>
      <c r="F72" s="256"/>
      <c r="G72" s="256"/>
      <c r="H72" s="256"/>
      <c r="I72" s="256"/>
      <c r="J72" s="256"/>
      <c r="K72" s="256"/>
      <c r="L72" s="256"/>
      <c r="M72" s="257"/>
      <c r="N72" s="299"/>
      <c r="O72" s="154"/>
      <c r="P72" s="200"/>
      <c r="Q72" s="184"/>
      <c r="R72" s="186"/>
      <c r="S72" s="162"/>
      <c r="T72" s="158"/>
      <c r="U72" s="160"/>
      <c r="V72" s="162"/>
      <c r="W72" s="83" t="str">
        <f>[4]Summary!K24</f>
        <v>95-P1-LO-80-TS-4W-03</v>
      </c>
      <c r="X72" s="102">
        <f>[4]Summary!L24</f>
        <v>4.8361658162765666</v>
      </c>
      <c r="Y72" s="94">
        <f>[4]Summary!M24</f>
        <v>68575</v>
      </c>
      <c r="Z72" s="94">
        <f>[4]Summary!N24</f>
        <v>3250</v>
      </c>
      <c r="AA72" s="83">
        <f>[4]Summary!O24</f>
        <v>21.1</v>
      </c>
      <c r="AB72" s="145">
        <f t="shared" si="10"/>
        <v>2.7767945470425923</v>
      </c>
      <c r="AC72" s="349"/>
      <c r="AD72" s="349"/>
    </row>
    <row r="73" spans="1:30" ht="14.45" customHeight="1" x14ac:dyDescent="0.25">
      <c r="A73" s="154"/>
      <c r="B73" s="200"/>
      <c r="C73" s="256"/>
      <c r="D73" s="256"/>
      <c r="E73" s="256"/>
      <c r="F73" s="256"/>
      <c r="G73" s="256"/>
      <c r="H73" s="256"/>
      <c r="I73" s="256"/>
      <c r="J73" s="256"/>
      <c r="K73" s="256"/>
      <c r="L73" s="256"/>
      <c r="M73" s="257"/>
      <c r="N73" s="299"/>
      <c r="O73" s="154"/>
      <c r="P73" s="200"/>
      <c r="Q73" s="184"/>
      <c r="R73" s="186"/>
      <c r="S73" s="162"/>
      <c r="T73" s="158"/>
      <c r="U73" s="160"/>
      <c r="V73" s="162"/>
      <c r="W73" s="83" t="str">
        <f>[4]Summary!K25</f>
        <v>95-P1-LO-80-TS-4W-04</v>
      </c>
      <c r="X73" s="102">
        <f>[4]Summary!L25</f>
        <v>4.7505598180332074</v>
      </c>
      <c r="Y73" s="94">
        <f>[4]Summary!M25</f>
        <v>56306.666666666664</v>
      </c>
      <c r="Z73" s="94">
        <f>[4]Summary!N25</f>
        <v>2733.333333333333</v>
      </c>
      <c r="AA73" s="83">
        <f>[4]Summary!O25</f>
        <v>20.6</v>
      </c>
      <c r="AB73" s="145">
        <f t="shared" si="10"/>
        <v>2.8624005452859516</v>
      </c>
      <c r="AC73" s="349"/>
      <c r="AD73" s="349"/>
    </row>
    <row r="74" spans="1:30" ht="14.45" customHeight="1" x14ac:dyDescent="0.25">
      <c r="A74" s="154"/>
      <c r="B74" s="200"/>
      <c r="C74" s="256"/>
      <c r="D74" s="256"/>
      <c r="E74" s="256"/>
      <c r="F74" s="256"/>
      <c r="G74" s="256"/>
      <c r="H74" s="256"/>
      <c r="I74" s="256"/>
      <c r="J74" s="256"/>
      <c r="K74" s="256"/>
      <c r="L74" s="256"/>
      <c r="M74" s="257"/>
      <c r="N74" s="299"/>
      <c r="O74" s="154"/>
      <c r="P74" s="200"/>
      <c r="Q74" s="184"/>
      <c r="R74" s="186"/>
      <c r="S74" s="162"/>
      <c r="T74" s="158"/>
      <c r="U74" s="160"/>
      <c r="V74" s="162"/>
      <c r="W74" s="83" t="str">
        <f>[4]Summary!K26</f>
        <v>95-P1-LO-80-TS-4W-05</v>
      </c>
      <c r="X74" s="102">
        <f>[4]Summary!L26</f>
        <v>4.868330896656162</v>
      </c>
      <c r="Y74" s="94">
        <f>[4]Summary!M26</f>
        <v>73846.666666666672</v>
      </c>
      <c r="Z74" s="94">
        <f>[4]Summary!N26</f>
        <v>3533.3333333333335</v>
      </c>
      <c r="AA74" s="83">
        <f>[4]Summary!O26</f>
        <v>20.9</v>
      </c>
      <c r="AB74" s="145">
        <f t="shared" si="10"/>
        <v>2.7446294666629969</v>
      </c>
      <c r="AC74" s="350"/>
      <c r="AD74" s="350"/>
    </row>
    <row r="75" spans="1:30" ht="14.45" customHeight="1" x14ac:dyDescent="0.25">
      <c r="A75" s="154"/>
      <c r="B75" s="200" t="s">
        <v>37</v>
      </c>
      <c r="C75" s="81">
        <f>AVERAGE(J75:J77)</f>
        <v>7.5212514389547929</v>
      </c>
      <c r="D75" s="186" t="s">
        <v>12</v>
      </c>
      <c r="E75" s="186"/>
      <c r="F75" s="82">
        <f>AVERAGE(K75:K77)</f>
        <v>33208666.666666668</v>
      </c>
      <c r="G75" s="160" t="s">
        <v>12</v>
      </c>
      <c r="H75" s="160"/>
      <c r="I75" s="83" t="str">
        <f>[5]Summary!K$5</f>
        <v>95-P1-LO-80-PC-7W-01</v>
      </c>
      <c r="J75" s="102">
        <f>[5]Summary!L$5</f>
        <v>7.5212514389547929</v>
      </c>
      <c r="K75" s="94">
        <f>[5]Summary!M$5</f>
        <v>33208666.666666668</v>
      </c>
      <c r="L75" s="94">
        <f>[5]Summary!N$5</f>
        <v>1523333.3333333333</v>
      </c>
      <c r="M75" s="134">
        <f>[5]Summary!O$5</f>
        <v>21.8</v>
      </c>
      <c r="N75" s="299"/>
      <c r="O75" s="154"/>
      <c r="P75" s="200" t="s">
        <v>39</v>
      </c>
      <c r="Q75" s="184">
        <f>AVERAGE(X75:X79)</f>
        <v>3.2674862273214229</v>
      </c>
      <c r="R75" s="186">
        <f>STDEV(X75:X79)</f>
        <v>0.39025996170678784</v>
      </c>
      <c r="S75" s="162">
        <f>R75/Q75</f>
        <v>0.11943737006252358</v>
      </c>
      <c r="T75" s="158">
        <f>AVERAGE(Y75:Y79)</f>
        <v>2339.146666666667</v>
      </c>
      <c r="U75" s="160">
        <f>STDEV(Y75:Y79)</f>
        <v>1346.1885936887802</v>
      </c>
      <c r="V75" s="162">
        <f>U75/T75</f>
        <v>0.57550414126324412</v>
      </c>
      <c r="W75" s="83" t="str">
        <f>[5]Summary!K22</f>
        <v>95-P1-LO-80-TS-7W-01</v>
      </c>
      <c r="X75" s="102">
        <f>[5]Summary!L22</f>
        <v>2.6075265061350676</v>
      </c>
      <c r="Y75" s="94">
        <f>[5]Summary!M22</f>
        <v>405.06666666666666</v>
      </c>
      <c r="Z75" s="94">
        <f>[5]Summary!N22</f>
        <v>18.666666666666668</v>
      </c>
      <c r="AA75" s="83">
        <f>[5]Summary!O22</f>
        <v>21.7</v>
      </c>
      <c r="AB75" s="145">
        <f>J$75-X75</f>
        <v>4.9137249328197257</v>
      </c>
      <c r="AC75" s="348">
        <f>AVERAGE(AB75:AB80)</f>
        <v>4.25376521163337</v>
      </c>
      <c r="AD75" s="348">
        <f>STDEV(AB75:AB80)</f>
        <v>0.39025996170679084</v>
      </c>
    </row>
    <row r="76" spans="1:30" ht="14.45" customHeight="1" x14ac:dyDescent="0.25">
      <c r="A76" s="154"/>
      <c r="B76" s="200"/>
      <c r="C76" s="256" t="s">
        <v>12</v>
      </c>
      <c r="D76" s="256"/>
      <c r="E76" s="256"/>
      <c r="F76" s="256"/>
      <c r="G76" s="256"/>
      <c r="H76" s="256"/>
      <c r="I76" s="256"/>
      <c r="J76" s="256"/>
      <c r="K76" s="256"/>
      <c r="L76" s="256"/>
      <c r="M76" s="257"/>
      <c r="N76" s="299"/>
      <c r="O76" s="154"/>
      <c r="P76" s="200"/>
      <c r="Q76" s="184"/>
      <c r="R76" s="186"/>
      <c r="S76" s="162"/>
      <c r="T76" s="158"/>
      <c r="U76" s="160"/>
      <c r="V76" s="162"/>
      <c r="W76" s="83" t="str">
        <f>[5]Summary!K23</f>
        <v>95-P1-LO-80-TS-7W-02</v>
      </c>
      <c r="X76" s="102">
        <f>[5]Summary!L23</f>
        <v>3.6035052322021435</v>
      </c>
      <c r="Y76" s="94">
        <f>[5]Summary!M23</f>
        <v>4013.3333333333339</v>
      </c>
      <c r="Z76" s="94">
        <f>[5]Summary!N23</f>
        <v>186.66666666666669</v>
      </c>
      <c r="AA76" s="83">
        <f>[5]Summary!O23</f>
        <v>21.5</v>
      </c>
      <c r="AB76" s="145">
        <f t="shared" ref="AB76:AB79" si="11">J$75-X76</f>
        <v>3.9177462067526494</v>
      </c>
      <c r="AC76" s="349"/>
      <c r="AD76" s="349"/>
    </row>
    <row r="77" spans="1:30" ht="14.45" customHeight="1" x14ac:dyDescent="0.25">
      <c r="A77" s="154"/>
      <c r="B77" s="200"/>
      <c r="C77" s="256"/>
      <c r="D77" s="256"/>
      <c r="E77" s="256"/>
      <c r="F77" s="256"/>
      <c r="G77" s="256"/>
      <c r="H77" s="256"/>
      <c r="I77" s="256"/>
      <c r="J77" s="256"/>
      <c r="K77" s="256"/>
      <c r="L77" s="256"/>
      <c r="M77" s="257"/>
      <c r="N77" s="299"/>
      <c r="O77" s="154"/>
      <c r="P77" s="200"/>
      <c r="Q77" s="184"/>
      <c r="R77" s="186"/>
      <c r="S77" s="162"/>
      <c r="T77" s="158"/>
      <c r="U77" s="160"/>
      <c r="V77" s="162"/>
      <c r="W77" s="83" t="str">
        <f>[5]Summary!K24</f>
        <v>95-P1-LO-80-TS-7w-03</v>
      </c>
      <c r="X77" s="102">
        <f>[5]Summary!L24</f>
        <v>3.4255342204982635</v>
      </c>
      <c r="Y77" s="94">
        <f>[5]Summary!M24</f>
        <v>2664</v>
      </c>
      <c r="Z77" s="94">
        <f>[5]Summary!N24</f>
        <v>120</v>
      </c>
      <c r="AA77" s="83">
        <f>[5]Summary!O24</f>
        <v>22.2</v>
      </c>
      <c r="AB77" s="145">
        <f t="shared" si="11"/>
        <v>4.0957172184565298</v>
      </c>
      <c r="AC77" s="349"/>
      <c r="AD77" s="349"/>
    </row>
    <row r="78" spans="1:30" ht="14.45" customHeight="1" x14ac:dyDescent="0.25">
      <c r="A78" s="154"/>
      <c r="B78" s="200"/>
      <c r="C78" s="256"/>
      <c r="D78" s="256"/>
      <c r="E78" s="256"/>
      <c r="F78" s="256"/>
      <c r="G78" s="256"/>
      <c r="H78" s="256"/>
      <c r="I78" s="256"/>
      <c r="J78" s="256"/>
      <c r="K78" s="256"/>
      <c r="L78" s="256"/>
      <c r="M78" s="257"/>
      <c r="N78" s="299"/>
      <c r="O78" s="154"/>
      <c r="P78" s="200"/>
      <c r="Q78" s="184"/>
      <c r="R78" s="186"/>
      <c r="S78" s="162"/>
      <c r="T78" s="158"/>
      <c r="U78" s="160"/>
      <c r="V78" s="162"/>
      <c r="W78" s="83" t="str">
        <f>[5]Summary!K25</f>
        <v>95-P1-LO-80-TS-7w-04</v>
      </c>
      <c r="X78" s="102">
        <f>[5]Summary!L25</f>
        <v>3.2455126678141499</v>
      </c>
      <c r="Y78" s="94">
        <f>[5]Summary!M25</f>
        <v>1760</v>
      </c>
      <c r="Z78" s="94">
        <f>[5]Summary!N25</f>
        <v>80</v>
      </c>
      <c r="AA78" s="83">
        <f>[5]Summary!O25</f>
        <v>22</v>
      </c>
      <c r="AB78" s="145">
        <f t="shared" si="11"/>
        <v>4.2757387711406434</v>
      </c>
      <c r="AC78" s="349"/>
      <c r="AD78" s="349"/>
    </row>
    <row r="79" spans="1:30" ht="15" customHeight="1" thickBot="1" x14ac:dyDescent="0.3">
      <c r="A79" s="155"/>
      <c r="B79" s="201"/>
      <c r="C79" s="258"/>
      <c r="D79" s="258"/>
      <c r="E79" s="258"/>
      <c r="F79" s="258"/>
      <c r="G79" s="258"/>
      <c r="H79" s="258"/>
      <c r="I79" s="258"/>
      <c r="J79" s="258"/>
      <c r="K79" s="258"/>
      <c r="L79" s="258"/>
      <c r="M79" s="259"/>
      <c r="N79" s="299"/>
      <c r="O79" s="155"/>
      <c r="P79" s="201"/>
      <c r="Q79" s="185"/>
      <c r="R79" s="187"/>
      <c r="S79" s="163"/>
      <c r="T79" s="159"/>
      <c r="U79" s="161"/>
      <c r="V79" s="163"/>
      <c r="W79" s="83" t="str">
        <f>[5]Summary!K26</f>
        <v>95-P1-LO-80-TS-7w-05</v>
      </c>
      <c r="X79" s="102">
        <f>[5]Summary!L26</f>
        <v>3.4553525099574909</v>
      </c>
      <c r="Y79" s="94">
        <f>[5]Summary!M26</f>
        <v>2853.3333333333335</v>
      </c>
      <c r="Z79" s="94">
        <f>[5]Summary!N26</f>
        <v>133.33333333333334</v>
      </c>
      <c r="AA79" s="83">
        <f>[5]Summary!O26</f>
        <v>21.4</v>
      </c>
      <c r="AB79" s="145">
        <f t="shared" si="11"/>
        <v>4.065898928997302</v>
      </c>
      <c r="AC79" s="350"/>
      <c r="AD79" s="350"/>
    </row>
    <row r="80" spans="1:30" ht="14.45" customHeight="1" thickTop="1" x14ac:dyDescent="0.25">
      <c r="A80" s="148" t="s">
        <v>23</v>
      </c>
      <c r="B80" s="156" t="s">
        <v>28</v>
      </c>
      <c r="C80" s="276">
        <f>AVERAGE(J80:J82)</f>
        <v>7.5085750566116651</v>
      </c>
      <c r="D80" s="170">
        <f>STDEV(J80:J82)</f>
        <v>0.13376992675220264</v>
      </c>
      <c r="E80" s="173">
        <f>D80/C80</f>
        <v>1.7815620905914993E-2</v>
      </c>
      <c r="F80" s="176">
        <f>AVERAGE(K80:K82)</f>
        <v>33265222.22222222</v>
      </c>
      <c r="G80" s="179">
        <f>STDEV(K80:K82)</f>
        <v>9891212.5216349736</v>
      </c>
      <c r="H80" s="173">
        <f>G80/F80</f>
        <v>0.29734394845038287</v>
      </c>
      <c r="I80" s="33" t="str">
        <f>[1]Summary!K17</f>
        <v>95-P1-SA-80-PC-0w-01</v>
      </c>
      <c r="J80" s="107">
        <f>[1]Summary!L17</f>
        <v>7.6348700735547617</v>
      </c>
      <c r="K80" s="39">
        <f>[1]Summary!M17</f>
        <v>43139000</v>
      </c>
      <c r="L80" s="39">
        <f>[1]Summary!N17</f>
        <v>2410000</v>
      </c>
      <c r="M80" s="34">
        <f>[1]Summary!O17</f>
        <v>17.899999999999999</v>
      </c>
      <c r="N80" s="299"/>
      <c r="O80" s="211" t="s">
        <v>23</v>
      </c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7"/>
    </row>
    <row r="81" spans="1:30" x14ac:dyDescent="0.25">
      <c r="A81" s="149"/>
      <c r="B81" s="157"/>
      <c r="C81" s="277"/>
      <c r="D81" s="171"/>
      <c r="E81" s="174"/>
      <c r="F81" s="177"/>
      <c r="G81" s="180"/>
      <c r="H81" s="174"/>
      <c r="I81" s="7" t="str">
        <f>[1]Summary!K18</f>
        <v>95-P1-SA-80-PC-0w-02</v>
      </c>
      <c r="J81" s="21">
        <f>[1]Summary!L18</f>
        <v>7.3684108627739127</v>
      </c>
      <c r="K81" s="40">
        <f>[1]Summary!M18</f>
        <v>23356666.666666664</v>
      </c>
      <c r="L81" s="40">
        <f>[1]Summary!N18</f>
        <v>1283333.3333333333</v>
      </c>
      <c r="M81" s="30">
        <f>[1]Summary!O18</f>
        <v>18.2</v>
      </c>
      <c r="N81" s="299"/>
      <c r="O81" s="212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298"/>
    </row>
    <row r="82" spans="1:30" x14ac:dyDescent="0.25">
      <c r="A82" s="149"/>
      <c r="B82" s="157"/>
      <c r="C82" s="277"/>
      <c r="D82" s="171"/>
      <c r="E82" s="174"/>
      <c r="F82" s="177"/>
      <c r="G82" s="180"/>
      <c r="H82" s="174"/>
      <c r="I82" s="7" t="str">
        <f>[1]Summary!K19</f>
        <v>95-P1-SA-80-PC-0w-03</v>
      </c>
      <c r="J82" s="21">
        <f>[1]Summary!L19</f>
        <v>7.5224442335063202</v>
      </c>
      <c r="K82" s="40">
        <f>[1]Summary!M19</f>
        <v>33300000</v>
      </c>
      <c r="L82" s="40">
        <f>[1]Summary!N19</f>
        <v>1850000</v>
      </c>
      <c r="M82" s="30">
        <f>[1]Summary!O19</f>
        <v>18</v>
      </c>
      <c r="N82" s="299"/>
      <c r="O82" s="212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298"/>
    </row>
    <row r="83" spans="1:30" ht="14.45" customHeight="1" x14ac:dyDescent="0.25">
      <c r="A83" s="149"/>
      <c r="B83" s="200" t="s">
        <v>34</v>
      </c>
      <c r="C83" s="23">
        <f>AVERAGE(J83:J85)</f>
        <v>7.3936102963552921</v>
      </c>
      <c r="D83" s="171" t="s">
        <v>12</v>
      </c>
      <c r="E83" s="171"/>
      <c r="F83" s="24">
        <f>AVERAGE(K83:K85)</f>
        <v>24752000</v>
      </c>
      <c r="G83" s="180" t="s">
        <v>12</v>
      </c>
      <c r="H83" s="180"/>
      <c r="I83" s="7" t="str">
        <f>[2]Summary!K$6</f>
        <v>95-P1-SA-80-PC-8d-01</v>
      </c>
      <c r="J83" s="21">
        <f>[2]Summary!L$6</f>
        <v>7.3936102963552921</v>
      </c>
      <c r="K83" s="40">
        <f>[2]Summary!M$6</f>
        <v>24752000</v>
      </c>
      <c r="L83" s="40">
        <f>[2]Summary!N$6</f>
        <v>1360000</v>
      </c>
      <c r="M83" s="30">
        <f>[2]Summary!O$6</f>
        <v>18.2</v>
      </c>
      <c r="N83" s="299"/>
      <c r="O83" s="212"/>
      <c r="P83" s="200" t="s">
        <v>34</v>
      </c>
      <c r="Q83" s="168">
        <f>AVERAGE(X83:X87)</f>
        <v>6.1411462448652632</v>
      </c>
      <c r="R83" s="171">
        <f>STDEV(X83:X87)</f>
        <v>0.40377852332739689</v>
      </c>
      <c r="S83" s="174">
        <f>R83/Q83</f>
        <v>6.5749700011623127E-2</v>
      </c>
      <c r="T83" s="177">
        <f>AVERAGE(Y83:Y87)</f>
        <v>2165620</v>
      </c>
      <c r="U83" s="180">
        <f>STDEV(Y83:Y87)</f>
        <v>2761457.1905668452</v>
      </c>
      <c r="V83" s="174">
        <f>U83/T83</f>
        <v>1.2751346914818136</v>
      </c>
      <c r="W83" s="7" t="str">
        <f>[2]Summary!K27</f>
        <v>95-P1-SA-80-TS-8d-01</v>
      </c>
      <c r="X83" s="21">
        <f>[2]Summary!L27</f>
        <v>6.0163646794562942</v>
      </c>
      <c r="Y83" s="40">
        <f>[2]Summary!M27</f>
        <v>1038399.9999999998</v>
      </c>
      <c r="Z83" s="40">
        <f>[2]Summary!N27</f>
        <v>58666.666666666657</v>
      </c>
      <c r="AA83" s="7">
        <f>[2]Summary!O27</f>
        <v>17.7</v>
      </c>
      <c r="AB83" s="145">
        <f>J$83-X83</f>
        <v>1.3772456168989979</v>
      </c>
      <c r="AC83" s="348">
        <f>AVERAGE(AB83:AB88)</f>
        <v>1.3499392529461032</v>
      </c>
      <c r="AD83" s="348">
        <f>STDEV(AB83:AB88)</f>
        <v>0.43294129638298129</v>
      </c>
    </row>
    <row r="84" spans="1:30" ht="14.45" customHeight="1" x14ac:dyDescent="0.25">
      <c r="A84" s="149"/>
      <c r="B84" s="200"/>
      <c r="C84" s="198" t="s">
        <v>12</v>
      </c>
      <c r="D84" s="198"/>
      <c r="E84" s="198"/>
      <c r="F84" s="198"/>
      <c r="G84" s="198"/>
      <c r="H84" s="198"/>
      <c r="I84" s="198"/>
      <c r="J84" s="198"/>
      <c r="K84" s="198"/>
      <c r="L84" s="198"/>
      <c r="M84" s="199"/>
      <c r="N84" s="299"/>
      <c r="O84" s="212"/>
      <c r="P84" s="200"/>
      <c r="Q84" s="168"/>
      <c r="R84" s="171"/>
      <c r="S84" s="174"/>
      <c r="T84" s="177"/>
      <c r="U84" s="180"/>
      <c r="V84" s="174"/>
      <c r="W84" s="7" t="str">
        <f>[2]Summary!K28</f>
        <v>95-P1-SA-80-TS-8d-02</v>
      </c>
      <c r="X84" s="21">
        <f>[2]Summary!L28</f>
        <v>5.83775673681615</v>
      </c>
      <c r="Y84" s="40">
        <f>[2]Summary!M28</f>
        <v>688266.66666666663</v>
      </c>
      <c r="Z84" s="40">
        <f>[2]Summary!N28</f>
        <v>38666.666666666664</v>
      </c>
      <c r="AA84" s="7">
        <f>[2]Summary!O28</f>
        <v>17.8</v>
      </c>
      <c r="AB84" s="145">
        <f t="shared" ref="AB84:AB87" si="12">J$83-X84</f>
        <v>1.5558535595391421</v>
      </c>
      <c r="AC84" s="349"/>
      <c r="AD84" s="349"/>
    </row>
    <row r="85" spans="1:30" ht="14.45" customHeight="1" x14ac:dyDescent="0.25">
      <c r="A85" s="149"/>
      <c r="B85" s="200"/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9"/>
      <c r="N85" s="299"/>
      <c r="O85" s="212"/>
      <c r="P85" s="200"/>
      <c r="Q85" s="168"/>
      <c r="R85" s="171"/>
      <c r="S85" s="174"/>
      <c r="T85" s="177"/>
      <c r="U85" s="180"/>
      <c r="V85" s="174"/>
      <c r="W85" s="7" t="str">
        <f>[2]Summary!K29</f>
        <v>95-P1-SA-80-TS-8d-03</v>
      </c>
      <c r="X85" s="21">
        <f>[2]Summary!L29</f>
        <v>5.9819544444699737</v>
      </c>
      <c r="Y85" s="40">
        <f>[2]Summary!M29</f>
        <v>959300.00000000012</v>
      </c>
      <c r="Z85" s="40">
        <f>[2]Summary!N29</f>
        <v>53000</v>
      </c>
      <c r="AA85" s="7">
        <f>[2]Summary!O29</f>
        <v>18.100000000000001</v>
      </c>
      <c r="AB85" s="145">
        <f t="shared" si="12"/>
        <v>1.4116558518853184</v>
      </c>
      <c r="AC85" s="349"/>
      <c r="AD85" s="349"/>
    </row>
    <row r="86" spans="1:30" ht="14.45" customHeight="1" x14ac:dyDescent="0.25">
      <c r="A86" s="149"/>
      <c r="B86" s="200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9"/>
      <c r="N86" s="299"/>
      <c r="O86" s="212"/>
      <c r="P86" s="200"/>
      <c r="Q86" s="168"/>
      <c r="R86" s="171"/>
      <c r="S86" s="174"/>
      <c r="T86" s="177"/>
      <c r="U86" s="180"/>
      <c r="V86" s="174"/>
      <c r="W86" s="7" t="str">
        <f>[2]Summary!K30</f>
        <v>95-P1-SA-80-TS-8d-04</v>
      </c>
      <c r="X86" s="21">
        <f>[2]Summary!L30</f>
        <v>6.0184785801729612</v>
      </c>
      <c r="Y86" s="40">
        <f>[2]Summary!M30</f>
        <v>1043466.6666666666</v>
      </c>
      <c r="Z86" s="40">
        <f>[2]Summary!N30</f>
        <v>57333.333333333336</v>
      </c>
      <c r="AA86" s="7">
        <f>[2]Summary!O30</f>
        <v>18.2</v>
      </c>
      <c r="AB86" s="145">
        <f t="shared" si="12"/>
        <v>1.3751317161823309</v>
      </c>
      <c r="AC86" s="349"/>
      <c r="AD86" s="349"/>
    </row>
    <row r="87" spans="1:30" ht="14.45" customHeight="1" x14ac:dyDescent="0.25">
      <c r="A87" s="149"/>
      <c r="B87" s="200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9"/>
      <c r="N87" s="299"/>
      <c r="O87" s="212"/>
      <c r="P87" s="200"/>
      <c r="Q87" s="168"/>
      <c r="R87" s="171"/>
      <c r="S87" s="174"/>
      <c r="T87" s="177"/>
      <c r="U87" s="180"/>
      <c r="V87" s="174"/>
      <c r="W87" s="7" t="str">
        <f>[2]Summary!K31</f>
        <v>95-P1-SA-80-TS-8d-05</v>
      </c>
      <c r="X87" s="21">
        <f>[2]Summary!L31</f>
        <v>6.8511767834109376</v>
      </c>
      <c r="Y87" s="40">
        <f>[2]Summary!M31</f>
        <v>7098666.666666667</v>
      </c>
      <c r="Z87" s="40">
        <f>[2]Summary!N31</f>
        <v>403333.33333333331</v>
      </c>
      <c r="AA87" s="7">
        <f>[2]Summary!O31</f>
        <v>17.600000000000001</v>
      </c>
      <c r="AB87" s="145">
        <f t="shared" si="12"/>
        <v>0.54243351294435449</v>
      </c>
      <c r="AC87" s="350"/>
      <c r="AD87" s="350"/>
    </row>
    <row r="88" spans="1:30" ht="14.45" customHeight="1" x14ac:dyDescent="0.25">
      <c r="A88" s="149"/>
      <c r="B88" s="200" t="s">
        <v>35</v>
      </c>
      <c r="C88" s="23">
        <f>AVERAGE(J88:J90)</f>
        <v>7.4859484492164432</v>
      </c>
      <c r="D88" s="171" t="s">
        <v>12</v>
      </c>
      <c r="E88" s="171"/>
      <c r="F88" s="24">
        <f>AVERAGE(K88:K90)</f>
        <v>30616000</v>
      </c>
      <c r="G88" s="180" t="s">
        <v>12</v>
      </c>
      <c r="H88" s="180"/>
      <c r="I88" s="7" t="str">
        <f>[3]Summary!K$6</f>
        <v>95-P1-SA-80-PC-2W-01</v>
      </c>
      <c r="J88" s="21">
        <f>[3]Summary!L$6</f>
        <v>7.4859484492164432</v>
      </c>
      <c r="K88" s="40">
        <f>[3]Summary!M$6</f>
        <v>30616000</v>
      </c>
      <c r="L88" s="40">
        <f>[3]Summary!N$6</f>
        <v>1720000</v>
      </c>
      <c r="M88" s="30">
        <f>[3]Summary!O$6</f>
        <v>17.8</v>
      </c>
      <c r="N88" s="299"/>
      <c r="O88" s="212"/>
      <c r="P88" s="200" t="s">
        <v>35</v>
      </c>
      <c r="Q88" s="168">
        <f>AVERAGE(X88:X92)</f>
        <v>5.5122960406660395</v>
      </c>
      <c r="R88" s="171">
        <f>STDEV(X88:X92)</f>
        <v>0.23657085971538941</v>
      </c>
      <c r="S88" s="174">
        <f>R88/Q88</f>
        <v>4.2916936603209908E-2</v>
      </c>
      <c r="T88" s="177">
        <f>AVERAGE(Y88:Y92)</f>
        <v>369290.66666666663</v>
      </c>
      <c r="U88" s="180">
        <f>STDEV(Y88:Y92)</f>
        <v>221019.22986222009</v>
      </c>
      <c r="V88" s="174">
        <f>U88/T88</f>
        <v>0.59849665808564556</v>
      </c>
      <c r="W88" s="7" t="str">
        <f>[3]Summary!K27</f>
        <v>95-P1-SA-80-TS-2W-01</v>
      </c>
      <c r="X88" s="21">
        <f>[3]Summary!L27</f>
        <v>5.6486331889899679</v>
      </c>
      <c r="Y88" s="40">
        <f>[3]Summary!M27</f>
        <v>445279.99999999994</v>
      </c>
      <c r="Z88" s="40">
        <f>[3]Summary!N27</f>
        <v>24200</v>
      </c>
      <c r="AA88" s="7">
        <f>[3]Summary!O27</f>
        <v>18.399999999999999</v>
      </c>
      <c r="AB88" s="145">
        <f>J$88-X88</f>
        <v>1.8373152602264753</v>
      </c>
      <c r="AC88" s="348">
        <f>AVERAGE(AB88:AB93)</f>
        <v>2.2364134918839103</v>
      </c>
      <c r="AD88" s="348">
        <f>STDEV(AB88:AB93)</f>
        <v>0.67751969626038855</v>
      </c>
    </row>
    <row r="89" spans="1:30" ht="14.45" customHeight="1" x14ac:dyDescent="0.25">
      <c r="A89" s="149"/>
      <c r="B89" s="200"/>
      <c r="C89" s="198" t="s">
        <v>12</v>
      </c>
      <c r="D89" s="198"/>
      <c r="E89" s="198"/>
      <c r="F89" s="198"/>
      <c r="G89" s="198"/>
      <c r="H89" s="198"/>
      <c r="I89" s="198"/>
      <c r="J89" s="198"/>
      <c r="K89" s="198"/>
      <c r="L89" s="198"/>
      <c r="M89" s="199"/>
      <c r="N89" s="299"/>
      <c r="O89" s="212"/>
      <c r="P89" s="200"/>
      <c r="Q89" s="168"/>
      <c r="R89" s="171"/>
      <c r="S89" s="174"/>
      <c r="T89" s="177"/>
      <c r="U89" s="180"/>
      <c r="V89" s="174"/>
      <c r="W89" s="7" t="str">
        <f>[3]Summary!K28</f>
        <v>95-P1-SA-80-TS-2W-02</v>
      </c>
      <c r="X89" s="21">
        <f>[3]Summary!L28</f>
        <v>5.3981136917305026</v>
      </c>
      <c r="Y89" s="40">
        <f>[3]Summary!M28</f>
        <v>250099.99999999997</v>
      </c>
      <c r="Z89" s="40">
        <f>[3]Summary!N28</f>
        <v>13666.666666666664</v>
      </c>
      <c r="AA89" s="7">
        <f>[3]Summary!O28</f>
        <v>18.3</v>
      </c>
      <c r="AB89" s="145">
        <f t="shared" ref="AB89:AB92" si="13">J$88-X89</f>
        <v>2.0878347574859406</v>
      </c>
      <c r="AC89" s="349"/>
      <c r="AD89" s="349"/>
    </row>
    <row r="90" spans="1:30" ht="14.45" customHeight="1" x14ac:dyDescent="0.25">
      <c r="A90" s="149"/>
      <c r="B90" s="200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9"/>
      <c r="N90" s="299"/>
      <c r="O90" s="212"/>
      <c r="P90" s="200"/>
      <c r="Q90" s="168"/>
      <c r="R90" s="171"/>
      <c r="S90" s="174"/>
      <c r="T90" s="177"/>
      <c r="U90" s="180"/>
      <c r="V90" s="174"/>
      <c r="W90" s="7" t="str">
        <f>[3]Summary!K29</f>
        <v>95-P1-SA-80-TS-2W-03</v>
      </c>
      <c r="X90" s="21">
        <f>[3]Summary!L29</f>
        <v>5.36608659902</v>
      </c>
      <c r="Y90" s="40">
        <f>[3]Summary!M29</f>
        <v>232320.00000000003</v>
      </c>
      <c r="Z90" s="40">
        <f>[3]Summary!N29</f>
        <v>13200</v>
      </c>
      <c r="AA90" s="7">
        <f>[3]Summary!O29</f>
        <v>17.600000000000001</v>
      </c>
      <c r="AB90" s="145">
        <f t="shared" si="13"/>
        <v>2.1198618501964432</v>
      </c>
      <c r="AC90" s="349"/>
      <c r="AD90" s="349"/>
    </row>
    <row r="91" spans="1:30" ht="14.45" customHeight="1" x14ac:dyDescent="0.25">
      <c r="A91" s="149"/>
      <c r="B91" s="200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9"/>
      <c r="N91" s="299"/>
      <c r="O91" s="212"/>
      <c r="P91" s="200"/>
      <c r="Q91" s="168"/>
      <c r="R91" s="171"/>
      <c r="S91" s="174"/>
      <c r="T91" s="177"/>
      <c r="U91" s="180"/>
      <c r="V91" s="174"/>
      <c r="W91" s="7" t="str">
        <f>[3]Summary!K30</f>
        <v>95-P1-SA-80-TS-2W-04</v>
      </c>
      <c r="X91" s="21">
        <f>[3]Summary!L30</f>
        <v>5.8599504629994694</v>
      </c>
      <c r="Y91" s="40">
        <f>[3]Summary!M30</f>
        <v>724353.33333333326</v>
      </c>
      <c r="Z91" s="40">
        <f>[3]Summary!N30</f>
        <v>40466.666666666664</v>
      </c>
      <c r="AA91" s="7">
        <f>[3]Summary!O30</f>
        <v>17.899999999999999</v>
      </c>
      <c r="AB91" s="145">
        <f t="shared" si="13"/>
        <v>1.6259979862169738</v>
      </c>
      <c r="AC91" s="349"/>
      <c r="AD91" s="349"/>
    </row>
    <row r="92" spans="1:30" ht="14.45" customHeight="1" x14ac:dyDescent="0.25">
      <c r="A92" s="149"/>
      <c r="B92" s="200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9"/>
      <c r="N92" s="299"/>
      <c r="O92" s="212"/>
      <c r="P92" s="200"/>
      <c r="Q92" s="168"/>
      <c r="R92" s="171"/>
      <c r="S92" s="174"/>
      <c r="T92" s="177"/>
      <c r="U92" s="180"/>
      <c r="V92" s="174"/>
      <c r="W92" s="7" t="str">
        <f>[3]Summary!K31</f>
        <v>95-P1-SA-80-TS-2W-05</v>
      </c>
      <c r="X92" s="21">
        <f>[3]Summary!L31</f>
        <v>5.2886962605902559</v>
      </c>
      <c r="Y92" s="40">
        <f>[3]Summary!M31</f>
        <v>194400</v>
      </c>
      <c r="Z92" s="40">
        <f>[3]Summary!N31</f>
        <v>10800</v>
      </c>
      <c r="AA92" s="7">
        <f>[3]Summary!O31</f>
        <v>18</v>
      </c>
      <c r="AB92" s="145">
        <f t="shared" si="13"/>
        <v>2.1972521886261873</v>
      </c>
      <c r="AC92" s="350"/>
      <c r="AD92" s="350"/>
    </row>
    <row r="93" spans="1:30" ht="14.45" customHeight="1" x14ac:dyDescent="0.25">
      <c r="A93" s="149"/>
      <c r="B93" s="200" t="s">
        <v>36</v>
      </c>
      <c r="C93" s="23">
        <f>AVERAGE(J93:J96)</f>
        <v>7.917872955198848</v>
      </c>
      <c r="D93" s="171" t="s">
        <v>12</v>
      </c>
      <c r="E93" s="171"/>
      <c r="F93" s="24">
        <f>AVERAGE(K93:K96)</f>
        <v>82770000</v>
      </c>
      <c r="G93" s="180" t="s">
        <v>12</v>
      </c>
      <c r="H93" s="180"/>
      <c r="I93" s="7" t="str">
        <f>[4]Summary!K6</f>
        <v>95-P1-SA-80-PC-4W-01</v>
      </c>
      <c r="J93" s="21">
        <f>[4]Summary!L6</f>
        <v>7.917872955198848</v>
      </c>
      <c r="K93" s="40">
        <f>[4]Summary!M6</f>
        <v>82770000</v>
      </c>
      <c r="L93" s="40">
        <f>[4]Summary!N6</f>
        <v>4650000</v>
      </c>
      <c r="M93" s="30">
        <f>[4]Summary!O6</f>
        <v>17.8</v>
      </c>
      <c r="N93" s="299"/>
      <c r="O93" s="212"/>
      <c r="P93" s="200" t="s">
        <v>35</v>
      </c>
      <c r="Q93" s="168">
        <f>AVERAGE(X93:X97)</f>
        <v>4.2458168624396206</v>
      </c>
      <c r="R93" s="171">
        <f>STDEV(X93:X97)</f>
        <v>0.30823615453298125</v>
      </c>
      <c r="S93" s="174">
        <f>R93/Q93</f>
        <v>7.2597609487063605E-2</v>
      </c>
      <c r="T93" s="177">
        <f>AVERAGE(Y93:Y97)</f>
        <v>20743.04</v>
      </c>
      <c r="U93" s="180">
        <f>STDEV(Y93:Y97)</f>
        <v>11181.944419822521</v>
      </c>
      <c r="V93" s="174">
        <f>U93/T93</f>
        <v>0.5390697033714692</v>
      </c>
      <c r="W93" s="7" t="str">
        <f>[4]Summary!K27</f>
        <v>95-P1-SA-80-TS-4W-01</v>
      </c>
      <c r="X93" s="21">
        <f>[4]Summary!L27</f>
        <v>4.3676540466474076</v>
      </c>
      <c r="Y93" s="40">
        <f>[4]Summary!M27</f>
        <v>23315.999999999996</v>
      </c>
      <c r="Z93" s="40">
        <f>[4]Summary!N27</f>
        <v>1340</v>
      </c>
      <c r="AA93" s="7">
        <f>[4]Summary!O27</f>
        <v>17.399999999999999</v>
      </c>
      <c r="AB93" s="145">
        <f>J$93-X93</f>
        <v>3.5502189085514404</v>
      </c>
      <c r="AC93" s="348">
        <f>AVERAGE(AB93:AB98)</f>
        <v>3.0600467439660228</v>
      </c>
      <c r="AD93" s="348">
        <f>STDEV(AB93:AB98)</f>
        <v>1.5242507272856112</v>
      </c>
    </row>
    <row r="94" spans="1:30" ht="14.45" customHeight="1" x14ac:dyDescent="0.25">
      <c r="A94" s="149"/>
      <c r="B94" s="200"/>
      <c r="C94" s="198" t="s">
        <v>12</v>
      </c>
      <c r="D94" s="198"/>
      <c r="E94" s="198"/>
      <c r="F94" s="198"/>
      <c r="G94" s="198"/>
      <c r="H94" s="198"/>
      <c r="I94" s="198"/>
      <c r="J94" s="198"/>
      <c r="K94" s="198"/>
      <c r="L94" s="198"/>
      <c r="M94" s="199"/>
      <c r="N94" s="299"/>
      <c r="O94" s="212"/>
      <c r="P94" s="200"/>
      <c r="Q94" s="168"/>
      <c r="R94" s="171"/>
      <c r="S94" s="174"/>
      <c r="T94" s="177"/>
      <c r="U94" s="180"/>
      <c r="V94" s="174"/>
      <c r="W94" s="7" t="str">
        <f>[4]Summary!K28</f>
        <v>95-P1-SA-80-TS-4W-02</v>
      </c>
      <c r="X94" s="21">
        <f>[4]Summary!L28</f>
        <v>3.7414037474803372</v>
      </c>
      <c r="Y94" s="40">
        <f>[4]Summary!M28</f>
        <v>5513.2</v>
      </c>
      <c r="Z94" s="40">
        <f>[4]Summary!N28</f>
        <v>308</v>
      </c>
      <c r="AA94" s="7">
        <f>[4]Summary!O28</f>
        <v>17.899999999999999</v>
      </c>
      <c r="AB94" s="145">
        <f t="shared" ref="AB94:AB97" si="14">J$93-X94</f>
        <v>4.1764692077185108</v>
      </c>
      <c r="AC94" s="349"/>
      <c r="AD94" s="349"/>
    </row>
    <row r="95" spans="1:30" ht="14.45" customHeight="1" x14ac:dyDescent="0.25">
      <c r="A95" s="149"/>
      <c r="B95" s="200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9"/>
      <c r="N95" s="299"/>
      <c r="O95" s="212"/>
      <c r="P95" s="200"/>
      <c r="Q95" s="168"/>
      <c r="R95" s="171"/>
      <c r="S95" s="174"/>
      <c r="T95" s="177"/>
      <c r="U95" s="180"/>
      <c r="V95" s="174"/>
      <c r="W95" s="7" t="str">
        <f>[4]Summary!K29</f>
        <v>95-P1-SA-80-TS-4W-03</v>
      </c>
      <c r="X95" s="21">
        <f>[4]Summary!L29</f>
        <v>4.3551832360096752</v>
      </c>
      <c r="Y95" s="40">
        <f>[4]Summary!M29</f>
        <v>22656</v>
      </c>
      <c r="Z95" s="40">
        <f>[4]Summary!N29</f>
        <v>1280</v>
      </c>
      <c r="AA95" s="7">
        <f>[4]Summary!O29</f>
        <v>17.7</v>
      </c>
      <c r="AB95" s="145">
        <f t="shared" si="14"/>
        <v>3.5626897191891729</v>
      </c>
      <c r="AC95" s="349"/>
      <c r="AD95" s="349"/>
    </row>
    <row r="96" spans="1:30" ht="14.45" customHeight="1" x14ac:dyDescent="0.25">
      <c r="A96" s="149"/>
      <c r="B96" s="200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9"/>
      <c r="N96" s="299"/>
      <c r="O96" s="212"/>
      <c r="P96" s="200"/>
      <c r="Q96" s="168"/>
      <c r="R96" s="171"/>
      <c r="S96" s="174"/>
      <c r="T96" s="177"/>
      <c r="U96" s="180"/>
      <c r="V96" s="174"/>
      <c r="W96" s="7" t="str">
        <f>[4]Summary!K30</f>
        <v>95-P1-SA-80-TS-4W-04</v>
      </c>
      <c r="X96" s="21">
        <f>[4]Summary!L30</f>
        <v>4.2070955404192176</v>
      </c>
      <c r="Y96" s="40">
        <f>[4]Summary!M30</f>
        <v>16109.999999999998</v>
      </c>
      <c r="Z96" s="40">
        <f>[4]Summary!N30</f>
        <v>900</v>
      </c>
      <c r="AA96" s="7">
        <f>[4]Summary!O30</f>
        <v>17.899999999999999</v>
      </c>
      <c r="AB96" s="145">
        <f t="shared" si="14"/>
        <v>3.7107774147796304</v>
      </c>
      <c r="AC96" s="349"/>
      <c r="AD96" s="349"/>
    </row>
    <row r="97" spans="1:30" ht="14.45" customHeight="1" x14ac:dyDescent="0.25">
      <c r="A97" s="149"/>
      <c r="B97" s="200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9"/>
      <c r="N97" s="299"/>
      <c r="O97" s="212"/>
      <c r="P97" s="200"/>
      <c r="Q97" s="168"/>
      <c r="R97" s="171"/>
      <c r="S97" s="174"/>
      <c r="T97" s="177"/>
      <c r="U97" s="180"/>
      <c r="V97" s="174"/>
      <c r="W97" s="7" t="str">
        <f>[4]Summary!K31</f>
        <v>95-P1-SA-80-TS-4W-05</v>
      </c>
      <c r="X97" s="21">
        <f>[4]Summary!L31</f>
        <v>4.5577477416414682</v>
      </c>
      <c r="Y97" s="40">
        <f>[4]Summary!M31</f>
        <v>36120</v>
      </c>
      <c r="Z97" s="40">
        <f>[4]Summary!N31</f>
        <v>2006.6666666666665</v>
      </c>
      <c r="AA97" s="7">
        <f>[4]Summary!O31</f>
        <v>18</v>
      </c>
      <c r="AB97" s="145">
        <f t="shared" si="14"/>
        <v>3.3601252135573798</v>
      </c>
      <c r="AC97" s="350"/>
      <c r="AD97" s="350"/>
    </row>
    <row r="98" spans="1:30" ht="14.45" hidden="1" customHeight="1" x14ac:dyDescent="0.25">
      <c r="A98" s="149"/>
      <c r="B98" s="200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9"/>
      <c r="N98" s="299"/>
      <c r="O98" s="212"/>
      <c r="P98" s="200"/>
      <c r="Q98" s="168"/>
      <c r="R98" s="171"/>
      <c r="S98" s="28"/>
      <c r="T98" s="24"/>
      <c r="U98" s="29"/>
      <c r="V98" s="28"/>
      <c r="W98" s="7"/>
      <c r="X98" s="35"/>
      <c r="Y98" s="41"/>
      <c r="Z98" s="41"/>
      <c r="AA98" s="8"/>
      <c r="AB98" s="327">
        <f>J98-Q98</f>
        <v>0</v>
      </c>
    </row>
    <row r="99" spans="1:30" ht="14.45" hidden="1" customHeight="1" x14ac:dyDescent="0.25">
      <c r="A99" s="149"/>
      <c r="B99" s="200" t="s">
        <v>29</v>
      </c>
      <c r="C99" s="168" t="e">
        <f>AVERAGE(J99:J101)</f>
        <v>#REF!</v>
      </c>
      <c r="D99" s="171" t="e">
        <f>STDEV(J99:J101)</f>
        <v>#REF!</v>
      </c>
      <c r="E99" s="174" t="e">
        <f>D99/C99</f>
        <v>#REF!</v>
      </c>
      <c r="F99" s="177" t="e">
        <f>AVERAGE(K99:K101)</f>
        <v>#REF!</v>
      </c>
      <c r="G99" s="180" t="e">
        <f>STDEV(K99:K101)</f>
        <v>#REF!</v>
      </c>
      <c r="H99" s="174" t="e">
        <f>G99/F99</f>
        <v>#REF!</v>
      </c>
      <c r="I99" s="7" t="e">
        <f>#REF!</f>
        <v>#REF!</v>
      </c>
      <c r="J99" s="35" t="e">
        <f t="shared" ref="J99:J104" si="15">LOG(K99)</f>
        <v>#REF!</v>
      </c>
      <c r="K99" s="41" t="e">
        <f>#REF!</f>
        <v>#REF!</v>
      </c>
      <c r="L99" s="41" t="e">
        <f t="shared" ref="L99:L100" si="16">K99/M99</f>
        <v>#REF!</v>
      </c>
      <c r="M99" s="36" t="e">
        <f>#REF!</f>
        <v>#REF!</v>
      </c>
      <c r="N99" s="299"/>
      <c r="O99" s="212"/>
      <c r="P99" s="200" t="s">
        <v>29</v>
      </c>
      <c r="Q99" s="168" t="e">
        <f>AVERAGE(X99:X101)</f>
        <v>#DIV/0!</v>
      </c>
      <c r="R99" s="171" t="e">
        <f>STDEV(X99:X101)</f>
        <v>#DIV/0!</v>
      </c>
      <c r="S99" s="174" t="e">
        <f>R99/Q99</f>
        <v>#DIV/0!</v>
      </c>
      <c r="T99" s="177" t="e">
        <f>AVERAGE(Y99:Y101)</f>
        <v>#DIV/0!</v>
      </c>
      <c r="U99" s="180" t="e">
        <f>STDEV(Y99:Y101)</f>
        <v>#DIV/0!</v>
      </c>
      <c r="V99" s="174" t="e">
        <f>U99/T99</f>
        <v>#DIV/0!</v>
      </c>
      <c r="W99" s="7"/>
      <c r="X99" s="35"/>
      <c r="Y99" s="41"/>
      <c r="Z99" s="41"/>
      <c r="AA99" s="8"/>
      <c r="AB99" s="327"/>
    </row>
    <row r="100" spans="1:30" ht="13.15" hidden="1" customHeight="1" x14ac:dyDescent="0.25">
      <c r="A100" s="149"/>
      <c r="B100" s="200"/>
      <c r="C100" s="168"/>
      <c r="D100" s="171"/>
      <c r="E100" s="174"/>
      <c r="F100" s="177"/>
      <c r="G100" s="180"/>
      <c r="H100" s="174"/>
      <c r="I100" s="7" t="e">
        <f>#REF!</f>
        <v>#REF!</v>
      </c>
      <c r="J100" s="35" t="e">
        <f t="shared" si="15"/>
        <v>#REF!</v>
      </c>
      <c r="K100" s="41" t="e">
        <f>#REF!</f>
        <v>#REF!</v>
      </c>
      <c r="L100" s="41" t="e">
        <f t="shared" si="16"/>
        <v>#REF!</v>
      </c>
      <c r="M100" s="36" t="e">
        <f>#REF!</f>
        <v>#REF!</v>
      </c>
      <c r="N100" s="299"/>
      <c r="O100" s="212"/>
      <c r="P100" s="200"/>
      <c r="Q100" s="168"/>
      <c r="R100" s="171"/>
      <c r="S100" s="174"/>
      <c r="T100" s="177"/>
      <c r="U100" s="180"/>
      <c r="V100" s="174"/>
      <c r="W100" s="7"/>
      <c r="X100" s="35"/>
      <c r="Y100" s="41"/>
      <c r="Z100" s="41"/>
      <c r="AA100" s="8"/>
      <c r="AB100" s="327"/>
    </row>
    <row r="101" spans="1:30" ht="14.45" hidden="1" customHeight="1" x14ac:dyDescent="0.25">
      <c r="A101" s="149"/>
      <c r="B101" s="200"/>
      <c r="C101" s="168"/>
      <c r="D101" s="171"/>
      <c r="E101" s="174"/>
      <c r="F101" s="177"/>
      <c r="G101" s="180"/>
      <c r="H101" s="174"/>
      <c r="I101" s="7" t="e">
        <f>#REF!</f>
        <v>#REF!</v>
      </c>
      <c r="J101" s="35" t="e">
        <f t="shared" si="15"/>
        <v>#REF!</v>
      </c>
      <c r="K101" s="41" t="e">
        <f>#REF!</f>
        <v>#REF!</v>
      </c>
      <c r="L101" s="41" t="e">
        <f>K101/M101</f>
        <v>#REF!</v>
      </c>
      <c r="M101" s="36" t="e">
        <f>#REF!</f>
        <v>#REF!</v>
      </c>
      <c r="N101" s="299"/>
      <c r="O101" s="212"/>
      <c r="P101" s="200"/>
      <c r="Q101" s="168"/>
      <c r="R101" s="171"/>
      <c r="S101" s="174"/>
      <c r="T101" s="177"/>
      <c r="U101" s="180"/>
      <c r="V101" s="174"/>
      <c r="W101" s="7"/>
      <c r="X101" s="35"/>
      <c r="Y101" s="41"/>
      <c r="Z101" s="41"/>
      <c r="AA101" s="8"/>
      <c r="AB101" s="327"/>
    </row>
    <row r="102" spans="1:30" ht="14.45" hidden="1" customHeight="1" x14ac:dyDescent="0.25">
      <c r="A102" s="149"/>
      <c r="B102" s="200"/>
      <c r="C102" s="168"/>
      <c r="D102" s="171"/>
      <c r="E102" s="174"/>
      <c r="F102" s="177"/>
      <c r="G102" s="180"/>
      <c r="H102" s="174"/>
      <c r="I102" s="7" t="e">
        <f>#REF!</f>
        <v>#REF!</v>
      </c>
      <c r="J102" s="35" t="e">
        <f t="shared" si="15"/>
        <v>#REF!</v>
      </c>
      <c r="K102" s="41" t="e">
        <f>#REF!</f>
        <v>#REF!</v>
      </c>
      <c r="L102" s="41" t="e">
        <f t="shared" ref="L102:L103" si="17">K102/M102</f>
        <v>#REF!</v>
      </c>
      <c r="M102" s="36" t="e">
        <f>#REF!</f>
        <v>#REF!</v>
      </c>
      <c r="N102" s="299"/>
      <c r="O102" s="212"/>
      <c r="P102" s="200"/>
      <c r="Q102" s="168"/>
      <c r="R102" s="171"/>
      <c r="S102" s="174"/>
      <c r="T102" s="177"/>
      <c r="U102" s="180"/>
      <c r="V102" s="174"/>
      <c r="W102" s="7"/>
      <c r="X102" s="35"/>
      <c r="Y102" s="41"/>
      <c r="Z102" s="41"/>
      <c r="AA102" s="8"/>
      <c r="AB102" s="328"/>
    </row>
    <row r="103" spans="1:30" ht="14.45" hidden="1" customHeight="1" x14ac:dyDescent="0.25">
      <c r="A103" s="149"/>
      <c r="B103" s="200"/>
      <c r="C103" s="168"/>
      <c r="D103" s="171"/>
      <c r="E103" s="174"/>
      <c r="F103" s="177"/>
      <c r="G103" s="180"/>
      <c r="H103" s="174"/>
      <c r="I103" s="7" t="e">
        <f>#REF!</f>
        <v>#REF!</v>
      </c>
      <c r="J103" s="35" t="e">
        <f t="shared" si="15"/>
        <v>#REF!</v>
      </c>
      <c r="K103" s="41" t="e">
        <f>#REF!</f>
        <v>#REF!</v>
      </c>
      <c r="L103" s="41" t="e">
        <f t="shared" si="17"/>
        <v>#REF!</v>
      </c>
      <c r="M103" s="36" t="e">
        <f>#REF!</f>
        <v>#REF!</v>
      </c>
      <c r="N103" s="299"/>
      <c r="O103" s="212"/>
      <c r="P103" s="200"/>
      <c r="Q103" s="168"/>
      <c r="R103" s="171"/>
      <c r="S103" s="174"/>
      <c r="T103" s="177"/>
      <c r="U103" s="180"/>
      <c r="V103" s="174"/>
      <c r="W103" s="7"/>
      <c r="X103" s="35"/>
      <c r="Y103" s="41"/>
      <c r="Z103" s="41"/>
      <c r="AA103" s="8"/>
    </row>
    <row r="104" spans="1:30" ht="42" hidden="1" customHeight="1" x14ac:dyDescent="0.25">
      <c r="A104" s="149"/>
      <c r="B104" s="31"/>
      <c r="C104" s="231" t="e">
        <f>AVERAGE(J104:J105)</f>
        <v>#REF!</v>
      </c>
      <c r="D104" s="232" t="e">
        <f>STDEV(J104:J105)</f>
        <v>#REF!</v>
      </c>
      <c r="E104" s="230" t="e">
        <f>D104/C104</f>
        <v>#REF!</v>
      </c>
      <c r="F104" s="267" t="e">
        <f>AVERAGE(K104:K105)</f>
        <v>#REF!</v>
      </c>
      <c r="G104" s="229" t="e">
        <f>STDEV(K104:K105)</f>
        <v>#REF!</v>
      </c>
      <c r="H104" s="230" t="e">
        <f>G104/F104</f>
        <v>#REF!</v>
      </c>
      <c r="I104" s="5"/>
      <c r="J104" s="37" t="e">
        <f t="shared" si="15"/>
        <v>#REF!</v>
      </c>
      <c r="K104" s="42" t="e">
        <f>#REF!</f>
        <v>#REF!</v>
      </c>
      <c r="L104" s="42" t="e">
        <f t="shared" ref="L104:L105" si="18">K104/M104</f>
        <v>#REF!</v>
      </c>
      <c r="M104" s="38" t="e">
        <f>#REF!</f>
        <v>#REF!</v>
      </c>
      <c r="N104" s="299"/>
      <c r="O104" s="212"/>
      <c r="P104" s="31"/>
      <c r="Q104" s="231" t="e">
        <f>AVERAGE(X104:X105)</f>
        <v>#DIV/0!</v>
      </c>
      <c r="R104" s="232" t="e">
        <f>STDEV(X104:X105)</f>
        <v>#DIV/0!</v>
      </c>
      <c r="S104" s="230" t="e">
        <f>R104/Q104</f>
        <v>#DIV/0!</v>
      </c>
      <c r="T104" s="267" t="e">
        <f>AVERAGE(Y104:Y105)</f>
        <v>#DIV/0!</v>
      </c>
      <c r="U104" s="229" t="e">
        <f>STDEV(Y104:Y105)</f>
        <v>#DIV/0!</v>
      </c>
      <c r="V104" s="230" t="e">
        <f>U104/T104</f>
        <v>#DIV/0!</v>
      </c>
      <c r="W104" s="5"/>
      <c r="X104" s="37"/>
      <c r="Y104" s="42"/>
      <c r="Z104" s="42"/>
      <c r="AA104" s="6"/>
    </row>
    <row r="105" spans="1:30" ht="14.45" hidden="1" customHeight="1" x14ac:dyDescent="0.25">
      <c r="A105" s="149"/>
      <c r="B105" s="31"/>
      <c r="C105" s="231"/>
      <c r="D105" s="232"/>
      <c r="E105" s="230"/>
      <c r="F105" s="267"/>
      <c r="G105" s="229"/>
      <c r="H105" s="230"/>
      <c r="I105" s="5" t="e">
        <f>#REF!</f>
        <v>#REF!</v>
      </c>
      <c r="J105" s="37" t="e">
        <f t="shared" ref="J105" si="19">LOG(K105)</f>
        <v>#REF!</v>
      </c>
      <c r="K105" s="42" t="e">
        <f>#REF!</f>
        <v>#REF!</v>
      </c>
      <c r="L105" s="42" t="e">
        <f t="shared" si="18"/>
        <v>#REF!</v>
      </c>
      <c r="M105" s="38" t="e">
        <f>#REF!</f>
        <v>#REF!</v>
      </c>
      <c r="N105" s="299"/>
      <c r="O105" s="212"/>
      <c r="P105" s="31"/>
      <c r="Q105" s="231"/>
      <c r="R105" s="232"/>
      <c r="S105" s="230"/>
      <c r="T105" s="267"/>
      <c r="U105" s="229"/>
      <c r="V105" s="230"/>
      <c r="W105" s="5"/>
      <c r="X105" s="37"/>
      <c r="Y105" s="42"/>
      <c r="Z105" s="42"/>
      <c r="AA105" s="6"/>
    </row>
    <row r="106" spans="1:30" ht="14.45" customHeight="1" x14ac:dyDescent="0.25">
      <c r="A106" s="149"/>
      <c r="B106" s="151" t="s">
        <v>37</v>
      </c>
      <c r="C106" s="23">
        <f>AVERAGE(J106:J108)</f>
        <v>8.564192460626197</v>
      </c>
      <c r="D106" s="171" t="s">
        <v>12</v>
      </c>
      <c r="E106" s="171"/>
      <c r="F106" s="24">
        <f>AVERAGE(K106:K108)</f>
        <v>366599999.99999994</v>
      </c>
      <c r="G106" s="180" t="s">
        <v>12</v>
      </c>
      <c r="H106" s="180"/>
      <c r="I106" s="7" t="str">
        <f>[5]Summary!K$6</f>
        <v>95-P1-SA-80-PC-7W-01</v>
      </c>
      <c r="J106" s="21">
        <f>[5]Summary!L$6</f>
        <v>8.564192460626197</v>
      </c>
      <c r="K106" s="40">
        <f>[5]Summary!M$6</f>
        <v>366599999.99999994</v>
      </c>
      <c r="L106" s="40">
        <f>[5]Summary!N$6</f>
        <v>20366666.666666664</v>
      </c>
      <c r="M106" s="30">
        <f>[5]Summary!O$6</f>
        <v>18</v>
      </c>
      <c r="N106" s="299"/>
      <c r="O106" s="212"/>
      <c r="P106" s="151" t="s">
        <v>39</v>
      </c>
      <c r="Q106" s="168">
        <f>AVERAGE(X106:X108)</f>
        <v>1.8548994168507686</v>
      </c>
      <c r="R106" s="171">
        <f>STDEV(X106:X108)</f>
        <v>4.2142174522841538E-3</v>
      </c>
      <c r="S106" s="174">
        <f>R106/Q106</f>
        <v>2.2719385288497282E-3</v>
      </c>
      <c r="T106" s="177">
        <f>AVERAGE(Y106:Y108)</f>
        <v>71.600000000000009</v>
      </c>
      <c r="U106" s="180">
        <f>STDEV(Y106:Y108)</f>
        <v>0.69282032302755259</v>
      </c>
      <c r="V106" s="174">
        <f>U106/T106</f>
        <v>9.67626149479822E-3</v>
      </c>
      <c r="W106" s="7" t="str">
        <f>[5]Summary!K27</f>
        <v>95-P1-SA-80-TS-7w-01</v>
      </c>
      <c r="X106" s="21">
        <f>[5]Summary!L27</f>
        <v>1.8500332576897689</v>
      </c>
      <c r="Y106" s="40">
        <f>[5]Summary!M27</f>
        <v>70.8</v>
      </c>
      <c r="Z106" s="40">
        <f>[5]Summary!N27</f>
        <v>4</v>
      </c>
      <c r="AA106" s="7">
        <f>[5]Summary!O27</f>
        <v>17.7</v>
      </c>
      <c r="AB106" s="101">
        <f>J$106-X106</f>
        <v>6.7141592029364281</v>
      </c>
      <c r="AC106" s="351">
        <f>AVERAGE(AB106:AB111)</f>
        <v>6.7093120028247055</v>
      </c>
      <c r="AD106" s="351">
        <f>STDEV(AB106:AB111)</f>
        <v>5.9476911448804399E-3</v>
      </c>
    </row>
    <row r="107" spans="1:30" ht="14.45" customHeight="1" x14ac:dyDescent="0.25">
      <c r="A107" s="149"/>
      <c r="B107" s="151"/>
      <c r="C107" s="198" t="s">
        <v>12</v>
      </c>
      <c r="D107" s="198"/>
      <c r="E107" s="198"/>
      <c r="F107" s="198"/>
      <c r="G107" s="198"/>
      <c r="H107" s="198"/>
      <c r="I107" s="198"/>
      <c r="J107" s="198"/>
      <c r="K107" s="198"/>
      <c r="L107" s="198"/>
      <c r="M107" s="199"/>
      <c r="N107" s="299"/>
      <c r="O107" s="212"/>
      <c r="P107" s="151"/>
      <c r="Q107" s="168"/>
      <c r="R107" s="171"/>
      <c r="S107" s="174"/>
      <c r="T107" s="177"/>
      <c r="U107" s="180"/>
      <c r="V107" s="174"/>
      <c r="W107" s="7" t="str">
        <f>[5]Summary!K28</f>
        <v>95-P1-SA-80-TS-7w-02</v>
      </c>
      <c r="X107" s="21">
        <f>[5]Summary!L28</f>
        <v>1.8573324964312685</v>
      </c>
      <c r="Y107" s="40">
        <f>[5]Summary!M28</f>
        <v>72</v>
      </c>
      <c r="Z107" s="40">
        <f>[5]Summary!N28</f>
        <v>4</v>
      </c>
      <c r="AA107" s="7">
        <f>[5]Summary!O28</f>
        <v>18</v>
      </c>
      <c r="AB107" s="101">
        <f t="shared" ref="AB107:AB110" si="20">J$106-X107</f>
        <v>6.706859964194928</v>
      </c>
      <c r="AC107" s="352"/>
      <c r="AD107" s="352"/>
    </row>
    <row r="108" spans="1:30" ht="14.45" customHeight="1" x14ac:dyDescent="0.25">
      <c r="A108" s="149"/>
      <c r="B108" s="151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9"/>
      <c r="N108" s="299"/>
      <c r="O108" s="212"/>
      <c r="P108" s="151"/>
      <c r="Q108" s="168"/>
      <c r="R108" s="171"/>
      <c r="S108" s="174"/>
      <c r="T108" s="177"/>
      <c r="U108" s="180"/>
      <c r="V108" s="174"/>
      <c r="W108" s="7" t="str">
        <f>[5]Summary!K29</f>
        <v>95-P1-SA-80-TS-7w-03</v>
      </c>
      <c r="X108" s="21">
        <f>[5]Summary!L29</f>
        <v>1.8573324964312685</v>
      </c>
      <c r="Y108" s="40">
        <f>[5]Summary!M29</f>
        <v>72</v>
      </c>
      <c r="Z108" s="40">
        <f>[5]Summary!N29</f>
        <v>4</v>
      </c>
      <c r="AA108" s="7">
        <f>[5]Summary!O29</f>
        <v>18</v>
      </c>
      <c r="AB108" s="101">
        <f t="shared" si="20"/>
        <v>6.706859964194928</v>
      </c>
      <c r="AC108" s="352"/>
      <c r="AD108" s="352"/>
    </row>
    <row r="109" spans="1:30" ht="14.45" customHeight="1" x14ac:dyDescent="0.25">
      <c r="A109" s="149"/>
      <c r="B109" s="151"/>
      <c r="C109" s="198"/>
      <c r="D109" s="198"/>
      <c r="E109" s="198"/>
      <c r="F109" s="198"/>
      <c r="G109" s="198"/>
      <c r="H109" s="198"/>
      <c r="I109" s="198"/>
      <c r="J109" s="198"/>
      <c r="K109" s="198"/>
      <c r="L109" s="198"/>
      <c r="M109" s="199"/>
      <c r="N109" s="299"/>
      <c r="O109" s="212"/>
      <c r="P109" s="151"/>
      <c r="Q109" s="168"/>
      <c r="R109" s="171"/>
      <c r="S109" s="174"/>
      <c r="T109" s="177"/>
      <c r="U109" s="180"/>
      <c r="V109" s="174"/>
      <c r="W109" s="7" t="str">
        <f>[5]Summary!K30</f>
        <v>95-P1-SA-80-TS-7w-04</v>
      </c>
      <c r="X109" s="21">
        <f>[5]Summary!L30</f>
        <v>1.8475726591421122</v>
      </c>
      <c r="Y109" s="40">
        <f>[5]Summary!M30</f>
        <v>70.400000000000006</v>
      </c>
      <c r="Z109" s="40">
        <f>[5]Summary!N30</f>
        <v>4</v>
      </c>
      <c r="AA109" s="7">
        <f>[5]Summary!O30</f>
        <v>17.600000000000001</v>
      </c>
      <c r="AB109" s="101">
        <f t="shared" si="20"/>
        <v>6.716619801484085</v>
      </c>
      <c r="AC109" s="352"/>
      <c r="AD109" s="352"/>
    </row>
    <row r="110" spans="1:30" ht="15" customHeight="1" thickBot="1" x14ac:dyDescent="0.3">
      <c r="A110" s="150"/>
      <c r="B110" s="152"/>
      <c r="C110" s="274"/>
      <c r="D110" s="274"/>
      <c r="E110" s="274"/>
      <c r="F110" s="274"/>
      <c r="G110" s="274"/>
      <c r="H110" s="274"/>
      <c r="I110" s="274"/>
      <c r="J110" s="274"/>
      <c r="K110" s="274"/>
      <c r="L110" s="274"/>
      <c r="M110" s="275"/>
      <c r="N110" s="299"/>
      <c r="O110" s="213"/>
      <c r="P110" s="152"/>
      <c r="Q110" s="169"/>
      <c r="R110" s="172"/>
      <c r="S110" s="175"/>
      <c r="T110" s="178"/>
      <c r="U110" s="181"/>
      <c r="V110" s="175"/>
      <c r="W110" s="7" t="str">
        <f>[5]Summary!K31</f>
        <v>95-P1-SA-80-TS-7w-05</v>
      </c>
      <c r="X110" s="21">
        <f>[5]Summary!L31</f>
        <v>1.8621313793130372</v>
      </c>
      <c r="Y110" s="40">
        <f>[5]Summary!M31</f>
        <v>72.8</v>
      </c>
      <c r="Z110" s="40">
        <f>[5]Summary!N31</f>
        <v>4</v>
      </c>
      <c r="AA110" s="7">
        <f>[5]Summary!O31</f>
        <v>18.2</v>
      </c>
      <c r="AB110" s="101">
        <f t="shared" si="20"/>
        <v>6.7020610813131594</v>
      </c>
      <c r="AC110" s="353"/>
      <c r="AD110" s="353"/>
    </row>
    <row r="111" spans="1:30" ht="15" customHeight="1" thickTop="1" x14ac:dyDescent="0.25">
      <c r="A111" s="303" t="s">
        <v>33</v>
      </c>
      <c r="B111" s="306" t="s">
        <v>28</v>
      </c>
      <c r="C111" s="308">
        <f>AVERAGE(J111:J113)</f>
        <v>5.3915961694161583</v>
      </c>
      <c r="D111" s="310">
        <f>STDEV(J111:J113)</f>
        <v>9.2515473356966249E-2</v>
      </c>
      <c r="E111" s="312">
        <f>D111/C111</f>
        <v>1.715919932612173E-2</v>
      </c>
      <c r="F111" s="314">
        <f>AVERAGE(K111:K113)</f>
        <v>250000</v>
      </c>
      <c r="G111" s="316">
        <f>STDEV(K111:K113)</f>
        <v>50477.717856495852</v>
      </c>
      <c r="H111" s="312">
        <f>G111/F111</f>
        <v>0.20191087142598341</v>
      </c>
      <c r="I111" s="44" t="str">
        <f>[1]Summary!K20</f>
        <v>95-P1-BI-80-BP-0d-01</v>
      </c>
      <c r="J111" s="108">
        <f>[1]Summary!L20</f>
        <v>5.2878017299302265</v>
      </c>
      <c r="K111" s="51">
        <f>[1]Summary!M20</f>
        <v>194000</v>
      </c>
      <c r="L111" s="51">
        <f>[1]Summary!N20</f>
        <v>19400</v>
      </c>
      <c r="M111" s="50">
        <f>[1]Summary!O20</f>
        <v>10</v>
      </c>
      <c r="N111" s="299"/>
      <c r="O111" s="329" t="s">
        <v>33</v>
      </c>
      <c r="P111" s="323"/>
      <c r="Q111" s="323"/>
      <c r="R111" s="323"/>
      <c r="S111" s="323"/>
      <c r="T111" s="323"/>
      <c r="U111" s="323"/>
      <c r="V111" s="323"/>
      <c r="W111" s="323"/>
      <c r="X111" s="323"/>
      <c r="Y111" s="323"/>
      <c r="Z111" s="323"/>
      <c r="AA111" s="324"/>
    </row>
    <row r="112" spans="1:30" ht="14.45" customHeight="1" x14ac:dyDescent="0.25">
      <c r="A112" s="304"/>
      <c r="B112" s="307"/>
      <c r="C112" s="309"/>
      <c r="D112" s="311"/>
      <c r="E112" s="313"/>
      <c r="F112" s="315"/>
      <c r="G112" s="317"/>
      <c r="H112" s="313"/>
      <c r="I112" s="47" t="str">
        <f>[1]Summary!K21</f>
        <v>95-P1-BI-80-BP-0d-02</v>
      </c>
      <c r="J112" s="52">
        <f>[1]Summary!L21</f>
        <v>5.4653828514484184</v>
      </c>
      <c r="K112" s="48">
        <f>[1]Summary!M21</f>
        <v>292000</v>
      </c>
      <c r="L112" s="48">
        <f>[1]Summary!N21</f>
        <v>29200</v>
      </c>
      <c r="M112" s="49">
        <f>[1]Summary!O21</f>
        <v>10</v>
      </c>
      <c r="N112" s="299"/>
      <c r="O112" s="330"/>
      <c r="P112" s="325"/>
      <c r="Q112" s="325"/>
      <c r="R112" s="325"/>
      <c r="S112" s="325"/>
      <c r="T112" s="325"/>
      <c r="U112" s="325"/>
      <c r="V112" s="325"/>
      <c r="W112" s="325"/>
      <c r="X112" s="325"/>
      <c r="Y112" s="325"/>
      <c r="Z112" s="325"/>
      <c r="AA112" s="326"/>
    </row>
    <row r="113" spans="1:30" x14ac:dyDescent="0.25">
      <c r="A113" s="304"/>
      <c r="B113" s="307"/>
      <c r="C113" s="309"/>
      <c r="D113" s="311"/>
      <c r="E113" s="313"/>
      <c r="F113" s="315"/>
      <c r="G113" s="317"/>
      <c r="H113" s="313"/>
      <c r="I113" s="47" t="str">
        <f>[1]Summary!K22</f>
        <v>95-P1-BI-80-BP-0d-03</v>
      </c>
      <c r="J113" s="52">
        <f>[1]Summary!L22</f>
        <v>5.4216039268698308</v>
      </c>
      <c r="K113" s="48">
        <f>[1]Summary!M22</f>
        <v>264000</v>
      </c>
      <c r="L113" s="48">
        <f>[1]Summary!N22</f>
        <v>26400</v>
      </c>
      <c r="M113" s="49">
        <f>[1]Summary!O22</f>
        <v>10</v>
      </c>
      <c r="N113" s="299"/>
      <c r="O113" s="330"/>
      <c r="P113" s="325"/>
      <c r="Q113" s="325"/>
      <c r="R113" s="325"/>
      <c r="S113" s="325"/>
      <c r="T113" s="325"/>
      <c r="U113" s="325"/>
      <c r="V113" s="325"/>
      <c r="W113" s="325"/>
      <c r="X113" s="325"/>
      <c r="Y113" s="325"/>
      <c r="Z113" s="325"/>
      <c r="AA113" s="326"/>
    </row>
    <row r="114" spans="1:30" ht="14.45" customHeight="1" x14ac:dyDescent="0.25">
      <c r="A114" s="304"/>
      <c r="B114" s="151" t="s">
        <v>34</v>
      </c>
      <c r="C114" s="45">
        <f>AVERAGE(J114:J116)</f>
        <v>6.6473829701146201</v>
      </c>
      <c r="D114" s="311" t="s">
        <v>12</v>
      </c>
      <c r="E114" s="311"/>
      <c r="F114" s="46">
        <f>AVERAGE(K114:K116)</f>
        <v>4440000</v>
      </c>
      <c r="G114" s="317" t="s">
        <v>12</v>
      </c>
      <c r="H114" s="317"/>
      <c r="I114" s="47" t="str">
        <f>[2]Summary!K$7</f>
        <v>95-P1-BI-80-BP-8d-01</v>
      </c>
      <c r="J114" s="52">
        <f>[2]Summary!L$7</f>
        <v>6.6473829701146201</v>
      </c>
      <c r="K114" s="48">
        <f>[2]Summary!M$7</f>
        <v>4440000</v>
      </c>
      <c r="L114" s="48">
        <f>[2]Summary!N$7</f>
        <v>444000</v>
      </c>
      <c r="M114" s="49">
        <f>[2]Summary!O$7</f>
        <v>10</v>
      </c>
      <c r="N114" s="299"/>
      <c r="O114" s="330"/>
      <c r="P114" s="151" t="s">
        <v>34</v>
      </c>
      <c r="Q114" s="322">
        <f>AVERAGE(X114:X118)</f>
        <v>5.3968499813623607</v>
      </c>
      <c r="R114" s="311">
        <f>STDEV(X114:X118)</f>
        <v>0.21994012230359103</v>
      </c>
      <c r="S114" s="313">
        <f>R114/Q114</f>
        <v>4.0753425250495877E-2</v>
      </c>
      <c r="T114" s="315">
        <f>AVERAGE(Y114:Y118)</f>
        <v>273200</v>
      </c>
      <c r="U114" s="317">
        <f>STDEV(Y114:Y118)</f>
        <v>115400.17331009517</v>
      </c>
      <c r="V114" s="313">
        <f>U114/T114</f>
        <v>0.42240180567384761</v>
      </c>
      <c r="W114" s="47" t="str">
        <f>[2]Summary!K32</f>
        <v>95-P1-BI-80-BS-8d-01</v>
      </c>
      <c r="X114" s="52">
        <f>[2]Summary!L32</f>
        <v>5.0791812460476251</v>
      </c>
      <c r="Y114" s="48">
        <f>[2]Summary!M32</f>
        <v>120000</v>
      </c>
      <c r="Z114" s="48">
        <f>[2]Summary!N32</f>
        <v>12000</v>
      </c>
      <c r="AA114" s="47">
        <f>[2]Summary!O32</f>
        <v>10</v>
      </c>
      <c r="AB114" s="145">
        <f>AVERAGE(J$111:J$114,J119,J$124,J$130)-X114</f>
        <v>0.8268856702894043</v>
      </c>
      <c r="AC114" s="348">
        <f>AVERAGE(AB114:AB119)</f>
        <v>0.48605472779455522</v>
      </c>
      <c r="AD114" s="348">
        <f>STDEV(AB114:AB119)</f>
        <v>0.39436648919248007</v>
      </c>
    </row>
    <row r="115" spans="1:30" ht="14.45" customHeight="1" x14ac:dyDescent="0.25">
      <c r="A115" s="304"/>
      <c r="B115" s="151"/>
      <c r="C115" s="318" t="s">
        <v>12</v>
      </c>
      <c r="D115" s="318"/>
      <c r="E115" s="318"/>
      <c r="F115" s="318"/>
      <c r="G115" s="318"/>
      <c r="H115" s="318"/>
      <c r="I115" s="318"/>
      <c r="J115" s="318"/>
      <c r="K115" s="318"/>
      <c r="L115" s="318"/>
      <c r="M115" s="319"/>
      <c r="N115" s="299"/>
      <c r="O115" s="330"/>
      <c r="P115" s="151"/>
      <c r="Q115" s="322"/>
      <c r="R115" s="311"/>
      <c r="S115" s="313"/>
      <c r="T115" s="315"/>
      <c r="U115" s="317"/>
      <c r="V115" s="313"/>
      <c r="W115" s="47" t="str">
        <f>[2]Summary!K33</f>
        <v>95-P1-BI-80-BS-8d-02</v>
      </c>
      <c r="X115" s="52">
        <f>[2]Summary!L33</f>
        <v>5.5276299008713385</v>
      </c>
      <c r="Y115" s="48">
        <f>[2]Summary!M33</f>
        <v>337000</v>
      </c>
      <c r="Z115" s="48">
        <f>[2]Summary!N33</f>
        <v>33700</v>
      </c>
      <c r="AA115" s="47">
        <f>[2]Summary!O33</f>
        <v>10</v>
      </c>
      <c r="AB115" s="145">
        <f t="shared" ref="AB115:AB133" si="21">AVERAGE(J$111:J$114,J120,J$124,J$130)-X115</f>
        <v>0.19757715557311251</v>
      </c>
      <c r="AC115" s="349"/>
      <c r="AD115" s="349"/>
    </row>
    <row r="116" spans="1:30" ht="14.45" customHeight="1" x14ac:dyDescent="0.25">
      <c r="A116" s="304"/>
      <c r="B116" s="151"/>
      <c r="C116" s="318"/>
      <c r="D116" s="318"/>
      <c r="E116" s="318"/>
      <c r="F116" s="318"/>
      <c r="G116" s="318"/>
      <c r="H116" s="318"/>
      <c r="I116" s="318"/>
      <c r="J116" s="318"/>
      <c r="K116" s="318"/>
      <c r="L116" s="318"/>
      <c r="M116" s="319"/>
      <c r="N116" s="299"/>
      <c r="O116" s="330"/>
      <c r="P116" s="151"/>
      <c r="Q116" s="322"/>
      <c r="R116" s="311"/>
      <c r="S116" s="313"/>
      <c r="T116" s="315"/>
      <c r="U116" s="317"/>
      <c r="V116" s="313"/>
      <c r="W116" s="47" t="str">
        <f>[2]Summary!K34</f>
        <v>95-P1-BI-80-BS-8d-03</v>
      </c>
      <c r="X116" s="52">
        <f>[2]Summary!L34</f>
        <v>5.2528530309798933</v>
      </c>
      <c r="Y116" s="48">
        <f>[2]Summary!M34</f>
        <v>179000</v>
      </c>
      <c r="Z116" s="48">
        <f>[2]Summary!N34</f>
        <v>17900</v>
      </c>
      <c r="AA116" s="47">
        <f>[2]Summary!O34</f>
        <v>10</v>
      </c>
      <c r="AB116" s="145">
        <f t="shared" si="21"/>
        <v>0.47235402546455774</v>
      </c>
      <c r="AC116" s="349"/>
      <c r="AD116" s="349"/>
    </row>
    <row r="117" spans="1:30" ht="15" customHeight="1" x14ac:dyDescent="0.25">
      <c r="A117" s="304"/>
      <c r="B117" s="151"/>
      <c r="C117" s="318"/>
      <c r="D117" s="318"/>
      <c r="E117" s="318"/>
      <c r="F117" s="318"/>
      <c r="G117" s="318"/>
      <c r="H117" s="318"/>
      <c r="I117" s="318"/>
      <c r="J117" s="318"/>
      <c r="K117" s="318"/>
      <c r="L117" s="318"/>
      <c r="M117" s="319"/>
      <c r="N117" s="299"/>
      <c r="O117" s="330"/>
      <c r="P117" s="151"/>
      <c r="Q117" s="322"/>
      <c r="R117" s="311"/>
      <c r="S117" s="313"/>
      <c r="T117" s="315"/>
      <c r="U117" s="317"/>
      <c r="V117" s="313"/>
      <c r="W117" s="47" t="str">
        <f>[2]Summary!K35</f>
        <v>95-P1-BI-80-BS-8d-04</v>
      </c>
      <c r="X117" s="52">
        <f>[2]Summary!L35</f>
        <v>5.5622928644564746</v>
      </c>
      <c r="Y117" s="48">
        <f>[2]Summary!M35</f>
        <v>365000</v>
      </c>
      <c r="Z117" s="48">
        <f>[2]Summary!N35</f>
        <v>36500</v>
      </c>
      <c r="AA117" s="47">
        <f>[2]Summary!O35</f>
        <v>10</v>
      </c>
      <c r="AB117" s="145">
        <f t="shared" si="21"/>
        <v>0.16291419198797641</v>
      </c>
      <c r="AC117" s="349"/>
      <c r="AD117" s="349"/>
    </row>
    <row r="118" spans="1:30" ht="14.45" customHeight="1" x14ac:dyDescent="0.25">
      <c r="A118" s="304"/>
      <c r="B118" s="151"/>
      <c r="C118" s="318"/>
      <c r="D118" s="318"/>
      <c r="E118" s="318"/>
      <c r="F118" s="318"/>
      <c r="G118" s="318"/>
      <c r="H118" s="318"/>
      <c r="I118" s="318"/>
      <c r="J118" s="318"/>
      <c r="K118" s="318"/>
      <c r="L118" s="318"/>
      <c r="M118" s="319"/>
      <c r="N118" s="299"/>
      <c r="O118" s="330"/>
      <c r="P118" s="151"/>
      <c r="Q118" s="322"/>
      <c r="R118" s="311"/>
      <c r="S118" s="313"/>
      <c r="T118" s="315"/>
      <c r="U118" s="317"/>
      <c r="V118" s="313"/>
      <c r="W118" s="47" t="str">
        <f>[2]Summary!K36</f>
        <v>95-P1-BI-80-BS-8d-04</v>
      </c>
      <c r="X118" s="52">
        <f>[2]Summary!L36</f>
        <v>5.5622928644564746</v>
      </c>
      <c r="Y118" s="48">
        <f>[2]Summary!M36</f>
        <v>365000</v>
      </c>
      <c r="Z118" s="48">
        <f>[2]Summary!N36</f>
        <v>36500</v>
      </c>
      <c r="AA118" s="47">
        <f>[2]Summary!O36</f>
        <v>10</v>
      </c>
      <c r="AB118" s="145">
        <f t="shared" si="21"/>
        <v>0.16291419198797641</v>
      </c>
      <c r="AC118" s="350"/>
      <c r="AD118" s="350"/>
    </row>
    <row r="119" spans="1:30" ht="14.45" customHeight="1" x14ac:dyDescent="0.25">
      <c r="A119" s="304"/>
      <c r="B119" s="151" t="s">
        <v>35</v>
      </c>
      <c r="C119" s="45">
        <f>AVERAGE(J119:J121)</f>
        <v>6.9912260756924951</v>
      </c>
      <c r="D119" s="311" t="s">
        <v>12</v>
      </c>
      <c r="E119" s="311"/>
      <c r="F119" s="46">
        <f>AVERAGE(K119:K121)</f>
        <v>9800000</v>
      </c>
      <c r="G119" s="317" t="s">
        <v>12</v>
      </c>
      <c r="H119" s="317"/>
      <c r="I119" s="47" t="str">
        <f>[3]Summary!K$7</f>
        <v>95-P1-BI-80-BP-2W-1</v>
      </c>
      <c r="J119" s="52">
        <f>[3]Summary!L$7</f>
        <v>6.9912260756924951</v>
      </c>
      <c r="K119" s="48">
        <f>[3]Summary!M$7</f>
        <v>9800000</v>
      </c>
      <c r="L119" s="48">
        <f>[3]Summary!N$7</f>
        <v>490000</v>
      </c>
      <c r="M119" s="49">
        <f>[3]Summary!O$7</f>
        <v>20</v>
      </c>
      <c r="N119" s="299"/>
      <c r="O119" s="330"/>
      <c r="P119" s="151" t="s">
        <v>35</v>
      </c>
      <c r="Q119" s="322">
        <f>AVERAGE(X119:X123)</f>
        <v>4.3933455417503371</v>
      </c>
      <c r="R119" s="311">
        <f>STDEV(X119:X123)</f>
        <v>0.1866854266339914</v>
      </c>
      <c r="S119" s="313">
        <f>R119/Q119</f>
        <v>4.2492771137599784E-2</v>
      </c>
      <c r="T119" s="315">
        <f>AVERAGE(Y119:Y123)</f>
        <v>26520</v>
      </c>
      <c r="U119" s="317">
        <f>STDEV(Y119:Y123)</f>
        <v>10463.842506460043</v>
      </c>
      <c r="V119" s="313">
        <f>U119/T119</f>
        <v>0.39456419707617058</v>
      </c>
      <c r="W119" s="47" t="str">
        <f>[3]Summary!K32</f>
        <v>95-P1-BI-80-BS-2W-01</v>
      </c>
      <c r="X119" s="52">
        <f>[3]Summary!L32</f>
        <v>4.5563025007672868</v>
      </c>
      <c r="Y119" s="48">
        <f>[3]Summary!M32</f>
        <v>36000</v>
      </c>
      <c r="Z119" s="48">
        <f>[3]Summary!N32</f>
        <v>1800</v>
      </c>
      <c r="AA119" s="47">
        <f>[3]Summary!O32</f>
        <v>20</v>
      </c>
      <c r="AB119" s="145">
        <f t="shared" si="21"/>
        <v>1.0936831314643038</v>
      </c>
      <c r="AC119" s="348">
        <f>AVERAGE(AB119:AB124)</f>
        <v>1.9896136892920786</v>
      </c>
      <c r="AD119" s="348">
        <f>STDEV(AB119:AB124)</f>
        <v>1.6581978403288018</v>
      </c>
    </row>
    <row r="120" spans="1:30" ht="14.45" customHeight="1" x14ac:dyDescent="0.25">
      <c r="A120" s="304"/>
      <c r="B120" s="151"/>
      <c r="C120" s="318" t="s">
        <v>12</v>
      </c>
      <c r="D120" s="318"/>
      <c r="E120" s="318"/>
      <c r="F120" s="318"/>
      <c r="G120" s="318"/>
      <c r="H120" s="318"/>
      <c r="I120" s="318"/>
      <c r="J120" s="318"/>
      <c r="K120" s="318"/>
      <c r="L120" s="318"/>
      <c r="M120" s="319"/>
      <c r="N120" s="299"/>
      <c r="O120" s="330"/>
      <c r="P120" s="151"/>
      <c r="Q120" s="322"/>
      <c r="R120" s="311"/>
      <c r="S120" s="313"/>
      <c r="T120" s="315"/>
      <c r="U120" s="317"/>
      <c r="V120" s="313"/>
      <c r="W120" s="47" t="str">
        <f>[3]Summary!K33</f>
        <v>95-P1-BI-80-BS-2W-02</v>
      </c>
      <c r="X120" s="52">
        <f>[3]Summary!L33</f>
        <v>4.3138672203691533</v>
      </c>
      <c r="Y120" s="48">
        <f>[3]Summary!M33</f>
        <v>20600</v>
      </c>
      <c r="Z120" s="48">
        <f>[3]Summary!N33</f>
        <v>1030</v>
      </c>
      <c r="AA120" s="47">
        <f>[3]Summary!O33</f>
        <v>20</v>
      </c>
      <c r="AB120" s="145">
        <f t="shared" si="21"/>
        <v>1.4113398360752978</v>
      </c>
      <c r="AC120" s="349"/>
      <c r="AD120" s="349"/>
    </row>
    <row r="121" spans="1:30" ht="14.45" customHeight="1" x14ac:dyDescent="0.25">
      <c r="A121" s="304"/>
      <c r="B121" s="151"/>
      <c r="C121" s="318"/>
      <c r="D121" s="318"/>
      <c r="E121" s="318"/>
      <c r="F121" s="318"/>
      <c r="G121" s="318"/>
      <c r="H121" s="318"/>
      <c r="I121" s="318"/>
      <c r="J121" s="318"/>
      <c r="K121" s="318"/>
      <c r="L121" s="318"/>
      <c r="M121" s="319"/>
      <c r="N121" s="299"/>
      <c r="O121" s="330"/>
      <c r="P121" s="151"/>
      <c r="Q121" s="322"/>
      <c r="R121" s="311"/>
      <c r="S121" s="313"/>
      <c r="T121" s="315"/>
      <c r="U121" s="317"/>
      <c r="V121" s="313"/>
      <c r="W121" s="47" t="str">
        <f>[3]Summary!K34</f>
        <v>95-P1-BI-80-BS-2W-03</v>
      </c>
      <c r="X121" s="52">
        <f>[3]Summary!L34</f>
        <v>4.1271047983648073</v>
      </c>
      <c r="Y121" s="48">
        <f>[3]Summary!M34</f>
        <v>13400</v>
      </c>
      <c r="Z121" s="48">
        <f>[3]Summary!N34</f>
        <v>670</v>
      </c>
      <c r="AA121" s="47">
        <f>[3]Summary!O34</f>
        <v>20</v>
      </c>
      <c r="AB121" s="145">
        <f t="shared" si="21"/>
        <v>1.5981022580796438</v>
      </c>
      <c r="AC121" s="349"/>
      <c r="AD121" s="349"/>
    </row>
    <row r="122" spans="1:30" ht="15" customHeight="1" x14ac:dyDescent="0.25">
      <c r="A122" s="304"/>
      <c r="B122" s="151"/>
      <c r="C122" s="318"/>
      <c r="D122" s="318"/>
      <c r="E122" s="318"/>
      <c r="F122" s="318"/>
      <c r="G122" s="318"/>
      <c r="H122" s="318"/>
      <c r="I122" s="318"/>
      <c r="J122" s="318"/>
      <c r="K122" s="318"/>
      <c r="L122" s="318"/>
      <c r="M122" s="319"/>
      <c r="N122" s="299"/>
      <c r="O122" s="330"/>
      <c r="P122" s="151"/>
      <c r="Q122" s="322"/>
      <c r="R122" s="311"/>
      <c r="S122" s="313"/>
      <c r="T122" s="315"/>
      <c r="U122" s="317"/>
      <c r="V122" s="313"/>
      <c r="W122" s="47" t="str">
        <f>[3]Summary!K35</f>
        <v>95-P1-BI-80-BS-2W-04</v>
      </c>
      <c r="X122" s="52">
        <f>[3]Summary!L35</f>
        <v>4.5820633629117085</v>
      </c>
      <c r="Y122" s="48">
        <f>[3]Summary!M35</f>
        <v>38200</v>
      </c>
      <c r="Z122" s="48">
        <f>[3]Summary!N35</f>
        <v>1910</v>
      </c>
      <c r="AA122" s="47">
        <f>[3]Summary!O35</f>
        <v>20</v>
      </c>
      <c r="AB122" s="145">
        <f t="shared" si="21"/>
        <v>1.1431436935327426</v>
      </c>
      <c r="AC122" s="349"/>
      <c r="AD122" s="349"/>
    </row>
    <row r="123" spans="1:30" ht="14.45" customHeight="1" x14ac:dyDescent="0.25">
      <c r="A123" s="304"/>
      <c r="B123" s="151"/>
      <c r="C123" s="318"/>
      <c r="D123" s="318"/>
      <c r="E123" s="318"/>
      <c r="F123" s="318"/>
      <c r="G123" s="318"/>
      <c r="H123" s="318"/>
      <c r="I123" s="318"/>
      <c r="J123" s="318"/>
      <c r="K123" s="318"/>
      <c r="L123" s="318"/>
      <c r="M123" s="319"/>
      <c r="N123" s="299"/>
      <c r="O123" s="330"/>
      <c r="P123" s="151"/>
      <c r="Q123" s="322"/>
      <c r="R123" s="311"/>
      <c r="S123" s="313"/>
      <c r="T123" s="315"/>
      <c r="U123" s="317"/>
      <c r="V123" s="313"/>
      <c r="W123" s="47" t="str">
        <f>[3]Summary!K36</f>
        <v>95-P1-BI-80-BS-2W-05</v>
      </c>
      <c r="X123" s="52">
        <f>[3]Summary!L36</f>
        <v>4.3873898263387296</v>
      </c>
      <c r="Y123" s="48">
        <f>[3]Summary!M36</f>
        <v>24400</v>
      </c>
      <c r="Z123" s="48">
        <f>[3]Summary!N36</f>
        <v>1220</v>
      </c>
      <c r="AA123" s="47">
        <f>[3]Summary!O36</f>
        <v>20</v>
      </c>
      <c r="AB123" s="145">
        <f t="shared" si="21"/>
        <v>1.3378172301057214</v>
      </c>
      <c r="AC123" s="350"/>
      <c r="AD123" s="350"/>
    </row>
    <row r="124" spans="1:30" ht="14.45" customHeight="1" x14ac:dyDescent="0.25">
      <c r="A124" s="304"/>
      <c r="B124" s="151" t="s">
        <v>36</v>
      </c>
      <c r="C124" s="45">
        <f>AVERAGE(J124:J127)</f>
        <v>5.1986570869544222</v>
      </c>
      <c r="D124" s="311" t="s">
        <v>12</v>
      </c>
      <c r="E124" s="311"/>
      <c r="F124" s="46">
        <f>AVERAGE(K124:K127)</f>
        <v>158000</v>
      </c>
      <c r="G124" s="317" t="s">
        <v>12</v>
      </c>
      <c r="H124" s="317"/>
      <c r="I124" s="47" t="str">
        <f>[4]Summary!K7</f>
        <v>95-P1-BI-80-BP-28d</v>
      </c>
      <c r="J124" s="52">
        <f>[4]Summary!L7</f>
        <v>5.1986570869544222</v>
      </c>
      <c r="K124" s="48">
        <f>[4]Summary!M7</f>
        <v>158000</v>
      </c>
      <c r="L124" s="48">
        <f>[4]Summary!N7</f>
        <v>7900</v>
      </c>
      <c r="M124" s="49">
        <f>[4]Summary!O7</f>
        <v>20</v>
      </c>
      <c r="N124" s="299"/>
      <c r="O124" s="330"/>
      <c r="P124" s="337" t="s">
        <v>36</v>
      </c>
      <c r="Q124" s="340">
        <f>AVERAGE(X124:X128)</f>
        <v>0.3830551993182198</v>
      </c>
      <c r="R124" s="343">
        <f>STDEV(X124:X128)</f>
        <v>7.758414017943146E-3</v>
      </c>
      <c r="S124" s="313">
        <f>R124/Q124</f>
        <v>2.0254036576848315E-2</v>
      </c>
      <c r="T124" s="315">
        <f>AVERAGE(Y124:Y128)</f>
        <v>2.4160756955234723</v>
      </c>
      <c r="U124" s="317">
        <f>STDEV(Y124:Y128)</f>
        <v>4.3043171964024012E-2</v>
      </c>
      <c r="V124" s="313">
        <f>U124/T124</f>
        <v>1.7815324264788063E-2</v>
      </c>
      <c r="W124" s="47" t="str">
        <f>[4]Summary!K32</f>
        <v>95-P1-BI-80-BS-4W-01</v>
      </c>
      <c r="X124" s="52">
        <f>[4]Summary!L32</f>
        <v>0.37161106994968846</v>
      </c>
      <c r="Y124" s="48">
        <f>[4]Summary!M32</f>
        <v>2.3529411764705883</v>
      </c>
      <c r="Z124" s="48">
        <f>[4]Summary!N32</f>
        <v>0.11764705882352941</v>
      </c>
      <c r="AA124" s="47">
        <f>[4]Summary!O32</f>
        <v>20</v>
      </c>
      <c r="AB124" s="101">
        <f t="shared" si="21"/>
        <v>5.3535959864947626</v>
      </c>
      <c r="AC124" s="351">
        <f>AVERAGE(AB124:AB129)</f>
        <v>5.3558680502017175</v>
      </c>
      <c r="AD124" s="351">
        <f>STDEV(AB124:AB129)</f>
        <v>3.1506662346078948E-2</v>
      </c>
    </row>
    <row r="125" spans="1:30" ht="14.45" customHeight="1" x14ac:dyDescent="0.25">
      <c r="A125" s="304"/>
      <c r="B125" s="151"/>
      <c r="C125" s="318" t="s">
        <v>12</v>
      </c>
      <c r="D125" s="318"/>
      <c r="E125" s="318"/>
      <c r="F125" s="318"/>
      <c r="G125" s="318"/>
      <c r="H125" s="318"/>
      <c r="I125" s="318"/>
      <c r="J125" s="318"/>
      <c r="K125" s="318"/>
      <c r="L125" s="318"/>
      <c r="M125" s="319"/>
      <c r="N125" s="299"/>
      <c r="O125" s="330"/>
      <c r="P125" s="338"/>
      <c r="Q125" s="341"/>
      <c r="R125" s="344"/>
      <c r="S125" s="313"/>
      <c r="T125" s="315"/>
      <c r="U125" s="317"/>
      <c r="V125" s="313"/>
      <c r="W125" s="47" t="str">
        <f>[4]Summary!K33</f>
        <v>95-P1-BI-80-BS-4W-02</v>
      </c>
      <c r="X125" s="52">
        <f>[4]Summary!L33</f>
        <v>0.39254497678533151</v>
      </c>
      <c r="Y125" s="48">
        <f>[4]Summary!M33</f>
        <v>2.4691358024691361</v>
      </c>
      <c r="Z125" s="48">
        <f>[4]Summary!N33</f>
        <v>0.1234567901234568</v>
      </c>
      <c r="AA125" s="47">
        <f>[4]Summary!O33</f>
        <v>20</v>
      </c>
      <c r="AB125" s="101">
        <f t="shared" si="21"/>
        <v>5.4191201820740824</v>
      </c>
      <c r="AC125" s="352"/>
      <c r="AD125" s="352"/>
    </row>
    <row r="126" spans="1:30" ht="14.45" customHeight="1" x14ac:dyDescent="0.25">
      <c r="A126" s="304"/>
      <c r="B126" s="151"/>
      <c r="C126" s="318"/>
      <c r="D126" s="318"/>
      <c r="E126" s="318"/>
      <c r="F126" s="318"/>
      <c r="G126" s="318"/>
      <c r="H126" s="318"/>
      <c r="I126" s="318"/>
      <c r="J126" s="318"/>
      <c r="K126" s="318"/>
      <c r="L126" s="318"/>
      <c r="M126" s="319"/>
      <c r="N126" s="299"/>
      <c r="O126" s="330"/>
      <c r="P126" s="338"/>
      <c r="Q126" s="341"/>
      <c r="R126" s="344"/>
      <c r="S126" s="313"/>
      <c r="T126" s="315"/>
      <c r="U126" s="317"/>
      <c r="V126" s="313"/>
      <c r="W126" s="47" t="str">
        <f>[4]Summary!K34</f>
        <v>95-P1-BI-80-BS-4W-03</v>
      </c>
      <c r="X126" s="52">
        <f>[4]Summary!L34</f>
        <v>0.38195190328790724</v>
      </c>
      <c r="Y126" s="48">
        <f>[4]Summary!M34</f>
        <v>2.4096385542168672</v>
      </c>
      <c r="Z126" s="48">
        <f>[4]Summary!N34</f>
        <v>0.12048192771084336</v>
      </c>
      <c r="AA126" s="47">
        <f>[4]Summary!O34</f>
        <v>20</v>
      </c>
      <c r="AB126" s="101">
        <f t="shared" si="21"/>
        <v>5.3432551531565435</v>
      </c>
      <c r="AC126" s="352"/>
      <c r="AD126" s="352"/>
    </row>
    <row r="127" spans="1:30" ht="15" customHeight="1" x14ac:dyDescent="0.25">
      <c r="A127" s="304"/>
      <c r="B127" s="151"/>
      <c r="C127" s="318"/>
      <c r="D127" s="318"/>
      <c r="E127" s="318"/>
      <c r="F127" s="318"/>
      <c r="G127" s="318"/>
      <c r="H127" s="318"/>
      <c r="I127" s="318"/>
      <c r="J127" s="318"/>
      <c r="K127" s="318"/>
      <c r="L127" s="318"/>
      <c r="M127" s="319"/>
      <c r="N127" s="299"/>
      <c r="O127" s="330"/>
      <c r="P127" s="338"/>
      <c r="Q127" s="341"/>
      <c r="R127" s="344"/>
      <c r="S127" s="313"/>
      <c r="T127" s="315"/>
      <c r="U127" s="317"/>
      <c r="V127" s="313"/>
      <c r="W127" s="47" t="str">
        <f>[4]Summary!K35</f>
        <v>95-P1-BI-80-BS-4W-04</v>
      </c>
      <c r="X127" s="52">
        <f>[4]Summary!L35</f>
        <v>0.3872161432802646</v>
      </c>
      <c r="Y127" s="48">
        <f>[4]Summary!M35</f>
        <v>2.4390243902439028</v>
      </c>
      <c r="Z127" s="48">
        <f>[4]Summary!N35</f>
        <v>0.12195121951219513</v>
      </c>
      <c r="AA127" s="47">
        <f>[4]Summary!O35</f>
        <v>20</v>
      </c>
      <c r="AB127" s="101">
        <f t="shared" si="21"/>
        <v>5.3379909131641865</v>
      </c>
      <c r="AC127" s="352"/>
      <c r="AD127" s="352"/>
    </row>
    <row r="128" spans="1:30" ht="14.45" customHeight="1" x14ac:dyDescent="0.25">
      <c r="A128" s="304"/>
      <c r="B128" s="151"/>
      <c r="C128" s="318"/>
      <c r="D128" s="318"/>
      <c r="E128" s="318"/>
      <c r="F128" s="318"/>
      <c r="G128" s="318"/>
      <c r="H128" s="318"/>
      <c r="I128" s="318"/>
      <c r="J128" s="318"/>
      <c r="K128" s="318"/>
      <c r="L128" s="318"/>
      <c r="M128" s="319"/>
      <c r="N128" s="299"/>
      <c r="O128" s="330"/>
      <c r="P128" s="339"/>
      <c r="Q128" s="342"/>
      <c r="R128" s="345"/>
      <c r="S128" s="313"/>
      <c r="T128" s="315"/>
      <c r="U128" s="317"/>
      <c r="V128" s="313"/>
      <c r="W128" s="47" t="str">
        <f>[4]Summary!K36</f>
        <v>95-P1-BI-80-BS-4W-05</v>
      </c>
      <c r="X128" s="52">
        <f>[4]Summary!L36</f>
        <v>0.38195190328790724</v>
      </c>
      <c r="Y128" s="48">
        <f>[4]Summary!M36</f>
        <v>2.4096385542168672</v>
      </c>
      <c r="Z128" s="48">
        <f>[4]Summary!N36</f>
        <v>0.12048192771084336</v>
      </c>
      <c r="AA128" s="47">
        <f>[4]Summary!O36</f>
        <v>20</v>
      </c>
      <c r="AB128" s="101">
        <f t="shared" si="21"/>
        <v>5.3432551531565435</v>
      </c>
      <c r="AC128" s="353"/>
      <c r="AD128" s="353"/>
    </row>
    <row r="129" spans="1:180" ht="15" customHeight="1" x14ac:dyDescent="0.25">
      <c r="A129" s="304"/>
      <c r="B129" s="151"/>
      <c r="C129" s="318"/>
      <c r="D129" s="318"/>
      <c r="E129" s="318"/>
      <c r="F129" s="318"/>
      <c r="G129" s="318"/>
      <c r="H129" s="318"/>
      <c r="I129" s="318"/>
      <c r="J129" s="318"/>
      <c r="K129" s="318"/>
      <c r="L129" s="318"/>
      <c r="M129" s="319"/>
      <c r="N129" s="299"/>
      <c r="O129" s="330"/>
      <c r="P129" s="151" t="s">
        <v>39</v>
      </c>
      <c r="Q129" s="322">
        <f>AVERAGE(X129:X131)</f>
        <v>0.38056782515537163</v>
      </c>
      <c r="R129" s="311">
        <f>STDEV(X129:X131)</f>
        <v>2.1482287973335675E-2</v>
      </c>
      <c r="S129" s="313">
        <f>R129/Q129</f>
        <v>5.6447987857526472E-2</v>
      </c>
      <c r="T129" s="315">
        <f>AVERAGE(Y129:Y131)</f>
        <v>2.4039172209903916</v>
      </c>
      <c r="U129" s="317">
        <f>STDEV(Y129:Y131)</f>
        <v>0.11763336321062107</v>
      </c>
      <c r="V129" s="313">
        <f>U129/T129</f>
        <v>4.8934032413211474E-2</v>
      </c>
      <c r="W129" s="47" t="str">
        <f>[5]Summary!K32</f>
        <v>95-P1-BI-80-BS-7W-01</v>
      </c>
      <c r="X129" s="52">
        <f>[5]Summary!L32</f>
        <v>0.3872161432802646</v>
      </c>
      <c r="Y129" s="48">
        <f>[5]Summary!M32</f>
        <v>2.4390243902439028</v>
      </c>
      <c r="Z129" s="48">
        <f>[5]Summary!N32</f>
        <v>0.12195121951219513</v>
      </c>
      <c r="AA129" s="47">
        <f>[5]Summary!O32</f>
        <v>20</v>
      </c>
      <c r="AB129" s="101">
        <f t="shared" si="21"/>
        <v>5.3379909131641865</v>
      </c>
      <c r="AC129" s="351">
        <f>AVERAGE(AB129:AB134)</f>
        <v>4.9098333640377039</v>
      </c>
      <c r="AD129" s="351">
        <f>STDEV(AB129:AB134)</f>
        <v>0.39509467904687823</v>
      </c>
    </row>
    <row r="130" spans="1:180" ht="15" customHeight="1" x14ac:dyDescent="0.25">
      <c r="A130" s="304"/>
      <c r="B130" s="151" t="s">
        <v>37</v>
      </c>
      <c r="C130" s="45">
        <f>AVERAGE(J130:J132)</f>
        <v>6.330413773349191</v>
      </c>
      <c r="D130" s="311" t="s">
        <v>12</v>
      </c>
      <c r="E130" s="311"/>
      <c r="F130" s="46">
        <f>AVERAGE(K130:K132)</f>
        <v>2140000</v>
      </c>
      <c r="G130" s="317" t="s">
        <v>12</v>
      </c>
      <c r="H130" s="317"/>
      <c r="I130" s="47" t="str">
        <f>[5]Summary!K$7</f>
        <v>95-P1-BI-80-BP-7W-01</v>
      </c>
      <c r="J130" s="52">
        <f>[5]Summary!L$7</f>
        <v>6.330413773349191</v>
      </c>
      <c r="K130" s="48">
        <f>[5]Summary!M$7</f>
        <v>2140000</v>
      </c>
      <c r="L130" s="48">
        <f>[5]Summary!N$7</f>
        <v>107000</v>
      </c>
      <c r="M130" s="49">
        <f>[5]Summary!O$7</f>
        <v>20</v>
      </c>
      <c r="O130" s="330"/>
      <c r="P130" s="151"/>
      <c r="Q130" s="322"/>
      <c r="R130" s="311"/>
      <c r="S130" s="313"/>
      <c r="T130" s="315"/>
      <c r="U130" s="317"/>
      <c r="V130" s="313"/>
      <c r="W130" s="47" t="str">
        <f>[5]Summary!K33</f>
        <v>95-P1-BI-80-BS-7W-02</v>
      </c>
      <c r="X130" s="52">
        <f>[5]Summary!L33</f>
        <v>0.3979400086720376</v>
      </c>
      <c r="Y130" s="48">
        <f>[5]Summary!M33</f>
        <v>2.5</v>
      </c>
      <c r="Z130" s="48">
        <f>[5]Summary!N33</f>
        <v>0.125</v>
      </c>
      <c r="AA130" s="47">
        <f>[5]Summary!O33</f>
        <v>20</v>
      </c>
      <c r="AB130" s="101">
        <f t="shared" si="21"/>
        <v>5.3272670477724136</v>
      </c>
      <c r="AC130" s="352"/>
      <c r="AD130" s="352"/>
    </row>
    <row r="131" spans="1:180" ht="14.45" customHeight="1" x14ac:dyDescent="0.25">
      <c r="A131" s="304"/>
      <c r="B131" s="151"/>
      <c r="C131" s="318" t="s">
        <v>12</v>
      </c>
      <c r="D131" s="318"/>
      <c r="E131" s="318"/>
      <c r="F131" s="318"/>
      <c r="G131" s="318"/>
      <c r="H131" s="318"/>
      <c r="I131" s="318"/>
      <c r="J131" s="318"/>
      <c r="K131" s="318"/>
      <c r="L131" s="318"/>
      <c r="M131" s="319"/>
      <c r="O131" s="330"/>
      <c r="P131" s="151"/>
      <c r="Q131" s="322"/>
      <c r="R131" s="311"/>
      <c r="S131" s="313"/>
      <c r="T131" s="315"/>
      <c r="U131" s="317"/>
      <c r="V131" s="313"/>
      <c r="W131" s="47" t="str">
        <f>[5]Summary!K34</f>
        <v>95-P1-BI-80-BS-7W-03</v>
      </c>
      <c r="X131" s="52">
        <f>[5]Summary!L34</f>
        <v>0.35654732351381252</v>
      </c>
      <c r="Y131" s="48">
        <f>[5]Summary!M34</f>
        <v>2.2727272727272725</v>
      </c>
      <c r="Z131" s="48">
        <f>[5]Summary!N34</f>
        <v>0.11363636363636363</v>
      </c>
      <c r="AA131" s="47">
        <f>[5]Summary!O34</f>
        <v>20</v>
      </c>
      <c r="AB131" s="101">
        <f t="shared" si="21"/>
        <v>4.5580030096321584</v>
      </c>
      <c r="AC131" s="352"/>
      <c r="AD131" s="352"/>
    </row>
    <row r="132" spans="1:180" ht="14.45" customHeight="1" x14ac:dyDescent="0.25">
      <c r="A132" s="304"/>
      <c r="B132" s="151"/>
      <c r="C132" s="318"/>
      <c r="D132" s="318"/>
      <c r="E132" s="318"/>
      <c r="F132" s="318"/>
      <c r="G132" s="318"/>
      <c r="H132" s="318"/>
      <c r="I132" s="318"/>
      <c r="J132" s="318"/>
      <c r="K132" s="318"/>
      <c r="L132" s="318"/>
      <c r="M132" s="319"/>
      <c r="O132" s="330"/>
      <c r="P132" s="151"/>
      <c r="Q132" s="322"/>
      <c r="R132" s="311"/>
      <c r="S132" s="313"/>
      <c r="T132" s="315"/>
      <c r="U132" s="317"/>
      <c r="V132" s="313"/>
      <c r="W132" s="47" t="str">
        <f>[5]Summary!K35</f>
        <v>95-P1-BI-80-BS-7W-04</v>
      </c>
      <c r="X132" s="52">
        <f>[5]Summary!L35</f>
        <v>0.35654732351381252</v>
      </c>
      <c r="Y132" s="48">
        <f>[5]Summary!M35</f>
        <v>2.2727272727272725</v>
      </c>
      <c r="Z132" s="48">
        <f>[5]Summary!N35</f>
        <v>0.11363636363636363</v>
      </c>
      <c r="AA132" s="47">
        <f>[5]Summary!O35</f>
        <v>20</v>
      </c>
      <c r="AB132" s="101">
        <f t="shared" si="21"/>
        <v>4.5601303746894946</v>
      </c>
      <c r="AC132" s="352"/>
      <c r="AD132" s="352"/>
    </row>
    <row r="133" spans="1:180" ht="15" customHeight="1" thickBot="1" x14ac:dyDescent="0.3">
      <c r="A133" s="304"/>
      <c r="B133" s="151"/>
      <c r="C133" s="318"/>
      <c r="D133" s="318"/>
      <c r="E133" s="318"/>
      <c r="F133" s="318"/>
      <c r="G133" s="318"/>
      <c r="H133" s="318"/>
      <c r="I133" s="318"/>
      <c r="J133" s="318"/>
      <c r="K133" s="318"/>
      <c r="L133" s="318"/>
      <c r="M133" s="319"/>
      <c r="O133" s="331"/>
      <c r="P133" s="152"/>
      <c r="Q133" s="332"/>
      <c r="R133" s="333"/>
      <c r="S133" s="334"/>
      <c r="T133" s="335"/>
      <c r="U133" s="336"/>
      <c r="V133" s="334"/>
      <c r="W133" s="47" t="str">
        <f>[5]Summary!K36</f>
        <v>95-P1-BI-80-BS-7W-05</v>
      </c>
      <c r="X133" s="52">
        <f>[5]Summary!L36</f>
        <v>0.37675070960209955</v>
      </c>
      <c r="Y133" s="48">
        <f>[5]Summary!M36</f>
        <v>2.3809523809523809</v>
      </c>
      <c r="Z133" s="48">
        <f>[5]Summary!N36</f>
        <v>0.11904761904761904</v>
      </c>
      <c r="AA133" s="47">
        <f>[5]Summary!O36</f>
        <v>20</v>
      </c>
      <c r="AB133" s="101">
        <f t="shared" si="21"/>
        <v>4.7657754749302645</v>
      </c>
      <c r="AC133" s="353"/>
      <c r="AD133" s="353"/>
    </row>
    <row r="134" spans="1:180" ht="16.5" thickTop="1" thickBot="1" x14ac:dyDescent="0.3">
      <c r="A134" s="305"/>
      <c r="B134" s="152"/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1"/>
    </row>
    <row r="135" spans="1:180" ht="21.75" thickTop="1" x14ac:dyDescent="0.25">
      <c r="A135" s="205" t="s">
        <v>30</v>
      </c>
      <c r="B135" s="206"/>
      <c r="C135" s="206"/>
      <c r="D135" s="206"/>
      <c r="E135" s="206"/>
      <c r="F135" s="206"/>
      <c r="G135" s="206"/>
      <c r="H135" s="206"/>
      <c r="I135" s="206"/>
      <c r="J135" s="206"/>
      <c r="K135" s="206"/>
      <c r="L135" s="206"/>
      <c r="M135" s="207"/>
      <c r="AA135" s="27"/>
      <c r="FV135"/>
      <c r="FW135"/>
      <c r="FX135"/>
    </row>
    <row r="136" spans="1:180" x14ac:dyDescent="0.25">
      <c r="A136" s="208" t="s">
        <v>25</v>
      </c>
      <c r="B136" s="11" t="s">
        <v>28</v>
      </c>
      <c r="C136" s="196">
        <f>AVERAGE(J136:J140)</f>
        <v>0.3952241049327031</v>
      </c>
      <c r="D136" s="197">
        <f>STDEV(J136:J140)</f>
        <v>0.69997876914525681</v>
      </c>
      <c r="E136" s="189">
        <f>D136/C136</f>
        <v>1.7710933123991663</v>
      </c>
      <c r="F136" s="190">
        <f>AVERAGE(K136:K140)</f>
        <v>9.8298509768279327</v>
      </c>
      <c r="G136" s="191">
        <f>STDEV(K136:K140)</f>
        <v>19.271673740070415</v>
      </c>
      <c r="H136" s="189">
        <f>G136/F136</f>
        <v>1.9605255242932822</v>
      </c>
      <c r="I136" s="78" t="str">
        <f>[1]Summary!K$23</f>
        <v>95-P1-SS-80-NC-0w-01</v>
      </c>
      <c r="J136" s="97">
        <f>[1]Summary!L$23</f>
        <v>5.0609993355087243E-2</v>
      </c>
      <c r="K136" s="90">
        <f>[1]Summary!M$23</f>
        <v>1.1235955056179776</v>
      </c>
      <c r="L136" s="90">
        <f>[1]Summary!N$23</f>
        <v>5.6179775280898875E-2</v>
      </c>
      <c r="M136" s="78">
        <f>[1]Summary!O$23</f>
        <v>20</v>
      </c>
      <c r="AA136" s="27"/>
      <c r="FV136"/>
      <c r="FW136"/>
      <c r="FX136"/>
    </row>
    <row r="137" spans="1:180" x14ac:dyDescent="0.25">
      <c r="A137" s="208"/>
      <c r="B137" s="11" t="s">
        <v>34</v>
      </c>
      <c r="C137" s="196"/>
      <c r="D137" s="197"/>
      <c r="E137" s="189"/>
      <c r="F137" s="190"/>
      <c r="G137" s="191"/>
      <c r="H137" s="189"/>
      <c r="I137" s="54" t="str">
        <f>[2]Summary!K$8</f>
        <v>95-P1-SS-80-NC-8d-01</v>
      </c>
      <c r="J137" s="98">
        <f>[2]Summary!L$8</f>
        <v>6.5501548756432298E-2</v>
      </c>
      <c r="K137" s="91">
        <f>[2]Summary!M$8</f>
        <v>1.1627906976744187</v>
      </c>
      <c r="L137" s="91">
        <f>[2]Summary!N$8</f>
        <v>5.8139534883720929E-2</v>
      </c>
      <c r="M137" s="54">
        <f>[2]Summary!O$8</f>
        <v>20</v>
      </c>
      <c r="AA137" s="27"/>
      <c r="FV137"/>
      <c r="FW137"/>
      <c r="FX137"/>
    </row>
    <row r="138" spans="1:180" x14ac:dyDescent="0.25">
      <c r="A138" s="208"/>
      <c r="B138" s="11" t="s">
        <v>35</v>
      </c>
      <c r="C138" s="196"/>
      <c r="D138" s="197"/>
      <c r="E138" s="189"/>
      <c r="F138" s="190"/>
      <c r="G138" s="191"/>
      <c r="H138" s="189"/>
      <c r="I138" s="78" t="str">
        <f>[3]Summary!K$8</f>
        <v>95-P1-SS-80-NC-2W-01</v>
      </c>
      <c r="J138" s="97">
        <f>[3]Summary!L$8</f>
        <v>1.6464409530598341</v>
      </c>
      <c r="K138" s="90">
        <f>[3]Summary!M$8</f>
        <v>44.303797468354425</v>
      </c>
      <c r="L138" s="90">
        <f>[3]Summary!N$8</f>
        <v>2.2151898734177213</v>
      </c>
      <c r="M138" s="78">
        <f>[3]Summary!O$8</f>
        <v>20</v>
      </c>
      <c r="AA138" s="27"/>
      <c r="FV138"/>
      <c r="FW138"/>
      <c r="FX138"/>
    </row>
    <row r="139" spans="1:180" x14ac:dyDescent="0.25">
      <c r="A139" s="208"/>
      <c r="B139" s="12" t="s">
        <v>36</v>
      </c>
      <c r="C139" s="196"/>
      <c r="D139" s="197"/>
      <c r="E139" s="189"/>
      <c r="F139" s="190"/>
      <c r="G139" s="191"/>
      <c r="H139" s="189"/>
      <c r="I139" s="53" t="str">
        <f>[4]Summary!K8</f>
        <v>95-P1-SS-80-NC-4W-01</v>
      </c>
      <c r="J139" s="119">
        <f>[4]Summary!L8</f>
        <v>0.1220530483708118</v>
      </c>
      <c r="K139" s="120">
        <f>[4]Summary!M8</f>
        <v>1.3245033112582782</v>
      </c>
      <c r="L139" s="114">
        <f>[4]Summary!N8</f>
        <v>6.6225165562913912E-2</v>
      </c>
      <c r="M139" s="53">
        <f>[4]Summary!O8</f>
        <v>20</v>
      </c>
      <c r="AA139" s="27"/>
      <c r="FV139"/>
      <c r="FW139"/>
      <c r="FX139"/>
    </row>
    <row r="140" spans="1:180" x14ac:dyDescent="0.25">
      <c r="A140" s="208"/>
      <c r="B140" s="12" t="s">
        <v>37</v>
      </c>
      <c r="C140" s="196"/>
      <c r="D140" s="197"/>
      <c r="E140" s="189"/>
      <c r="F140" s="190"/>
      <c r="G140" s="191"/>
      <c r="H140" s="189"/>
      <c r="I140" s="54" t="str">
        <f>[5]Summary!K$8</f>
        <v>95-P1-SS-80-NC-7W-01</v>
      </c>
      <c r="J140" s="98">
        <f>[5]Summary!L$8</f>
        <v>9.15149811213503E-2</v>
      </c>
      <c r="K140" s="91">
        <f>[5]Summary!M$8</f>
        <v>1.2345679012345681</v>
      </c>
      <c r="L140" s="91">
        <f>[5]Summary!N$8</f>
        <v>6.1728395061728399E-2</v>
      </c>
      <c r="M140" s="54">
        <f>[5]Summary!O$8</f>
        <v>20</v>
      </c>
      <c r="AA140" s="27"/>
      <c r="FV140"/>
      <c r="FW140"/>
      <c r="FX140"/>
    </row>
    <row r="141" spans="1:180" x14ac:dyDescent="0.25">
      <c r="A141" s="147" t="s">
        <v>26</v>
      </c>
      <c r="B141" s="11" t="s">
        <v>28</v>
      </c>
      <c r="C141" s="188">
        <f>AVERAGE(J141:J145)</f>
        <v>1.9179794527027396</v>
      </c>
      <c r="D141" s="192">
        <f>STDEV(J141:J145)</f>
        <v>7.4404082832685483E-3</v>
      </c>
      <c r="E141" s="193">
        <f>D141/C141</f>
        <v>3.8792950950458953E-3</v>
      </c>
      <c r="F141" s="194">
        <f>AVERAGE(K141:K145)</f>
        <v>82.8</v>
      </c>
      <c r="G141" s="195">
        <f>STDEV(K141:K145)</f>
        <v>1.4142135623730971</v>
      </c>
      <c r="H141" s="193">
        <f>G141/F141</f>
        <v>1.7079873941704071E-2</v>
      </c>
      <c r="I141" s="77" t="str">
        <f>[1]Summary!K$24</f>
        <v>95-P1-CL-80-NC-0w-01</v>
      </c>
      <c r="J141" s="109">
        <f>[1]Summary!L$24</f>
        <v>1.9222062774390163</v>
      </c>
      <c r="K141" s="115">
        <f>[1]Summary!M$24</f>
        <v>83.6</v>
      </c>
      <c r="L141" s="115">
        <f>[1]Summary!N$24</f>
        <v>4</v>
      </c>
      <c r="M141" s="77">
        <f>[1]Summary!O$24</f>
        <v>20.9</v>
      </c>
      <c r="AA141" s="27"/>
      <c r="FV141"/>
      <c r="FW141"/>
      <c r="FX141"/>
    </row>
    <row r="142" spans="1:180" x14ac:dyDescent="0.25">
      <c r="A142" s="147"/>
      <c r="B142" s="11" t="s">
        <v>34</v>
      </c>
      <c r="C142" s="188"/>
      <c r="D142" s="192"/>
      <c r="E142" s="193"/>
      <c r="F142" s="194"/>
      <c r="G142" s="195"/>
      <c r="H142" s="193"/>
      <c r="I142" s="54" t="str">
        <f>[2]Summary!K9</f>
        <v>95-P1-CL-80-NC-8d-01</v>
      </c>
      <c r="J142" s="98">
        <f>[2]Summary!L9</f>
        <v>1.9138138523837167</v>
      </c>
      <c r="K142" s="91">
        <f>[2]Summary!M9</f>
        <v>82</v>
      </c>
      <c r="L142" s="91">
        <f>[2]Summary!N9</f>
        <v>4</v>
      </c>
      <c r="M142" s="54">
        <f>[2]Summary!O9</f>
        <v>20.5</v>
      </c>
      <c r="AA142" s="27"/>
      <c r="FV142"/>
      <c r="FW142"/>
      <c r="FX142"/>
    </row>
    <row r="143" spans="1:180" x14ac:dyDescent="0.25">
      <c r="A143" s="147"/>
      <c r="B143" s="11" t="s">
        <v>35</v>
      </c>
      <c r="C143" s="188"/>
      <c r="D143" s="192"/>
      <c r="E143" s="193"/>
      <c r="F143" s="194"/>
      <c r="G143" s="195"/>
      <c r="H143" s="193"/>
      <c r="I143" s="54" t="str">
        <f>[3]Summary!K$9</f>
        <v>95-P1-CL-80-NC-2W-01</v>
      </c>
      <c r="J143" s="98">
        <f>[3]Summary!L$9</f>
        <v>1.920123326290724</v>
      </c>
      <c r="K143" s="91">
        <f>[3]Summary!M$9</f>
        <v>83.2</v>
      </c>
      <c r="L143" s="91">
        <f>[3]Summary!N$9</f>
        <v>4</v>
      </c>
      <c r="M143" s="54">
        <f>[3]Summary!O$9</f>
        <v>20.8</v>
      </c>
      <c r="AA143" s="27"/>
      <c r="FV143"/>
      <c r="FW143"/>
      <c r="FX143"/>
    </row>
    <row r="144" spans="1:180" x14ac:dyDescent="0.25">
      <c r="A144" s="147"/>
      <c r="B144" s="12" t="s">
        <v>36</v>
      </c>
      <c r="C144" s="188"/>
      <c r="D144" s="192"/>
      <c r="E144" s="193"/>
      <c r="F144" s="194"/>
      <c r="G144" s="195"/>
      <c r="H144" s="193"/>
      <c r="I144" s="54" t="str">
        <f>[4]Summary!K9</f>
        <v>95-P1-CL-80-NC-4W-01</v>
      </c>
      <c r="J144" s="98">
        <f>[4]Summary!L9</f>
        <v>1.9074113607745862</v>
      </c>
      <c r="K144" s="91">
        <f>[4]Summary!M9</f>
        <v>80.8</v>
      </c>
      <c r="L144" s="91">
        <f>[4]Summary!N9</f>
        <v>4</v>
      </c>
      <c r="M144" s="54">
        <f>[4]Summary!O9</f>
        <v>20.2</v>
      </c>
      <c r="AA144" s="27"/>
      <c r="FV144"/>
      <c r="FW144"/>
      <c r="FX144"/>
    </row>
    <row r="145" spans="1:180" x14ac:dyDescent="0.25">
      <c r="A145" s="147"/>
      <c r="B145" s="12" t="s">
        <v>37</v>
      </c>
      <c r="C145" s="188"/>
      <c r="D145" s="192"/>
      <c r="E145" s="193"/>
      <c r="F145" s="194"/>
      <c r="G145" s="195"/>
      <c r="H145" s="193"/>
      <c r="I145" s="54" t="str">
        <f>[5]Summary!K$9</f>
        <v>95-P1-CL-80-NC-7W-01</v>
      </c>
      <c r="J145" s="98">
        <f>[5]Summary!L$9</f>
        <v>1.9263424466256551</v>
      </c>
      <c r="K145" s="91">
        <f>[5]Summary!M$9</f>
        <v>84.4</v>
      </c>
      <c r="L145" s="91">
        <f>[5]Summary!N$9</f>
        <v>4</v>
      </c>
      <c r="M145" s="54">
        <f>[5]Summary!O$9</f>
        <v>21.1</v>
      </c>
      <c r="AA145" s="27"/>
      <c r="FV145"/>
      <c r="FW145"/>
      <c r="FX145"/>
    </row>
    <row r="146" spans="1:180" x14ac:dyDescent="0.25">
      <c r="A146" s="182" t="s">
        <v>27</v>
      </c>
      <c r="B146" s="11" t="s">
        <v>28</v>
      </c>
      <c r="C146" s="184">
        <f>AVERAGE(J146:J150)</f>
        <v>1.9135803902729207</v>
      </c>
      <c r="D146" s="186">
        <f>STDEV(J146:J150)</f>
        <v>2.6707784031803187E-2</v>
      </c>
      <c r="E146" s="162">
        <f>D146/C146</f>
        <v>1.3956969964556358E-2</v>
      </c>
      <c r="F146" s="158">
        <f>AVERAGE(K146:K150)</f>
        <v>82.080000000000013</v>
      </c>
      <c r="G146" s="160">
        <f>STDEV(K146:K150)</f>
        <v>5.0469792945879979</v>
      </c>
      <c r="H146" s="162">
        <f>G146/F146</f>
        <v>6.1488539164083783E-2</v>
      </c>
      <c r="I146" s="84" t="str">
        <f>[1]Summary!K$25</f>
        <v>95-P1-LO-80-NC-0w-01</v>
      </c>
      <c r="J146" s="110">
        <f>[1]Summary!L$25</f>
        <v>1.9425041061680808</v>
      </c>
      <c r="K146" s="85">
        <f>[1]Summary!M$25</f>
        <v>87.6</v>
      </c>
      <c r="L146" s="85">
        <f>[1]Summary!N$25</f>
        <v>4</v>
      </c>
      <c r="M146" s="84">
        <f>[1]Summary!O$25</f>
        <v>21.9</v>
      </c>
    </row>
    <row r="147" spans="1:180" x14ac:dyDescent="0.25">
      <c r="A147" s="182"/>
      <c r="B147" s="11" t="s">
        <v>34</v>
      </c>
      <c r="C147" s="184"/>
      <c r="D147" s="186"/>
      <c r="E147" s="162"/>
      <c r="F147" s="158"/>
      <c r="G147" s="160"/>
      <c r="H147" s="162"/>
      <c r="I147" s="54" t="str">
        <f>[2]Summary!K10</f>
        <v>95-P1-LO-80-NC-8d-01</v>
      </c>
      <c r="J147" s="98">
        <f>[2]Summary!L10</f>
        <v>1.9116901587538611</v>
      </c>
      <c r="K147" s="91">
        <f>[2]Summary!M10</f>
        <v>81.599999999999994</v>
      </c>
      <c r="L147" s="91">
        <f>[2]Summary!N10</f>
        <v>4</v>
      </c>
      <c r="M147" s="54">
        <f>[2]Summary!O10</f>
        <v>20.399999999999999</v>
      </c>
    </row>
    <row r="148" spans="1:180" x14ac:dyDescent="0.25">
      <c r="A148" s="182"/>
      <c r="B148" s="11" t="s">
        <v>35</v>
      </c>
      <c r="C148" s="184"/>
      <c r="D148" s="186"/>
      <c r="E148" s="162"/>
      <c r="F148" s="158"/>
      <c r="G148" s="160"/>
      <c r="H148" s="162"/>
      <c r="I148" s="54" t="str">
        <f>[3]Summary!K$10</f>
        <v>95-P1-LO-80-NC-2W-01</v>
      </c>
      <c r="J148" s="98">
        <f>[3]Summary!L$10</f>
        <v>1.8830933585756899</v>
      </c>
      <c r="K148" s="91">
        <f>[3]Summary!M$10</f>
        <v>76.400000000000006</v>
      </c>
      <c r="L148" s="91">
        <f>[3]Summary!N$10</f>
        <v>4</v>
      </c>
      <c r="M148" s="54">
        <f>[3]Summary!O$10</f>
        <v>19.100000000000001</v>
      </c>
    </row>
    <row r="149" spans="1:180" x14ac:dyDescent="0.25">
      <c r="A149" s="182"/>
      <c r="B149" s="12" t="s">
        <v>36</v>
      </c>
      <c r="C149" s="184"/>
      <c r="D149" s="186"/>
      <c r="E149" s="162"/>
      <c r="F149" s="158"/>
      <c r="G149" s="160"/>
      <c r="H149" s="162"/>
      <c r="I149" s="54" t="str">
        <f>[4]Summary!K$10</f>
        <v>95-P1-LO-80-NC-4W-01</v>
      </c>
      <c r="J149" s="98">
        <f>[4]Summary!L$10</f>
        <v>1.8920946026904804</v>
      </c>
      <c r="K149" s="91">
        <f>[4]Summary!M$10</f>
        <v>78</v>
      </c>
      <c r="L149" s="91">
        <f>[4]Summary!N$10</f>
        <v>4</v>
      </c>
      <c r="M149" s="54">
        <f>[4]Summary!O$10</f>
        <v>19.5</v>
      </c>
    </row>
    <row r="150" spans="1:180" ht="15.75" thickBot="1" x14ac:dyDescent="0.3">
      <c r="A150" s="183"/>
      <c r="B150" s="12" t="s">
        <v>37</v>
      </c>
      <c r="C150" s="185"/>
      <c r="D150" s="187"/>
      <c r="E150" s="163"/>
      <c r="F150" s="159"/>
      <c r="G150" s="161"/>
      <c r="H150" s="163"/>
      <c r="I150" s="56" t="str">
        <f>[5]Summary!K$10</f>
        <v>95-P1-LO-80-NC-7W-01</v>
      </c>
      <c r="J150" s="99">
        <f>[5]Summary!L$10</f>
        <v>1.9385197251764918</v>
      </c>
      <c r="K150" s="92">
        <f>[5]Summary!M$10</f>
        <v>86.8</v>
      </c>
      <c r="L150" s="92">
        <f>[5]Summary!N$10</f>
        <v>4</v>
      </c>
      <c r="M150" s="56">
        <f>[5]Summary!O$10</f>
        <v>21.7</v>
      </c>
    </row>
    <row r="151" spans="1:180" ht="15.75" thickTop="1" x14ac:dyDescent="0.25">
      <c r="A151" s="164" t="s">
        <v>22</v>
      </c>
      <c r="B151" s="11" t="s">
        <v>28</v>
      </c>
      <c r="C151" s="167">
        <f>AVERAGE(J151:J155)</f>
        <v>1.8511759951182056</v>
      </c>
      <c r="D151" s="170">
        <f>STDEV(J151:J155)</f>
        <v>1.8967883151943643E-2</v>
      </c>
      <c r="E151" s="173">
        <f>D151/C151</f>
        <v>1.0246396453910619E-2</v>
      </c>
      <c r="F151" s="176">
        <f>AVERAGE(K151:K155)</f>
        <v>71.039999999999992</v>
      </c>
      <c r="G151" s="179">
        <f>STDEV(K151:K155)</f>
        <v>3.0410524493997149</v>
      </c>
      <c r="H151" s="173">
        <f>G151/F151</f>
        <v>4.2807607677360859E-2</v>
      </c>
      <c r="I151" s="86" t="str">
        <f>[1]Summary!K$26</f>
        <v>95-P1-SA-80-NC-0w-01</v>
      </c>
      <c r="J151" s="111">
        <f>[1]Summary!L$26</f>
        <v>1.8573324964312685</v>
      </c>
      <c r="K151" s="116">
        <f>[1]Summary!M$26</f>
        <v>72</v>
      </c>
      <c r="L151" s="116">
        <f>[1]Summary!N$26</f>
        <v>4</v>
      </c>
      <c r="M151" s="86">
        <f>[1]Summary!O$26</f>
        <v>18</v>
      </c>
    </row>
    <row r="152" spans="1:180" x14ac:dyDescent="0.25">
      <c r="A152" s="165"/>
      <c r="B152" s="11" t="s">
        <v>34</v>
      </c>
      <c r="C152" s="168"/>
      <c r="D152" s="171"/>
      <c r="E152" s="174"/>
      <c r="F152" s="177"/>
      <c r="G152" s="180"/>
      <c r="H152" s="174"/>
      <c r="I152" s="55" t="str">
        <f>[2]Summary!K$11</f>
        <v>95-P1-SA-80-NC-8d-01</v>
      </c>
      <c r="J152" s="112">
        <f>[2]Summary!L$11</f>
        <v>1.8597385661971468</v>
      </c>
      <c r="K152" s="117">
        <f>[2]Summary!M$11</f>
        <v>72.400000000000006</v>
      </c>
      <c r="L152" s="117">
        <f>[2]Summary!N$11</f>
        <v>4</v>
      </c>
      <c r="M152" s="55">
        <f>[2]Summary!O$11</f>
        <v>18.100000000000001</v>
      </c>
    </row>
    <row r="153" spans="1:180" x14ac:dyDescent="0.25">
      <c r="A153" s="165"/>
      <c r="B153" s="11" t="s">
        <v>35</v>
      </c>
      <c r="C153" s="168"/>
      <c r="D153" s="171"/>
      <c r="E153" s="174"/>
      <c r="F153" s="177"/>
      <c r="G153" s="180"/>
      <c r="H153" s="174"/>
      <c r="I153" s="55" t="str">
        <f>[3]Summary!K$11</f>
        <v>95-P1-SA-80-NC-2W-01</v>
      </c>
      <c r="J153" s="112">
        <f>[3]Summary!L$11</f>
        <v>1.8692317197309762</v>
      </c>
      <c r="K153" s="117">
        <f>[3]Summary!M$11</f>
        <v>74</v>
      </c>
      <c r="L153" s="117">
        <f>[3]Summary!N$11</f>
        <v>4</v>
      </c>
      <c r="M153" s="55">
        <f>[3]Summary!O$11</f>
        <v>18.5</v>
      </c>
    </row>
    <row r="154" spans="1:180" x14ac:dyDescent="0.25">
      <c r="A154" s="165"/>
      <c r="B154" s="12" t="s">
        <v>36</v>
      </c>
      <c r="C154" s="168"/>
      <c r="D154" s="171"/>
      <c r="E154" s="174"/>
      <c r="F154" s="177"/>
      <c r="G154" s="180"/>
      <c r="H154" s="174"/>
      <c r="I154" s="55" t="str">
        <f>[4]Summary!K11</f>
        <v>95-P1-SA-80-NC-4W-01</v>
      </c>
      <c r="J154" s="112">
        <f>[4]Summary!L11</f>
        <v>1.8195439355418688</v>
      </c>
      <c r="K154" s="117">
        <f>[4]Summary!M11</f>
        <v>66</v>
      </c>
      <c r="L154" s="117">
        <f>[4]Summary!N11</f>
        <v>4</v>
      </c>
      <c r="M154" s="55">
        <f>[4]Summary!O11</f>
        <v>16.5</v>
      </c>
    </row>
    <row r="155" spans="1:180" ht="15.75" thickBot="1" x14ac:dyDescent="0.3">
      <c r="A155" s="166"/>
      <c r="B155" s="12" t="s">
        <v>37</v>
      </c>
      <c r="C155" s="169"/>
      <c r="D155" s="172"/>
      <c r="E155" s="175"/>
      <c r="F155" s="178"/>
      <c r="G155" s="181"/>
      <c r="H155" s="175"/>
      <c r="I155" s="57" t="str">
        <f>[5]Summary!K$11</f>
        <v>95-P1-SA-80-NC-7W-01</v>
      </c>
      <c r="J155" s="113">
        <f>[5]Summary!L$11</f>
        <v>1.8500332576897689</v>
      </c>
      <c r="K155" s="118">
        <f>[5]Summary!M$11</f>
        <v>70.8</v>
      </c>
      <c r="L155" s="118">
        <f>[5]Summary!N$11</f>
        <v>4</v>
      </c>
      <c r="M155" s="57">
        <f>[5]Summary!O$11</f>
        <v>17.7</v>
      </c>
    </row>
    <row r="156" spans="1:180" ht="15.75" thickTop="1" x14ac:dyDescent="0.25"/>
    <row r="157" spans="1:180" ht="15.75" thickBot="1" x14ac:dyDescent="0.3"/>
    <row r="158" spans="1:180" ht="15.75" thickTop="1" x14ac:dyDescent="0.25">
      <c r="A158" s="13" t="s">
        <v>16</v>
      </c>
      <c r="B158" s="14"/>
      <c r="C158" s="14"/>
      <c r="D158" s="14"/>
      <c r="E158" s="14"/>
      <c r="F158" s="14"/>
      <c r="G158" s="15"/>
      <c r="I158" s="58"/>
    </row>
    <row r="159" spans="1:180" x14ac:dyDescent="0.25">
      <c r="A159" s="16" t="s">
        <v>17</v>
      </c>
      <c r="B159" s="4"/>
      <c r="C159" s="4"/>
      <c r="D159" s="4"/>
      <c r="E159" s="4"/>
      <c r="F159" s="4"/>
      <c r="G159" s="17"/>
    </row>
    <row r="160" spans="1:180" ht="15.75" thickBot="1" x14ac:dyDescent="0.3">
      <c r="A160" s="18" t="s">
        <v>18</v>
      </c>
      <c r="B160" s="19"/>
      <c r="C160" s="19"/>
      <c r="D160" s="19"/>
      <c r="E160" s="19"/>
      <c r="F160" s="19"/>
      <c r="G160" s="20"/>
    </row>
    <row r="161" ht="15.75" thickTop="1" x14ac:dyDescent="0.25"/>
  </sheetData>
  <mergeCells count="386">
    <mergeCell ref="AC129:AC133"/>
    <mergeCell ref="AD129:AD133"/>
    <mergeCell ref="AC93:AC97"/>
    <mergeCell ref="AD93:AD97"/>
    <mergeCell ref="AC106:AC110"/>
    <mergeCell ref="AD106:AD110"/>
    <mergeCell ref="AC114:AC118"/>
    <mergeCell ref="AD114:AD118"/>
    <mergeCell ref="AC119:AC123"/>
    <mergeCell ref="AD119:AD123"/>
    <mergeCell ref="AC124:AC128"/>
    <mergeCell ref="AD124:AD128"/>
    <mergeCell ref="AC65:AC69"/>
    <mergeCell ref="AD65:AD69"/>
    <mergeCell ref="AC70:AC74"/>
    <mergeCell ref="AD70:AD74"/>
    <mergeCell ref="AC75:AC79"/>
    <mergeCell ref="AD75:AD79"/>
    <mergeCell ref="AC83:AC87"/>
    <mergeCell ref="AD83:AD87"/>
    <mergeCell ref="AC88:AC92"/>
    <mergeCell ref="AD88:AD92"/>
    <mergeCell ref="AC37:AC41"/>
    <mergeCell ref="AD37:AD41"/>
    <mergeCell ref="AC42:AC46"/>
    <mergeCell ref="AD42:AD46"/>
    <mergeCell ref="AC47:AC51"/>
    <mergeCell ref="AD47:AD51"/>
    <mergeCell ref="AC52:AC56"/>
    <mergeCell ref="AD52:AD56"/>
    <mergeCell ref="AC60:AC64"/>
    <mergeCell ref="AD60:AD64"/>
    <mergeCell ref="AC12:AD12"/>
    <mergeCell ref="AC14:AC18"/>
    <mergeCell ref="AD14:AD18"/>
    <mergeCell ref="AC19:AC23"/>
    <mergeCell ref="AD19:AD23"/>
    <mergeCell ref="AC24:AC28"/>
    <mergeCell ref="AD24:AD28"/>
    <mergeCell ref="AC29:AC33"/>
    <mergeCell ref="AD29:AD33"/>
    <mergeCell ref="U129:U133"/>
    <mergeCell ref="V129:V133"/>
    <mergeCell ref="P106:P110"/>
    <mergeCell ref="Q106:Q110"/>
    <mergeCell ref="R106:R110"/>
    <mergeCell ref="S106:S110"/>
    <mergeCell ref="T106:T110"/>
    <mergeCell ref="U106:U110"/>
    <mergeCell ref="V106:V110"/>
    <mergeCell ref="P124:P128"/>
    <mergeCell ref="Q124:Q128"/>
    <mergeCell ref="R124:R128"/>
    <mergeCell ref="S124:S128"/>
    <mergeCell ref="T124:T128"/>
    <mergeCell ref="U124:U128"/>
    <mergeCell ref="V124:V128"/>
    <mergeCell ref="O12:AB12"/>
    <mergeCell ref="P119:P123"/>
    <mergeCell ref="Q119:Q123"/>
    <mergeCell ref="R119:R123"/>
    <mergeCell ref="S119:S123"/>
    <mergeCell ref="T119:T123"/>
    <mergeCell ref="U119:U123"/>
    <mergeCell ref="V119:V123"/>
    <mergeCell ref="P111:AA113"/>
    <mergeCell ref="P114:P118"/>
    <mergeCell ref="Q114:Q118"/>
    <mergeCell ref="R114:R118"/>
    <mergeCell ref="S114:S118"/>
    <mergeCell ref="T114:T118"/>
    <mergeCell ref="U114:U118"/>
    <mergeCell ref="V114:V118"/>
    <mergeCell ref="AB98:AB102"/>
    <mergeCell ref="U99:U103"/>
    <mergeCell ref="V99:V103"/>
    <mergeCell ref="O111:O133"/>
    <mergeCell ref="P129:P133"/>
    <mergeCell ref="Q129:Q133"/>
    <mergeCell ref="R129:R133"/>
    <mergeCell ref="S129:S133"/>
    <mergeCell ref="B130:B134"/>
    <mergeCell ref="D130:E130"/>
    <mergeCell ref="G130:H130"/>
    <mergeCell ref="C131:M134"/>
    <mergeCell ref="P99:P103"/>
    <mergeCell ref="Q99:Q103"/>
    <mergeCell ref="R99:R103"/>
    <mergeCell ref="S99:S103"/>
    <mergeCell ref="T99:T103"/>
    <mergeCell ref="T129:T133"/>
    <mergeCell ref="B114:B118"/>
    <mergeCell ref="D114:E114"/>
    <mergeCell ref="G114:H114"/>
    <mergeCell ref="C115:M118"/>
    <mergeCell ref="B119:B123"/>
    <mergeCell ref="D119:E119"/>
    <mergeCell ref="G119:H119"/>
    <mergeCell ref="C120:M123"/>
    <mergeCell ref="B124:B129"/>
    <mergeCell ref="D124:E124"/>
    <mergeCell ref="G124:H124"/>
    <mergeCell ref="C125:M129"/>
    <mergeCell ref="P57:AA59"/>
    <mergeCell ref="P80:AA82"/>
    <mergeCell ref="T93:T97"/>
    <mergeCell ref="U93:U97"/>
    <mergeCell ref="V93:V97"/>
    <mergeCell ref="S93:S97"/>
    <mergeCell ref="N1:N129"/>
    <mergeCell ref="A1:M1"/>
    <mergeCell ref="C15:M18"/>
    <mergeCell ref="D14:E14"/>
    <mergeCell ref="G14:H14"/>
    <mergeCell ref="D19:E19"/>
    <mergeCell ref="G19:H19"/>
    <mergeCell ref="C20:M23"/>
    <mergeCell ref="D24:E24"/>
    <mergeCell ref="G24:H24"/>
    <mergeCell ref="A8:M8"/>
    <mergeCell ref="H3:H7"/>
    <mergeCell ref="G3:G7"/>
    <mergeCell ref="A111:A134"/>
    <mergeCell ref="B111:B113"/>
    <mergeCell ref="C111:C113"/>
    <mergeCell ref="D111:D113"/>
    <mergeCell ref="E111:E113"/>
    <mergeCell ref="F3:F7"/>
    <mergeCell ref="E3:E7"/>
    <mergeCell ref="D3:D7"/>
    <mergeCell ref="C3:C7"/>
    <mergeCell ref="G9:G11"/>
    <mergeCell ref="B14:B18"/>
    <mergeCell ref="A3:A7"/>
    <mergeCell ref="B3:B7"/>
    <mergeCell ref="D37:E37"/>
    <mergeCell ref="G37:H37"/>
    <mergeCell ref="A9:A33"/>
    <mergeCell ref="D29:E29"/>
    <mergeCell ref="G29:H29"/>
    <mergeCell ref="C30:M33"/>
    <mergeCell ref="D65:E65"/>
    <mergeCell ref="G65:H65"/>
    <mergeCell ref="C66:M69"/>
    <mergeCell ref="D70:E70"/>
    <mergeCell ref="G70:H70"/>
    <mergeCell ref="C71:M74"/>
    <mergeCell ref="D75:E75"/>
    <mergeCell ref="G75:H75"/>
    <mergeCell ref="E99:E103"/>
    <mergeCell ref="F99:F103"/>
    <mergeCell ref="G99:G103"/>
    <mergeCell ref="D93:E93"/>
    <mergeCell ref="G93:H93"/>
    <mergeCell ref="C94:M98"/>
    <mergeCell ref="C80:C82"/>
    <mergeCell ref="P93:P98"/>
    <mergeCell ref="Q104:Q105"/>
    <mergeCell ref="R104:R105"/>
    <mergeCell ref="S104:S105"/>
    <mergeCell ref="T104:T105"/>
    <mergeCell ref="U104:U105"/>
    <mergeCell ref="V104:V105"/>
    <mergeCell ref="P88:P92"/>
    <mergeCell ref="Q88:Q92"/>
    <mergeCell ref="R88:R92"/>
    <mergeCell ref="S88:S92"/>
    <mergeCell ref="T88:T92"/>
    <mergeCell ref="U88:U92"/>
    <mergeCell ref="V88:V92"/>
    <mergeCell ref="Q93:Q98"/>
    <mergeCell ref="R93:R98"/>
    <mergeCell ref="V75:V79"/>
    <mergeCell ref="P70:P74"/>
    <mergeCell ref="P83:P87"/>
    <mergeCell ref="Q83:Q87"/>
    <mergeCell ref="R83:R87"/>
    <mergeCell ref="S83:S87"/>
    <mergeCell ref="T83:T87"/>
    <mergeCell ref="U83:U87"/>
    <mergeCell ref="V83:V87"/>
    <mergeCell ref="V60:V64"/>
    <mergeCell ref="P65:P69"/>
    <mergeCell ref="Q65:Q69"/>
    <mergeCell ref="R65:R69"/>
    <mergeCell ref="S65:S69"/>
    <mergeCell ref="T65:T69"/>
    <mergeCell ref="U65:U69"/>
    <mergeCell ref="V65:V69"/>
    <mergeCell ref="Q70:Q74"/>
    <mergeCell ref="R70:R74"/>
    <mergeCell ref="S70:S74"/>
    <mergeCell ref="T70:T74"/>
    <mergeCell ref="U70:U74"/>
    <mergeCell ref="V70:V74"/>
    <mergeCell ref="V47:V51"/>
    <mergeCell ref="P52:P56"/>
    <mergeCell ref="Q52:Q56"/>
    <mergeCell ref="R52:R56"/>
    <mergeCell ref="S52:S56"/>
    <mergeCell ref="T52:T56"/>
    <mergeCell ref="U52:U56"/>
    <mergeCell ref="V52:V56"/>
    <mergeCell ref="P47:P51"/>
    <mergeCell ref="P14:P18"/>
    <mergeCell ref="Q14:Q18"/>
    <mergeCell ref="R14:R18"/>
    <mergeCell ref="S14:S18"/>
    <mergeCell ref="T14:T18"/>
    <mergeCell ref="U14:U18"/>
    <mergeCell ref="V14:V18"/>
    <mergeCell ref="Q24:Q28"/>
    <mergeCell ref="R24:R28"/>
    <mergeCell ref="S24:S28"/>
    <mergeCell ref="T24:T28"/>
    <mergeCell ref="U24:U28"/>
    <mergeCell ref="V24:V28"/>
    <mergeCell ref="P9:P11"/>
    <mergeCell ref="Q9:Q11"/>
    <mergeCell ref="R9:R11"/>
    <mergeCell ref="S9:S11"/>
    <mergeCell ref="T9:T11"/>
    <mergeCell ref="U9:U11"/>
    <mergeCell ref="V9:V11"/>
    <mergeCell ref="E104:E105"/>
    <mergeCell ref="F104:F105"/>
    <mergeCell ref="P19:P23"/>
    <mergeCell ref="Q19:Q23"/>
    <mergeCell ref="R19:R23"/>
    <mergeCell ref="S19:S23"/>
    <mergeCell ref="T19:T23"/>
    <mergeCell ref="U19:U23"/>
    <mergeCell ref="V19:V23"/>
    <mergeCell ref="P24:P28"/>
    <mergeCell ref="P29:P33"/>
    <mergeCell ref="Q29:Q33"/>
    <mergeCell ref="R29:R33"/>
    <mergeCell ref="S29:S33"/>
    <mergeCell ref="T29:T33"/>
    <mergeCell ref="U29:U33"/>
    <mergeCell ref="V29:V33"/>
    <mergeCell ref="V37:V41"/>
    <mergeCell ref="C53:M56"/>
    <mergeCell ref="D60:E60"/>
    <mergeCell ref="O34:O56"/>
    <mergeCell ref="O57:O79"/>
    <mergeCell ref="D57:D59"/>
    <mergeCell ref="E57:E59"/>
    <mergeCell ref="F57:F59"/>
    <mergeCell ref="C76:M79"/>
    <mergeCell ref="D47:E47"/>
    <mergeCell ref="G47:H47"/>
    <mergeCell ref="C48:M51"/>
    <mergeCell ref="G60:H60"/>
    <mergeCell ref="C61:M64"/>
    <mergeCell ref="C57:C59"/>
    <mergeCell ref="P42:P46"/>
    <mergeCell ref="Q42:Q46"/>
    <mergeCell ref="R42:R46"/>
    <mergeCell ref="S42:S46"/>
    <mergeCell ref="T42:T46"/>
    <mergeCell ref="U42:U46"/>
    <mergeCell ref="V42:V46"/>
    <mergeCell ref="Q47:Q51"/>
    <mergeCell ref="R47:R51"/>
    <mergeCell ref="P60:P64"/>
    <mergeCell ref="Q60:Q64"/>
    <mergeCell ref="R60:R64"/>
    <mergeCell ref="S60:S64"/>
    <mergeCell ref="T60:T64"/>
    <mergeCell ref="U60:U64"/>
    <mergeCell ref="P75:P79"/>
    <mergeCell ref="Q75:Q79"/>
    <mergeCell ref="R75:R79"/>
    <mergeCell ref="S75:S79"/>
    <mergeCell ref="T75:T79"/>
    <mergeCell ref="U75:U79"/>
    <mergeCell ref="B24:B28"/>
    <mergeCell ref="B19:B23"/>
    <mergeCell ref="P37:P41"/>
    <mergeCell ref="Q37:Q41"/>
    <mergeCell ref="R37:R41"/>
    <mergeCell ref="S37:S41"/>
    <mergeCell ref="T37:T41"/>
    <mergeCell ref="U37:U41"/>
    <mergeCell ref="S47:S51"/>
    <mergeCell ref="T47:T51"/>
    <mergeCell ref="U47:U51"/>
    <mergeCell ref="C38:M41"/>
    <mergeCell ref="D42:E42"/>
    <mergeCell ref="G42:H42"/>
    <mergeCell ref="C43:M46"/>
    <mergeCell ref="O14:O33"/>
    <mergeCell ref="P34:AA36"/>
    <mergeCell ref="B99:B103"/>
    <mergeCell ref="C99:C103"/>
    <mergeCell ref="D99:D103"/>
    <mergeCell ref="O80:O110"/>
    <mergeCell ref="B9:B13"/>
    <mergeCell ref="C12:M13"/>
    <mergeCell ref="H9:H11"/>
    <mergeCell ref="C34:C36"/>
    <mergeCell ref="D34:D36"/>
    <mergeCell ref="E34:E36"/>
    <mergeCell ref="F34:F36"/>
    <mergeCell ref="G34:G36"/>
    <mergeCell ref="G57:G59"/>
    <mergeCell ref="H57:H59"/>
    <mergeCell ref="H34:H36"/>
    <mergeCell ref="C9:C11"/>
    <mergeCell ref="D9:D11"/>
    <mergeCell ref="E9:E11"/>
    <mergeCell ref="F9:F11"/>
    <mergeCell ref="G104:G105"/>
    <mergeCell ref="H104:H105"/>
    <mergeCell ref="C104:C105"/>
    <mergeCell ref="D104:D105"/>
    <mergeCell ref="B75:B79"/>
    <mergeCell ref="B106:B110"/>
    <mergeCell ref="B57:B59"/>
    <mergeCell ref="B52:B56"/>
    <mergeCell ref="A34:A56"/>
    <mergeCell ref="A135:M135"/>
    <mergeCell ref="A136:A140"/>
    <mergeCell ref="C25:M28"/>
    <mergeCell ref="H99:H103"/>
    <mergeCell ref="B83:B87"/>
    <mergeCell ref="B88:B92"/>
    <mergeCell ref="B93:B98"/>
    <mergeCell ref="B60:B64"/>
    <mergeCell ref="B70:B74"/>
    <mergeCell ref="B65:B69"/>
    <mergeCell ref="H80:H82"/>
    <mergeCell ref="B34:B36"/>
    <mergeCell ref="B37:B41"/>
    <mergeCell ref="B42:B46"/>
    <mergeCell ref="D52:E52"/>
    <mergeCell ref="G52:H52"/>
    <mergeCell ref="D83:E83"/>
    <mergeCell ref="G83:H83"/>
    <mergeCell ref="C84:M87"/>
    <mergeCell ref="B47:B51"/>
    <mergeCell ref="D141:D145"/>
    <mergeCell ref="E141:E145"/>
    <mergeCell ref="F141:F145"/>
    <mergeCell ref="G141:G145"/>
    <mergeCell ref="H141:H145"/>
    <mergeCell ref="D80:D82"/>
    <mergeCell ref="E80:E82"/>
    <mergeCell ref="F80:F82"/>
    <mergeCell ref="C136:C140"/>
    <mergeCell ref="D136:D140"/>
    <mergeCell ref="D88:E88"/>
    <mergeCell ref="G88:H88"/>
    <mergeCell ref="C89:M92"/>
    <mergeCell ref="G80:G82"/>
    <mergeCell ref="D106:E106"/>
    <mergeCell ref="G106:H106"/>
    <mergeCell ref="C107:M110"/>
    <mergeCell ref="F111:F113"/>
    <mergeCell ref="G111:G113"/>
    <mergeCell ref="H111:H113"/>
    <mergeCell ref="A141:A145"/>
    <mergeCell ref="A80:A110"/>
    <mergeCell ref="B29:B33"/>
    <mergeCell ref="A57:A79"/>
    <mergeCell ref="B80:B82"/>
    <mergeCell ref="F146:F150"/>
    <mergeCell ref="G146:G150"/>
    <mergeCell ref="H146:H150"/>
    <mergeCell ref="A151:A155"/>
    <mergeCell ref="C151:C155"/>
    <mergeCell ref="D151:D155"/>
    <mergeCell ref="E151:E155"/>
    <mergeCell ref="F151:F155"/>
    <mergeCell ref="G151:G155"/>
    <mergeCell ref="H151:H155"/>
    <mergeCell ref="A146:A150"/>
    <mergeCell ref="C146:C150"/>
    <mergeCell ref="D146:D150"/>
    <mergeCell ref="E146:E150"/>
    <mergeCell ref="C141:C145"/>
    <mergeCell ref="E136:E140"/>
    <mergeCell ref="F136:F140"/>
    <mergeCell ref="G136:G140"/>
    <mergeCell ref="H136:H14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3"/>
    <col min="2" max="3" width="8.85546875" style="1"/>
    <col min="4" max="4" width="8.85546875" style="2"/>
    <col min="5" max="16384" width="8.8554687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Abdel-Hady, Ahmed</dc:creator>
  <cp:lastModifiedBy>Wood, Joe</cp:lastModifiedBy>
  <cp:lastPrinted>2018-08-15T20:39:28Z</cp:lastPrinted>
  <dcterms:created xsi:type="dcterms:W3CDTF">2018-07-19T16:45:44Z</dcterms:created>
  <dcterms:modified xsi:type="dcterms:W3CDTF">2020-06-30T20:12:43Z</dcterms:modified>
</cp:coreProperties>
</file>