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DTRL - EP-C-15-08 JTI contract/WA 4-095 heat treament soil/sci hub/"/>
    </mc:Choice>
  </mc:AlternateContent>
  <xr:revisionPtr revIDLastSave="0" documentId="8_{CA7BB5E3-057C-4CFA-A60C-6DF861A41A16}" xr6:coauthVersionLast="44" xr6:coauthVersionMax="44" xr10:uidLastSave="{00000000-0000-0000-0000-000000000000}"/>
  <bookViews>
    <workbookView xWindow="-23148" yWindow="-108" windowWidth="23256" windowHeight="12576" xr2:uid="{00000000-000D-0000-FFFF-FFFF00000000}"/>
  </bookViews>
  <sheets>
    <sheet name="Summary" sheetId="2" r:id="rId1"/>
    <sheet name=" 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0" i="2" l="1"/>
  <c r="K230" i="2"/>
  <c r="L230" i="2"/>
  <c r="M230" i="2"/>
  <c r="I230" i="2"/>
  <c r="J222" i="2"/>
  <c r="K222" i="2"/>
  <c r="L222" i="2"/>
  <c r="M222" i="2"/>
  <c r="I222" i="2"/>
  <c r="J214" i="2"/>
  <c r="K214" i="2"/>
  <c r="L214" i="2"/>
  <c r="M214" i="2"/>
  <c r="I214" i="2"/>
  <c r="J206" i="2"/>
  <c r="K206" i="2"/>
  <c r="L206" i="2"/>
  <c r="M206" i="2"/>
  <c r="I206" i="2"/>
  <c r="W147" i="2" l="1"/>
  <c r="X147" i="2"/>
  <c r="Y147" i="2"/>
  <c r="Z147" i="2"/>
  <c r="AA147" i="2"/>
  <c r="W148" i="2"/>
  <c r="Y148" i="2"/>
  <c r="AA148" i="2"/>
  <c r="AB148" i="2"/>
  <c r="F149" i="2"/>
  <c r="I149" i="2"/>
  <c r="K149" i="2"/>
  <c r="G149" i="2" s="1"/>
  <c r="M149" i="2"/>
  <c r="W149" i="2"/>
  <c r="Y149" i="2"/>
  <c r="AA149" i="2"/>
  <c r="I150" i="2"/>
  <c r="K150" i="2"/>
  <c r="J150" i="2" s="1"/>
  <c r="M150" i="2"/>
  <c r="W150" i="2"/>
  <c r="Y150" i="2"/>
  <c r="X150" i="2" s="1"/>
  <c r="AA150" i="2"/>
  <c r="Z150" i="2" s="1"/>
  <c r="I151" i="2"/>
  <c r="K151" i="2"/>
  <c r="J151" i="2" s="1"/>
  <c r="M151" i="2"/>
  <c r="W151" i="2"/>
  <c r="Y151" i="2"/>
  <c r="X151" i="2" s="1"/>
  <c r="Z151" i="2"/>
  <c r="AA151" i="2"/>
  <c r="I152" i="2"/>
  <c r="K152" i="2"/>
  <c r="M152" i="2"/>
  <c r="W152" i="2"/>
  <c r="Y152" i="2"/>
  <c r="X152" i="2" s="1"/>
  <c r="AA152" i="2"/>
  <c r="I153" i="2"/>
  <c r="K153" i="2"/>
  <c r="J153" i="2" s="1"/>
  <c r="M153" i="2"/>
  <c r="W153" i="2"/>
  <c r="Y153" i="2"/>
  <c r="AA153" i="2"/>
  <c r="F154" i="2"/>
  <c r="G154" i="2"/>
  <c r="J154" i="2"/>
  <c r="D154" i="2" s="1"/>
  <c r="K154" i="2"/>
  <c r="M154" i="2"/>
  <c r="L154" i="2" s="1"/>
  <c r="X154" i="2"/>
  <c r="Q154" i="2" s="1"/>
  <c r="Y154" i="2"/>
  <c r="Z154" i="2" s="1"/>
  <c r="AA154" i="2"/>
  <c r="I155" i="2"/>
  <c r="K155" i="2"/>
  <c r="M155" i="2"/>
  <c r="W155" i="2"/>
  <c r="X155" i="2"/>
  <c r="Y155" i="2"/>
  <c r="AA155" i="2"/>
  <c r="I156" i="2"/>
  <c r="J156" i="2"/>
  <c r="C156" i="2" s="1"/>
  <c r="K156" i="2"/>
  <c r="F156" i="2" s="1"/>
  <c r="L156" i="2"/>
  <c r="M156" i="2"/>
  <c r="W156" i="2"/>
  <c r="X156" i="2"/>
  <c r="Y156" i="2"/>
  <c r="Z156" i="2"/>
  <c r="AA156" i="2"/>
  <c r="U154" i="2" l="1"/>
  <c r="Z148" i="2"/>
  <c r="L155" i="2"/>
  <c r="Z153" i="2"/>
  <c r="X148" i="2"/>
  <c r="J155" i="2"/>
  <c r="L152" i="2"/>
  <c r="Z155" i="2"/>
  <c r="J152" i="2"/>
  <c r="L151" i="2"/>
  <c r="Z149" i="2"/>
  <c r="T154" i="2"/>
  <c r="H154" i="2"/>
  <c r="Z152" i="2"/>
  <c r="H149" i="2"/>
  <c r="C154" i="2"/>
  <c r="E154" i="2" s="1"/>
  <c r="R154" i="2"/>
  <c r="S154" i="2" s="1"/>
  <c r="L150" i="2"/>
  <c r="L149" i="2"/>
  <c r="X153" i="2"/>
  <c r="X149" i="2"/>
  <c r="L153" i="2"/>
  <c r="U149" i="2"/>
  <c r="J149" i="2"/>
  <c r="T149" i="2"/>
  <c r="AB156" i="2"/>
  <c r="J231" i="2"/>
  <c r="K231" i="2"/>
  <c r="L231" i="2"/>
  <c r="M231" i="2"/>
  <c r="I231" i="2"/>
  <c r="J223" i="2"/>
  <c r="K223" i="2"/>
  <c r="L223" i="2"/>
  <c r="M223" i="2"/>
  <c r="I223" i="2"/>
  <c r="J215" i="2"/>
  <c r="K215" i="2"/>
  <c r="L215" i="2"/>
  <c r="M215" i="2"/>
  <c r="I215" i="2"/>
  <c r="J207" i="2"/>
  <c r="K207" i="2"/>
  <c r="L207" i="2"/>
  <c r="M207" i="2"/>
  <c r="I207" i="2"/>
  <c r="X194" i="2"/>
  <c r="Y194" i="2"/>
  <c r="Z194" i="2"/>
  <c r="AA194" i="2"/>
  <c r="X195" i="2"/>
  <c r="Y195" i="2"/>
  <c r="Z195" i="2"/>
  <c r="AA195" i="2"/>
  <c r="X196" i="2"/>
  <c r="Y196" i="2"/>
  <c r="Z196" i="2"/>
  <c r="AA196" i="2"/>
  <c r="X197" i="2"/>
  <c r="Y197" i="2"/>
  <c r="Z197" i="2"/>
  <c r="AA197" i="2"/>
  <c r="X198" i="2"/>
  <c r="Y198" i="2"/>
  <c r="Z198" i="2"/>
  <c r="AA198" i="2"/>
  <c r="W195" i="2"/>
  <c r="W196" i="2"/>
  <c r="W197" i="2"/>
  <c r="W198" i="2"/>
  <c r="W194" i="2"/>
  <c r="X189" i="2"/>
  <c r="Y189" i="2"/>
  <c r="Z189" i="2"/>
  <c r="AA189" i="2"/>
  <c r="X190" i="2"/>
  <c r="Y190" i="2"/>
  <c r="Z190" i="2"/>
  <c r="AA190" i="2"/>
  <c r="X191" i="2"/>
  <c r="Y191" i="2"/>
  <c r="Z191" i="2"/>
  <c r="AA191" i="2"/>
  <c r="X192" i="2"/>
  <c r="Y192" i="2"/>
  <c r="Z192" i="2"/>
  <c r="AA192" i="2"/>
  <c r="X193" i="2"/>
  <c r="Y193" i="2"/>
  <c r="Z193" i="2"/>
  <c r="AA193" i="2"/>
  <c r="W190" i="2"/>
  <c r="W191" i="2"/>
  <c r="W192" i="2"/>
  <c r="W193" i="2"/>
  <c r="W189" i="2"/>
  <c r="J194" i="2"/>
  <c r="K194" i="2"/>
  <c r="L194" i="2"/>
  <c r="M194" i="2"/>
  <c r="I194" i="2"/>
  <c r="X166" i="2"/>
  <c r="Y166" i="2"/>
  <c r="Z166" i="2"/>
  <c r="AA166" i="2"/>
  <c r="X167" i="2"/>
  <c r="Y167" i="2"/>
  <c r="Z167" i="2"/>
  <c r="AA167" i="2"/>
  <c r="X168" i="2"/>
  <c r="Y168" i="2"/>
  <c r="Z168" i="2"/>
  <c r="AA168" i="2"/>
  <c r="X169" i="2"/>
  <c r="Y169" i="2"/>
  <c r="Z169" i="2"/>
  <c r="AA169" i="2"/>
  <c r="X170" i="2"/>
  <c r="Y170" i="2"/>
  <c r="Z170" i="2"/>
  <c r="AA170" i="2"/>
  <c r="W167" i="2"/>
  <c r="W168" i="2"/>
  <c r="W169" i="2"/>
  <c r="W170" i="2"/>
  <c r="W166" i="2"/>
  <c r="J166" i="2"/>
  <c r="C166" i="2" s="1"/>
  <c r="K166" i="2"/>
  <c r="F166" i="2" s="1"/>
  <c r="L166" i="2"/>
  <c r="M166" i="2"/>
  <c r="I166" i="2"/>
  <c r="X122" i="2"/>
  <c r="Y122" i="2"/>
  <c r="Z122" i="2"/>
  <c r="AA122" i="2"/>
  <c r="X123" i="2"/>
  <c r="Y123" i="2"/>
  <c r="Z123" i="2"/>
  <c r="AA123" i="2"/>
  <c r="X124" i="2"/>
  <c r="Y124" i="2"/>
  <c r="Z124" i="2"/>
  <c r="AA124" i="2"/>
  <c r="X125" i="2"/>
  <c r="Y125" i="2"/>
  <c r="Z125" i="2"/>
  <c r="AA125" i="2"/>
  <c r="X126" i="2"/>
  <c r="Y126" i="2"/>
  <c r="Z126" i="2"/>
  <c r="AA126" i="2"/>
  <c r="W123" i="2"/>
  <c r="W124" i="2"/>
  <c r="W125" i="2"/>
  <c r="W126" i="2"/>
  <c r="W122" i="2"/>
  <c r="J122" i="2"/>
  <c r="C122" i="2" s="1"/>
  <c r="K122" i="2"/>
  <c r="F122" i="2" s="1"/>
  <c r="L122" i="2"/>
  <c r="M122" i="2"/>
  <c r="I122" i="2"/>
  <c r="X86" i="2"/>
  <c r="Y86" i="2"/>
  <c r="Z86" i="2"/>
  <c r="AA86" i="2"/>
  <c r="X87" i="2"/>
  <c r="Y87" i="2"/>
  <c r="Z87" i="2"/>
  <c r="AA87" i="2"/>
  <c r="X88" i="2"/>
  <c r="Y88" i="2"/>
  <c r="Z88" i="2"/>
  <c r="AA88" i="2"/>
  <c r="X89" i="2"/>
  <c r="Y89" i="2"/>
  <c r="Z89" i="2"/>
  <c r="AA89" i="2"/>
  <c r="X90" i="2"/>
  <c r="Y90" i="2"/>
  <c r="Z90" i="2"/>
  <c r="AA90" i="2"/>
  <c r="W87" i="2"/>
  <c r="W88" i="2"/>
  <c r="W89" i="2"/>
  <c r="W90" i="2"/>
  <c r="W86" i="2"/>
  <c r="J86" i="2"/>
  <c r="C86" i="2" s="1"/>
  <c r="AB87" i="2" s="1"/>
  <c r="K86" i="2"/>
  <c r="F86" i="2" s="1"/>
  <c r="L86" i="2"/>
  <c r="M86" i="2"/>
  <c r="I86" i="2"/>
  <c r="X50" i="2"/>
  <c r="Y50" i="2"/>
  <c r="Z50" i="2"/>
  <c r="AA50" i="2"/>
  <c r="X51" i="2"/>
  <c r="Y51" i="2"/>
  <c r="Z51" i="2"/>
  <c r="AA51" i="2"/>
  <c r="X52" i="2"/>
  <c r="Y52" i="2"/>
  <c r="Z52" i="2"/>
  <c r="AA52" i="2"/>
  <c r="X53" i="2"/>
  <c r="Y53" i="2"/>
  <c r="Z53" i="2"/>
  <c r="AA53" i="2"/>
  <c r="X54" i="2"/>
  <c r="Y54" i="2"/>
  <c r="Z54" i="2"/>
  <c r="AA54" i="2"/>
  <c r="W51" i="2"/>
  <c r="W52" i="2"/>
  <c r="W53" i="2"/>
  <c r="W54" i="2"/>
  <c r="W50" i="2"/>
  <c r="J50" i="2"/>
  <c r="C50" i="2" s="1"/>
  <c r="K50" i="2"/>
  <c r="F50" i="2" s="1"/>
  <c r="L50" i="2"/>
  <c r="M50" i="2"/>
  <c r="I50" i="2"/>
  <c r="AB170" i="2" l="1"/>
  <c r="AB166" i="2"/>
  <c r="AB167" i="2"/>
  <c r="AB169" i="2"/>
  <c r="AB168" i="2"/>
  <c r="V154" i="2"/>
  <c r="V149" i="2"/>
  <c r="R149" i="2"/>
  <c r="Q149" i="2"/>
  <c r="AB54" i="2"/>
  <c r="C149" i="2"/>
  <c r="D149" i="2"/>
  <c r="E149" i="2" s="1"/>
  <c r="AB124" i="2"/>
  <c r="AB53" i="2"/>
  <c r="AB123" i="2"/>
  <c r="AB52" i="2"/>
  <c r="AB51" i="2"/>
  <c r="AB86" i="2"/>
  <c r="AB90" i="2"/>
  <c r="AB89" i="2"/>
  <c r="AB122" i="2"/>
  <c r="AB88" i="2"/>
  <c r="AB126" i="2"/>
  <c r="AB50" i="2"/>
  <c r="AB125" i="2"/>
  <c r="R189" i="2"/>
  <c r="T194" i="2"/>
  <c r="U189" i="2"/>
  <c r="T189" i="2"/>
  <c r="Q189" i="2"/>
  <c r="U194" i="2"/>
  <c r="R194" i="2"/>
  <c r="Q194" i="2"/>
  <c r="Q166" i="2"/>
  <c r="R166" i="2"/>
  <c r="U166" i="2"/>
  <c r="T166" i="2"/>
  <c r="U122" i="2"/>
  <c r="R122" i="2"/>
  <c r="Q122" i="2"/>
  <c r="T122" i="2"/>
  <c r="Q86" i="2"/>
  <c r="U86" i="2"/>
  <c r="R86" i="2"/>
  <c r="T86" i="2"/>
  <c r="R50" i="2"/>
  <c r="Q50" i="2"/>
  <c r="U50" i="2"/>
  <c r="T50" i="2"/>
  <c r="AC166" i="2" l="1"/>
  <c r="AD166" i="2"/>
  <c r="S149" i="2"/>
  <c r="V194" i="2"/>
  <c r="AD122" i="2"/>
  <c r="AC86" i="2"/>
  <c r="AD86" i="2"/>
  <c r="AD50" i="2"/>
  <c r="AC50" i="2"/>
  <c r="S189" i="2"/>
  <c r="AC122" i="2"/>
  <c r="V189" i="2"/>
  <c r="S194" i="2"/>
  <c r="V166" i="2"/>
  <c r="S166" i="2"/>
  <c r="V122" i="2"/>
  <c r="S122" i="2"/>
  <c r="S50" i="2"/>
  <c r="S86" i="2"/>
  <c r="V86" i="2"/>
  <c r="V50" i="2"/>
  <c r="F194" i="2" l="1"/>
  <c r="C194" i="2"/>
  <c r="W174" i="2"/>
  <c r="X174" i="2"/>
  <c r="Y174" i="2"/>
  <c r="Z174" i="2"/>
  <c r="AA174" i="2"/>
  <c r="W175" i="2"/>
  <c r="X175" i="2"/>
  <c r="Y175" i="2"/>
  <c r="Z175" i="2"/>
  <c r="AA175" i="2"/>
  <c r="W176" i="2"/>
  <c r="X176" i="2"/>
  <c r="Y176" i="2"/>
  <c r="Z176" i="2"/>
  <c r="AA176" i="2"/>
  <c r="W177" i="2"/>
  <c r="X177" i="2"/>
  <c r="Y177" i="2"/>
  <c r="Z177" i="2"/>
  <c r="AA177" i="2"/>
  <c r="W178" i="2"/>
  <c r="X178" i="2"/>
  <c r="Y178" i="2"/>
  <c r="Z178" i="2"/>
  <c r="AA178" i="2"/>
  <c r="W179" i="2"/>
  <c r="X179" i="2"/>
  <c r="Y179" i="2"/>
  <c r="Z179" i="2"/>
  <c r="AA179" i="2"/>
  <c r="W180" i="2"/>
  <c r="X180" i="2"/>
  <c r="Y180" i="2"/>
  <c r="Z180" i="2"/>
  <c r="AA180" i="2"/>
  <c r="W181" i="2"/>
  <c r="X181" i="2"/>
  <c r="Y181" i="2"/>
  <c r="Z181" i="2"/>
  <c r="AA181" i="2"/>
  <c r="W182" i="2"/>
  <c r="X182" i="2"/>
  <c r="Y182" i="2"/>
  <c r="Z182" i="2"/>
  <c r="AA182" i="2"/>
  <c r="W183" i="2"/>
  <c r="X183" i="2"/>
  <c r="Y183" i="2"/>
  <c r="Z183" i="2"/>
  <c r="AA183" i="2"/>
  <c r="W184" i="2"/>
  <c r="X184" i="2"/>
  <c r="Y184" i="2"/>
  <c r="Z184" i="2"/>
  <c r="AA184" i="2"/>
  <c r="W185" i="2"/>
  <c r="X185" i="2"/>
  <c r="Y185" i="2"/>
  <c r="Z185" i="2"/>
  <c r="AA185" i="2"/>
  <c r="W186" i="2"/>
  <c r="X186" i="2"/>
  <c r="Y186" i="2"/>
  <c r="Z186" i="2"/>
  <c r="AA186" i="2"/>
  <c r="W187" i="2"/>
  <c r="X187" i="2"/>
  <c r="Y187" i="2"/>
  <c r="Z187" i="2"/>
  <c r="AA187" i="2"/>
  <c r="W188" i="2"/>
  <c r="X188" i="2"/>
  <c r="Y188" i="2"/>
  <c r="Z188" i="2"/>
  <c r="AA188" i="2"/>
  <c r="J189" i="2"/>
  <c r="C189" i="2" s="1"/>
  <c r="K189" i="2"/>
  <c r="F189" i="2" s="1"/>
  <c r="L189" i="2"/>
  <c r="M189" i="2"/>
  <c r="I189" i="2"/>
  <c r="X161" i="2"/>
  <c r="Y161" i="2"/>
  <c r="Z161" i="2"/>
  <c r="AA161" i="2"/>
  <c r="X162" i="2"/>
  <c r="Y162" i="2"/>
  <c r="Z162" i="2"/>
  <c r="AA162" i="2"/>
  <c r="X163" i="2"/>
  <c r="Y163" i="2"/>
  <c r="Z163" i="2"/>
  <c r="AA163" i="2"/>
  <c r="X164" i="2"/>
  <c r="Y164" i="2"/>
  <c r="Z164" i="2"/>
  <c r="AA164" i="2"/>
  <c r="X165" i="2"/>
  <c r="Y165" i="2"/>
  <c r="Z165" i="2"/>
  <c r="AA165" i="2"/>
  <c r="W162" i="2"/>
  <c r="W163" i="2"/>
  <c r="W164" i="2"/>
  <c r="W165" i="2"/>
  <c r="W161" i="2"/>
  <c r="J161" i="2"/>
  <c r="C161" i="2" s="1"/>
  <c r="K161" i="2"/>
  <c r="F161" i="2" s="1"/>
  <c r="L161" i="2"/>
  <c r="M161" i="2"/>
  <c r="I161" i="2"/>
  <c r="X117" i="2"/>
  <c r="Y117" i="2"/>
  <c r="Z117" i="2"/>
  <c r="AA117" i="2"/>
  <c r="X118" i="2"/>
  <c r="Y118" i="2"/>
  <c r="Z118" i="2"/>
  <c r="AA118" i="2"/>
  <c r="X119" i="2"/>
  <c r="Y119" i="2"/>
  <c r="Z119" i="2"/>
  <c r="AA119" i="2"/>
  <c r="X120" i="2"/>
  <c r="Y120" i="2"/>
  <c r="Z120" i="2"/>
  <c r="AA120" i="2"/>
  <c r="X121" i="2"/>
  <c r="Y121" i="2"/>
  <c r="Z121" i="2"/>
  <c r="AA121" i="2"/>
  <c r="W118" i="2"/>
  <c r="W119" i="2"/>
  <c r="W120" i="2"/>
  <c r="W121" i="2"/>
  <c r="W117" i="2"/>
  <c r="J117" i="2"/>
  <c r="C117" i="2" s="1"/>
  <c r="K117" i="2"/>
  <c r="F117" i="2" s="1"/>
  <c r="L117" i="2"/>
  <c r="M117" i="2"/>
  <c r="I117" i="2"/>
  <c r="W82" i="2"/>
  <c r="X82" i="2"/>
  <c r="Y82" i="2"/>
  <c r="Z82" i="2"/>
  <c r="AA82" i="2"/>
  <c r="W83" i="2"/>
  <c r="X83" i="2"/>
  <c r="Y83" i="2"/>
  <c r="Z83" i="2"/>
  <c r="AA83" i="2"/>
  <c r="W84" i="2"/>
  <c r="X84" i="2"/>
  <c r="Y84" i="2"/>
  <c r="Z84" i="2"/>
  <c r="AA84" i="2"/>
  <c r="W85" i="2"/>
  <c r="X85" i="2"/>
  <c r="Y85" i="2"/>
  <c r="Z85" i="2"/>
  <c r="AA85" i="2"/>
  <c r="X81" i="2"/>
  <c r="Y81" i="2"/>
  <c r="Z81" i="2"/>
  <c r="AA81" i="2"/>
  <c r="W81" i="2"/>
  <c r="W80" i="2"/>
  <c r="J81" i="2"/>
  <c r="C81" i="2" s="1"/>
  <c r="K81" i="2"/>
  <c r="F81" i="2" s="1"/>
  <c r="L81" i="2"/>
  <c r="M81" i="2"/>
  <c r="I81" i="2"/>
  <c r="W46" i="2"/>
  <c r="X46" i="2"/>
  <c r="Y46" i="2"/>
  <c r="Z46" i="2"/>
  <c r="AA46" i="2"/>
  <c r="W47" i="2"/>
  <c r="X47" i="2"/>
  <c r="Y47" i="2"/>
  <c r="Z47" i="2"/>
  <c r="AA47" i="2"/>
  <c r="W48" i="2"/>
  <c r="X48" i="2"/>
  <c r="Y48" i="2"/>
  <c r="Z48" i="2"/>
  <c r="AA48" i="2"/>
  <c r="W49" i="2"/>
  <c r="X49" i="2"/>
  <c r="Y49" i="2"/>
  <c r="Z49" i="2"/>
  <c r="AA49" i="2"/>
  <c r="X44" i="2"/>
  <c r="Y44" i="2"/>
  <c r="Z44" i="2"/>
  <c r="AA44" i="2"/>
  <c r="X45" i="2"/>
  <c r="Y45" i="2"/>
  <c r="Z45" i="2"/>
  <c r="AA45" i="2"/>
  <c r="W45" i="2"/>
  <c r="J45" i="2"/>
  <c r="C45" i="2" s="1"/>
  <c r="K45" i="2"/>
  <c r="F45" i="2" s="1"/>
  <c r="L45" i="2"/>
  <c r="M45" i="2"/>
  <c r="I45" i="2"/>
  <c r="AB190" i="2" l="1"/>
  <c r="AB191" i="2"/>
  <c r="AB192" i="2"/>
  <c r="AB193" i="2"/>
  <c r="AB189" i="2"/>
  <c r="AB165" i="2"/>
  <c r="AB161" i="2"/>
  <c r="AB162" i="2"/>
  <c r="AB163" i="2"/>
  <c r="AB164" i="2"/>
  <c r="AB197" i="2"/>
  <c r="AB198" i="2"/>
  <c r="AB195" i="2"/>
  <c r="AB196" i="2"/>
  <c r="AB194" i="2"/>
  <c r="AC194" i="2" s="1"/>
  <c r="AB45" i="2"/>
  <c r="AB46" i="2"/>
  <c r="AB47" i="2"/>
  <c r="AB48" i="2"/>
  <c r="AB49" i="2"/>
  <c r="AB121" i="2"/>
  <c r="AB117" i="2"/>
  <c r="AB118" i="2"/>
  <c r="AB119" i="2"/>
  <c r="AB120" i="2"/>
  <c r="AB82" i="2"/>
  <c r="AB83" i="2"/>
  <c r="AB84" i="2"/>
  <c r="AB85" i="2"/>
  <c r="AB81" i="2"/>
  <c r="T174" i="2"/>
  <c r="Q179" i="2"/>
  <c r="Q184" i="2"/>
  <c r="T184" i="2"/>
  <c r="Q174" i="2"/>
  <c r="T179" i="2"/>
  <c r="U184" i="2"/>
  <c r="U179" i="2"/>
  <c r="U174" i="2"/>
  <c r="V174" i="2" s="1"/>
  <c r="R184" i="2"/>
  <c r="R179" i="2"/>
  <c r="R174" i="2"/>
  <c r="U161" i="2"/>
  <c r="R161" i="2"/>
  <c r="Q161" i="2"/>
  <c r="T161" i="2"/>
  <c r="U117" i="2"/>
  <c r="R117" i="2"/>
  <c r="Q117" i="2"/>
  <c r="T117" i="2"/>
  <c r="U81" i="2"/>
  <c r="R81" i="2"/>
  <c r="R45" i="2"/>
  <c r="Q81" i="2"/>
  <c r="Q45" i="2"/>
  <c r="T81" i="2"/>
  <c r="T45" i="2"/>
  <c r="U45" i="2"/>
  <c r="AC161" i="2" l="1"/>
  <c r="AD194" i="2"/>
  <c r="AD189" i="2"/>
  <c r="AC189" i="2"/>
  <c r="AD161" i="2"/>
  <c r="S179" i="2"/>
  <c r="AC81" i="2"/>
  <c r="AD81" i="2"/>
  <c r="AD117" i="2"/>
  <c r="AC117" i="2"/>
  <c r="AD45" i="2"/>
  <c r="AC45" i="2"/>
  <c r="S184" i="2"/>
  <c r="V179" i="2"/>
  <c r="S174" i="2"/>
  <c r="V184" i="2"/>
  <c r="V161" i="2"/>
  <c r="S161" i="2"/>
  <c r="V117" i="2"/>
  <c r="S117" i="2"/>
  <c r="S45" i="2"/>
  <c r="V81" i="2"/>
  <c r="S81" i="2"/>
  <c r="V45" i="2"/>
  <c r="M184" i="2" l="1"/>
  <c r="I184" i="2"/>
  <c r="L184" i="2" l="1"/>
  <c r="J184" i="2" l="1"/>
  <c r="K184" i="2"/>
  <c r="M179" i="2" l="1"/>
  <c r="I179" i="2"/>
  <c r="L179" i="2" l="1"/>
  <c r="J179" i="2" l="1"/>
  <c r="K179" i="2"/>
  <c r="M174" i="2" l="1"/>
  <c r="I174" i="2"/>
  <c r="L174" i="2" l="1"/>
  <c r="J174" i="2" l="1"/>
  <c r="C174" i="2" s="1"/>
  <c r="K174" i="2"/>
  <c r="F174" i="2" s="1"/>
  <c r="J225" i="2"/>
  <c r="K225" i="2"/>
  <c r="L225" i="2"/>
  <c r="M225" i="2"/>
  <c r="I225" i="2"/>
  <c r="J217" i="2"/>
  <c r="K217" i="2"/>
  <c r="L217" i="2"/>
  <c r="M217" i="2"/>
  <c r="I217" i="2"/>
  <c r="J209" i="2"/>
  <c r="K209" i="2"/>
  <c r="L209" i="2"/>
  <c r="M209" i="2"/>
  <c r="I209" i="2"/>
  <c r="I201" i="2"/>
  <c r="J201" i="2"/>
  <c r="K201" i="2"/>
  <c r="L201" i="2"/>
  <c r="M201" i="2"/>
  <c r="I172" i="2"/>
  <c r="M172" i="2"/>
  <c r="I173" i="2"/>
  <c r="M173" i="2"/>
  <c r="M171" i="2"/>
  <c r="I171" i="2"/>
  <c r="C179" i="2"/>
  <c r="F179" i="2"/>
  <c r="C184" i="2"/>
  <c r="F184" i="2"/>
  <c r="I131" i="2"/>
  <c r="J131" i="2"/>
  <c r="K131" i="2"/>
  <c r="L131" i="2"/>
  <c r="M131" i="2"/>
  <c r="I132" i="2"/>
  <c r="J132" i="2"/>
  <c r="K132" i="2"/>
  <c r="L132" i="2"/>
  <c r="M132" i="2"/>
  <c r="M130" i="2"/>
  <c r="L130" i="2"/>
  <c r="K130" i="2"/>
  <c r="J130" i="2"/>
  <c r="I130" i="2"/>
  <c r="I95" i="2"/>
  <c r="J95" i="2"/>
  <c r="K95" i="2"/>
  <c r="L95" i="2"/>
  <c r="M95" i="2"/>
  <c r="I96" i="2"/>
  <c r="J96" i="2"/>
  <c r="K96" i="2"/>
  <c r="L96" i="2"/>
  <c r="M96" i="2"/>
  <c r="M94" i="2"/>
  <c r="L94" i="2"/>
  <c r="K94" i="2"/>
  <c r="J94" i="2"/>
  <c r="I94" i="2"/>
  <c r="M97" i="2"/>
  <c r="L97" i="2"/>
  <c r="K97" i="2"/>
  <c r="F97" i="2" s="1"/>
  <c r="J97" i="2"/>
  <c r="C97" i="2" s="1"/>
  <c r="I97" i="2"/>
  <c r="J59" i="2"/>
  <c r="K59" i="2"/>
  <c r="L59" i="2"/>
  <c r="M59" i="2"/>
  <c r="J60" i="2"/>
  <c r="K60" i="2"/>
  <c r="L60" i="2"/>
  <c r="M60" i="2"/>
  <c r="M58" i="2"/>
  <c r="L58" i="2"/>
  <c r="K58" i="2"/>
  <c r="J58" i="2"/>
  <c r="I59" i="2"/>
  <c r="I60" i="2"/>
  <c r="I58" i="2"/>
  <c r="M22" i="2"/>
  <c r="M23" i="2"/>
  <c r="M24" i="2"/>
  <c r="I23" i="2"/>
  <c r="I24" i="2"/>
  <c r="I22" i="2"/>
  <c r="M13" i="2"/>
  <c r="M14" i="2"/>
  <c r="M15" i="2"/>
  <c r="M16" i="2"/>
  <c r="M17" i="2"/>
  <c r="I14" i="2"/>
  <c r="I15" i="2"/>
  <c r="I16" i="2"/>
  <c r="I17" i="2"/>
  <c r="I13" i="2"/>
  <c r="AB179" i="2" l="1"/>
  <c r="AB180" i="2"/>
  <c r="AB181" i="2"/>
  <c r="AB182" i="2"/>
  <c r="AB183" i="2"/>
  <c r="AB187" i="2"/>
  <c r="AB188" i="2"/>
  <c r="AB184" i="2"/>
  <c r="AB185" i="2"/>
  <c r="AB186" i="2"/>
  <c r="AB175" i="2"/>
  <c r="AB176" i="2"/>
  <c r="AB177" i="2"/>
  <c r="AB178" i="2"/>
  <c r="AB174" i="2"/>
  <c r="G130" i="2"/>
  <c r="D130" i="2"/>
  <c r="G94" i="2"/>
  <c r="C130" i="2"/>
  <c r="F130" i="2"/>
  <c r="D94" i="2"/>
  <c r="F94" i="2"/>
  <c r="C94" i="2"/>
  <c r="AD184" i="2" l="1"/>
  <c r="AC184" i="2"/>
  <c r="AC174" i="2"/>
  <c r="AD174" i="2"/>
  <c r="AC179" i="2"/>
  <c r="AD179" i="2"/>
  <c r="H130" i="2"/>
  <c r="E130" i="2"/>
  <c r="H94" i="2"/>
  <c r="E94" i="2"/>
  <c r="L172" i="2" l="1"/>
  <c r="L173" i="2"/>
  <c r="L171" i="2"/>
  <c r="K171" i="2"/>
  <c r="J172" i="2" l="1"/>
  <c r="K172" i="2"/>
  <c r="J173" i="2"/>
  <c r="K173" i="2"/>
  <c r="J171" i="2"/>
  <c r="G171" i="2" l="1"/>
  <c r="F171" i="2"/>
  <c r="C171" i="2"/>
  <c r="D171" i="2"/>
  <c r="H171" i="2" l="1"/>
  <c r="E171" i="2"/>
  <c r="L24" i="2" l="1"/>
  <c r="L22" i="2"/>
  <c r="L23" i="2"/>
  <c r="L17" i="2"/>
  <c r="L16" i="2"/>
  <c r="K22" i="2" l="1"/>
  <c r="J16" i="2"/>
  <c r="K16" i="2"/>
  <c r="J17" i="2"/>
  <c r="K17" i="2"/>
  <c r="J22" i="2" l="1"/>
  <c r="K23" i="2"/>
  <c r="L13" i="2"/>
  <c r="L14" i="2"/>
  <c r="L15" i="2"/>
  <c r="F58" i="2"/>
  <c r="K13" i="2"/>
  <c r="G58" i="2" l="1"/>
  <c r="H58" i="2" s="1"/>
  <c r="J23" i="2"/>
  <c r="K24" i="2"/>
  <c r="G22" i="2" s="1"/>
  <c r="J15" i="2"/>
  <c r="K15" i="2"/>
  <c r="J14" i="2"/>
  <c r="K14" i="2"/>
  <c r="J13" i="2"/>
  <c r="F22" i="2" l="1"/>
  <c r="H22" i="2" s="1"/>
  <c r="J24" i="2"/>
  <c r="C22" i="2" s="1"/>
  <c r="D13" i="2"/>
  <c r="G13" i="2"/>
  <c r="F13" i="2"/>
  <c r="C13" i="2"/>
  <c r="D22" i="2" l="1"/>
  <c r="E22" i="2" s="1"/>
  <c r="E13" i="2"/>
  <c r="C58" i="2"/>
  <c r="D58" i="2"/>
  <c r="H13" i="2"/>
  <c r="E58" i="2" l="1"/>
  <c r="J138" i="2"/>
  <c r="K138" i="2"/>
  <c r="L138" i="2"/>
  <c r="M138" i="2"/>
  <c r="I138" i="2"/>
  <c r="W157" i="2" l="1"/>
  <c r="W158" i="2"/>
  <c r="W159" i="2"/>
  <c r="W160" i="2"/>
  <c r="W113" i="2"/>
  <c r="W114" i="2"/>
  <c r="W115" i="2"/>
  <c r="W116" i="2"/>
  <c r="W112" i="2"/>
  <c r="W77" i="2"/>
  <c r="W78" i="2"/>
  <c r="W79" i="2"/>
  <c r="W76" i="2"/>
  <c r="X40" i="2"/>
  <c r="Y40" i="2"/>
  <c r="Z40" i="2"/>
  <c r="AA40" i="2"/>
  <c r="X41" i="2"/>
  <c r="Y41" i="2"/>
  <c r="Z41" i="2"/>
  <c r="AA41" i="2"/>
  <c r="X42" i="2"/>
  <c r="Y42" i="2"/>
  <c r="Z42" i="2"/>
  <c r="AA42" i="2"/>
  <c r="X43" i="2"/>
  <c r="Y43" i="2"/>
  <c r="Z43" i="2"/>
  <c r="AA43" i="2"/>
  <c r="W41" i="2"/>
  <c r="W42" i="2"/>
  <c r="W43" i="2"/>
  <c r="W44" i="2"/>
  <c r="W40" i="2"/>
  <c r="I229" i="2"/>
  <c r="I221" i="2"/>
  <c r="I213" i="2"/>
  <c r="J205" i="2"/>
  <c r="K205" i="2"/>
  <c r="L205" i="2"/>
  <c r="M205" i="2"/>
  <c r="I205" i="2"/>
  <c r="J112" i="2"/>
  <c r="K112" i="2"/>
  <c r="L112" i="2"/>
  <c r="M112" i="2"/>
  <c r="I112" i="2"/>
  <c r="J76" i="2"/>
  <c r="K76" i="2"/>
  <c r="L76" i="2"/>
  <c r="M76" i="2"/>
  <c r="I76" i="2"/>
  <c r="M40" i="2"/>
  <c r="I40" i="2"/>
  <c r="AA159" i="2" l="1"/>
  <c r="AA158" i="2"/>
  <c r="Z160" i="2"/>
  <c r="Z157" i="2"/>
  <c r="AA157" i="2"/>
  <c r="Z159" i="2"/>
  <c r="Z158" i="2"/>
  <c r="AA160" i="2"/>
  <c r="AA116" i="2"/>
  <c r="AA113" i="2"/>
  <c r="AA112" i="2"/>
  <c r="AA114" i="2"/>
  <c r="Z115" i="2"/>
  <c r="Z112" i="2"/>
  <c r="Z113" i="2"/>
  <c r="Z114" i="2"/>
  <c r="Z116" i="2"/>
  <c r="AA115" i="2"/>
  <c r="Z77" i="2"/>
  <c r="AA76" i="2"/>
  <c r="AA78" i="2"/>
  <c r="Z80" i="2"/>
  <c r="Z79" i="2"/>
  <c r="Z76" i="2"/>
  <c r="Z78" i="2"/>
  <c r="AA80" i="2"/>
  <c r="AA77" i="2"/>
  <c r="AA79" i="2"/>
  <c r="M229" i="2"/>
  <c r="L229" i="2"/>
  <c r="M221" i="2"/>
  <c r="L221" i="2"/>
  <c r="M213" i="2"/>
  <c r="L213" i="2"/>
  <c r="K229" i="2"/>
  <c r="K221" i="2"/>
  <c r="K213" i="2"/>
  <c r="L40" i="2" l="1"/>
  <c r="X113" i="2" l="1"/>
  <c r="Y113" i="2"/>
  <c r="X116" i="2"/>
  <c r="Y116" i="2"/>
  <c r="X115" i="2"/>
  <c r="Y115" i="2"/>
  <c r="X114" i="2"/>
  <c r="Y114" i="2"/>
  <c r="X77" i="2"/>
  <c r="Y77" i="2"/>
  <c r="X79" i="2"/>
  <c r="Y79" i="2"/>
  <c r="X80" i="2"/>
  <c r="Y80" i="2"/>
  <c r="X78" i="2"/>
  <c r="Y78" i="2"/>
  <c r="X159" i="2" l="1"/>
  <c r="Y159" i="2"/>
  <c r="X157" i="2"/>
  <c r="Y157" i="2"/>
  <c r="X158" i="2"/>
  <c r="Y158" i="2"/>
  <c r="X160" i="2"/>
  <c r="Y160" i="2"/>
  <c r="T156" i="2" l="1"/>
  <c r="U156" i="2"/>
  <c r="AB157" i="2"/>
  <c r="Q156" i="2"/>
  <c r="R156" i="2"/>
  <c r="S156" i="2" s="1"/>
  <c r="Y112" i="2"/>
  <c r="V156" i="2" l="1"/>
  <c r="X112" i="2"/>
  <c r="Q112" i="2" s="1"/>
  <c r="Y76" i="2" l="1"/>
  <c r="X76" i="2" l="1"/>
  <c r="J40" i="2" l="1"/>
  <c r="K40" i="2"/>
  <c r="J221" i="2" l="1"/>
  <c r="J229" i="2"/>
  <c r="J213" i="2"/>
  <c r="W144" i="2" l="1"/>
  <c r="W145" i="2"/>
  <c r="W146" i="2"/>
  <c r="W143" i="2"/>
  <c r="W108" i="2"/>
  <c r="W109" i="2"/>
  <c r="W110" i="2"/>
  <c r="W111" i="2"/>
  <c r="W107" i="2"/>
  <c r="W72" i="2"/>
  <c r="W73" i="2"/>
  <c r="W74" i="2"/>
  <c r="W75" i="2"/>
  <c r="W71" i="2"/>
  <c r="W36" i="2"/>
  <c r="W37" i="2"/>
  <c r="W38" i="2"/>
  <c r="W39" i="2"/>
  <c r="W35" i="2"/>
  <c r="I228" i="2"/>
  <c r="I220" i="2"/>
  <c r="I212" i="2"/>
  <c r="J204" i="2"/>
  <c r="K204" i="2"/>
  <c r="L204" i="2"/>
  <c r="M204" i="2"/>
  <c r="I204" i="2"/>
  <c r="J143" i="2"/>
  <c r="K143" i="2"/>
  <c r="L143" i="2"/>
  <c r="M143" i="2"/>
  <c r="I143" i="2"/>
  <c r="J107" i="2"/>
  <c r="K107" i="2"/>
  <c r="L107" i="2"/>
  <c r="M107" i="2"/>
  <c r="I107" i="2"/>
  <c r="J71" i="2"/>
  <c r="K71" i="2"/>
  <c r="L71" i="2"/>
  <c r="M71" i="2"/>
  <c r="I71" i="2"/>
  <c r="M35" i="2"/>
  <c r="I35" i="2"/>
  <c r="Z143" i="2" l="1"/>
  <c r="AA143" i="2"/>
  <c r="AA144" i="2"/>
  <c r="Z145" i="2"/>
  <c r="Z144" i="2"/>
  <c r="Z146" i="2"/>
  <c r="AA145" i="2"/>
  <c r="AA146" i="2"/>
  <c r="AA111" i="2"/>
  <c r="Z111" i="2"/>
  <c r="Z107" i="2"/>
  <c r="Z110" i="2"/>
  <c r="AA107" i="2"/>
  <c r="Z109" i="2"/>
  <c r="Z108" i="2"/>
  <c r="AA109" i="2"/>
  <c r="AA110" i="2"/>
  <c r="AA108" i="2"/>
  <c r="AA73" i="2"/>
  <c r="AA71" i="2"/>
  <c r="Z72" i="2"/>
  <c r="AA75" i="2"/>
  <c r="AA72" i="2"/>
  <c r="Z73" i="2"/>
  <c r="Z71" i="2"/>
  <c r="Z75" i="2"/>
  <c r="AA74" i="2"/>
  <c r="Z74" i="2"/>
  <c r="Z36" i="2"/>
  <c r="Z37" i="2"/>
  <c r="AA37" i="2"/>
  <c r="AA39" i="2"/>
  <c r="Z39" i="2"/>
  <c r="AA38" i="2"/>
  <c r="Z38" i="2"/>
  <c r="AA35" i="2"/>
  <c r="Z35" i="2"/>
  <c r="AA36" i="2"/>
  <c r="M228" i="2"/>
  <c r="L228" i="2"/>
  <c r="M220" i="2"/>
  <c r="L220" i="2"/>
  <c r="M212" i="2"/>
  <c r="L212" i="2"/>
  <c r="K228" i="2"/>
  <c r="K220" i="2"/>
  <c r="X111" i="2" l="1"/>
  <c r="Y111" i="2"/>
  <c r="X108" i="2"/>
  <c r="Y108" i="2"/>
  <c r="X110" i="2"/>
  <c r="Y110" i="2"/>
  <c r="X109" i="2"/>
  <c r="Y109" i="2"/>
  <c r="X73" i="2"/>
  <c r="Y73" i="2"/>
  <c r="X74" i="2"/>
  <c r="Y74" i="2"/>
  <c r="X72" i="2"/>
  <c r="Y72" i="2"/>
  <c r="X75" i="2"/>
  <c r="Y75" i="2"/>
  <c r="X38" i="2"/>
  <c r="Y38" i="2"/>
  <c r="X36" i="2"/>
  <c r="Y36" i="2"/>
  <c r="X37" i="2"/>
  <c r="Y37" i="2"/>
  <c r="X39" i="2"/>
  <c r="Y39" i="2"/>
  <c r="X35" i="2" l="1"/>
  <c r="Y35" i="2"/>
  <c r="L35" i="2" l="1"/>
  <c r="X146" i="2" l="1"/>
  <c r="Y146" i="2"/>
  <c r="X144" i="2"/>
  <c r="Y144" i="2"/>
  <c r="X145" i="2"/>
  <c r="Y145" i="2"/>
  <c r="Y143" i="2" l="1"/>
  <c r="T143" i="2" l="1"/>
  <c r="U143" i="2"/>
  <c r="X143" i="2"/>
  <c r="R143" i="2" s="1"/>
  <c r="V143" i="2" l="1"/>
  <c r="Q143" i="2"/>
  <c r="Y107" i="2"/>
  <c r="S143" i="2" l="1"/>
  <c r="X107" i="2"/>
  <c r="Y71" i="2" l="1"/>
  <c r="X71" i="2" l="1"/>
  <c r="J35" i="2" l="1"/>
  <c r="K35" i="2"/>
  <c r="J220" i="2" l="1"/>
  <c r="J228" i="2"/>
  <c r="J212" i="2" l="1"/>
  <c r="K212" i="2"/>
  <c r="W139" i="2"/>
  <c r="W140" i="2"/>
  <c r="W141" i="2"/>
  <c r="W142" i="2"/>
  <c r="W138" i="2"/>
  <c r="W103" i="2"/>
  <c r="W104" i="2"/>
  <c r="W105" i="2"/>
  <c r="W106" i="2"/>
  <c r="W102" i="2"/>
  <c r="W67" i="2"/>
  <c r="W68" i="2"/>
  <c r="W69" i="2"/>
  <c r="W70" i="2"/>
  <c r="W66" i="2"/>
  <c r="AA30" i="2"/>
  <c r="AA31" i="2"/>
  <c r="AA32" i="2"/>
  <c r="AA33" i="2"/>
  <c r="AA34" i="2"/>
  <c r="W31" i="2"/>
  <c r="W32" i="2"/>
  <c r="W33" i="2"/>
  <c r="W34" i="2"/>
  <c r="W30" i="2"/>
  <c r="I227" i="2"/>
  <c r="I219" i="2"/>
  <c r="I211" i="2"/>
  <c r="J203" i="2"/>
  <c r="K203" i="2"/>
  <c r="L203" i="2"/>
  <c r="M203" i="2"/>
  <c r="I203" i="2"/>
  <c r="J102" i="2"/>
  <c r="K102" i="2"/>
  <c r="L102" i="2"/>
  <c r="M102" i="2"/>
  <c r="I102" i="2"/>
  <c r="J66" i="2"/>
  <c r="K66" i="2"/>
  <c r="L66" i="2"/>
  <c r="M66" i="2"/>
  <c r="I66" i="2"/>
  <c r="M30" i="2"/>
  <c r="I30" i="2"/>
  <c r="L211" i="2" l="1"/>
  <c r="AA142" i="2" l="1"/>
  <c r="Z138" i="2"/>
  <c r="Z140" i="2"/>
  <c r="AA140" i="2"/>
  <c r="Z139" i="2"/>
  <c r="Z141" i="2"/>
  <c r="AA139" i="2"/>
  <c r="AA141" i="2"/>
  <c r="AA138" i="2"/>
  <c r="Z142" i="2"/>
  <c r="Z105" i="2"/>
  <c r="AA102" i="2"/>
  <c r="Z104" i="2"/>
  <c r="AA105" i="2"/>
  <c r="Z102" i="2"/>
  <c r="Z103" i="2"/>
  <c r="AA104" i="2"/>
  <c r="Z106" i="2"/>
  <c r="AA106" i="2"/>
  <c r="Z67" i="2"/>
  <c r="AA70" i="2"/>
  <c r="AA69" i="2"/>
  <c r="Z68" i="2"/>
  <c r="Z70" i="2"/>
  <c r="AA67" i="2"/>
  <c r="AA68" i="2"/>
  <c r="Z66" i="2"/>
  <c r="Z69" i="2"/>
  <c r="AA66" i="2"/>
  <c r="Z30" i="2"/>
  <c r="Z32" i="2"/>
  <c r="Z34" i="2"/>
  <c r="Z31" i="2"/>
  <c r="Z33" i="2"/>
  <c r="L227" i="2"/>
  <c r="M219" i="2"/>
  <c r="L219" i="2"/>
  <c r="M211" i="2"/>
  <c r="L30" i="2"/>
  <c r="X141" i="2" l="1"/>
  <c r="Y141" i="2"/>
  <c r="X139" i="2"/>
  <c r="Y139" i="2"/>
  <c r="X140" i="2"/>
  <c r="Y140" i="2"/>
  <c r="X142" i="2"/>
  <c r="Y142" i="2"/>
  <c r="X106" i="2"/>
  <c r="Y106" i="2"/>
  <c r="X105" i="2"/>
  <c r="Y105" i="2"/>
  <c r="X104" i="2"/>
  <c r="Y104" i="2"/>
  <c r="X69" i="2"/>
  <c r="Y69" i="2"/>
  <c r="X70" i="2"/>
  <c r="Y70" i="2"/>
  <c r="X67" i="2"/>
  <c r="Y67" i="2"/>
  <c r="X68" i="2"/>
  <c r="Y68" i="2"/>
  <c r="Y138" i="2" l="1"/>
  <c r="Y102" i="2" l="1"/>
  <c r="X138" i="2"/>
  <c r="X102" i="2" l="1"/>
  <c r="Y30" i="2"/>
  <c r="X33" i="2" l="1"/>
  <c r="Y33" i="2"/>
  <c r="X34" i="2"/>
  <c r="Y34" i="2"/>
  <c r="X31" i="2"/>
  <c r="Y31" i="2"/>
  <c r="X32" i="2"/>
  <c r="Y32" i="2"/>
  <c r="X30" i="2"/>
  <c r="AA103" i="2" l="1"/>
  <c r="M227" i="2"/>
  <c r="Y103" i="2"/>
  <c r="Y66" i="2"/>
  <c r="X103" i="2" l="1"/>
  <c r="X66" i="2"/>
  <c r="J30" i="2" l="1"/>
  <c r="K30" i="2"/>
  <c r="K227" i="2" l="1"/>
  <c r="J219" i="2" l="1"/>
  <c r="K219" i="2"/>
  <c r="J211" i="2"/>
  <c r="K211" i="2"/>
  <c r="F138" i="2"/>
  <c r="W134" i="2"/>
  <c r="W135" i="2"/>
  <c r="W136" i="2"/>
  <c r="W137" i="2"/>
  <c r="W133" i="2"/>
  <c r="W98" i="2"/>
  <c r="W99" i="2"/>
  <c r="W100" i="2"/>
  <c r="W101" i="2"/>
  <c r="W97" i="2"/>
  <c r="W62" i="2"/>
  <c r="W63" i="2"/>
  <c r="W64" i="2"/>
  <c r="W65" i="2"/>
  <c r="W61" i="2"/>
  <c r="W26" i="2"/>
  <c r="AA26" i="2"/>
  <c r="W27" i="2"/>
  <c r="AA27" i="2"/>
  <c r="W28" i="2"/>
  <c r="AA28" i="2"/>
  <c r="W29" i="2"/>
  <c r="AA29" i="2"/>
  <c r="AA25" i="2"/>
  <c r="W25" i="2"/>
  <c r="I226" i="2"/>
  <c r="I218" i="2"/>
  <c r="I210" i="2"/>
  <c r="J202" i="2"/>
  <c r="K202" i="2"/>
  <c r="L202" i="2"/>
  <c r="M202" i="2"/>
  <c r="I202" i="2"/>
  <c r="J133" i="2"/>
  <c r="C133" i="2" s="1"/>
  <c r="K133" i="2"/>
  <c r="F133" i="2" s="1"/>
  <c r="L133" i="2"/>
  <c r="M133" i="2"/>
  <c r="I133" i="2"/>
  <c r="J61" i="2"/>
  <c r="C61" i="2" s="1"/>
  <c r="K61" i="2"/>
  <c r="F61" i="2" s="1"/>
  <c r="L61" i="2"/>
  <c r="M61" i="2"/>
  <c r="I61" i="2"/>
  <c r="M25" i="2"/>
  <c r="I25" i="2"/>
  <c r="C143" i="2"/>
  <c r="AB147" i="2" s="1"/>
  <c r="F143" i="2"/>
  <c r="F112" i="2"/>
  <c r="C112" i="2"/>
  <c r="F107" i="2"/>
  <c r="C107" i="2"/>
  <c r="F102" i="2"/>
  <c r="C102" i="2"/>
  <c r="F76" i="2"/>
  <c r="C76" i="2"/>
  <c r="F71" i="2"/>
  <c r="C71" i="2"/>
  <c r="F66" i="2"/>
  <c r="C66" i="2"/>
  <c r="F40" i="2"/>
  <c r="C40" i="2"/>
  <c r="F35" i="2"/>
  <c r="C35" i="2"/>
  <c r="F30" i="2"/>
  <c r="C30" i="2"/>
  <c r="AB36" i="2" l="1"/>
  <c r="AB37" i="2"/>
  <c r="AB38" i="2"/>
  <c r="AB39" i="2"/>
  <c r="AB35" i="2"/>
  <c r="AB80" i="2"/>
  <c r="AB76" i="2"/>
  <c r="AB77" i="2"/>
  <c r="AB78" i="2"/>
  <c r="AB79" i="2"/>
  <c r="AB113" i="2"/>
  <c r="AB114" i="2"/>
  <c r="AB115" i="2"/>
  <c r="AB116" i="2"/>
  <c r="AB112" i="2"/>
  <c r="AB143" i="2"/>
  <c r="AB144" i="2"/>
  <c r="AB145" i="2"/>
  <c r="AB146" i="2"/>
  <c r="AB33" i="2"/>
  <c r="AB34" i="2"/>
  <c r="AB30" i="2"/>
  <c r="AB31" i="2"/>
  <c r="AB32" i="2"/>
  <c r="AB158" i="2"/>
  <c r="AB159" i="2"/>
  <c r="AB160" i="2"/>
  <c r="AB44" i="2"/>
  <c r="AB40" i="2"/>
  <c r="AB41" i="2"/>
  <c r="AB42" i="2"/>
  <c r="AB43" i="2"/>
  <c r="AB104" i="2"/>
  <c r="AB105" i="2"/>
  <c r="AB106" i="2"/>
  <c r="AB102" i="2"/>
  <c r="AB103" i="2"/>
  <c r="AB108" i="2"/>
  <c r="AB109" i="2"/>
  <c r="AB110" i="2"/>
  <c r="AB111" i="2"/>
  <c r="AB107" i="2"/>
  <c r="AB72" i="2"/>
  <c r="AB73" i="2"/>
  <c r="AB74" i="2"/>
  <c r="AB75" i="2"/>
  <c r="AB71" i="2"/>
  <c r="AB67" i="2"/>
  <c r="AB68" i="2"/>
  <c r="AB69" i="2"/>
  <c r="AB70" i="2"/>
  <c r="AB66" i="2"/>
  <c r="C138" i="2"/>
  <c r="J227" i="2"/>
  <c r="Z136" i="2"/>
  <c r="Z133" i="2"/>
  <c r="Z134" i="2"/>
  <c r="Z97" i="2"/>
  <c r="L226" i="2"/>
  <c r="L218" i="2"/>
  <c r="L210" i="2"/>
  <c r="AC156" i="2" l="1"/>
  <c r="AD156" i="2"/>
  <c r="AD143" i="2"/>
  <c r="AC143" i="2"/>
  <c r="AD40" i="2"/>
  <c r="AC40" i="2"/>
  <c r="AD76" i="2"/>
  <c r="AD71" i="2"/>
  <c r="AC71" i="2"/>
  <c r="AD102" i="2"/>
  <c r="AC102" i="2"/>
  <c r="AD30" i="2"/>
  <c r="AC30" i="2"/>
  <c r="AD112" i="2"/>
  <c r="AC112" i="2"/>
  <c r="AC76" i="2"/>
  <c r="AD107" i="2"/>
  <c r="AC107" i="2"/>
  <c r="AB139" i="2"/>
  <c r="AB140" i="2"/>
  <c r="AB141" i="2"/>
  <c r="AB142" i="2"/>
  <c r="AB138" i="2"/>
  <c r="AD35" i="2"/>
  <c r="AC35" i="2"/>
  <c r="AD66" i="2"/>
  <c r="AC66" i="2"/>
  <c r="Z137" i="2"/>
  <c r="Z135" i="2"/>
  <c r="Z101" i="2"/>
  <c r="Z99" i="2"/>
  <c r="Z98" i="2"/>
  <c r="Z100" i="2"/>
  <c r="Z64" i="2"/>
  <c r="Z62" i="2"/>
  <c r="Z65" i="2"/>
  <c r="Z61" i="2"/>
  <c r="Z63" i="2"/>
  <c r="AD138" i="2" l="1"/>
  <c r="AC138" i="2"/>
  <c r="Z29" i="2"/>
  <c r="Z27" i="2"/>
  <c r="Z26" i="2"/>
  <c r="Z28" i="2"/>
  <c r="Z25" i="2"/>
  <c r="M218" i="2"/>
  <c r="L25" i="2"/>
  <c r="K25" i="2"/>
  <c r="X26" i="2" l="1"/>
  <c r="Y26" i="2"/>
  <c r="X27" i="2"/>
  <c r="Y27" i="2"/>
  <c r="X28" i="2"/>
  <c r="Y28" i="2"/>
  <c r="X29" i="2"/>
  <c r="Y29" i="2"/>
  <c r="Y25" i="2"/>
  <c r="J218" i="2"/>
  <c r="K218" i="2"/>
  <c r="J25" i="2"/>
  <c r="AA135" i="2" l="1"/>
  <c r="AA134" i="2"/>
  <c r="AA133" i="2"/>
  <c r="AA137" i="2"/>
  <c r="AA136" i="2"/>
  <c r="AA98" i="2"/>
  <c r="AA101" i="2"/>
  <c r="AA100" i="2"/>
  <c r="AA99" i="2"/>
  <c r="AA97" i="2"/>
  <c r="AA63" i="2"/>
  <c r="AA64" i="2"/>
  <c r="AA61" i="2"/>
  <c r="AA62" i="2"/>
  <c r="AA65" i="2"/>
  <c r="X25" i="2"/>
  <c r="Q25" i="2" s="1"/>
  <c r="M226" i="2"/>
  <c r="M210" i="2"/>
  <c r="Y133" i="2"/>
  <c r="X134" i="2" l="1"/>
  <c r="AB134" i="2" s="1"/>
  <c r="Y134" i="2"/>
  <c r="X137" i="2"/>
  <c r="AB137" i="2" s="1"/>
  <c r="Y137" i="2"/>
  <c r="X136" i="2"/>
  <c r="AB136" i="2" s="1"/>
  <c r="Y136" i="2"/>
  <c r="X135" i="2"/>
  <c r="AB135" i="2" s="1"/>
  <c r="Y135" i="2"/>
  <c r="Y97" i="2"/>
  <c r="X101" i="2"/>
  <c r="AB101" i="2" s="1"/>
  <c r="Y101" i="2"/>
  <c r="X99" i="2"/>
  <c r="AB99" i="2" s="1"/>
  <c r="Y99" i="2"/>
  <c r="X100" i="2"/>
  <c r="AB100" i="2" s="1"/>
  <c r="Y100" i="2"/>
  <c r="X98" i="2"/>
  <c r="AB98" i="2" s="1"/>
  <c r="Y98" i="2"/>
  <c r="Y61" i="2"/>
  <c r="X64" i="2"/>
  <c r="AB64" i="2" s="1"/>
  <c r="Y64" i="2"/>
  <c r="X62" i="2"/>
  <c r="AB62" i="2" s="1"/>
  <c r="Y62" i="2"/>
  <c r="X63" i="2"/>
  <c r="AB63" i="2" s="1"/>
  <c r="Y63" i="2"/>
  <c r="X65" i="2"/>
  <c r="AB65" i="2" s="1"/>
  <c r="Y65" i="2"/>
  <c r="J226" i="2"/>
  <c r="K226" i="2"/>
  <c r="J210" i="2"/>
  <c r="K210" i="2"/>
  <c r="X133" i="2"/>
  <c r="AB133" i="2" s="1"/>
  <c r="AD133" i="2" l="1"/>
  <c r="AC133" i="2"/>
  <c r="X97" i="2"/>
  <c r="AB97" i="2" s="1"/>
  <c r="AC97" i="2" s="1"/>
  <c r="X61" i="2"/>
  <c r="AB61" i="2" s="1"/>
  <c r="AC61" i="2" s="1"/>
  <c r="AD97" i="2" l="1"/>
  <c r="AD61" i="2"/>
  <c r="J224" i="2"/>
  <c r="K224" i="2"/>
  <c r="L224" i="2"/>
  <c r="M224" i="2"/>
  <c r="I224" i="2"/>
  <c r="J216" i="2"/>
  <c r="K216" i="2"/>
  <c r="L216" i="2"/>
  <c r="M216" i="2"/>
  <c r="I216" i="2"/>
  <c r="J208" i="2"/>
  <c r="K208" i="2"/>
  <c r="L208" i="2"/>
  <c r="M208" i="2"/>
  <c r="I208" i="2"/>
  <c r="J200" i="2"/>
  <c r="K200" i="2"/>
  <c r="L200" i="2"/>
  <c r="M200" i="2"/>
  <c r="I200" i="2"/>
  <c r="J127" i="2"/>
  <c r="K127" i="2"/>
  <c r="L127" i="2"/>
  <c r="M127" i="2"/>
  <c r="J128" i="2"/>
  <c r="K128" i="2"/>
  <c r="L128" i="2"/>
  <c r="M128" i="2"/>
  <c r="J129" i="2"/>
  <c r="K129" i="2"/>
  <c r="L129" i="2"/>
  <c r="M129" i="2"/>
  <c r="I128" i="2"/>
  <c r="I129" i="2"/>
  <c r="I127" i="2"/>
  <c r="J91" i="2"/>
  <c r="K91" i="2"/>
  <c r="L91" i="2"/>
  <c r="M91" i="2"/>
  <c r="J92" i="2"/>
  <c r="K92" i="2"/>
  <c r="L92" i="2"/>
  <c r="M92" i="2"/>
  <c r="J93" i="2"/>
  <c r="K93" i="2"/>
  <c r="L93" i="2"/>
  <c r="M93" i="2"/>
  <c r="I92" i="2"/>
  <c r="I93" i="2"/>
  <c r="I91" i="2"/>
  <c r="J55" i="2"/>
  <c r="K55" i="2"/>
  <c r="L55" i="2"/>
  <c r="M55" i="2"/>
  <c r="J56" i="2"/>
  <c r="K56" i="2"/>
  <c r="L56" i="2"/>
  <c r="M56" i="2"/>
  <c r="J57" i="2"/>
  <c r="K57" i="2"/>
  <c r="L57" i="2"/>
  <c r="M57" i="2"/>
  <c r="I56" i="2"/>
  <c r="I57" i="2"/>
  <c r="I55" i="2"/>
  <c r="R138" i="2"/>
  <c r="T133" i="2"/>
  <c r="U112" i="2"/>
  <c r="U107" i="2"/>
  <c r="U102" i="2"/>
  <c r="U97" i="2"/>
  <c r="U71" i="2"/>
  <c r="T66" i="2"/>
  <c r="U61" i="2"/>
  <c r="T40" i="2"/>
  <c r="I20" i="2"/>
  <c r="M20" i="2"/>
  <c r="I21" i="2"/>
  <c r="M21" i="2"/>
  <c r="I19" i="2"/>
  <c r="M19" i="2"/>
  <c r="I4" i="2"/>
  <c r="M4" i="2"/>
  <c r="I5" i="2"/>
  <c r="M5" i="2"/>
  <c r="I6" i="2"/>
  <c r="M6" i="2"/>
  <c r="I7" i="2"/>
  <c r="M7" i="2"/>
  <c r="I8" i="2"/>
  <c r="M8" i="2"/>
  <c r="I9" i="2"/>
  <c r="M9" i="2"/>
  <c r="I10" i="2"/>
  <c r="M10" i="2"/>
  <c r="I11" i="2"/>
  <c r="M11" i="2"/>
  <c r="I12" i="2"/>
  <c r="M12" i="2"/>
  <c r="M3" i="2"/>
  <c r="I3" i="2"/>
  <c r="F127" i="2" l="1"/>
  <c r="U40" i="2"/>
  <c r="V40" i="2" s="1"/>
  <c r="Q40" i="2"/>
  <c r="R112" i="2"/>
  <c r="T138" i="2"/>
  <c r="R97" i="2"/>
  <c r="R71" i="2"/>
  <c r="Q107" i="2"/>
  <c r="U66" i="2"/>
  <c r="V66" i="2" s="1"/>
  <c r="U133" i="2"/>
  <c r="V133" i="2" s="1"/>
  <c r="U138" i="2"/>
  <c r="T97" i="2"/>
  <c r="V97" i="2" s="1"/>
  <c r="T107" i="2"/>
  <c r="V107" i="2" s="1"/>
  <c r="G127" i="2"/>
  <c r="H127" i="2" s="1"/>
  <c r="C25" i="2"/>
  <c r="F25" i="2"/>
  <c r="Q76" i="2"/>
  <c r="R76" i="2"/>
  <c r="R35" i="2"/>
  <c r="Q35" i="2"/>
  <c r="R133" i="2"/>
  <c r="Q133" i="2"/>
  <c r="Q71" i="2"/>
  <c r="T76" i="2"/>
  <c r="U35" i="2"/>
  <c r="T71" i="2"/>
  <c r="V71" i="2" s="1"/>
  <c r="U76" i="2"/>
  <c r="T112" i="2"/>
  <c r="V112" i="2" s="1"/>
  <c r="Q138" i="2"/>
  <c r="T35" i="2"/>
  <c r="T61" i="2"/>
  <c r="V61" i="2" s="1"/>
  <c r="T102" i="2"/>
  <c r="V102" i="2" s="1"/>
  <c r="AB25" i="2" l="1"/>
  <c r="AB26" i="2"/>
  <c r="AB27" i="2"/>
  <c r="AB28" i="2"/>
  <c r="AB29" i="2"/>
  <c r="S138" i="2"/>
  <c r="S112" i="2"/>
  <c r="S71" i="2"/>
  <c r="V138" i="2"/>
  <c r="R107" i="2"/>
  <c r="S107" i="2" s="1"/>
  <c r="R40" i="2"/>
  <c r="S40" i="2" s="1"/>
  <c r="Q97" i="2"/>
  <c r="V76" i="2"/>
  <c r="S35" i="2"/>
  <c r="S76" i="2"/>
  <c r="Q66" i="2"/>
  <c r="R66" i="2"/>
  <c r="C127" i="2"/>
  <c r="D127" i="2"/>
  <c r="Q102" i="2"/>
  <c r="R102" i="2"/>
  <c r="V35" i="2"/>
  <c r="S133" i="2"/>
  <c r="T30" i="2"/>
  <c r="U30" i="2"/>
  <c r="U25" i="2"/>
  <c r="T25" i="2"/>
  <c r="Q61" i="2"/>
  <c r="R61" i="2"/>
  <c r="AD25" i="2" l="1"/>
  <c r="AC25" i="2"/>
  <c r="S97" i="2"/>
  <c r="E127" i="2"/>
  <c r="S61" i="2"/>
  <c r="S102" i="2"/>
  <c r="S66" i="2"/>
  <c r="V25" i="2"/>
  <c r="R25" i="2"/>
  <c r="V30" i="2"/>
  <c r="R30" i="2"/>
  <c r="Q30" i="2"/>
  <c r="S30" i="2" l="1"/>
  <c r="S25" i="2"/>
  <c r="L21" i="2" l="1"/>
  <c r="L20" i="2"/>
  <c r="L19" i="2"/>
  <c r="L11" i="2"/>
  <c r="L10" i="2"/>
  <c r="L6" i="2"/>
  <c r="L9" i="2"/>
  <c r="L7" i="2"/>
  <c r="L12" i="2"/>
  <c r="L8" i="2"/>
  <c r="K19" i="2"/>
  <c r="J7" i="2" l="1"/>
  <c r="K7" i="2"/>
  <c r="J10" i="2"/>
  <c r="K10" i="2"/>
  <c r="J9" i="2"/>
  <c r="K9" i="2"/>
  <c r="J6" i="2"/>
  <c r="K6" i="2"/>
  <c r="J8" i="2"/>
  <c r="K8" i="2"/>
  <c r="J11" i="2"/>
  <c r="K11" i="2"/>
  <c r="J12" i="2"/>
  <c r="K12" i="2"/>
  <c r="J19" i="2"/>
  <c r="K20" i="2"/>
  <c r="L5" i="2" l="1"/>
  <c r="L4" i="2"/>
  <c r="J20" i="2"/>
  <c r="L3" i="2"/>
  <c r="K3" i="2"/>
  <c r="J21" i="2" l="1"/>
  <c r="K21" i="2"/>
  <c r="J4" i="2"/>
  <c r="K4" i="2"/>
  <c r="J5" i="2"/>
  <c r="K5" i="2"/>
  <c r="J3" i="2"/>
  <c r="G200" i="2" l="1"/>
  <c r="F208" i="2"/>
  <c r="G208" i="2"/>
  <c r="G224" i="2"/>
  <c r="F224" i="2"/>
  <c r="F216" i="2"/>
  <c r="G216" i="2"/>
  <c r="D208" i="2"/>
  <c r="F200" i="2"/>
  <c r="H216" i="2" l="1"/>
  <c r="C208" i="2"/>
  <c r="E208" i="2" s="1"/>
  <c r="D224" i="2"/>
  <c r="H224" i="2"/>
  <c r="C224" i="2"/>
  <c r="D216" i="2"/>
  <c r="C216" i="2"/>
  <c r="H208" i="2"/>
  <c r="D200" i="2"/>
  <c r="C200" i="2"/>
  <c r="E224" i="2" l="1"/>
  <c r="E216" i="2"/>
  <c r="H200" i="2"/>
  <c r="E200" i="2" l="1"/>
  <c r="G91" i="2" l="1"/>
  <c r="F91" i="2"/>
  <c r="D91" i="2" l="1"/>
  <c r="C91" i="2"/>
  <c r="H91" i="2"/>
  <c r="E91" i="2" l="1"/>
  <c r="G3" i="2" l="1"/>
  <c r="F3" i="2"/>
  <c r="F19" i="2"/>
  <c r="G19" i="2"/>
  <c r="D55" i="2"/>
  <c r="C55" i="2"/>
  <c r="G55" i="2"/>
  <c r="F55" i="2"/>
  <c r="C3" i="2" l="1"/>
  <c r="D3" i="2"/>
  <c r="H19" i="2"/>
  <c r="D19" i="2"/>
  <c r="C19" i="2"/>
  <c r="E55" i="2"/>
  <c r="H55" i="2"/>
  <c r="H3" i="2"/>
  <c r="E19" i="2" l="1"/>
  <c r="E3" i="2"/>
</calcChain>
</file>

<file path=xl/sharedStrings.xml><?xml version="1.0" encoding="utf-8"?>
<sst xmlns="http://schemas.openxmlformats.org/spreadsheetml/2006/main" count="219" uniqueCount="47">
  <si>
    <t>Mean Log CFU/Sample</t>
  </si>
  <si>
    <t>Log CFU/Sample Std Dev</t>
  </si>
  <si>
    <t>Log CFU/Sample %RSD</t>
  </si>
  <si>
    <t>Mean CFU/Sample</t>
  </si>
  <si>
    <t>CFU/Sample Std Dev</t>
  </si>
  <si>
    <t>CFU/Sample %RSD</t>
  </si>
  <si>
    <t>Sample ID</t>
  </si>
  <si>
    <t>Log CFU/Sample</t>
  </si>
  <si>
    <t>CFU/sample</t>
  </si>
  <si>
    <t>CFU/ml</t>
  </si>
  <si>
    <t>Sample Volume (ml)</t>
  </si>
  <si>
    <t>Inoculation Controls</t>
  </si>
  <si>
    <t xml:space="preserve"> </t>
  </si>
  <si>
    <t>Positive Controls</t>
  </si>
  <si>
    <t>Stainless-Steel Inoculation Controls</t>
  </si>
  <si>
    <t>Types of Samples</t>
  </si>
  <si>
    <t>Notes:  Sample not in the countable could not be plated with a larger volume due to background contamination.</t>
  </si>
  <si>
    <t>Largest volume plated was either 250 µl or 500 µl depending on the amount of background contamination.</t>
  </si>
  <si>
    <t>Pictures of representative plates are available on DTRL.</t>
  </si>
  <si>
    <t>Clayey Soil</t>
  </si>
  <si>
    <t>Post - Inoculation Time</t>
  </si>
  <si>
    <t>Loamy Soil</t>
  </si>
  <si>
    <t>Sandy Soils</t>
  </si>
  <si>
    <t>Sandy Soil</t>
  </si>
  <si>
    <t xml:space="preserve">Stainless-Steel </t>
  </si>
  <si>
    <t>Stainless Steel</t>
  </si>
  <si>
    <t>Clayey Soils</t>
  </si>
  <si>
    <t>Loamy Soils</t>
  </si>
  <si>
    <t>Day 0</t>
  </si>
  <si>
    <t>Day 2</t>
  </si>
  <si>
    <t>Day 5</t>
  </si>
  <si>
    <t>Day 7</t>
  </si>
  <si>
    <t>Day 9</t>
  </si>
  <si>
    <t>Negative Controls</t>
  </si>
  <si>
    <t>Heat Treated Samples</t>
  </si>
  <si>
    <t>Heat Treatment Effectivenss</t>
  </si>
  <si>
    <t>BIs</t>
  </si>
  <si>
    <t>Day 9-A</t>
  </si>
  <si>
    <t>Day 9-B</t>
  </si>
  <si>
    <t>Dya 9-B</t>
  </si>
  <si>
    <t>Day 15</t>
  </si>
  <si>
    <t>LR/sample</t>
  </si>
  <si>
    <t>LR Average</t>
  </si>
  <si>
    <t>LR StDev</t>
  </si>
  <si>
    <t>Series 2</t>
  </si>
  <si>
    <t>Day 0-B</t>
  </si>
  <si>
    <t>Day 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</si>
</sst>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E+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8"/>
      <name val="Microsoft Sans Serif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Microsoft Sans Serif"/>
      <family val="2"/>
    </font>
    <font>
      <b/>
      <sz val="16"/>
      <color theme="8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theme="5"/>
      <name val="Microsoft Sans Serif"/>
      <family val="2"/>
    </font>
    <font>
      <b/>
      <sz val="8"/>
      <color theme="5"/>
      <name val="Microsoft Sans Serif"/>
      <family val="2"/>
    </font>
    <font>
      <sz val="10"/>
      <color rgb="FFFF0000"/>
      <name val="Microsoft Sans Serif"/>
      <family val="2"/>
    </font>
    <font>
      <sz val="8"/>
      <color rgb="FFFF0000"/>
      <name val="Microsoft Sans Serif"/>
      <family val="2"/>
    </font>
    <font>
      <b/>
      <sz val="10"/>
      <color rgb="FFFF0000"/>
      <name val="Microsoft Sans Serif"/>
      <family val="2"/>
    </font>
    <font>
      <b/>
      <sz val="8"/>
      <color rgb="FFFF0000"/>
      <name val="Microsoft Sans Serif"/>
      <family val="2"/>
    </font>
    <font>
      <b/>
      <sz val="16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8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0" xfId="0" applyBorder="1"/>
    <xf numFmtId="0" fontId="0" fillId="8" borderId="1" xfId="0" applyFill="1" applyBorder="1" applyAlignment="1">
      <alignment vertical="center"/>
    </xf>
    <xf numFmtId="0" fontId="9" fillId="0" borderId="0" xfId="0" applyFont="1"/>
    <xf numFmtId="0" fontId="0" fillId="9" borderId="0" xfId="0" applyFill="1"/>
    <xf numFmtId="0" fontId="9" fillId="4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0" borderId="23" xfId="0" applyFont="1" applyBorder="1" applyAlignment="1"/>
    <xf numFmtId="0" fontId="0" fillId="0" borderId="24" xfId="0" applyBorder="1" applyAlignment="1"/>
    <xf numFmtId="0" fontId="0" fillId="0" borderId="25" xfId="0" applyBorder="1" applyAlignment="1"/>
    <xf numFmtId="0" fontId="6" fillId="0" borderId="26" xfId="0" applyFont="1" applyBorder="1"/>
    <xf numFmtId="0" fontId="0" fillId="0" borderId="16" xfId="0" applyBorder="1"/>
    <xf numFmtId="0" fontId="6" fillId="0" borderId="27" xfId="0" applyFont="1" applyBorder="1"/>
    <xf numFmtId="0" fontId="0" fillId="0" borderId="18" xfId="0" applyBorder="1"/>
    <xf numFmtId="0" fontId="0" fillId="0" borderId="19" xfId="0" applyBorder="1"/>
    <xf numFmtId="0" fontId="0" fillId="4" borderId="7" xfId="0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2" fontId="0" fillId="5" borderId="1" xfId="0" applyNumberFormat="1" applyFill="1" applyBorder="1" applyAlignment="1">
      <alignment vertical="center"/>
    </xf>
    <xf numFmtId="2" fontId="0" fillId="8" borderId="1" xfId="0" applyNumberFormat="1" applyFill="1" applyBorder="1" applyAlignment="1">
      <alignment vertical="center"/>
    </xf>
    <xf numFmtId="2" fontId="0" fillId="0" borderId="0" xfId="0" applyNumberFormat="1"/>
    <xf numFmtId="2" fontId="4" fillId="4" borderId="1" xfId="0" applyNumberFormat="1" applyFont="1" applyFill="1" applyBorder="1" applyAlignment="1">
      <alignment vertical="center"/>
    </xf>
    <xf numFmtId="11" fontId="4" fillId="4" borderId="1" xfId="0" applyNumberFormat="1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/>
    </xf>
    <xf numFmtId="11" fontId="4" fillId="5" borderId="1" xfId="0" applyNumberFormat="1" applyFont="1" applyFill="1" applyBorder="1" applyAlignment="1">
      <alignment vertical="center"/>
    </xf>
    <xf numFmtId="2" fontId="4" fillId="8" borderId="1" xfId="0" applyNumberFormat="1" applyFont="1" applyFill="1" applyBorder="1" applyAlignment="1">
      <alignment vertical="center"/>
    </xf>
    <xf numFmtId="11" fontId="4" fillId="8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vertical="center"/>
    </xf>
    <xf numFmtId="0" fontId="0" fillId="0" borderId="0" xfId="0" applyFill="1"/>
    <xf numFmtId="2" fontId="0" fillId="4" borderId="7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9" fillId="4" borderId="10" xfId="0" applyFont="1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8" borderId="10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21" xfId="0" applyFill="1" applyBorder="1" applyAlignment="1">
      <alignment vertical="center"/>
    </xf>
    <xf numFmtId="0" fontId="8" fillId="6" borderId="1" xfId="0" applyFont="1" applyFill="1" applyBorder="1" applyAlignment="1">
      <alignment vertical="center" textRotation="90"/>
    </xf>
    <xf numFmtId="2" fontId="0" fillId="0" borderId="0" xfId="0" applyNumberFormat="1" applyFill="1" applyBorder="1" applyAlignment="1">
      <alignment vertical="center"/>
    </xf>
    <xf numFmtId="2" fontId="9" fillId="4" borderId="1" xfId="0" applyNumberFormat="1" applyFont="1" applyFill="1" applyBorder="1" applyAlignment="1">
      <alignment vertical="center"/>
    </xf>
    <xf numFmtId="2" fontId="0" fillId="5" borderId="2" xfId="0" applyNumberFormat="1" applyFill="1" applyBorder="1" applyAlignment="1">
      <alignment vertical="center"/>
    </xf>
    <xf numFmtId="2" fontId="0" fillId="8" borderId="12" xfId="0" applyNumberForma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8" borderId="7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center"/>
    </xf>
    <xf numFmtId="11" fontId="5" fillId="0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textRotation="90"/>
    </xf>
    <xf numFmtId="0" fontId="8" fillId="8" borderId="10" xfId="0" applyFont="1" applyFill="1" applyBorder="1" applyAlignment="1">
      <alignment horizontal="center" vertical="center" textRotation="90"/>
    </xf>
    <xf numFmtId="11" fontId="0" fillId="4" borderId="7" xfId="0" applyNumberFormat="1" applyFill="1" applyBorder="1" applyAlignment="1">
      <alignment vertical="center"/>
    </xf>
    <xf numFmtId="11" fontId="0" fillId="4" borderId="1" xfId="0" applyNumberFormat="1" applyFill="1" applyBorder="1" applyAlignment="1">
      <alignment vertical="center"/>
    </xf>
    <xf numFmtId="11" fontId="0" fillId="5" borderId="1" xfId="0" applyNumberFormat="1" applyFill="1" applyBorder="1" applyAlignment="1">
      <alignment vertical="center"/>
    </xf>
    <xf numFmtId="11" fontId="0" fillId="8" borderId="1" xfId="0" applyNumberFormat="1" applyFill="1" applyBorder="1" applyAlignment="1">
      <alignment vertical="center"/>
    </xf>
    <xf numFmtId="11" fontId="0" fillId="0" borderId="0" xfId="0" applyNumberFormat="1"/>
    <xf numFmtId="0" fontId="13" fillId="3" borderId="7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2" fillId="10" borderId="33" xfId="0" applyFont="1" applyFill="1" applyBorder="1" applyAlignment="1">
      <alignment vertical="center" textRotation="90"/>
    </xf>
    <xf numFmtId="2" fontId="18" fillId="4" borderId="1" xfId="0" applyNumberFormat="1" applyFont="1" applyFill="1" applyBorder="1" applyAlignment="1">
      <alignment vertical="center"/>
    </xf>
    <xf numFmtId="2" fontId="7" fillId="4" borderId="1" xfId="0" applyNumberFormat="1" applyFont="1" applyFill="1" applyBorder="1" applyAlignment="1">
      <alignment vertical="center"/>
    </xf>
    <xf numFmtId="11" fontId="18" fillId="4" borderId="1" xfId="0" applyNumberFormat="1" applyFont="1" applyFill="1" applyBorder="1" applyAlignment="1">
      <alignment vertical="center"/>
    </xf>
    <xf numFmtId="11" fontId="0" fillId="0" borderId="0" xfId="0" applyNumberFormat="1" applyFill="1" applyBorder="1" applyAlignment="1">
      <alignment vertical="center"/>
    </xf>
    <xf numFmtId="11" fontId="9" fillId="4" borderId="1" xfId="0" applyNumberFormat="1" applyFont="1" applyFill="1" applyBorder="1" applyAlignment="1">
      <alignment vertical="center"/>
    </xf>
    <xf numFmtId="11" fontId="2" fillId="5" borderId="3" xfId="0" applyNumberFormat="1" applyFont="1" applyFill="1" applyBorder="1" applyAlignment="1">
      <alignment horizontal="center" vertical="center"/>
    </xf>
    <xf numFmtId="11" fontId="0" fillId="5" borderId="2" xfId="0" applyNumberFormat="1" applyFill="1" applyBorder="1" applyAlignment="1">
      <alignment vertical="center"/>
    </xf>
    <xf numFmtId="11" fontId="8" fillId="8" borderId="1" xfId="0" applyNumberFormat="1" applyFont="1" applyFill="1" applyBorder="1" applyAlignment="1">
      <alignment horizontal="center" vertical="center" textRotation="90"/>
    </xf>
    <xf numFmtId="11" fontId="0" fillId="8" borderId="12" xfId="0" applyNumberForma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vertical="center"/>
    </xf>
    <xf numFmtId="11" fontId="9" fillId="4" borderId="2" xfId="0" applyNumberFormat="1" applyFont="1" applyFill="1" applyBorder="1" applyAlignment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2" fontId="2" fillId="5" borderId="3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 textRotation="90"/>
    </xf>
    <xf numFmtId="2" fontId="0" fillId="6" borderId="1" xfId="0" applyNumberFormat="1" applyFill="1" applyBorder="1" applyAlignment="1">
      <alignment vertical="center"/>
    </xf>
    <xf numFmtId="11" fontId="0" fillId="6" borderId="1" xfId="0" applyNumberFormat="1" applyFill="1" applyBorder="1" applyAlignment="1">
      <alignment vertical="center"/>
    </xf>
    <xf numFmtId="11" fontId="2" fillId="5" borderId="0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2" fontId="7" fillId="4" borderId="7" xfId="0" applyNumberFormat="1" applyFont="1" applyFill="1" applyBorder="1" applyAlignment="1">
      <alignment vertical="center"/>
    </xf>
    <xf numFmtId="11" fontId="7" fillId="4" borderId="7" xfId="0" applyNumberFormat="1" applyFont="1" applyFill="1" applyBorder="1" applyAlignment="1">
      <alignment vertical="center"/>
    </xf>
    <xf numFmtId="11" fontId="7" fillId="4" borderId="1" xfId="0" applyNumberFormat="1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2" fontId="7" fillId="4" borderId="12" xfId="0" applyNumberFormat="1" applyFont="1" applyFill="1" applyBorder="1" applyAlignment="1">
      <alignment vertical="center"/>
    </xf>
    <xf numFmtId="11" fontId="7" fillId="4" borderId="12" xfId="0" applyNumberFormat="1" applyFont="1" applyFill="1" applyBorder="1" applyAlignment="1">
      <alignment vertical="center"/>
    </xf>
    <xf numFmtId="0" fontId="7" fillId="4" borderId="44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  <xf numFmtId="0" fontId="7" fillId="4" borderId="45" xfId="0" applyFont="1" applyFill="1" applyBorder="1" applyAlignment="1">
      <alignment vertical="center"/>
    </xf>
    <xf numFmtId="0" fontId="2" fillId="5" borderId="33" xfId="0" applyFont="1" applyFill="1" applyBorder="1" applyAlignment="1">
      <alignment horizontal="center" vertical="center" textRotation="90"/>
    </xf>
    <xf numFmtId="2" fontId="16" fillId="5" borderId="1" xfId="0" applyNumberFormat="1" applyFont="1" applyFill="1" applyBorder="1" applyAlignment="1">
      <alignment vertical="center"/>
    </xf>
    <xf numFmtId="11" fontId="16" fillId="5" borderId="1" xfId="0" applyNumberFormat="1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 textRotation="90"/>
    </xf>
    <xf numFmtId="0" fontId="7" fillId="5" borderId="7" xfId="0" applyFont="1" applyFill="1" applyBorder="1" applyAlignment="1">
      <alignment vertical="center"/>
    </xf>
    <xf numFmtId="11" fontId="7" fillId="10" borderId="7" xfId="0" applyNumberFormat="1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1" fontId="7" fillId="10" borderId="1" xfId="0" applyNumberFormat="1" applyFont="1" applyFill="1" applyBorder="1" applyAlignment="1">
      <alignment vertical="center"/>
    </xf>
    <xf numFmtId="0" fontId="7" fillId="10" borderId="10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1" fontId="7" fillId="10" borderId="12" xfId="0" applyNumberFormat="1" applyFont="1" applyFill="1" applyBorder="1" applyAlignment="1">
      <alignment vertical="center"/>
    </xf>
    <xf numFmtId="0" fontId="7" fillId="10" borderId="21" xfId="0" applyFont="1" applyFill="1" applyBorder="1" applyAlignment="1">
      <alignment vertical="center"/>
    </xf>
    <xf numFmtId="11" fontId="7" fillId="7" borderId="1" xfId="0" applyNumberFormat="1" applyFont="1" applyFill="1" applyBorder="1" applyAlignment="1">
      <alignment vertical="center"/>
    </xf>
    <xf numFmtId="0" fontId="7" fillId="7" borderId="10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2" fontId="18" fillId="8" borderId="1" xfId="0" applyNumberFormat="1" applyFont="1" applyFill="1" applyBorder="1" applyAlignment="1">
      <alignment vertical="center"/>
    </xf>
    <xf numFmtId="11" fontId="18" fillId="8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2" fillId="8" borderId="7" xfId="0" applyFont="1" applyFill="1" applyBorder="1" applyAlignment="1">
      <alignment vertical="center"/>
    </xf>
    <xf numFmtId="0" fontId="12" fillId="8" borderId="12" xfId="0" applyFont="1" applyFill="1" applyBorder="1" applyAlignment="1">
      <alignment vertical="center"/>
    </xf>
    <xf numFmtId="0" fontId="12" fillId="8" borderId="44" xfId="0" applyFont="1" applyFill="1" applyBorder="1" applyAlignment="1">
      <alignment vertical="center"/>
    </xf>
    <xf numFmtId="0" fontId="12" fillId="8" borderId="37" xfId="0" applyFont="1" applyFill="1" applyBorder="1" applyAlignment="1">
      <alignment vertical="center"/>
    </xf>
    <xf numFmtId="0" fontId="12" fillId="8" borderId="45" xfId="0" applyFont="1" applyFill="1" applyBorder="1" applyAlignment="1">
      <alignment vertical="center"/>
    </xf>
    <xf numFmtId="0" fontId="12" fillId="0" borderId="0" xfId="0" applyFont="1" applyFill="1"/>
    <xf numFmtId="0" fontId="12" fillId="0" borderId="0" xfId="0" applyFont="1"/>
    <xf numFmtId="0" fontId="0" fillId="11" borderId="7" xfId="0" applyFill="1" applyBorder="1" applyAlignment="1">
      <alignment vertical="center"/>
    </xf>
    <xf numFmtId="0" fontId="0" fillId="11" borderId="8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11" fontId="0" fillId="11" borderId="1" xfId="0" applyNumberFormat="1" applyFill="1" applyBorder="1" applyAlignment="1">
      <alignment vertical="center"/>
    </xf>
    <xf numFmtId="0" fontId="0" fillId="11" borderId="10" xfId="0" applyFill="1" applyBorder="1" applyAlignment="1">
      <alignment vertical="center"/>
    </xf>
    <xf numFmtId="2" fontId="4" fillId="11" borderId="1" xfId="0" applyNumberFormat="1" applyFont="1" applyFill="1" applyBorder="1" applyAlignment="1">
      <alignment vertical="center"/>
    </xf>
    <xf numFmtId="11" fontId="4" fillId="11" borderId="1" xfId="0" applyNumberFormat="1" applyFont="1" applyFill="1" applyBorder="1" applyAlignment="1">
      <alignment vertical="center"/>
    </xf>
    <xf numFmtId="11" fontId="0" fillId="11" borderId="1" xfId="0" applyNumberForma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2" fontId="16" fillId="11" borderId="1" xfId="0" applyNumberFormat="1" applyFont="1" applyFill="1" applyBorder="1" applyAlignment="1">
      <alignment vertical="center"/>
    </xf>
    <xf numFmtId="11" fontId="16" fillId="11" borderId="1" xfId="0" applyNumberFormat="1" applyFont="1" applyFill="1" applyBorder="1" applyAlignment="1">
      <alignment vertical="center"/>
    </xf>
    <xf numFmtId="0" fontId="12" fillId="11" borderId="1" xfId="0" applyFont="1" applyFill="1" applyBorder="1" applyAlignment="1">
      <alignment vertical="center"/>
    </xf>
    <xf numFmtId="11" fontId="12" fillId="11" borderId="1" xfId="0" applyNumberFormat="1" applyFont="1" applyFill="1" applyBorder="1" applyAlignment="1">
      <alignment vertical="center"/>
    </xf>
    <xf numFmtId="0" fontId="8" fillId="11" borderId="1" xfId="0" applyFont="1" applyFill="1" applyBorder="1" applyAlignment="1">
      <alignment horizontal="center" vertical="center" textRotation="1"/>
    </xf>
    <xf numFmtId="11" fontId="8" fillId="11" borderId="1" xfId="0" applyNumberFormat="1" applyFont="1" applyFill="1" applyBorder="1" applyAlignment="1">
      <alignment horizontal="center" vertical="center" textRotation="1"/>
    </xf>
    <xf numFmtId="0" fontId="8" fillId="11" borderId="10" xfId="0" applyFont="1" applyFill="1" applyBorder="1" applyAlignment="1">
      <alignment horizontal="center" vertical="center" textRotation="1"/>
    </xf>
    <xf numFmtId="9" fontId="0" fillId="11" borderId="1" xfId="1" applyFont="1" applyFill="1" applyBorder="1" applyAlignment="1">
      <alignment vertical="center"/>
    </xf>
    <xf numFmtId="11" fontId="5" fillId="11" borderId="1" xfId="0" applyNumberFormat="1" applyFont="1" applyFill="1" applyBorder="1" applyAlignment="1">
      <alignment vertical="center"/>
    </xf>
    <xf numFmtId="0" fontId="0" fillId="11" borderId="2" xfId="0" applyFill="1" applyBorder="1" applyAlignment="1">
      <alignment vertical="center"/>
    </xf>
    <xf numFmtId="11" fontId="0" fillId="11" borderId="2" xfId="0" applyNumberFormat="1" applyFill="1" applyBorder="1" applyAlignment="1">
      <alignment vertical="center"/>
    </xf>
    <xf numFmtId="0" fontId="0" fillId="11" borderId="30" xfId="0" applyFill="1" applyBorder="1" applyAlignment="1">
      <alignment vertical="center"/>
    </xf>
    <xf numFmtId="0" fontId="12" fillId="11" borderId="7" xfId="0" applyFont="1" applyFill="1" applyBorder="1" applyAlignment="1">
      <alignment vertical="center"/>
    </xf>
    <xf numFmtId="0" fontId="12" fillId="11" borderId="12" xfId="0" applyFont="1" applyFill="1" applyBorder="1" applyAlignment="1">
      <alignment vertical="center"/>
    </xf>
    <xf numFmtId="0" fontId="12" fillId="11" borderId="44" xfId="0" applyFont="1" applyFill="1" applyBorder="1" applyAlignment="1">
      <alignment vertical="center"/>
    </xf>
    <xf numFmtId="0" fontId="12" fillId="11" borderId="37" xfId="0" applyFont="1" applyFill="1" applyBorder="1" applyAlignment="1">
      <alignment vertical="center"/>
    </xf>
    <xf numFmtId="0" fontId="12" fillId="11" borderId="45" xfId="0" applyFont="1" applyFill="1" applyBorder="1" applyAlignment="1">
      <alignment vertical="center"/>
    </xf>
    <xf numFmtId="2" fontId="16" fillId="10" borderId="1" xfId="0" applyNumberFormat="1" applyFont="1" applyFill="1" applyBorder="1" applyAlignment="1">
      <alignment vertical="center"/>
    </xf>
    <xf numFmtId="11" fontId="16" fillId="10" borderId="1" xfId="0" applyNumberFormat="1" applyFont="1" applyFill="1" applyBorder="1" applyAlignment="1">
      <alignment vertical="center"/>
    </xf>
    <xf numFmtId="0" fontId="12" fillId="10" borderId="1" xfId="0" applyFont="1" applyFill="1" applyBorder="1" applyAlignment="1">
      <alignment vertical="center"/>
    </xf>
    <xf numFmtId="11" fontId="12" fillId="10" borderId="1" xfId="0" applyNumberFormat="1" applyFont="1" applyFill="1" applyBorder="1" applyAlignment="1">
      <alignment vertical="center"/>
    </xf>
    <xf numFmtId="0" fontId="12" fillId="4" borderId="0" xfId="0" applyFont="1" applyFill="1" applyBorder="1" applyAlignment="1">
      <alignment horizontal="center" vertical="center" textRotation="90"/>
    </xf>
    <xf numFmtId="0" fontId="7" fillId="10" borderId="44" xfId="0" applyFont="1" applyFill="1" applyBorder="1" applyAlignment="1">
      <alignment vertical="center"/>
    </xf>
    <xf numFmtId="0" fontId="7" fillId="10" borderId="37" xfId="0" applyFont="1" applyFill="1" applyBorder="1" applyAlignment="1">
      <alignment vertical="center"/>
    </xf>
    <xf numFmtId="0" fontId="7" fillId="10" borderId="45" xfId="0" applyFont="1" applyFill="1" applyBorder="1" applyAlignment="1">
      <alignment vertical="center"/>
    </xf>
    <xf numFmtId="0" fontId="8" fillId="8" borderId="33" xfId="0" applyFont="1" applyFill="1" applyBorder="1" applyAlignment="1">
      <alignment horizontal="center" vertical="center" textRotation="90"/>
    </xf>
    <xf numFmtId="0" fontId="12" fillId="10" borderId="37" xfId="0" applyFont="1" applyFill="1" applyBorder="1" applyAlignment="1">
      <alignment vertical="center"/>
    </xf>
    <xf numFmtId="0" fontId="12" fillId="10" borderId="7" xfId="0" applyFont="1" applyFill="1" applyBorder="1" applyAlignment="1">
      <alignment vertical="center"/>
    </xf>
    <xf numFmtId="0" fontId="12" fillId="10" borderId="12" xfId="0" applyFont="1" applyFill="1" applyBorder="1" applyAlignment="1">
      <alignment vertical="center"/>
    </xf>
    <xf numFmtId="0" fontId="12" fillId="10" borderId="44" xfId="0" applyFont="1" applyFill="1" applyBorder="1" applyAlignment="1">
      <alignment vertical="center"/>
    </xf>
    <xf numFmtId="0" fontId="12" fillId="10" borderId="45" xfId="0" applyFont="1" applyFill="1" applyBorder="1" applyAlignment="1">
      <alignment vertical="center"/>
    </xf>
    <xf numFmtId="0" fontId="2" fillId="11" borderId="33" xfId="0" applyFont="1" applyFill="1" applyBorder="1" applyAlignment="1">
      <alignment horizontal="center" vertical="center" textRotation="90"/>
    </xf>
    <xf numFmtId="0" fontId="0" fillId="6" borderId="37" xfId="0" applyFill="1" applyBorder="1" applyAlignment="1">
      <alignment vertical="center"/>
    </xf>
    <xf numFmtId="2" fontId="7" fillId="10" borderId="7" xfId="0" applyNumberFormat="1" applyFont="1" applyFill="1" applyBorder="1" applyAlignment="1">
      <alignment vertical="center"/>
    </xf>
    <xf numFmtId="2" fontId="7" fillId="7" borderId="1" xfId="0" applyNumberFormat="1" applyFont="1" applyFill="1" applyBorder="1" applyAlignment="1">
      <alignment vertical="center"/>
    </xf>
    <xf numFmtId="2" fontId="7" fillId="10" borderId="1" xfId="0" applyNumberFormat="1" applyFont="1" applyFill="1" applyBorder="1" applyAlignment="1">
      <alignment vertical="center"/>
    </xf>
    <xf numFmtId="2" fontId="7" fillId="10" borderId="12" xfId="0" applyNumberFormat="1" applyFont="1" applyFill="1" applyBorder="1" applyAlignment="1">
      <alignment vertical="center"/>
    </xf>
    <xf numFmtId="2" fontId="12" fillId="8" borderId="7" xfId="0" applyNumberFormat="1" applyFont="1" applyFill="1" applyBorder="1" applyAlignment="1">
      <alignment vertical="center"/>
    </xf>
    <xf numFmtId="2" fontId="12" fillId="10" borderId="1" xfId="0" applyNumberFormat="1" applyFont="1" applyFill="1" applyBorder="1" applyAlignment="1">
      <alignment vertical="center"/>
    </xf>
    <xf numFmtId="2" fontId="12" fillId="8" borderId="1" xfId="0" applyNumberFormat="1" applyFont="1" applyFill="1" applyBorder="1" applyAlignment="1">
      <alignment vertical="center"/>
    </xf>
    <xf numFmtId="2" fontId="12" fillId="8" borderId="12" xfId="0" applyNumberFormat="1" applyFont="1" applyFill="1" applyBorder="1" applyAlignment="1">
      <alignment vertical="center"/>
    </xf>
    <xf numFmtId="2" fontId="12" fillId="10" borderId="7" xfId="0" applyNumberFormat="1" applyFont="1" applyFill="1" applyBorder="1" applyAlignment="1">
      <alignment vertical="center"/>
    </xf>
    <xf numFmtId="2" fontId="12" fillId="10" borderId="12" xfId="0" applyNumberFormat="1" applyFont="1" applyFill="1" applyBorder="1" applyAlignment="1">
      <alignment vertical="center"/>
    </xf>
    <xf numFmtId="2" fontId="8" fillId="11" borderId="1" xfId="0" applyNumberFormat="1" applyFont="1" applyFill="1" applyBorder="1" applyAlignment="1">
      <alignment horizontal="center" vertical="center" textRotation="1"/>
    </xf>
    <xf numFmtId="2" fontId="0" fillId="11" borderId="1" xfId="0" applyNumberFormat="1" applyFill="1" applyBorder="1" applyAlignment="1">
      <alignment vertical="center"/>
    </xf>
    <xf numFmtId="2" fontId="0" fillId="11" borderId="1" xfId="0" applyNumberFormat="1" applyFill="1" applyBorder="1" applyAlignment="1">
      <alignment horizontal="center" vertical="center"/>
    </xf>
    <xf numFmtId="2" fontId="0" fillId="11" borderId="2" xfId="0" applyNumberFormat="1" applyFill="1" applyBorder="1" applyAlignment="1">
      <alignment vertical="center"/>
    </xf>
    <xf numFmtId="2" fontId="12" fillId="11" borderId="7" xfId="0" applyNumberFormat="1" applyFont="1" applyFill="1" applyBorder="1" applyAlignment="1">
      <alignment vertical="center"/>
    </xf>
    <xf numFmtId="2" fontId="12" fillId="11" borderId="1" xfId="0" applyNumberFormat="1" applyFont="1" applyFill="1" applyBorder="1" applyAlignment="1">
      <alignment vertical="center"/>
    </xf>
    <xf numFmtId="2" fontId="12" fillId="11" borderId="12" xfId="0" applyNumberFormat="1" applyFont="1" applyFill="1" applyBorder="1" applyAlignment="1">
      <alignment vertical="center"/>
    </xf>
    <xf numFmtId="11" fontId="12" fillId="8" borderId="7" xfId="0" applyNumberFormat="1" applyFont="1" applyFill="1" applyBorder="1" applyAlignment="1">
      <alignment vertical="center"/>
    </xf>
    <xf numFmtId="11" fontId="12" fillId="8" borderId="1" xfId="0" applyNumberFormat="1" applyFont="1" applyFill="1" applyBorder="1" applyAlignment="1">
      <alignment vertical="center"/>
    </xf>
    <xf numFmtId="11" fontId="12" fillId="8" borderId="12" xfId="0" applyNumberFormat="1" applyFont="1" applyFill="1" applyBorder="1" applyAlignment="1">
      <alignment vertical="center"/>
    </xf>
    <xf numFmtId="11" fontId="12" fillId="10" borderId="7" xfId="0" applyNumberFormat="1" applyFont="1" applyFill="1" applyBorder="1" applyAlignment="1">
      <alignment vertical="center"/>
    </xf>
    <xf numFmtId="11" fontId="12" fillId="10" borderId="12" xfId="0" applyNumberFormat="1" applyFont="1" applyFill="1" applyBorder="1" applyAlignment="1">
      <alignment vertical="center"/>
    </xf>
    <xf numFmtId="11" fontId="12" fillId="11" borderId="7" xfId="0" applyNumberFormat="1" applyFont="1" applyFill="1" applyBorder="1" applyAlignment="1">
      <alignment vertical="center"/>
    </xf>
    <xf numFmtId="11" fontId="12" fillId="11" borderId="12" xfId="0" applyNumberFormat="1" applyFont="1" applyFill="1" applyBorder="1" applyAlignment="1">
      <alignment vertical="center"/>
    </xf>
    <xf numFmtId="0" fontId="2" fillId="0" borderId="0" xfId="0" applyFont="1"/>
    <xf numFmtId="2" fontId="2" fillId="0" borderId="0" xfId="0" applyNumberFormat="1" applyFont="1"/>
    <xf numFmtId="11" fontId="2" fillId="0" borderId="0" xfId="0" applyNumberFormat="1" applyFont="1"/>
    <xf numFmtId="0" fontId="2" fillId="0" borderId="0" xfId="0" applyFont="1" applyFill="1"/>
    <xf numFmtId="0" fontId="7" fillId="0" borderId="0" xfId="0" applyFont="1"/>
    <xf numFmtId="2" fontId="7" fillId="0" borderId="0" xfId="0" applyNumberFormat="1" applyFont="1"/>
    <xf numFmtId="11" fontId="7" fillId="0" borderId="0" xfId="0" applyNumberFormat="1" applyFont="1"/>
    <xf numFmtId="0" fontId="7" fillId="0" borderId="0" xfId="0" applyFont="1" applyFill="1"/>
    <xf numFmtId="0" fontId="7" fillId="0" borderId="12" xfId="0" applyFont="1" applyBorder="1" applyAlignment="1">
      <alignment horizontal="center" vertical="center"/>
    </xf>
    <xf numFmtId="2" fontId="4" fillId="7" borderId="1" xfId="0" applyNumberFormat="1" applyFont="1" applyFill="1" applyBorder="1" applyAlignment="1">
      <alignment vertical="center"/>
    </xf>
    <xf numFmtId="2" fontId="0" fillId="7" borderId="1" xfId="0" applyNumberFormat="1" applyFill="1" applyBorder="1" applyAlignment="1">
      <alignment vertical="center"/>
    </xf>
    <xf numFmtId="9" fontId="0" fillId="7" borderId="1" xfId="1" applyFont="1" applyFill="1" applyBorder="1" applyAlignment="1">
      <alignment vertical="center"/>
    </xf>
    <xf numFmtId="11" fontId="4" fillId="7" borderId="1" xfId="0" applyNumberFormat="1" applyFont="1" applyFill="1" applyBorder="1" applyAlignment="1">
      <alignment vertical="center"/>
    </xf>
    <xf numFmtId="11" fontId="5" fillId="7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2" fontId="18" fillId="7" borderId="1" xfId="0" applyNumberFormat="1" applyFont="1" applyFill="1" applyBorder="1" applyAlignment="1">
      <alignment vertical="center"/>
    </xf>
    <xf numFmtId="9" fontId="7" fillId="7" borderId="1" xfId="1" applyFont="1" applyFill="1" applyBorder="1" applyAlignment="1">
      <alignment vertical="center"/>
    </xf>
    <xf numFmtId="11" fontId="18" fillId="7" borderId="1" xfId="0" applyNumberFormat="1" applyFont="1" applyFill="1" applyBorder="1" applyAlignment="1">
      <alignment vertical="center"/>
    </xf>
    <xf numFmtId="11" fontId="19" fillId="7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2" fontId="9" fillId="7" borderId="1" xfId="0" applyNumberFormat="1" applyFont="1" applyFill="1" applyBorder="1" applyAlignment="1">
      <alignment horizontal="center" vertical="center"/>
    </xf>
    <xf numFmtId="2" fontId="9" fillId="7" borderId="10" xfId="0" applyNumberFormat="1" applyFont="1" applyFill="1" applyBorder="1" applyAlignment="1">
      <alignment horizontal="center" vertical="center"/>
    </xf>
    <xf numFmtId="0" fontId="9" fillId="7" borderId="7" xfId="0" applyFont="1" applyFill="1" applyBorder="1" applyAlignment="1">
      <alignment vertical="center"/>
    </xf>
    <xf numFmtId="0" fontId="9" fillId="7" borderId="8" xfId="0" applyFont="1" applyFill="1" applyBorder="1" applyAlignment="1">
      <alignment vertical="center"/>
    </xf>
    <xf numFmtId="0" fontId="7" fillId="7" borderId="12" xfId="0" applyFont="1" applyFill="1" applyBorder="1"/>
    <xf numFmtId="0" fontId="7" fillId="7" borderId="21" xfId="0" applyFont="1" applyFill="1" applyBorder="1"/>
    <xf numFmtId="0" fontId="7" fillId="0" borderId="12" xfId="0" applyFont="1" applyFill="1" applyBorder="1" applyAlignment="1">
      <alignment horizontal="center"/>
    </xf>
    <xf numFmtId="2" fontId="4" fillId="7" borderId="7" xfId="0" applyNumberFormat="1" applyFont="1" applyFill="1" applyBorder="1" applyAlignment="1">
      <alignment vertical="center"/>
    </xf>
    <xf numFmtId="2" fontId="0" fillId="7" borderId="7" xfId="0" applyNumberFormat="1" applyFill="1" applyBorder="1" applyAlignment="1">
      <alignment vertical="center"/>
    </xf>
    <xf numFmtId="9" fontId="0" fillId="7" borderId="7" xfId="1" applyFont="1" applyFill="1" applyBorder="1" applyAlignment="1">
      <alignment vertical="center"/>
    </xf>
    <xf numFmtId="11" fontId="4" fillId="7" borderId="7" xfId="0" applyNumberFormat="1" applyFont="1" applyFill="1" applyBorder="1" applyAlignment="1">
      <alignment vertical="center"/>
    </xf>
    <xf numFmtId="11" fontId="5" fillId="7" borderId="7" xfId="0" applyNumberFormat="1" applyFont="1" applyFill="1" applyBorder="1" applyAlignment="1">
      <alignment vertical="center"/>
    </xf>
    <xf numFmtId="2" fontId="18" fillId="7" borderId="12" xfId="0" applyNumberFormat="1" applyFont="1" applyFill="1" applyBorder="1" applyAlignment="1">
      <alignment vertical="center"/>
    </xf>
    <xf numFmtId="2" fontId="7" fillId="7" borderId="12" xfId="0" applyNumberFormat="1" applyFont="1" applyFill="1" applyBorder="1" applyAlignment="1">
      <alignment vertical="center"/>
    </xf>
    <xf numFmtId="9" fontId="7" fillId="7" borderId="12" xfId="1" applyFont="1" applyFill="1" applyBorder="1" applyAlignment="1">
      <alignment vertical="center"/>
    </xf>
    <xf numFmtId="11" fontId="18" fillId="7" borderId="12" xfId="0" applyNumberFormat="1" applyFont="1" applyFill="1" applyBorder="1" applyAlignment="1">
      <alignment vertical="center"/>
    </xf>
    <xf numFmtId="11" fontId="19" fillId="7" borderId="12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2" fontId="18" fillId="7" borderId="12" xfId="0" applyNumberFormat="1" applyFont="1" applyFill="1" applyBorder="1" applyAlignment="1">
      <alignment horizontal="center" vertical="center"/>
    </xf>
    <xf numFmtId="2" fontId="7" fillId="7" borderId="12" xfId="0" applyNumberFormat="1" applyFont="1" applyFill="1" applyBorder="1" applyAlignment="1">
      <alignment horizontal="center" vertical="center"/>
    </xf>
    <xf numFmtId="9" fontId="7" fillId="7" borderId="12" xfId="1" applyFont="1" applyFill="1" applyBorder="1" applyAlignment="1">
      <alignment horizontal="center" vertical="center"/>
    </xf>
    <xf numFmtId="11" fontId="18" fillId="7" borderId="12" xfId="0" applyNumberFormat="1" applyFont="1" applyFill="1" applyBorder="1" applyAlignment="1">
      <alignment horizontal="center" vertical="center"/>
    </xf>
    <xf numFmtId="11" fontId="19" fillId="7" borderId="12" xfId="0" applyNumberFormat="1" applyFont="1" applyFill="1" applyBorder="1" applyAlignment="1">
      <alignment horizontal="center" vertical="center"/>
    </xf>
    <xf numFmtId="2" fontId="20" fillId="0" borderId="6" xfId="0" applyNumberFormat="1" applyFont="1" applyFill="1" applyBorder="1" applyAlignment="1">
      <alignment vertical="center"/>
    </xf>
    <xf numFmtId="2" fontId="20" fillId="0" borderId="9" xfId="0" applyNumberFormat="1" applyFont="1" applyFill="1" applyBorder="1" applyAlignment="1">
      <alignment vertical="center"/>
    </xf>
    <xf numFmtId="2" fontId="20" fillId="0" borderId="11" xfId="0" applyNumberFormat="1" applyFont="1" applyFill="1" applyBorder="1" applyAlignment="1">
      <alignment vertical="center"/>
    </xf>
    <xf numFmtId="2" fontId="11" fillId="0" borderId="6" xfId="0" applyNumberFormat="1" applyFont="1" applyFill="1" applyBorder="1" applyAlignment="1">
      <alignment vertical="center"/>
    </xf>
    <xf numFmtId="2" fontId="11" fillId="0" borderId="9" xfId="0" applyNumberFormat="1" applyFont="1" applyFill="1" applyBorder="1" applyAlignment="1">
      <alignment vertical="center"/>
    </xf>
    <xf numFmtId="2" fontId="11" fillId="0" borderId="11" xfId="0" applyNumberFormat="1" applyFont="1" applyFill="1" applyBorder="1" applyAlignment="1">
      <alignment vertical="center"/>
    </xf>
    <xf numFmtId="0" fontId="11" fillId="0" borderId="41" xfId="0" applyFont="1" applyFill="1" applyBorder="1" applyAlignment="1">
      <alignment horizontal="center" vertical="center"/>
    </xf>
    <xf numFmtId="0" fontId="0" fillId="12" borderId="0" xfId="0" applyFill="1"/>
    <xf numFmtId="0" fontId="0" fillId="7" borderId="0" xfId="0" applyFill="1"/>
    <xf numFmtId="0" fontId="8" fillId="0" borderId="32" xfId="0" applyFont="1" applyBorder="1" applyAlignment="1">
      <alignment horizontal="center" vertical="center" wrapText="1"/>
    </xf>
    <xf numFmtId="0" fontId="7" fillId="10" borderId="33" xfId="0" applyFont="1" applyFill="1" applyBorder="1" applyAlignment="1">
      <alignment vertical="center" textRotation="90"/>
    </xf>
    <xf numFmtId="0" fontId="12" fillId="6" borderId="1" xfId="0" applyFont="1" applyFill="1" applyBorder="1" applyAlignment="1">
      <alignment vertical="center"/>
    </xf>
    <xf numFmtId="2" fontId="12" fillId="6" borderId="1" xfId="0" applyNumberFormat="1" applyFont="1" applyFill="1" applyBorder="1" applyAlignment="1">
      <alignment vertical="center"/>
    </xf>
    <xf numFmtId="11" fontId="12" fillId="6" borderId="1" xfId="0" applyNumberFormat="1" applyFont="1" applyFill="1" applyBorder="1" applyAlignment="1">
      <alignment vertical="center"/>
    </xf>
    <xf numFmtId="0" fontId="12" fillId="6" borderId="3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2" fontId="16" fillId="7" borderId="1" xfId="0" applyNumberFormat="1" applyFont="1" applyFill="1" applyBorder="1" applyAlignment="1">
      <alignment vertical="center"/>
    </xf>
    <xf numFmtId="2" fontId="12" fillId="7" borderId="1" xfId="0" applyNumberFormat="1" applyFont="1" applyFill="1" applyBorder="1" applyAlignment="1">
      <alignment vertical="center"/>
    </xf>
    <xf numFmtId="9" fontId="12" fillId="7" borderId="1" xfId="1" applyFont="1" applyFill="1" applyBorder="1" applyAlignment="1">
      <alignment vertical="center"/>
    </xf>
    <xf numFmtId="11" fontId="16" fillId="7" borderId="1" xfId="0" applyNumberFormat="1" applyFont="1" applyFill="1" applyBorder="1" applyAlignment="1">
      <alignment vertical="center"/>
    </xf>
    <xf numFmtId="11" fontId="17" fillId="7" borderId="1" xfId="0" applyNumberFormat="1" applyFont="1" applyFill="1" applyBorder="1" applyAlignment="1">
      <alignment vertical="center"/>
    </xf>
    <xf numFmtId="11" fontId="12" fillId="0" borderId="0" xfId="0" applyNumberFormat="1" applyFont="1"/>
    <xf numFmtId="2" fontId="12" fillId="0" borderId="0" xfId="0" applyNumberFormat="1" applyFont="1"/>
    <xf numFmtId="164" fontId="3" fillId="0" borderId="7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164" fontId="13" fillId="3" borderId="7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4" fontId="13" fillId="3" borderId="12" xfId="0" applyNumberFormat="1" applyFont="1" applyFill="1" applyBorder="1" applyAlignment="1">
      <alignment vertical="center"/>
    </xf>
    <xf numFmtId="164" fontId="0" fillId="4" borderId="7" xfId="0" applyNumberForma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164" fontId="13" fillId="4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vertical="center"/>
    </xf>
    <xf numFmtId="164" fontId="0" fillId="4" borderId="13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4" fontId="13" fillId="5" borderId="1" xfId="0" applyNumberFormat="1" applyFont="1" applyFill="1" applyBorder="1" applyAlignment="1">
      <alignment vertical="center"/>
    </xf>
    <xf numFmtId="164" fontId="12" fillId="5" borderId="1" xfId="0" applyNumberFormat="1" applyFont="1" applyFill="1" applyBorder="1" applyAlignment="1">
      <alignment vertical="center"/>
    </xf>
    <xf numFmtId="164" fontId="0" fillId="8" borderId="7" xfId="0" applyNumberFormat="1" applyFill="1" applyBorder="1" applyAlignment="1">
      <alignment vertical="center"/>
    </xf>
    <xf numFmtId="164" fontId="0" fillId="8" borderId="1" xfId="0" applyNumberFormat="1" applyFill="1" applyBorder="1" applyAlignment="1">
      <alignment vertical="center"/>
    </xf>
    <xf numFmtId="164" fontId="7" fillId="8" borderId="1" xfId="0" applyNumberFormat="1" applyFont="1" applyFill="1" applyBorder="1" applyAlignment="1">
      <alignment vertical="center"/>
    </xf>
    <xf numFmtId="164" fontId="0" fillId="11" borderId="7" xfId="0" applyNumberFormat="1" applyFill="1" applyBorder="1" applyAlignment="1">
      <alignment vertical="center"/>
    </xf>
    <xf numFmtId="164" fontId="0" fillId="11" borderId="1" xfId="0" applyNumberFormat="1" applyFill="1" applyBorder="1" applyAlignment="1">
      <alignment vertical="center"/>
    </xf>
    <xf numFmtId="164" fontId="0" fillId="11" borderId="1" xfId="0" applyNumberFormat="1" applyFill="1" applyBorder="1" applyAlignment="1">
      <alignment horizontal="center" vertical="center"/>
    </xf>
    <xf numFmtId="164" fontId="12" fillId="11" borderId="1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164" fontId="12" fillId="10" borderId="1" xfId="0" applyNumberFormat="1" applyFont="1" applyFill="1" applyBorder="1" applyAlignment="1">
      <alignment vertical="center"/>
    </xf>
    <xf numFmtId="164" fontId="9" fillId="7" borderId="7" xfId="0" applyNumberFormat="1" applyFont="1" applyFill="1" applyBorder="1" applyAlignment="1">
      <alignment vertical="center"/>
    </xf>
    <xf numFmtId="164" fontId="7" fillId="7" borderId="1" xfId="0" applyNumberFormat="1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7" fillId="7" borderId="12" xfId="0" applyNumberFormat="1" applyFont="1" applyFill="1" applyBorder="1" applyAlignment="1">
      <alignment vertical="center"/>
    </xf>
    <xf numFmtId="164" fontId="7" fillId="7" borderId="12" xfId="0" applyNumberFormat="1" applyFont="1" applyFill="1" applyBorder="1"/>
    <xf numFmtId="164" fontId="0" fillId="0" borderId="0" xfId="0" applyNumberFormat="1"/>
    <xf numFmtId="165" fontId="3" fillId="0" borderId="7" xfId="0" applyNumberFormat="1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vertical="center"/>
    </xf>
    <xf numFmtId="165" fontId="0" fillId="3" borderId="12" xfId="0" applyNumberFormat="1" applyFill="1" applyBorder="1" applyAlignment="1">
      <alignment vertical="center"/>
    </xf>
    <xf numFmtId="165" fontId="13" fillId="3" borderId="7" xfId="0" applyNumberFormat="1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165" fontId="13" fillId="3" borderId="12" xfId="0" applyNumberFormat="1" applyFont="1" applyFill="1" applyBorder="1" applyAlignment="1">
      <alignment vertical="center"/>
    </xf>
    <xf numFmtId="165" fontId="0" fillId="4" borderId="7" xfId="0" applyNumberFormat="1" applyFill="1" applyBorder="1" applyAlignment="1">
      <alignment vertical="center"/>
    </xf>
    <xf numFmtId="165" fontId="0" fillId="4" borderId="1" xfId="0" applyNumberFormat="1" applyFill="1" applyBorder="1" applyAlignment="1">
      <alignment vertical="center"/>
    </xf>
    <xf numFmtId="165" fontId="13" fillId="4" borderId="1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vertical="center"/>
    </xf>
    <xf numFmtId="165" fontId="0" fillId="4" borderId="13" xfId="0" applyNumberFormat="1" applyFill="1" applyBorder="1" applyAlignment="1">
      <alignment horizontal="center" vertical="center"/>
    </xf>
    <xf numFmtId="165" fontId="0" fillId="5" borderId="7" xfId="0" applyNumberFormat="1" applyFill="1" applyBorder="1" applyAlignment="1">
      <alignment vertical="center"/>
    </xf>
    <xf numFmtId="165" fontId="0" fillId="5" borderId="1" xfId="0" applyNumberFormat="1" applyFill="1" applyBorder="1" applyAlignment="1">
      <alignment vertical="center"/>
    </xf>
    <xf numFmtId="165" fontId="13" fillId="5" borderId="1" xfId="0" applyNumberFormat="1" applyFont="1" applyFill="1" applyBorder="1" applyAlignment="1">
      <alignment vertical="center"/>
    </xf>
    <xf numFmtId="165" fontId="12" fillId="5" borderId="1" xfId="0" applyNumberFormat="1" applyFont="1" applyFill="1" applyBorder="1" applyAlignment="1">
      <alignment vertical="center"/>
    </xf>
    <xf numFmtId="165" fontId="0" fillId="8" borderId="7" xfId="0" applyNumberFormat="1" applyFill="1" applyBorder="1" applyAlignment="1">
      <alignment vertical="center"/>
    </xf>
    <xf numFmtId="165" fontId="0" fillId="8" borderId="1" xfId="0" applyNumberFormat="1" applyFill="1" applyBorder="1" applyAlignment="1">
      <alignment vertical="center"/>
    </xf>
    <xf numFmtId="165" fontId="7" fillId="8" borderId="1" xfId="0" applyNumberFormat="1" applyFont="1" applyFill="1" applyBorder="1" applyAlignment="1">
      <alignment vertical="center"/>
    </xf>
    <xf numFmtId="165" fontId="0" fillId="11" borderId="7" xfId="0" applyNumberFormat="1" applyFill="1" applyBorder="1" applyAlignment="1">
      <alignment vertical="center"/>
    </xf>
    <xf numFmtId="165" fontId="0" fillId="11" borderId="1" xfId="0" applyNumberFormat="1" applyFill="1" applyBorder="1" applyAlignment="1">
      <alignment vertical="center"/>
    </xf>
    <xf numFmtId="165" fontId="0" fillId="11" borderId="1" xfId="0" applyNumberFormat="1" applyFill="1" applyBorder="1" applyAlignment="1">
      <alignment horizontal="center" vertical="center"/>
    </xf>
    <xf numFmtId="165" fontId="12" fillId="11" borderId="1" xfId="0" applyNumberFormat="1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vertical="center"/>
    </xf>
    <xf numFmtId="165" fontId="12" fillId="10" borderId="1" xfId="0" applyNumberFormat="1" applyFont="1" applyFill="1" applyBorder="1" applyAlignment="1">
      <alignment vertical="center"/>
    </xf>
    <xf numFmtId="165" fontId="9" fillId="7" borderId="7" xfId="0" applyNumberFormat="1" applyFont="1" applyFill="1" applyBorder="1" applyAlignment="1">
      <alignment vertical="center"/>
    </xf>
    <xf numFmtId="165" fontId="7" fillId="7" borderId="1" xfId="0" applyNumberFormat="1" applyFont="1" applyFill="1" applyBorder="1" applyAlignment="1">
      <alignment vertical="center"/>
    </xf>
    <xf numFmtId="165" fontId="9" fillId="7" borderId="1" xfId="0" applyNumberFormat="1" applyFont="1" applyFill="1" applyBorder="1" applyAlignment="1">
      <alignment vertical="center"/>
    </xf>
    <xf numFmtId="165" fontId="9" fillId="7" borderId="1" xfId="0" applyNumberFormat="1" applyFont="1" applyFill="1" applyBorder="1" applyAlignment="1">
      <alignment horizontal="center" vertical="center"/>
    </xf>
    <xf numFmtId="165" fontId="7" fillId="7" borderId="12" xfId="0" applyNumberFormat="1" applyFont="1" applyFill="1" applyBorder="1" applyAlignment="1">
      <alignment vertical="center"/>
    </xf>
    <xf numFmtId="165" fontId="7" fillId="7" borderId="12" xfId="0" applyNumberFormat="1" applyFont="1" applyFill="1" applyBorder="1"/>
    <xf numFmtId="165" fontId="0" fillId="0" borderId="0" xfId="0" applyNumberFormat="1"/>
    <xf numFmtId="2" fontId="20" fillId="0" borderId="7" xfId="0" applyNumberFormat="1" applyFont="1" applyFill="1" applyBorder="1" applyAlignment="1">
      <alignment horizontal="center" vertical="center"/>
    </xf>
    <xf numFmtId="2" fontId="20" fillId="0" borderId="1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2" fontId="20" fillId="0" borderId="8" xfId="0" applyNumberFormat="1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2" fontId="20" fillId="0" borderId="2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2" fontId="11" fillId="0" borderId="46" xfId="0" applyNumberFormat="1" applyFont="1" applyFill="1" applyBorder="1" applyAlignment="1">
      <alignment horizontal="center" vertical="center"/>
    </xf>
    <xf numFmtId="2" fontId="11" fillId="0" borderId="47" xfId="0" applyNumberFormat="1" applyFont="1" applyFill="1" applyBorder="1" applyAlignment="1">
      <alignment horizontal="center" vertical="center"/>
    </xf>
    <xf numFmtId="2" fontId="11" fillId="0" borderId="48" xfId="0" applyNumberFormat="1" applyFont="1" applyFill="1" applyBorder="1" applyAlignment="1">
      <alignment horizontal="center" vertical="center"/>
    </xf>
    <xf numFmtId="9" fontId="0" fillId="11" borderId="2" xfId="1" applyFont="1" applyFill="1" applyBorder="1" applyAlignment="1">
      <alignment horizontal="center" vertical="center"/>
    </xf>
    <xf numFmtId="9" fontId="0" fillId="11" borderId="13" xfId="1" applyFont="1" applyFill="1" applyBorder="1" applyAlignment="1">
      <alignment horizontal="center" vertical="center"/>
    </xf>
    <xf numFmtId="9" fontId="0" fillId="11" borderId="5" xfId="1" applyFont="1" applyFill="1" applyBorder="1" applyAlignment="1">
      <alignment horizontal="center" vertical="center"/>
    </xf>
    <xf numFmtId="11" fontId="5" fillId="11" borderId="2" xfId="0" applyNumberFormat="1" applyFont="1" applyFill="1" applyBorder="1" applyAlignment="1">
      <alignment horizontal="center" vertical="center"/>
    </xf>
    <xf numFmtId="11" fontId="5" fillId="11" borderId="13" xfId="0" applyNumberFormat="1" applyFont="1" applyFill="1" applyBorder="1" applyAlignment="1">
      <alignment horizontal="center" vertical="center"/>
    </xf>
    <xf numFmtId="11" fontId="5" fillId="11" borderId="5" xfId="0" applyNumberFormat="1" applyFont="1" applyFill="1" applyBorder="1" applyAlignment="1">
      <alignment horizontal="center" vertical="center"/>
    </xf>
    <xf numFmtId="11" fontId="4" fillId="11" borderId="2" xfId="0" applyNumberFormat="1" applyFont="1" applyFill="1" applyBorder="1" applyAlignment="1">
      <alignment horizontal="center" vertical="center"/>
    </xf>
    <xf numFmtId="11" fontId="4" fillId="11" borderId="13" xfId="0" applyNumberFormat="1" applyFont="1" applyFill="1" applyBorder="1" applyAlignment="1">
      <alignment horizontal="center" vertical="center"/>
    </xf>
    <xf numFmtId="11" fontId="4" fillId="11" borderId="5" xfId="0" applyNumberFormat="1" applyFont="1" applyFill="1" applyBorder="1" applyAlignment="1">
      <alignment horizontal="center" vertical="center"/>
    </xf>
    <xf numFmtId="2" fontId="0" fillId="11" borderId="2" xfId="0" applyNumberFormat="1" applyFill="1" applyBorder="1" applyAlignment="1">
      <alignment horizontal="center" vertical="center"/>
    </xf>
    <xf numFmtId="2" fontId="0" fillId="11" borderId="13" xfId="0" applyNumberFormat="1" applyFill="1" applyBorder="1" applyAlignment="1">
      <alignment horizontal="center" vertical="center"/>
    </xf>
    <xf numFmtId="2" fontId="0" fillId="11" borderId="5" xfId="0" applyNumberFormat="1" applyFill="1" applyBorder="1" applyAlignment="1">
      <alignment horizontal="center" vertical="center"/>
    </xf>
    <xf numFmtId="2" fontId="4" fillId="11" borderId="2" xfId="0" applyNumberFormat="1" applyFont="1" applyFill="1" applyBorder="1" applyAlignment="1">
      <alignment horizontal="center" vertical="center"/>
    </xf>
    <xf numFmtId="2" fontId="4" fillId="11" borderId="13" xfId="0" applyNumberFormat="1" applyFont="1" applyFill="1" applyBorder="1" applyAlignment="1">
      <alignment horizontal="center" vertical="center"/>
    </xf>
    <xf numFmtId="2" fontId="4" fillId="11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1"/>
    </xf>
    <xf numFmtId="0" fontId="8" fillId="0" borderId="13" xfId="0" applyFont="1" applyFill="1" applyBorder="1" applyAlignment="1">
      <alignment horizontal="center" vertical="center" textRotation="1"/>
    </xf>
    <xf numFmtId="0" fontId="8" fillId="0" borderId="5" xfId="0" applyFont="1" applyFill="1" applyBorder="1" applyAlignment="1">
      <alignment horizontal="center" vertical="center" textRotation="1"/>
    </xf>
    <xf numFmtId="2" fontId="0" fillId="11" borderId="37" xfId="0" applyNumberFormat="1" applyFill="1" applyBorder="1" applyAlignment="1">
      <alignment horizontal="center" vertical="center"/>
    </xf>
    <xf numFmtId="2" fontId="0" fillId="11" borderId="38" xfId="0" applyNumberFormat="1" applyFill="1" applyBorder="1" applyAlignment="1">
      <alignment horizontal="center" vertical="center"/>
    </xf>
    <xf numFmtId="11" fontId="5" fillId="11" borderId="37" xfId="0" applyNumberFormat="1" applyFont="1" applyFill="1" applyBorder="1" applyAlignment="1">
      <alignment horizontal="center" vertical="center"/>
    </xf>
    <xf numFmtId="11" fontId="5" fillId="11" borderId="38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 textRotation="90"/>
    </xf>
    <xf numFmtId="0" fontId="8" fillId="8" borderId="49" xfId="0" applyFont="1" applyFill="1" applyBorder="1" applyAlignment="1">
      <alignment horizontal="center" vertical="center" textRotation="90"/>
    </xf>
    <xf numFmtId="0" fontId="8" fillId="8" borderId="1" xfId="0" applyFont="1" applyFill="1" applyBorder="1" applyAlignment="1">
      <alignment horizontal="center" vertical="center" textRotation="90"/>
    </xf>
    <xf numFmtId="0" fontId="8" fillId="8" borderId="10" xfId="0" applyFont="1" applyFill="1" applyBorder="1" applyAlignment="1">
      <alignment horizontal="center" vertical="center" textRotation="90"/>
    </xf>
    <xf numFmtId="0" fontId="8" fillId="11" borderId="5" xfId="0" applyFont="1" applyFill="1" applyBorder="1" applyAlignment="1">
      <alignment horizontal="center" vertical="center" textRotation="1"/>
    </xf>
    <xf numFmtId="0" fontId="8" fillId="11" borderId="49" xfId="0" applyFont="1" applyFill="1" applyBorder="1" applyAlignment="1">
      <alignment horizontal="center" vertical="center" textRotation="1"/>
    </xf>
    <xf numFmtId="0" fontId="8" fillId="11" borderId="1" xfId="0" applyFont="1" applyFill="1" applyBorder="1" applyAlignment="1">
      <alignment horizontal="center" vertical="center" textRotation="1"/>
    </xf>
    <xf numFmtId="0" fontId="8" fillId="11" borderId="10" xfId="0" applyFont="1" applyFill="1" applyBorder="1" applyAlignment="1">
      <alignment horizontal="center" vertical="center" textRotation="1"/>
    </xf>
    <xf numFmtId="11" fontId="4" fillId="11" borderId="1" xfId="0" applyNumberFormat="1" applyFont="1" applyFill="1" applyBorder="1" applyAlignment="1">
      <alignment horizontal="center" vertical="center"/>
    </xf>
    <xf numFmtId="11" fontId="5" fillId="11" borderId="1" xfId="0" applyNumberFormat="1" applyFont="1" applyFill="1" applyBorder="1" applyAlignment="1">
      <alignment horizontal="center" vertical="center"/>
    </xf>
    <xf numFmtId="9" fontId="0" fillId="11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9" fontId="11" fillId="7" borderId="23" xfId="1" applyFont="1" applyFill="1" applyBorder="1" applyAlignment="1">
      <alignment horizontal="center" vertical="center"/>
    </xf>
    <xf numFmtId="9" fontId="11" fillId="7" borderId="24" xfId="1" applyFont="1" applyFill="1" applyBorder="1" applyAlignment="1">
      <alignment horizontal="center" vertical="center"/>
    </xf>
    <xf numFmtId="9" fontId="11" fillId="7" borderId="25" xfId="1" applyFont="1" applyFill="1" applyBorder="1" applyAlignment="1">
      <alignment horizontal="center" vertical="center"/>
    </xf>
    <xf numFmtId="9" fontId="11" fillId="7" borderId="27" xfId="1" applyFont="1" applyFill="1" applyBorder="1" applyAlignment="1">
      <alignment horizontal="center" vertical="center"/>
    </xf>
    <xf numFmtId="9" fontId="11" fillId="7" borderId="18" xfId="1" applyFont="1" applyFill="1" applyBorder="1" applyAlignment="1">
      <alignment horizontal="center" vertical="center"/>
    </xf>
    <xf numFmtId="9" fontId="11" fillId="7" borderId="19" xfId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11" fontId="5" fillId="8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1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9" fontId="11" fillId="7" borderId="4" xfId="1" applyFont="1" applyFill="1" applyBorder="1" applyAlignment="1">
      <alignment horizontal="center" vertical="center"/>
    </xf>
    <xf numFmtId="9" fontId="11" fillId="7" borderId="3" xfId="1" applyFont="1" applyFill="1" applyBorder="1" applyAlignment="1">
      <alignment horizontal="center" vertical="center"/>
    </xf>
    <xf numFmtId="9" fontId="11" fillId="7" borderId="20" xfId="1" applyFont="1" applyFill="1" applyBorder="1" applyAlignment="1">
      <alignment horizontal="center" vertical="center"/>
    </xf>
    <xf numFmtId="9" fontId="11" fillId="7" borderId="14" xfId="1" applyFont="1" applyFill="1" applyBorder="1" applyAlignment="1">
      <alignment horizontal="center" vertical="center"/>
    </xf>
    <xf numFmtId="9" fontId="11" fillId="7" borderId="0" xfId="1" applyFont="1" applyFill="1" applyBorder="1" applyAlignment="1">
      <alignment horizontal="center" vertical="center"/>
    </xf>
    <xf numFmtId="9" fontId="11" fillId="7" borderId="15" xfId="1" applyFont="1" applyFill="1" applyBorder="1" applyAlignment="1">
      <alignment horizontal="center" vertical="center"/>
    </xf>
    <xf numFmtId="9" fontId="0" fillId="3" borderId="1" xfId="1" applyFont="1" applyFill="1" applyBorder="1" applyAlignment="1">
      <alignment horizontal="center" vertical="center"/>
    </xf>
    <xf numFmtId="9" fontId="0" fillId="3" borderId="12" xfId="1" applyFont="1" applyFill="1" applyBorder="1" applyAlignment="1">
      <alignment horizontal="center" vertical="center"/>
    </xf>
    <xf numFmtId="11" fontId="5" fillId="3" borderId="1" xfId="0" applyNumberFormat="1" applyFont="1" applyFill="1" applyBorder="1" applyAlignment="1">
      <alignment horizontal="center" vertical="center"/>
    </xf>
    <xf numFmtId="11" fontId="5" fillId="3" borderId="12" xfId="0" applyNumberFormat="1" applyFont="1" applyFill="1" applyBorder="1" applyAlignment="1">
      <alignment horizontal="center" vertical="center"/>
    </xf>
    <xf numFmtId="11" fontId="4" fillId="3" borderId="1" xfId="0" applyNumberFormat="1" applyFont="1" applyFill="1" applyBorder="1" applyAlignment="1">
      <alignment horizontal="center" vertical="center"/>
    </xf>
    <xf numFmtId="11" fontId="4" fillId="3" borderId="12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4" fillId="3" borderId="38" xfId="0" applyNumberFormat="1" applyFont="1" applyFill="1" applyBorder="1" applyAlignment="1">
      <alignment horizontal="center" vertical="center"/>
    </xf>
    <xf numFmtId="2" fontId="4" fillId="3" borderId="52" xfId="0" applyNumberFormat="1" applyFont="1" applyFill="1" applyBorder="1" applyAlignment="1">
      <alignment horizontal="center" vertical="center"/>
    </xf>
    <xf numFmtId="11" fontId="5" fillId="4" borderId="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1"/>
    </xf>
    <xf numFmtId="0" fontId="8" fillId="7" borderId="1" xfId="0" applyFont="1" applyFill="1" applyBorder="1" applyAlignment="1">
      <alignment horizontal="center" vertical="center" textRotation="1"/>
    </xf>
    <xf numFmtId="0" fontId="8" fillId="7" borderId="2" xfId="0" applyFont="1" applyFill="1" applyBorder="1" applyAlignment="1">
      <alignment horizontal="center" vertical="center" textRotation="1"/>
    </xf>
    <xf numFmtId="2" fontId="4" fillId="11" borderId="1" xfId="0" applyNumberFormat="1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11" fontId="4" fillId="8" borderId="1" xfId="0" applyNumberFormat="1" applyFont="1" applyFill="1" applyBorder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textRotation="1"/>
    </xf>
    <xf numFmtId="2" fontId="4" fillId="8" borderId="1" xfId="0" applyNumberFormat="1" applyFont="1" applyFill="1" applyBorder="1" applyAlignment="1">
      <alignment horizontal="center" vertical="center"/>
    </xf>
    <xf numFmtId="2" fontId="4" fillId="8" borderId="12" xfId="0" applyNumberFormat="1" applyFont="1" applyFill="1" applyBorder="1" applyAlignment="1">
      <alignment horizontal="center" vertical="center"/>
    </xf>
    <xf numFmtId="2" fontId="0" fillId="8" borderId="12" xfId="0" applyNumberFormat="1" applyFill="1" applyBorder="1" applyAlignment="1">
      <alignment horizontal="center" vertical="center"/>
    </xf>
    <xf numFmtId="9" fontId="0" fillId="8" borderId="12" xfId="1" applyFont="1" applyFill="1" applyBorder="1" applyAlignment="1">
      <alignment horizontal="center" vertical="center"/>
    </xf>
    <xf numFmtId="11" fontId="4" fillId="8" borderId="12" xfId="0" applyNumberFormat="1" applyFont="1" applyFill="1" applyBorder="1" applyAlignment="1">
      <alignment horizontal="center" vertical="center"/>
    </xf>
    <xf numFmtId="11" fontId="5" fillId="8" borderId="12" xfId="0" applyNumberFormat="1" applyFont="1" applyFill="1" applyBorder="1" applyAlignment="1">
      <alignment horizontal="center" vertical="center"/>
    </xf>
    <xf numFmtId="9" fontId="0" fillId="5" borderId="2" xfId="1" applyFont="1" applyFill="1" applyBorder="1" applyAlignment="1">
      <alignment horizontal="center" vertical="center"/>
    </xf>
    <xf numFmtId="9" fontId="0" fillId="5" borderId="13" xfId="1" applyFont="1" applyFill="1" applyBorder="1" applyAlignment="1">
      <alignment horizontal="center" vertical="center"/>
    </xf>
    <xf numFmtId="9" fontId="0" fillId="5" borderId="5" xfId="1" applyFont="1" applyFill="1" applyBorder="1" applyAlignment="1">
      <alignment horizontal="center" vertical="center"/>
    </xf>
    <xf numFmtId="11" fontId="4" fillId="5" borderId="2" xfId="0" applyNumberFormat="1" applyFont="1" applyFill="1" applyBorder="1" applyAlignment="1">
      <alignment horizontal="center" vertical="center"/>
    </xf>
    <xf numFmtId="11" fontId="4" fillId="5" borderId="13" xfId="0" applyNumberFormat="1" applyFont="1" applyFill="1" applyBorder="1" applyAlignment="1">
      <alignment horizontal="center" vertical="center"/>
    </xf>
    <xf numFmtId="11" fontId="4" fillId="5" borderId="5" xfId="0" applyNumberFormat="1" applyFont="1" applyFill="1" applyBorder="1" applyAlignment="1">
      <alignment horizontal="center" vertical="center"/>
    </xf>
    <xf numFmtId="11" fontId="5" fillId="5" borderId="2" xfId="0" applyNumberFormat="1" applyFont="1" applyFill="1" applyBorder="1" applyAlignment="1">
      <alignment horizontal="center" vertical="center"/>
    </xf>
    <xf numFmtId="11" fontId="5" fillId="5" borderId="13" xfId="0" applyNumberFormat="1" applyFont="1" applyFill="1" applyBorder="1" applyAlignment="1">
      <alignment horizontal="center" vertical="center"/>
    </xf>
    <xf numFmtId="11" fontId="5" fillId="5" borderId="5" xfId="0" applyNumberFormat="1" applyFont="1" applyFill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5" borderId="13" xfId="0" applyNumberForma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center"/>
    </xf>
    <xf numFmtId="11" fontId="5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textRotation="1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 vertical="center"/>
    </xf>
    <xf numFmtId="9" fontId="0" fillId="4" borderId="7" xfId="1" applyFont="1" applyFill="1" applyBorder="1" applyAlignment="1">
      <alignment horizontal="center" vertical="center"/>
    </xf>
    <xf numFmtId="9" fontId="0" fillId="4" borderId="1" xfId="1" applyFont="1" applyFill="1" applyBorder="1" applyAlignment="1">
      <alignment horizontal="center" vertical="center"/>
    </xf>
    <xf numFmtId="11" fontId="4" fillId="4" borderId="7" xfId="0" applyNumberFormat="1" applyFont="1" applyFill="1" applyBorder="1" applyAlignment="1">
      <alignment horizontal="center" vertical="center"/>
    </xf>
    <xf numFmtId="11" fontId="4" fillId="4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textRotation="90"/>
    </xf>
    <xf numFmtId="0" fontId="8" fillId="4" borderId="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9" fontId="0" fillId="5" borderId="7" xfId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11" fontId="4" fillId="5" borderId="7" xfId="0" applyNumberFormat="1" applyFont="1" applyFill="1" applyBorder="1" applyAlignment="1">
      <alignment horizontal="center" vertical="center"/>
    </xf>
    <xf numFmtId="11" fontId="4" fillId="5" borderId="1" xfId="0" applyNumberFormat="1" applyFont="1" applyFill="1" applyBorder="1" applyAlignment="1">
      <alignment horizontal="center" vertical="center"/>
    </xf>
    <xf numFmtId="11" fontId="5" fillId="5" borderId="7" xfId="0" applyNumberFormat="1" applyFont="1" applyFill="1" applyBorder="1" applyAlignment="1">
      <alignment horizontal="center" vertical="center"/>
    </xf>
    <xf numFmtId="11" fontId="5" fillId="5" borderId="1" xfId="0" applyNumberFormat="1" applyFont="1" applyFill="1" applyBorder="1" applyAlignment="1">
      <alignment horizontal="center" vertical="center"/>
    </xf>
    <xf numFmtId="11" fontId="5" fillId="8" borderId="7" xfId="0" applyNumberFormat="1" applyFont="1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11" fontId="14" fillId="5" borderId="7" xfId="0" applyNumberFormat="1" applyFont="1" applyFill="1" applyBorder="1" applyAlignment="1">
      <alignment horizontal="center" vertical="center"/>
    </xf>
    <xf numFmtId="11" fontId="14" fillId="5" borderId="1" xfId="0" applyNumberFormat="1" applyFont="1" applyFill="1" applyBorder="1" applyAlignment="1">
      <alignment horizontal="center" vertical="center"/>
    </xf>
    <xf numFmtId="11" fontId="15" fillId="5" borderId="7" xfId="0" applyNumberFormat="1" applyFont="1" applyFill="1" applyBorder="1" applyAlignment="1">
      <alignment horizontal="center" vertical="center"/>
    </xf>
    <xf numFmtId="11" fontId="15" fillId="5" borderId="1" xfId="0" applyNumberFormat="1" applyFont="1" applyFill="1" applyBorder="1" applyAlignment="1">
      <alignment horizontal="center" vertical="center"/>
    </xf>
    <xf numFmtId="9" fontId="13" fillId="5" borderId="7" xfId="1" applyFont="1" applyFill="1" applyBorder="1" applyAlignment="1">
      <alignment horizontal="center" vertical="center"/>
    </xf>
    <xf numFmtId="9" fontId="13" fillId="5" borderId="1" xfId="1" applyFont="1" applyFill="1" applyBorder="1" applyAlignment="1">
      <alignment horizontal="center" vertical="center"/>
    </xf>
    <xf numFmtId="9" fontId="0" fillId="11" borderId="7" xfId="1" applyFont="1" applyFill="1" applyBorder="1" applyAlignment="1">
      <alignment horizontal="center" vertical="center"/>
    </xf>
    <xf numFmtId="9" fontId="0" fillId="7" borderId="7" xfId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8" borderId="7" xfId="0" applyNumberFormat="1" applyFill="1" applyBorder="1" applyAlignment="1">
      <alignment horizontal="center" vertical="center"/>
    </xf>
    <xf numFmtId="11" fontId="4" fillId="8" borderId="7" xfId="0" applyNumberFormat="1" applyFont="1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" fontId="14" fillId="5" borderId="7" xfId="0" applyNumberFormat="1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13" fillId="5" borderId="7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 textRotation="90"/>
    </xf>
    <xf numFmtId="0" fontId="2" fillId="4" borderId="33" xfId="0" applyFont="1" applyFill="1" applyBorder="1" applyAlignment="1">
      <alignment horizontal="center" vertical="center" textRotation="90"/>
    </xf>
    <xf numFmtId="0" fontId="2" fillId="4" borderId="40" xfId="0" applyFont="1" applyFill="1" applyBorder="1" applyAlignment="1">
      <alignment horizontal="center" vertical="center" textRotation="90"/>
    </xf>
    <xf numFmtId="11" fontId="4" fillId="7" borderId="7" xfId="0" applyNumberFormat="1" applyFont="1" applyFill="1" applyBorder="1" applyAlignment="1">
      <alignment horizontal="center" vertical="center"/>
    </xf>
    <xf numFmtId="11" fontId="4" fillId="7" borderId="1" xfId="0" applyNumberFormat="1" applyFont="1" applyFill="1" applyBorder="1" applyAlignment="1">
      <alignment horizontal="center" vertical="center"/>
    </xf>
    <xf numFmtId="11" fontId="5" fillId="7" borderId="7" xfId="0" applyNumberFormat="1" applyFont="1" applyFill="1" applyBorder="1" applyAlignment="1">
      <alignment horizontal="center" vertical="center"/>
    </xf>
    <xf numFmtId="11" fontId="5" fillId="7" borderId="1" xfId="0" applyNumberFormat="1" applyFont="1" applyFill="1" applyBorder="1" applyAlignment="1">
      <alignment horizontal="center" vertical="center"/>
    </xf>
    <xf numFmtId="2" fontId="4" fillId="7" borderId="7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0" fillId="7" borderId="7" xfId="0" applyNumberForma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 textRotation="1"/>
    </xf>
    <xf numFmtId="9" fontId="11" fillId="7" borderId="39" xfId="1" applyFont="1" applyFill="1" applyBorder="1" applyAlignment="1">
      <alignment horizontal="center" vertical="center"/>
    </xf>
    <xf numFmtId="9" fontId="11" fillId="7" borderId="32" xfId="1" applyFont="1" applyFill="1" applyBorder="1" applyAlignment="1">
      <alignment horizontal="center" vertical="center"/>
    </xf>
    <xf numFmtId="9" fontId="11" fillId="7" borderId="43" xfId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 vertical="center" textRotation="90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/>
    </xf>
    <xf numFmtId="2" fontId="18" fillId="3" borderId="12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2" xfId="0" applyNumberFormat="1" applyFont="1" applyFill="1" applyBorder="1" applyAlignment="1">
      <alignment horizontal="center" vertical="center"/>
    </xf>
    <xf numFmtId="9" fontId="7" fillId="3" borderId="7" xfId="1" applyFont="1" applyFill="1" applyBorder="1" applyAlignment="1">
      <alignment horizontal="center" vertical="center"/>
    </xf>
    <xf numFmtId="9" fontId="7" fillId="3" borderId="1" xfId="1" applyFont="1" applyFill="1" applyBorder="1" applyAlignment="1">
      <alignment horizontal="center" vertical="center"/>
    </xf>
    <xf numFmtId="9" fontId="7" fillId="3" borderId="12" xfId="1" applyFont="1" applyFill="1" applyBorder="1" applyAlignment="1">
      <alignment horizontal="center" vertical="center"/>
    </xf>
    <xf numFmtId="11" fontId="18" fillId="3" borderId="7" xfId="0" applyNumberFormat="1" applyFont="1" applyFill="1" applyBorder="1" applyAlignment="1">
      <alignment horizontal="center" vertical="center"/>
    </xf>
    <xf numFmtId="11" fontId="18" fillId="3" borderId="1" xfId="0" applyNumberFormat="1" applyFont="1" applyFill="1" applyBorder="1" applyAlignment="1">
      <alignment horizontal="center" vertical="center"/>
    </xf>
    <xf numFmtId="11" fontId="18" fillId="3" borderId="12" xfId="0" applyNumberFormat="1" applyFont="1" applyFill="1" applyBorder="1" applyAlignment="1">
      <alignment horizontal="center" vertical="center"/>
    </xf>
    <xf numFmtId="11" fontId="19" fillId="3" borderId="7" xfId="0" applyNumberFormat="1" applyFont="1" applyFill="1" applyBorder="1" applyAlignment="1">
      <alignment horizontal="center" vertical="center"/>
    </xf>
    <xf numFmtId="11" fontId="19" fillId="3" borderId="1" xfId="0" applyNumberFormat="1" applyFont="1" applyFill="1" applyBorder="1" applyAlignment="1">
      <alignment horizontal="center" vertical="center"/>
    </xf>
    <xf numFmtId="11" fontId="19" fillId="3" borderId="12" xfId="0" applyNumberFormat="1" applyFont="1" applyFill="1" applyBorder="1" applyAlignment="1">
      <alignment horizontal="center" vertical="center"/>
    </xf>
    <xf numFmtId="9" fontId="12" fillId="10" borderId="2" xfId="1" applyFont="1" applyFill="1" applyBorder="1" applyAlignment="1">
      <alignment horizontal="center" vertical="center"/>
    </xf>
    <xf numFmtId="9" fontId="12" fillId="10" borderId="13" xfId="1" applyFont="1" applyFill="1" applyBorder="1" applyAlignment="1">
      <alignment horizontal="center" vertical="center"/>
    </xf>
    <xf numFmtId="9" fontId="12" fillId="10" borderId="5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1"/>
    </xf>
    <xf numFmtId="0" fontId="7" fillId="0" borderId="13" xfId="0" applyFont="1" applyFill="1" applyBorder="1" applyAlignment="1">
      <alignment horizontal="center" vertical="center" textRotation="1"/>
    </xf>
    <xf numFmtId="0" fontId="7" fillId="0" borderId="5" xfId="0" applyFont="1" applyFill="1" applyBorder="1" applyAlignment="1">
      <alignment horizontal="center" vertical="center" textRotation="1"/>
    </xf>
    <xf numFmtId="0" fontId="7" fillId="0" borderId="3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7" borderId="32" xfId="0" applyFont="1" applyFill="1" applyBorder="1" applyAlignment="1">
      <alignment horizontal="center" vertical="center" textRotation="1"/>
    </xf>
    <xf numFmtId="0" fontId="7" fillId="7" borderId="13" xfId="0" applyFont="1" applyFill="1" applyBorder="1" applyAlignment="1">
      <alignment horizontal="center" vertical="center" textRotation="1"/>
    </xf>
    <xf numFmtId="0" fontId="7" fillId="7" borderId="17" xfId="0" applyFont="1" applyFill="1" applyBorder="1" applyAlignment="1">
      <alignment horizontal="center" vertical="center" textRotation="1"/>
    </xf>
    <xf numFmtId="2" fontId="12" fillId="11" borderId="1" xfId="0" applyNumberFormat="1" applyFont="1" applyFill="1" applyBorder="1" applyAlignment="1">
      <alignment horizontal="center" vertical="center"/>
    </xf>
    <xf numFmtId="11" fontId="17" fillId="11" borderId="1" xfId="0" applyNumberFormat="1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2" fillId="11" borderId="39" xfId="0" applyFont="1" applyFill="1" applyBorder="1" applyAlignment="1">
      <alignment horizontal="center" vertical="center" textRotation="90"/>
    </xf>
    <xf numFmtId="0" fontId="2" fillId="11" borderId="33" xfId="0" applyFont="1" applyFill="1" applyBorder="1" applyAlignment="1">
      <alignment horizontal="center" vertical="center" textRotation="90"/>
    </xf>
    <xf numFmtId="0" fontId="7" fillId="0" borderId="32" xfId="0" applyFont="1" applyFill="1" applyBorder="1" applyAlignment="1">
      <alignment horizontal="center" vertical="center" textRotation="1"/>
    </xf>
    <xf numFmtId="0" fontId="7" fillId="0" borderId="17" xfId="0" applyFont="1" applyFill="1" applyBorder="1" applyAlignment="1">
      <alignment horizontal="center" vertical="center" textRotation="1"/>
    </xf>
    <xf numFmtId="2" fontId="7" fillId="8" borderId="1" xfId="0" applyNumberFormat="1" applyFont="1" applyFill="1" applyBorder="1" applyAlignment="1">
      <alignment horizontal="center" vertical="center"/>
    </xf>
    <xf numFmtId="11" fontId="19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12" fillId="10" borderId="35" xfId="0" applyFont="1" applyFill="1" applyBorder="1" applyAlignment="1">
      <alignment horizontal="center" vertical="center"/>
    </xf>
    <xf numFmtId="0" fontId="12" fillId="10" borderId="31" xfId="0" applyFont="1" applyFill="1" applyBorder="1" applyAlignment="1">
      <alignment horizontal="center" vertical="center"/>
    </xf>
    <xf numFmtId="0" fontId="12" fillId="10" borderId="36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16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/>
    </xf>
    <xf numFmtId="0" fontId="12" fillId="10" borderId="28" xfId="0" applyFont="1" applyFill="1" applyBorder="1" applyAlignment="1">
      <alignment horizontal="center" vertical="center"/>
    </xf>
    <xf numFmtId="11" fontId="17" fillId="10" borderId="37" xfId="0" applyNumberFormat="1" applyFont="1" applyFill="1" applyBorder="1" applyAlignment="1">
      <alignment horizontal="center" vertical="center"/>
    </xf>
    <xf numFmtId="11" fontId="17" fillId="10" borderId="38" xfId="0" applyNumberFormat="1" applyFont="1" applyFill="1" applyBorder="1" applyAlignment="1">
      <alignment horizontal="center" vertical="center"/>
    </xf>
    <xf numFmtId="2" fontId="12" fillId="10" borderId="37" xfId="0" applyNumberFormat="1" applyFont="1" applyFill="1" applyBorder="1" applyAlignment="1">
      <alignment horizontal="center" vertical="center"/>
    </xf>
    <xf numFmtId="2" fontId="12" fillId="10" borderId="38" xfId="0" applyNumberFormat="1" applyFont="1" applyFill="1" applyBorder="1" applyAlignment="1">
      <alignment horizontal="center" vertical="center"/>
    </xf>
    <xf numFmtId="9" fontId="7" fillId="5" borderId="32" xfId="1" applyFont="1" applyFill="1" applyBorder="1" applyAlignment="1">
      <alignment horizontal="center" vertical="center"/>
    </xf>
    <xf numFmtId="9" fontId="7" fillId="5" borderId="13" xfId="1" applyFont="1" applyFill="1" applyBorder="1" applyAlignment="1">
      <alignment horizontal="center" vertical="center"/>
    </xf>
    <xf numFmtId="9" fontId="7" fillId="5" borderId="5" xfId="1" applyFont="1" applyFill="1" applyBorder="1" applyAlignment="1">
      <alignment horizontal="center" vertical="center"/>
    </xf>
    <xf numFmtId="11" fontId="19" fillId="5" borderId="32" xfId="0" applyNumberFormat="1" applyFont="1" applyFill="1" applyBorder="1" applyAlignment="1">
      <alignment horizontal="center" vertical="center"/>
    </xf>
    <xf numFmtId="11" fontId="19" fillId="5" borderId="13" xfId="0" applyNumberFormat="1" applyFont="1" applyFill="1" applyBorder="1" applyAlignment="1">
      <alignment horizontal="center" vertical="center"/>
    </xf>
    <xf numFmtId="11" fontId="19" fillId="5" borderId="5" xfId="0" applyNumberFormat="1" applyFont="1" applyFill="1" applyBorder="1" applyAlignment="1">
      <alignment horizontal="center" vertical="center"/>
    </xf>
    <xf numFmtId="11" fontId="18" fillId="5" borderId="32" xfId="0" applyNumberFormat="1" applyFont="1" applyFill="1" applyBorder="1" applyAlignment="1">
      <alignment horizontal="center" vertical="center"/>
    </xf>
    <xf numFmtId="11" fontId="18" fillId="5" borderId="13" xfId="0" applyNumberFormat="1" applyFont="1" applyFill="1" applyBorder="1" applyAlignment="1">
      <alignment horizontal="center" vertical="center"/>
    </xf>
    <xf numFmtId="11" fontId="18" fillId="5" borderId="5" xfId="0" applyNumberFormat="1" applyFont="1" applyFill="1" applyBorder="1" applyAlignment="1">
      <alignment horizontal="center" vertical="center"/>
    </xf>
    <xf numFmtId="2" fontId="7" fillId="5" borderId="32" xfId="0" applyNumberFormat="1" applyFont="1" applyFill="1" applyBorder="1" applyAlignment="1">
      <alignment horizontal="center" vertical="center"/>
    </xf>
    <xf numFmtId="2" fontId="7" fillId="5" borderId="13" xfId="0" applyNumberFormat="1" applyFont="1" applyFill="1" applyBorder="1" applyAlignment="1">
      <alignment horizontal="center" vertical="center"/>
    </xf>
    <xf numFmtId="2" fontId="7" fillId="5" borderId="5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textRotation="1"/>
    </xf>
    <xf numFmtId="0" fontId="7" fillId="10" borderId="13" xfId="0" applyFont="1" applyFill="1" applyBorder="1" applyAlignment="1">
      <alignment horizontal="center" vertical="center" textRotation="1"/>
    </xf>
    <xf numFmtId="0" fontId="7" fillId="10" borderId="5" xfId="0" applyFont="1" applyFill="1" applyBorder="1" applyAlignment="1">
      <alignment horizontal="center" vertical="center" textRotation="1"/>
    </xf>
    <xf numFmtId="2" fontId="16" fillId="10" borderId="2" xfId="0" applyNumberFormat="1" applyFont="1" applyFill="1" applyBorder="1" applyAlignment="1">
      <alignment horizontal="center" vertical="center"/>
    </xf>
    <xf numFmtId="2" fontId="16" fillId="10" borderId="13" xfId="0" applyNumberFormat="1" applyFont="1" applyFill="1" applyBorder="1" applyAlignment="1">
      <alignment horizontal="center" vertical="center"/>
    </xf>
    <xf numFmtId="2" fontId="16" fillId="10" borderId="5" xfId="0" applyNumberFormat="1" applyFont="1" applyFill="1" applyBorder="1" applyAlignment="1">
      <alignment horizontal="center" vertical="center"/>
    </xf>
    <xf numFmtId="2" fontId="12" fillId="10" borderId="2" xfId="0" applyNumberFormat="1" applyFont="1" applyFill="1" applyBorder="1" applyAlignment="1">
      <alignment horizontal="center" vertical="center"/>
    </xf>
    <xf numFmtId="2" fontId="12" fillId="10" borderId="13" xfId="0" applyNumberFormat="1" applyFont="1" applyFill="1" applyBorder="1" applyAlignment="1">
      <alignment horizontal="center" vertical="center"/>
    </xf>
    <xf numFmtId="2" fontId="12" fillId="10" borderId="5" xfId="0" applyNumberFormat="1" applyFont="1" applyFill="1" applyBorder="1" applyAlignment="1">
      <alignment horizontal="center" vertical="center"/>
    </xf>
    <xf numFmtId="11" fontId="16" fillId="10" borderId="2" xfId="0" applyNumberFormat="1" applyFont="1" applyFill="1" applyBorder="1" applyAlignment="1">
      <alignment horizontal="center" vertical="center"/>
    </xf>
    <xf numFmtId="11" fontId="16" fillId="10" borderId="13" xfId="0" applyNumberFormat="1" applyFont="1" applyFill="1" applyBorder="1" applyAlignment="1">
      <alignment horizontal="center" vertical="center"/>
    </xf>
    <xf numFmtId="11" fontId="16" fillId="10" borderId="5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textRotation="1"/>
    </xf>
    <xf numFmtId="0" fontId="2" fillId="5" borderId="39" xfId="0" applyFont="1" applyFill="1" applyBorder="1" applyAlignment="1">
      <alignment horizontal="center" vertical="center" textRotation="90"/>
    </xf>
    <xf numFmtId="0" fontId="2" fillId="5" borderId="33" xfId="0" applyFont="1" applyFill="1" applyBorder="1" applyAlignment="1">
      <alignment horizontal="center" vertical="center" textRotation="90"/>
    </xf>
    <xf numFmtId="0" fontId="2" fillId="5" borderId="40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1"/>
    </xf>
    <xf numFmtId="0" fontId="7" fillId="0" borderId="9" xfId="0" applyFont="1" applyFill="1" applyBorder="1" applyAlignment="1">
      <alignment horizontal="center" vertical="center" textRotation="1"/>
    </xf>
    <xf numFmtId="0" fontId="7" fillId="0" borderId="11" xfId="0" applyFont="1" applyFill="1" applyBorder="1" applyAlignment="1">
      <alignment horizontal="center" vertical="center" textRotation="1"/>
    </xf>
    <xf numFmtId="2" fontId="4" fillId="5" borderId="7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11" fontId="17" fillId="10" borderId="2" xfId="0" applyNumberFormat="1" applyFont="1" applyFill="1" applyBorder="1" applyAlignment="1">
      <alignment horizontal="center" vertical="center"/>
    </xf>
    <xf numFmtId="11" fontId="17" fillId="10" borderId="13" xfId="0" applyNumberFormat="1" applyFont="1" applyFill="1" applyBorder="1" applyAlignment="1">
      <alignment horizontal="center" vertical="center"/>
    </xf>
    <xf numFmtId="11" fontId="17" fillId="10" borderId="5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11" fontId="19" fillId="4" borderId="1" xfId="0" applyNumberFormat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2" fontId="18" fillId="4" borderId="7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 vertical="center"/>
    </xf>
    <xf numFmtId="2" fontId="18" fillId="4" borderId="12" xfId="0" applyNumberFormat="1" applyFont="1" applyFill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/>
    </xf>
    <xf numFmtId="9" fontId="7" fillId="4" borderId="7" xfId="1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9" fontId="7" fillId="4" borderId="12" xfId="1" applyFont="1" applyFill="1" applyBorder="1" applyAlignment="1">
      <alignment horizontal="center" vertical="center"/>
    </xf>
    <xf numFmtId="11" fontId="18" fillId="4" borderId="7" xfId="0" applyNumberFormat="1" applyFont="1" applyFill="1" applyBorder="1" applyAlignment="1">
      <alignment horizontal="center" vertical="center"/>
    </xf>
    <xf numFmtId="11" fontId="18" fillId="4" borderId="1" xfId="0" applyNumberFormat="1" applyFont="1" applyFill="1" applyBorder="1" applyAlignment="1">
      <alignment horizontal="center" vertical="center"/>
    </xf>
    <xf numFmtId="11" fontId="18" fillId="4" borderId="12" xfId="0" applyNumberFormat="1" applyFont="1" applyFill="1" applyBorder="1" applyAlignment="1">
      <alignment horizontal="center" vertical="center"/>
    </xf>
    <xf numFmtId="11" fontId="19" fillId="4" borderId="7" xfId="0" applyNumberFormat="1" applyFont="1" applyFill="1" applyBorder="1" applyAlignment="1">
      <alignment horizontal="center" vertical="center"/>
    </xf>
    <xf numFmtId="11" fontId="19" fillId="4" borderId="12" xfId="0" applyNumberFormat="1" applyFont="1" applyFill="1" applyBorder="1" applyAlignment="1">
      <alignment horizontal="center" vertical="center"/>
    </xf>
    <xf numFmtId="9" fontId="0" fillId="4" borderId="2" xfId="1" applyFont="1" applyFill="1" applyBorder="1" applyAlignment="1">
      <alignment horizontal="center" vertical="center"/>
    </xf>
    <xf numFmtId="11" fontId="4" fillId="4" borderId="2" xfId="0" applyNumberFormat="1" applyFont="1" applyFill="1" applyBorder="1" applyAlignment="1">
      <alignment horizontal="center" vertical="center"/>
    </xf>
    <xf numFmtId="11" fontId="5" fillId="4" borderId="2" xfId="0" applyNumberFormat="1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 textRotation="90"/>
    </xf>
    <xf numFmtId="0" fontId="8" fillId="8" borderId="33" xfId="0" applyFont="1" applyFill="1" applyBorder="1" applyAlignment="1">
      <alignment horizontal="center" vertical="center" textRotation="90"/>
    </xf>
    <xf numFmtId="0" fontId="8" fillId="8" borderId="40" xfId="0" applyFont="1" applyFill="1" applyBorder="1" applyAlignment="1">
      <alignment horizontal="center" vertical="center" textRotation="90"/>
    </xf>
    <xf numFmtId="2" fontId="4" fillId="8" borderId="7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1"/>
    </xf>
    <xf numFmtId="0" fontId="7" fillId="0" borderId="12" xfId="0" applyFont="1" applyFill="1" applyBorder="1" applyAlignment="1">
      <alignment horizontal="center" vertical="center" textRotation="1"/>
    </xf>
    <xf numFmtId="2" fontId="12" fillId="5" borderId="1" xfId="0" applyNumberFormat="1" applyFont="1" applyFill="1" applyBorder="1" applyAlignment="1">
      <alignment horizontal="center" vertical="center"/>
    </xf>
    <xf numFmtId="11" fontId="17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2" fontId="0" fillId="5" borderId="12" xfId="0" applyNumberFormat="1" applyFill="1" applyBorder="1" applyAlignment="1">
      <alignment horizontal="center" vertical="center"/>
    </xf>
    <xf numFmtId="9" fontId="0" fillId="5" borderId="12" xfId="1" applyFont="1" applyFill="1" applyBorder="1" applyAlignment="1">
      <alignment horizontal="center" vertical="center"/>
    </xf>
    <xf numFmtId="11" fontId="4" fillId="5" borderId="12" xfId="0" applyNumberFormat="1" applyFont="1" applyFill="1" applyBorder="1" applyAlignment="1">
      <alignment horizontal="center" vertical="center"/>
    </xf>
    <xf numFmtId="11" fontId="5" fillId="5" borderId="1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textRotation="1"/>
    </xf>
    <xf numFmtId="0" fontId="12" fillId="7" borderId="6" xfId="0" applyFont="1" applyFill="1" applyBorder="1" applyAlignment="1">
      <alignment horizontal="center" vertical="center" textRotation="1"/>
    </xf>
    <xf numFmtId="0" fontId="12" fillId="7" borderId="9" xfId="0" applyFont="1" applyFill="1" applyBorder="1" applyAlignment="1">
      <alignment horizontal="center" vertical="center" textRotation="1"/>
    </xf>
    <xf numFmtId="0" fontId="12" fillId="7" borderId="11" xfId="0" applyFont="1" applyFill="1" applyBorder="1" applyAlignment="1">
      <alignment horizontal="center" vertical="center" textRotation="1"/>
    </xf>
    <xf numFmtId="2" fontId="16" fillId="11" borderId="7" xfId="0" applyNumberFormat="1" applyFont="1" applyFill="1" applyBorder="1" applyAlignment="1">
      <alignment horizontal="center" vertical="center"/>
    </xf>
    <xf numFmtId="2" fontId="16" fillId="11" borderId="1" xfId="0" applyNumberFormat="1" applyFont="1" applyFill="1" applyBorder="1" applyAlignment="1">
      <alignment horizontal="center" vertical="center"/>
    </xf>
    <xf numFmtId="2" fontId="16" fillId="11" borderId="12" xfId="0" applyNumberFormat="1" applyFont="1" applyFill="1" applyBorder="1" applyAlignment="1">
      <alignment horizontal="center" vertical="center"/>
    </xf>
    <xf numFmtId="2" fontId="18" fillId="5" borderId="32" xfId="0" applyNumberFormat="1" applyFont="1" applyFill="1" applyBorder="1" applyAlignment="1">
      <alignment horizontal="center" vertical="center"/>
    </xf>
    <xf numFmtId="2" fontId="18" fillId="5" borderId="13" xfId="0" applyNumberFormat="1" applyFont="1" applyFill="1" applyBorder="1" applyAlignment="1">
      <alignment horizontal="center" vertical="center"/>
    </xf>
    <xf numFmtId="2" fontId="18" fillId="5" borderId="5" xfId="0" applyNumberFormat="1" applyFont="1" applyFill="1" applyBorder="1" applyAlignment="1">
      <alignment horizontal="center" vertical="center"/>
    </xf>
    <xf numFmtId="2" fontId="10" fillId="11" borderId="7" xfId="0" applyNumberFormat="1" applyFont="1" applyFill="1" applyBorder="1" applyAlignment="1">
      <alignment horizontal="center" vertical="center"/>
    </xf>
    <xf numFmtId="2" fontId="10" fillId="11" borderId="1" xfId="0" applyNumberFormat="1" applyFont="1" applyFill="1" applyBorder="1" applyAlignment="1">
      <alignment horizontal="center" vertical="center"/>
    </xf>
    <xf numFmtId="2" fontId="0" fillId="11" borderId="7" xfId="0" applyNumberFormat="1" applyFill="1" applyBorder="1" applyAlignment="1">
      <alignment horizontal="center" vertical="center"/>
    </xf>
    <xf numFmtId="11" fontId="4" fillId="11" borderId="7" xfId="0" applyNumberFormat="1" applyFont="1" applyFill="1" applyBorder="1" applyAlignment="1">
      <alignment horizontal="center" vertical="center"/>
    </xf>
    <xf numFmtId="11" fontId="5" fillId="11" borderId="7" xfId="0" applyNumberFormat="1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 textRotation="90"/>
    </xf>
    <xf numFmtId="0" fontId="8" fillId="8" borderId="26" xfId="0" applyFont="1" applyFill="1" applyBorder="1" applyAlignment="1">
      <alignment horizontal="center" vertical="center" textRotation="90"/>
    </xf>
    <xf numFmtId="0" fontId="8" fillId="8" borderId="27" xfId="0" applyFont="1" applyFill="1" applyBorder="1" applyAlignment="1">
      <alignment horizontal="center" vertical="center" textRotation="90"/>
    </xf>
    <xf numFmtId="0" fontId="7" fillId="7" borderId="23" xfId="0" applyFont="1" applyFill="1" applyBorder="1" applyAlignment="1">
      <alignment horizontal="center" vertical="center" textRotation="90"/>
    </xf>
    <xf numFmtId="0" fontId="7" fillId="7" borderId="24" xfId="0" applyFont="1" applyFill="1" applyBorder="1" applyAlignment="1">
      <alignment horizontal="center" vertical="center" textRotation="90"/>
    </xf>
    <xf numFmtId="0" fontId="7" fillId="7" borderId="26" xfId="0" applyFont="1" applyFill="1" applyBorder="1" applyAlignment="1">
      <alignment horizontal="center" vertical="center" textRotation="90"/>
    </xf>
    <xf numFmtId="0" fontId="7" fillId="7" borderId="0" xfId="0" applyFont="1" applyFill="1" applyBorder="1" applyAlignment="1">
      <alignment horizontal="center" vertical="center" textRotation="90"/>
    </xf>
    <xf numFmtId="0" fontId="7" fillId="7" borderId="50" xfId="0" applyFont="1" applyFill="1" applyBorder="1" applyAlignment="1">
      <alignment horizontal="center" vertical="center" textRotation="90"/>
    </xf>
    <xf numFmtId="0" fontId="7" fillId="7" borderId="3" xfId="0" applyFont="1" applyFill="1" applyBorder="1" applyAlignment="1">
      <alignment horizontal="center" vertical="center" textRotation="90"/>
    </xf>
    <xf numFmtId="2" fontId="12" fillId="11" borderId="7" xfId="0" applyNumberFormat="1" applyFont="1" applyFill="1" applyBorder="1" applyAlignment="1">
      <alignment horizontal="center" vertical="center"/>
    </xf>
    <xf numFmtId="2" fontId="12" fillId="11" borderId="12" xfId="0" applyNumberFormat="1" applyFont="1" applyFill="1" applyBorder="1" applyAlignment="1">
      <alignment horizontal="center" vertical="center"/>
    </xf>
    <xf numFmtId="9" fontId="12" fillId="11" borderId="7" xfId="1" applyFont="1" applyFill="1" applyBorder="1" applyAlignment="1">
      <alignment horizontal="center" vertical="center"/>
    </xf>
    <xf numFmtId="9" fontId="12" fillId="11" borderId="1" xfId="1" applyFont="1" applyFill="1" applyBorder="1" applyAlignment="1">
      <alignment horizontal="center" vertical="center"/>
    </xf>
    <xf numFmtId="9" fontId="12" fillId="11" borderId="12" xfId="1" applyFont="1" applyFill="1" applyBorder="1" applyAlignment="1">
      <alignment horizontal="center" vertical="center"/>
    </xf>
    <xf numFmtId="11" fontId="16" fillId="11" borderId="7" xfId="0" applyNumberFormat="1" applyFont="1" applyFill="1" applyBorder="1" applyAlignment="1">
      <alignment horizontal="center" vertical="center"/>
    </xf>
    <xf numFmtId="11" fontId="16" fillId="11" borderId="1" xfId="0" applyNumberFormat="1" applyFont="1" applyFill="1" applyBorder="1" applyAlignment="1">
      <alignment horizontal="center" vertical="center"/>
    </xf>
    <xf numFmtId="11" fontId="16" fillId="11" borderId="12" xfId="0" applyNumberFormat="1" applyFont="1" applyFill="1" applyBorder="1" applyAlignment="1">
      <alignment horizontal="center" vertical="center"/>
    </xf>
    <xf numFmtId="11" fontId="17" fillId="11" borderId="7" xfId="0" applyNumberFormat="1" applyFont="1" applyFill="1" applyBorder="1" applyAlignment="1">
      <alignment horizontal="center" vertical="center"/>
    </xf>
    <xf numFmtId="11" fontId="17" fillId="11" borderId="12" xfId="0" applyNumberFormat="1" applyFont="1" applyFill="1" applyBorder="1" applyAlignment="1">
      <alignment horizontal="center" vertical="center"/>
    </xf>
    <xf numFmtId="0" fontId="2" fillId="11" borderId="23" xfId="0" applyFont="1" applyFill="1" applyBorder="1" applyAlignment="1">
      <alignment horizontal="center" vertical="center" textRotation="90"/>
    </xf>
    <xf numFmtId="0" fontId="2" fillId="11" borderId="26" xfId="0" applyFont="1" applyFill="1" applyBorder="1" applyAlignment="1">
      <alignment horizontal="center" vertical="center" textRotation="90"/>
    </xf>
    <xf numFmtId="0" fontId="2" fillId="11" borderId="27" xfId="0" applyFont="1" applyFill="1" applyBorder="1" applyAlignment="1">
      <alignment horizontal="center" vertical="center" textRotation="90"/>
    </xf>
    <xf numFmtId="0" fontId="8" fillId="10" borderId="2" xfId="0" applyFont="1" applyFill="1" applyBorder="1" applyAlignment="1">
      <alignment horizontal="center" vertical="center" textRotation="1"/>
    </xf>
    <xf numFmtId="0" fontId="8" fillId="10" borderId="13" xfId="0" applyFont="1" applyFill="1" applyBorder="1" applyAlignment="1">
      <alignment horizontal="center" vertical="center" textRotation="1"/>
    </xf>
    <xf numFmtId="2" fontId="4" fillId="10" borderId="2" xfId="0" applyNumberFormat="1" applyFont="1" applyFill="1" applyBorder="1" applyAlignment="1">
      <alignment horizontal="center" vertical="center"/>
    </xf>
    <xf numFmtId="2" fontId="4" fillId="10" borderId="13" xfId="0" applyNumberFormat="1" applyFont="1" applyFill="1" applyBorder="1" applyAlignment="1">
      <alignment horizontal="center" vertical="center"/>
    </xf>
    <xf numFmtId="2" fontId="4" fillId="10" borderId="5" xfId="0" applyNumberFormat="1" applyFont="1" applyFill="1" applyBorder="1" applyAlignment="1">
      <alignment horizontal="center" vertical="center"/>
    </xf>
    <xf numFmtId="2" fontId="0" fillId="10" borderId="2" xfId="0" applyNumberFormat="1" applyFill="1" applyBorder="1" applyAlignment="1">
      <alignment horizontal="center" vertical="center"/>
    </xf>
    <xf numFmtId="2" fontId="0" fillId="10" borderId="13" xfId="0" applyNumberFormat="1" applyFill="1" applyBorder="1" applyAlignment="1">
      <alignment horizontal="center" vertical="center"/>
    </xf>
    <xf numFmtId="2" fontId="0" fillId="10" borderId="5" xfId="0" applyNumberFormat="1" applyFill="1" applyBorder="1" applyAlignment="1">
      <alignment horizontal="center" vertical="center"/>
    </xf>
    <xf numFmtId="9" fontId="0" fillId="10" borderId="2" xfId="1" applyFont="1" applyFill="1" applyBorder="1" applyAlignment="1">
      <alignment horizontal="center" vertical="center"/>
    </xf>
    <xf numFmtId="9" fontId="0" fillId="10" borderId="13" xfId="1" applyFont="1" applyFill="1" applyBorder="1" applyAlignment="1">
      <alignment horizontal="center" vertical="center"/>
    </xf>
    <xf numFmtId="9" fontId="0" fillId="10" borderId="5" xfId="1" applyFont="1" applyFill="1" applyBorder="1" applyAlignment="1">
      <alignment horizontal="center" vertical="center"/>
    </xf>
    <xf numFmtId="11" fontId="4" fillId="10" borderId="2" xfId="0" applyNumberFormat="1" applyFont="1" applyFill="1" applyBorder="1" applyAlignment="1">
      <alignment horizontal="center" vertical="center"/>
    </xf>
    <xf numFmtId="11" fontId="4" fillId="10" borderId="13" xfId="0" applyNumberFormat="1" applyFont="1" applyFill="1" applyBorder="1" applyAlignment="1">
      <alignment horizontal="center" vertical="center"/>
    </xf>
    <xf numFmtId="11" fontId="4" fillId="10" borderId="5" xfId="0" applyNumberFormat="1" applyFont="1" applyFill="1" applyBorder="1" applyAlignment="1">
      <alignment horizontal="center" vertical="center"/>
    </xf>
    <xf numFmtId="11" fontId="5" fillId="10" borderId="2" xfId="0" applyNumberFormat="1" applyFont="1" applyFill="1" applyBorder="1" applyAlignment="1">
      <alignment horizontal="center" vertical="center"/>
    </xf>
    <xf numFmtId="11" fontId="5" fillId="10" borderId="13" xfId="0" applyNumberFormat="1" applyFont="1" applyFill="1" applyBorder="1" applyAlignment="1">
      <alignment horizontal="center" vertical="center"/>
    </xf>
    <xf numFmtId="11" fontId="5" fillId="10" borderId="5" xfId="0" applyNumberFormat="1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 textRotation="90"/>
    </xf>
    <xf numFmtId="0" fontId="2" fillId="10" borderId="33" xfId="0" applyFont="1" applyFill="1" applyBorder="1" applyAlignment="1">
      <alignment horizontal="center" vertical="center" textRotation="90"/>
    </xf>
    <xf numFmtId="0" fontId="2" fillId="10" borderId="22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2" fontId="11" fillId="0" borderId="8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paper/results/Day%200/Summary%20Results%20Day%200_QC_K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DTRL/WA%203-095/Results/QC'd%20-%20JJS/Task%201%20thermal%20treatment/90%20C%20test/Data%20Results/Series%202/Day%205/Excel%20Files/Summary%20Results%20Day%205_BI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DTRL/WA%203-095/Results/QC'd%20-%20JJS/Task%201%20thermal%20treatment/90%20C%20test/Data%20Results/Series%202/Day%207/Excel%20Files/Summary%20Results%20Day%207_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DTRL/WA%203-095/Results/QC'd%20-%20JJS/Task%201%20thermal%20treatment/90%20C%20test/Data%20Results/Series%202/Day%200/Summary%20Results%20Day%200_Test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paper/results/Day%202/Summary%20Results%20Day%202_QC_K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paper/results/Day%205/Summary%20Results%20Day%205_QC_K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paper/results/Day%207/Summary%20Results%20Day%207_QC_K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paper/results/Day%209/Summary%20Results%20Day%209%20_QC_K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DTRL/WA%203-095/Results/QC'd%20-%20JJS/Task%201%20thermal%20treatment/90%20C%20test/Data%20Results/Series%202/Day%209/Summary%20Results%20Day%209_Test%20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DTRL/WA%203-095/Results/QC'd%20-%20JJS/Task%201%20thermal%20treatment/90%20C%20test/Data%20Results/Series%202/Day%2015/Summary%20Results%20Day%2015_Test%2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ab/DTRL/WA%203-095/Results/QC'd%20-%20JJS/Task%201%20thermal%20treatment/90%20C%20test/Data%20Results/Series%202/Day%202/Excel%20Files/Summary%20Results%20Day%202_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Inoculation Controls(0)"/>
      <sheetName val="Soils Controls(0)"/>
      <sheetName val="Negative Controls(0)"/>
    </sheetNames>
    <sheetDataSet>
      <sheetData sheetId="0">
        <row r="3">
          <cell r="K3" t="str">
            <v>95-SS-IC-01</v>
          </cell>
          <cell r="L3">
            <v>7.2886962605902559</v>
          </cell>
          <cell r="M3">
            <v>19440000</v>
          </cell>
          <cell r="N3">
            <v>972000</v>
          </cell>
          <cell r="O3">
            <v>20</v>
          </cell>
        </row>
        <row r="4">
          <cell r="K4" t="str">
            <v>95-SS-IC-02</v>
          </cell>
          <cell r="L4">
            <v>7.2576785748691846</v>
          </cell>
          <cell r="M4">
            <v>18100000</v>
          </cell>
          <cell r="N4">
            <v>905000</v>
          </cell>
          <cell r="O4">
            <v>20</v>
          </cell>
        </row>
        <row r="5">
          <cell r="K5" t="str">
            <v>95-SS-IC-03</v>
          </cell>
          <cell r="L5">
            <v>6.9052560487484511</v>
          </cell>
          <cell r="M5">
            <v>8040000</v>
          </cell>
          <cell r="N5">
            <v>402000</v>
          </cell>
          <cell r="O5">
            <v>20</v>
          </cell>
        </row>
        <row r="6">
          <cell r="K6" t="str">
            <v>95-SS-IC-04</v>
          </cell>
          <cell r="L6">
            <v>7.1398790864012369</v>
          </cell>
          <cell r="M6">
            <v>13800000</v>
          </cell>
          <cell r="N6">
            <v>690000</v>
          </cell>
          <cell r="O6">
            <v>20</v>
          </cell>
        </row>
        <row r="7">
          <cell r="K7" t="str">
            <v>95-SS-IC-05</v>
          </cell>
          <cell r="L7">
            <v>6.9731278535996983</v>
          </cell>
          <cell r="M7">
            <v>9400000</v>
          </cell>
          <cell r="N7">
            <v>470000</v>
          </cell>
          <cell r="O7">
            <v>20</v>
          </cell>
        </row>
        <row r="8">
          <cell r="K8" t="str">
            <v>95-SS-IC-06</v>
          </cell>
          <cell r="L8">
            <v>7.3617278360175931</v>
          </cell>
          <cell r="M8">
            <v>23000000</v>
          </cell>
          <cell r="N8">
            <v>1150000</v>
          </cell>
          <cell r="O8">
            <v>20</v>
          </cell>
        </row>
        <row r="9">
          <cell r="K9" t="str">
            <v>95-SS-IC-07</v>
          </cell>
          <cell r="L9">
            <v>7.2576785748691846</v>
          </cell>
          <cell r="M9">
            <v>18100000</v>
          </cell>
          <cell r="N9">
            <v>905000</v>
          </cell>
          <cell r="O9">
            <v>20</v>
          </cell>
        </row>
        <row r="10">
          <cell r="K10" t="str">
            <v>95-SS-IC-08</v>
          </cell>
          <cell r="L10">
            <v>7.2671717284030137</v>
          </cell>
          <cell r="M10">
            <v>18500000</v>
          </cell>
          <cell r="N10">
            <v>925000</v>
          </cell>
          <cell r="O10">
            <v>20</v>
          </cell>
        </row>
        <row r="11">
          <cell r="K11" t="str">
            <v>95-SS-IC-09</v>
          </cell>
          <cell r="L11">
            <v>7.3384564936046051</v>
          </cell>
          <cell r="M11">
            <v>21800000</v>
          </cell>
          <cell r="N11">
            <v>1090000</v>
          </cell>
          <cell r="O11">
            <v>20</v>
          </cell>
        </row>
        <row r="12">
          <cell r="K12" t="str">
            <v>95-SS-IC-10</v>
          </cell>
          <cell r="L12">
            <v>7.2440295890300215</v>
          </cell>
          <cell r="M12">
            <v>17540000</v>
          </cell>
          <cell r="N12">
            <v>877000</v>
          </cell>
          <cell r="O12">
            <v>20</v>
          </cell>
        </row>
        <row r="13">
          <cell r="K13" t="str">
            <v>95-SS-P-01</v>
          </cell>
          <cell r="L13">
            <v>7.4183012913197457</v>
          </cell>
          <cell r="M13">
            <v>26200000</v>
          </cell>
          <cell r="N13">
            <v>1310000</v>
          </cell>
          <cell r="O13">
            <v>20</v>
          </cell>
        </row>
        <row r="14">
          <cell r="K14" t="str">
            <v>95-SS-P-02</v>
          </cell>
          <cell r="L14">
            <v>7.2944662261615933</v>
          </cell>
          <cell r="M14">
            <v>19700000</v>
          </cell>
          <cell r="N14">
            <v>985000</v>
          </cell>
          <cell r="O14">
            <v>20</v>
          </cell>
        </row>
        <row r="15">
          <cell r="K15" t="str">
            <v>95-SS-P-03</v>
          </cell>
          <cell r="L15">
            <v>7.3979400086720375</v>
          </cell>
          <cell r="M15">
            <v>25000000</v>
          </cell>
          <cell r="N15">
            <v>1250000</v>
          </cell>
          <cell r="O15">
            <v>20</v>
          </cell>
        </row>
        <row r="16">
          <cell r="K16" t="str">
            <v>95-P1-CL-90-PC-01</v>
          </cell>
          <cell r="L16">
            <v>7.6222554810811571</v>
          </cell>
          <cell r="M16">
            <v>41904000</v>
          </cell>
          <cell r="N16">
            <v>1940000</v>
          </cell>
          <cell r="O16">
            <v>21.6</v>
          </cell>
        </row>
        <row r="17">
          <cell r="K17" t="str">
            <v>95-P1-CL-90-PC-02</v>
          </cell>
          <cell r="L17">
            <v>7.6808791744268108</v>
          </cell>
          <cell r="M17">
            <v>47960000</v>
          </cell>
          <cell r="N17">
            <v>2200000</v>
          </cell>
          <cell r="O17">
            <v>21.8</v>
          </cell>
        </row>
        <row r="18">
          <cell r="K18" t="str">
            <v>95-P1-CL-90-PC-03</v>
          </cell>
          <cell r="L18">
            <v>7.5153438930883807</v>
          </cell>
          <cell r="M18">
            <v>32760000</v>
          </cell>
          <cell r="N18">
            <v>1560000</v>
          </cell>
          <cell r="O18">
            <v>21</v>
          </cell>
        </row>
        <row r="19">
          <cell r="K19" t="str">
            <v>95-P1-LO-90-PC-01</v>
          </cell>
          <cell r="L19">
            <v>7.7227846930549946</v>
          </cell>
          <cell r="M19">
            <v>52818333.333333328</v>
          </cell>
          <cell r="N19">
            <v>2456666.6666666665</v>
          </cell>
          <cell r="O19">
            <v>21.5</v>
          </cell>
        </row>
        <row r="20">
          <cell r="K20" t="str">
            <v>95-P1-LO-90-PC-02</v>
          </cell>
          <cell r="L20">
            <v>7.6546962286468831</v>
          </cell>
          <cell r="M20">
            <v>45154000</v>
          </cell>
          <cell r="N20">
            <v>2140000</v>
          </cell>
          <cell r="O20">
            <v>21.1</v>
          </cell>
        </row>
        <row r="21">
          <cell r="K21" t="str">
            <v>95-P1-LO-90-PC-03</v>
          </cell>
          <cell r="L21">
            <v>7.6154871183986588</v>
          </cell>
          <cell r="M21">
            <v>41256000</v>
          </cell>
          <cell r="N21">
            <v>1910000</v>
          </cell>
          <cell r="O21">
            <v>21.6</v>
          </cell>
        </row>
        <row r="22">
          <cell r="K22" t="str">
            <v>95-P1-SA-90-PC-01</v>
          </cell>
          <cell r="L22">
            <v>7.8433366141969865</v>
          </cell>
          <cell r="M22">
            <v>69716666.666666657</v>
          </cell>
          <cell r="N22">
            <v>3916666.666666666</v>
          </cell>
          <cell r="O22">
            <v>17.8</v>
          </cell>
        </row>
        <row r="23">
          <cell r="K23" t="str">
            <v>95-P1-SA-90-PC-02</v>
          </cell>
          <cell r="L23">
            <v>7.508754102588731</v>
          </cell>
          <cell r="M23">
            <v>32266666.666666668</v>
          </cell>
          <cell r="N23">
            <v>1833333.3333333333</v>
          </cell>
          <cell r="O23">
            <v>17.600000000000001</v>
          </cell>
        </row>
        <row r="24">
          <cell r="K24" t="str">
            <v>95-P1-SA-90-PC-03</v>
          </cell>
          <cell r="L24">
            <v>7.850278552518037</v>
          </cell>
          <cell r="M24">
            <v>70840000</v>
          </cell>
          <cell r="N24">
            <v>3850000</v>
          </cell>
          <cell r="O24">
            <v>18.399999999999999</v>
          </cell>
        </row>
        <row r="25">
          <cell r="K25" t="str">
            <v>95-P1-SS-90-NC-1</v>
          </cell>
          <cell r="L25">
            <v>7.0581074285707285E-2</v>
          </cell>
          <cell r="M25">
            <v>1.1764705882352942</v>
          </cell>
          <cell r="N25">
            <v>5.8823529411764705E-2</v>
          </cell>
          <cell r="O25">
            <v>20</v>
          </cell>
        </row>
        <row r="26">
          <cell r="K26" t="str">
            <v>95-P1-CL-90-NC-1</v>
          </cell>
          <cell r="L26">
            <v>1.9365137424788934</v>
          </cell>
          <cell r="M26">
            <v>86.4</v>
          </cell>
          <cell r="N26">
            <v>4</v>
          </cell>
          <cell r="O26">
            <v>21.6</v>
          </cell>
        </row>
        <row r="27">
          <cell r="K27" t="str">
            <v>95-P1-LO-90-NC-1</v>
          </cell>
          <cell r="L27">
            <v>1.9304395947667001</v>
          </cell>
          <cell r="M27">
            <v>85.2</v>
          </cell>
          <cell r="N27">
            <v>4</v>
          </cell>
          <cell r="O27">
            <v>21.3</v>
          </cell>
        </row>
        <row r="28">
          <cell r="K28" t="str">
            <v>95-P1-SA-90-NC-1</v>
          </cell>
          <cell r="L28">
            <v>1.8573324964312685</v>
          </cell>
          <cell r="M28">
            <v>72</v>
          </cell>
          <cell r="N28">
            <v>4</v>
          </cell>
          <cell r="O28">
            <v>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lter counts"/>
      <sheetName val="Data QC"/>
      <sheetName val="Qcount"/>
    </sheetNames>
    <sheetDataSet>
      <sheetData sheetId="0">
        <row r="4">
          <cell r="K4" t="str">
            <v>95-P1-BI-90-BP-5d-01</v>
          </cell>
          <cell r="L4">
            <v>5.8312296938670629</v>
          </cell>
          <cell r="M4">
            <v>678000</v>
          </cell>
          <cell r="N4">
            <v>67800</v>
          </cell>
          <cell r="O4">
            <v>10</v>
          </cell>
        </row>
        <row r="5">
          <cell r="K5" t="str">
            <v>95-P1-90-BS-5d-01</v>
          </cell>
          <cell r="L5">
            <v>1.178069825037769</v>
          </cell>
          <cell r="M5">
            <v>15.068493150684931</v>
          </cell>
          <cell r="N5">
            <v>1.5068493150684932</v>
          </cell>
          <cell r="O5">
            <v>10</v>
          </cell>
        </row>
        <row r="6">
          <cell r="K6" t="str">
            <v>95-P1-90-BS-5d-02</v>
          </cell>
          <cell r="L6">
            <v>0.75696195131370547</v>
          </cell>
          <cell r="M6">
            <v>5.7142857142857135</v>
          </cell>
          <cell r="N6">
            <v>0.5714285714285714</v>
          </cell>
          <cell r="O6">
            <v>10</v>
          </cell>
        </row>
        <row r="7">
          <cell r="K7" t="str">
            <v>95-P1-90-BS-5d-03</v>
          </cell>
          <cell r="L7">
            <v>0.14266750356873154</v>
          </cell>
          <cell r="M7">
            <v>1.3888888888888888</v>
          </cell>
          <cell r="N7">
            <v>0.1388888888888889</v>
          </cell>
          <cell r="O7">
            <v>10</v>
          </cell>
        </row>
        <row r="8">
          <cell r="K8" t="str">
            <v>95-P1-90-BS-5d-04</v>
          </cell>
          <cell r="L8">
            <v>0.92081875395237511</v>
          </cell>
          <cell r="M8">
            <v>8.3333333333333321</v>
          </cell>
          <cell r="N8">
            <v>0.83333333333333326</v>
          </cell>
          <cell r="O8">
            <v>10</v>
          </cell>
        </row>
        <row r="9">
          <cell r="K9" t="str">
            <v>95-P1-90-BS-5d-05</v>
          </cell>
          <cell r="L9">
            <v>0.45593195564972433</v>
          </cell>
          <cell r="M9">
            <v>2.8571428571428568</v>
          </cell>
          <cell r="N9">
            <v>0.2857142857142857</v>
          </cell>
          <cell r="O9">
            <v>10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lter counts"/>
      <sheetName val="Data QC"/>
      <sheetName val="Qcount"/>
    </sheetNames>
    <sheetDataSet>
      <sheetData sheetId="0">
        <row r="4">
          <cell r="K4" t="str">
            <v>95-P1-BI-90-BP-7d-01</v>
          </cell>
          <cell r="L4">
            <v>6.7626785637274365</v>
          </cell>
          <cell r="M4">
            <v>5790000</v>
          </cell>
          <cell r="N4">
            <v>579000</v>
          </cell>
          <cell r="O4">
            <v>10</v>
          </cell>
        </row>
        <row r="5">
          <cell r="K5" t="str">
            <v>95-P1-90-BS-7d-01</v>
          </cell>
          <cell r="L5">
            <v>0.10790539730951963</v>
          </cell>
          <cell r="M5">
            <v>1.2820512820512822</v>
          </cell>
          <cell r="N5">
            <v>0.12820512820512822</v>
          </cell>
          <cell r="O5">
            <v>10</v>
          </cell>
        </row>
        <row r="6">
          <cell r="K6" t="str">
            <v>95-P1-90-BS-7d-02</v>
          </cell>
          <cell r="L6">
            <v>9.691001300805642E-2</v>
          </cell>
          <cell r="M6">
            <v>1.25</v>
          </cell>
          <cell r="N6">
            <v>0.125</v>
          </cell>
          <cell r="O6">
            <v>10</v>
          </cell>
        </row>
        <row r="7">
          <cell r="K7" t="str">
            <v>95-P1-90-BS-7d-03</v>
          </cell>
          <cell r="L7">
            <v>9.15149811213503E-2</v>
          </cell>
          <cell r="M7">
            <v>1.2345679012345681</v>
          </cell>
          <cell r="N7">
            <v>0.1234567901234568</v>
          </cell>
          <cell r="O7">
            <v>10</v>
          </cell>
        </row>
        <row r="8">
          <cell r="K8" t="str">
            <v>95-P1-90-BS-7d-04</v>
          </cell>
          <cell r="L8">
            <v>0.10790539730951963</v>
          </cell>
          <cell r="M8">
            <v>1.2820512820512822</v>
          </cell>
          <cell r="N8">
            <v>0.12820512820512822</v>
          </cell>
          <cell r="O8">
            <v>10</v>
          </cell>
        </row>
        <row r="9">
          <cell r="K9" t="str">
            <v>95-P1-90-BS-7d-05</v>
          </cell>
          <cell r="L9">
            <v>0.1191864077192086</v>
          </cell>
          <cell r="M9">
            <v>1.3157894736842104</v>
          </cell>
          <cell r="N9">
            <v>0.13157894736842105</v>
          </cell>
          <cell r="O9">
            <v>10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Inoculation Controls(0)"/>
      <sheetName val="Soils Controls(0)"/>
      <sheetName val="Negative Controls(0)"/>
    </sheetNames>
    <sheetDataSet>
      <sheetData sheetId="0">
        <row r="3">
          <cell r="K3" t="str">
            <v>95-P1-SS-90-IN-0d-01</v>
          </cell>
          <cell r="L3">
            <v>6.8388490907372557</v>
          </cell>
          <cell r="M3">
            <v>6900000</v>
          </cell>
          <cell r="N3">
            <v>345000</v>
          </cell>
          <cell r="O3">
            <v>20</v>
          </cell>
        </row>
        <row r="4">
          <cell r="K4" t="str">
            <v>95-P1-SS-90-IN-0d-02</v>
          </cell>
          <cell r="L4">
            <v>7.0382226383687181</v>
          </cell>
          <cell r="M4">
            <v>10920000</v>
          </cell>
          <cell r="N4">
            <v>546000</v>
          </cell>
          <cell r="O4">
            <v>20</v>
          </cell>
        </row>
        <row r="5">
          <cell r="K5" t="str">
            <v>95-P1-SS-90-IN-0d-03</v>
          </cell>
          <cell r="L5">
            <v>6.9921114877869499</v>
          </cell>
          <cell r="M5">
            <v>9820000</v>
          </cell>
          <cell r="N5">
            <v>491000</v>
          </cell>
          <cell r="O5">
            <v>20</v>
          </cell>
        </row>
        <row r="6">
          <cell r="K6" t="str">
            <v>95-P1-SS-90-IN-0d-04</v>
          </cell>
          <cell r="L6">
            <v>7.0476641946015599</v>
          </cell>
          <cell r="M6">
            <v>11160000</v>
          </cell>
          <cell r="N6">
            <v>558000</v>
          </cell>
          <cell r="O6">
            <v>20</v>
          </cell>
        </row>
        <row r="7">
          <cell r="K7" t="str">
            <v>95-P1-SS-90-IN-0d-05</v>
          </cell>
          <cell r="L7">
            <v>7.2681097298084785</v>
          </cell>
          <cell r="M7">
            <v>18540000</v>
          </cell>
          <cell r="N7">
            <v>927000</v>
          </cell>
          <cell r="O7">
            <v>20</v>
          </cell>
        </row>
        <row r="8">
          <cell r="K8" t="str">
            <v>95-P1-SS-90-PC-0d-01</v>
          </cell>
          <cell r="L8">
            <v>6.9552065375419421</v>
          </cell>
          <cell r="M8">
            <v>9020000</v>
          </cell>
          <cell r="N8">
            <v>451000</v>
          </cell>
          <cell r="O8">
            <v>20</v>
          </cell>
        </row>
        <row r="9">
          <cell r="K9" t="str">
            <v>95-P1-SS-90-PC-0d-02</v>
          </cell>
          <cell r="L9">
            <v>6.8998205024270964</v>
          </cell>
          <cell r="M9">
            <v>7940000</v>
          </cell>
          <cell r="N9">
            <v>397000</v>
          </cell>
          <cell r="O9">
            <v>20</v>
          </cell>
        </row>
        <row r="10">
          <cell r="K10" t="str">
            <v>95-P1-SS-90-PC-0d-03</v>
          </cell>
          <cell r="L10">
            <v>7.1316186643491255</v>
          </cell>
          <cell r="M10">
            <v>13540000</v>
          </cell>
          <cell r="N10">
            <v>677000</v>
          </cell>
          <cell r="O10">
            <v>20</v>
          </cell>
        </row>
        <row r="11">
          <cell r="K11" t="str">
            <v>95-P1-CL-90-PC-0d-01</v>
          </cell>
          <cell r="L11">
            <v>7.0482086670241459</v>
          </cell>
          <cell r="M11">
            <v>11174000</v>
          </cell>
          <cell r="N11">
            <v>503333.33333333331</v>
          </cell>
          <cell r="O11">
            <v>22.2</v>
          </cell>
        </row>
        <row r="12">
          <cell r="K12" t="str">
            <v>95-P1-CL-90-PC-0d-02</v>
          </cell>
          <cell r="L12">
            <v>7.2423426210246431</v>
          </cell>
          <cell r="M12">
            <v>17472000</v>
          </cell>
          <cell r="N12">
            <v>780000</v>
          </cell>
          <cell r="O12">
            <v>22.4</v>
          </cell>
        </row>
        <row r="13">
          <cell r="K13" t="str">
            <v>95-P1-CL-90-PC-0d-03</v>
          </cell>
          <cell r="L13">
            <v>7.5175653530823388</v>
          </cell>
          <cell r="M13">
            <v>32927999.999999996</v>
          </cell>
          <cell r="N13">
            <v>1470000</v>
          </cell>
          <cell r="O13">
            <v>22.4</v>
          </cell>
        </row>
        <row r="14">
          <cell r="K14" t="str">
            <v>95-P1-LO-90-PC-0d-01</v>
          </cell>
          <cell r="L14">
            <v>7.0670832607377321</v>
          </cell>
          <cell r="M14">
            <v>11670333.333333334</v>
          </cell>
          <cell r="N14">
            <v>523333.33333333331</v>
          </cell>
          <cell r="O14">
            <v>22.3</v>
          </cell>
        </row>
        <row r="15">
          <cell r="K15" t="str">
            <v>95-P1-LO-90-PC-0d-02</v>
          </cell>
          <cell r="L15">
            <v>7.321384371537909</v>
          </cell>
          <cell r="M15">
            <v>20959666.666666664</v>
          </cell>
          <cell r="N15">
            <v>923333.33333333326</v>
          </cell>
          <cell r="O15">
            <v>22.7</v>
          </cell>
        </row>
        <row r="16">
          <cell r="K16" t="str">
            <v>95-P1-LO-90-PC-0d-03</v>
          </cell>
          <cell r="L16">
            <v>7.3018182481933156</v>
          </cell>
          <cell r="M16">
            <v>20036333.333333332</v>
          </cell>
          <cell r="N16">
            <v>923333.33333333326</v>
          </cell>
          <cell r="O16">
            <v>21.7</v>
          </cell>
        </row>
        <row r="17">
          <cell r="K17" t="str">
            <v>95-P1-SA-90-PC-0d-01</v>
          </cell>
          <cell r="L17">
            <v>7.0080320951839896</v>
          </cell>
          <cell r="M17">
            <v>10186666.666666668</v>
          </cell>
          <cell r="N17">
            <v>533333.33333333337</v>
          </cell>
          <cell r="O17">
            <v>19.100000000000001</v>
          </cell>
        </row>
        <row r="18">
          <cell r="K18" t="str">
            <v>95-P1-SA-90-PC-0d-02</v>
          </cell>
          <cell r="L18">
            <v>7.3307248386532349</v>
          </cell>
          <cell r="M18">
            <v>21415333.333333332</v>
          </cell>
          <cell r="N18">
            <v>1176666.6666666667</v>
          </cell>
          <cell r="O18">
            <v>18.2</v>
          </cell>
        </row>
        <row r="19">
          <cell r="K19" t="str">
            <v>95-P1-SA-90-PC-0d-03</v>
          </cell>
          <cell r="L19">
            <v>7.4271830575584596</v>
          </cell>
          <cell r="M19">
            <v>26741333.333333328</v>
          </cell>
          <cell r="N19">
            <v>1453333.3333333333</v>
          </cell>
          <cell r="O19">
            <v>18.399999999999999</v>
          </cell>
        </row>
        <row r="20">
          <cell r="K20" t="str">
            <v>95-P1-BI-90-BP-0d-01</v>
          </cell>
          <cell r="L20">
            <v>6.7315887651867383</v>
          </cell>
          <cell r="M20">
            <v>5390000</v>
          </cell>
          <cell r="N20">
            <v>539000</v>
          </cell>
          <cell r="O20">
            <v>10</v>
          </cell>
        </row>
        <row r="21">
          <cell r="K21" t="str">
            <v>95-P1-BI-90-BP-0d-02</v>
          </cell>
          <cell r="L21">
            <v>6.7168377232995242</v>
          </cell>
          <cell r="M21">
            <v>5210000</v>
          </cell>
          <cell r="N21">
            <v>521000</v>
          </cell>
          <cell r="O21">
            <v>10</v>
          </cell>
        </row>
        <row r="22">
          <cell r="K22" t="str">
            <v>95-P1-BI-90-BP-0d-03</v>
          </cell>
          <cell r="L22">
            <v>6.5921767573958672</v>
          </cell>
          <cell r="M22">
            <v>3910000</v>
          </cell>
          <cell r="N22">
            <v>391000</v>
          </cell>
          <cell r="O22">
            <v>10</v>
          </cell>
        </row>
        <row r="23">
          <cell r="K23" t="str">
            <v>95-P1-SS-90-NC-0d-01</v>
          </cell>
          <cell r="L23">
            <v>5.5517327849831329E-2</v>
          </cell>
          <cell r="M23">
            <v>1.1363636363636362</v>
          </cell>
          <cell r="N23">
            <v>5.6818181818181816E-2</v>
          </cell>
          <cell r="O23">
            <v>20</v>
          </cell>
        </row>
        <row r="24">
          <cell r="K24" t="str">
            <v>95-P1-CL-90-NC-0d-01</v>
          </cell>
          <cell r="L24">
            <v>3.2789729785371722</v>
          </cell>
          <cell r="M24">
            <v>1900.96</v>
          </cell>
          <cell r="N24">
            <v>87.2</v>
          </cell>
          <cell r="O24">
            <v>21.8</v>
          </cell>
        </row>
        <row r="25">
          <cell r="K25" t="str">
            <v>95-P1-LO-90-NC-0d-01</v>
          </cell>
          <cell r="L25">
            <v>3.2749794590250212</v>
          </cell>
          <cell r="M25">
            <v>1883.56</v>
          </cell>
          <cell r="N25">
            <v>86.8</v>
          </cell>
          <cell r="O25">
            <v>21.7</v>
          </cell>
        </row>
        <row r="26">
          <cell r="K26" t="str">
            <v>95-P1-SA-90-NC-0d-01</v>
          </cell>
          <cell r="L26">
            <v>3.1269621707888215</v>
          </cell>
          <cell r="M26">
            <v>1339.5600000000002</v>
          </cell>
          <cell r="N26">
            <v>73.2</v>
          </cell>
          <cell r="O26">
            <v>18.3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2)"/>
      <sheetName val="Soils (2)"/>
      <sheetName val="Negative Controls(2)"/>
    </sheetNames>
    <sheetDataSet>
      <sheetData sheetId="0">
        <row r="3">
          <cell r="K3" t="str">
            <v>95-P1-SS-90-PC-2D-01</v>
          </cell>
          <cell r="L3">
            <v>7.0762762554042178</v>
          </cell>
          <cell r="M3">
            <v>11920000</v>
          </cell>
          <cell r="N3">
            <v>596000</v>
          </cell>
          <cell r="O3">
            <v>20</v>
          </cell>
        </row>
        <row r="4">
          <cell r="K4" t="str">
            <v>95-P1-CL-90-PC-2d-1</v>
          </cell>
          <cell r="L4">
            <v>7.1836209344265596</v>
          </cell>
          <cell r="M4">
            <v>15262333.33333333</v>
          </cell>
          <cell r="N4">
            <v>703333.33333333326</v>
          </cell>
          <cell r="O4">
            <v>21.7</v>
          </cell>
        </row>
        <row r="6">
          <cell r="K6" t="str">
            <v>95-P1-SA-90-PC-2d-1</v>
          </cell>
          <cell r="L6">
            <v>7.5041989185394451</v>
          </cell>
          <cell r="M6">
            <v>31930000.000000004</v>
          </cell>
          <cell r="N6">
            <v>1716666.6666666667</v>
          </cell>
          <cell r="O6">
            <v>18.600000000000001</v>
          </cell>
        </row>
        <row r="7">
          <cell r="K7" t="str">
            <v>95-P1-SS-90-NC-2D-01</v>
          </cell>
          <cell r="L7">
            <v>2.3935752032695876</v>
          </cell>
          <cell r="M7">
            <v>247.5</v>
          </cell>
          <cell r="N7">
            <v>12.375</v>
          </cell>
          <cell r="O7">
            <v>20</v>
          </cell>
        </row>
        <row r="8">
          <cell r="K8" t="str">
            <v>95-P1-CL-90-NC-2d-1</v>
          </cell>
          <cell r="L8">
            <v>1.9263424466256551</v>
          </cell>
          <cell r="M8">
            <v>84.4</v>
          </cell>
          <cell r="N8">
            <v>4</v>
          </cell>
          <cell r="O8">
            <v>21.1</v>
          </cell>
        </row>
        <row r="9">
          <cell r="K9" t="str">
            <v>95-P1-LO-90-NC-2d-1</v>
          </cell>
          <cell r="L9">
            <v>1.9344984512435677</v>
          </cell>
          <cell r="M9">
            <v>86</v>
          </cell>
          <cell r="N9">
            <v>4</v>
          </cell>
          <cell r="O9">
            <v>21.5</v>
          </cell>
        </row>
        <row r="10">
          <cell r="K10" t="str">
            <v>95-P1-SA-90-NC-2d-1</v>
          </cell>
          <cell r="L10">
            <v>1.8692317197309762</v>
          </cell>
          <cell r="M10">
            <v>74</v>
          </cell>
          <cell r="N10">
            <v>4</v>
          </cell>
          <cell r="O10">
            <v>18.5</v>
          </cell>
        </row>
        <row r="11">
          <cell r="K11" t="str">
            <v>95-P1-SS-90-TS-2D-01</v>
          </cell>
          <cell r="L11">
            <v>5.6148972160331345</v>
          </cell>
          <cell r="M11">
            <v>412000</v>
          </cell>
          <cell r="N11">
            <v>20600</v>
          </cell>
          <cell r="O11">
            <v>20</v>
          </cell>
        </row>
        <row r="12">
          <cell r="K12" t="str">
            <v>95-P1-SS-90-TS-2D-02</v>
          </cell>
          <cell r="L12">
            <v>5.9106244048892016</v>
          </cell>
          <cell r="M12">
            <v>814000</v>
          </cell>
          <cell r="N12">
            <v>40700</v>
          </cell>
          <cell r="O12">
            <v>20</v>
          </cell>
        </row>
        <row r="13">
          <cell r="K13" t="str">
            <v>95-P1-SS-90-TS-2D-03</v>
          </cell>
          <cell r="L13">
            <v>5.6972293427597176</v>
          </cell>
          <cell r="M13">
            <v>498000</v>
          </cell>
          <cell r="N13">
            <v>24900</v>
          </cell>
          <cell r="O13">
            <v>20</v>
          </cell>
        </row>
        <row r="14">
          <cell r="K14" t="str">
            <v>95-P1-SS-90-TS-2D-04</v>
          </cell>
          <cell r="L14">
            <v>5.7881683711411673</v>
          </cell>
          <cell r="M14">
            <v>614000</v>
          </cell>
          <cell r="N14">
            <v>30700</v>
          </cell>
          <cell r="O14">
            <v>20</v>
          </cell>
        </row>
        <row r="15">
          <cell r="K15" t="str">
            <v>95-P1-SS-90-TS-2D-05</v>
          </cell>
          <cell r="L15">
            <v>5.9395192526186182</v>
          </cell>
          <cell r="M15">
            <v>870000</v>
          </cell>
          <cell r="N15">
            <v>43500</v>
          </cell>
          <cell r="O15">
            <v>20</v>
          </cell>
        </row>
        <row r="16">
          <cell r="K16" t="str">
            <v>95-P1-CL-90-TS-2d-01</v>
          </cell>
          <cell r="L16">
            <v>6.1435144200755509</v>
          </cell>
          <cell r="M16">
            <v>1391600</v>
          </cell>
          <cell r="N16">
            <v>65333.333333333328</v>
          </cell>
          <cell r="O16">
            <v>21.3</v>
          </cell>
        </row>
        <row r="17">
          <cell r="K17" t="str">
            <v>95-P1-CL-90-TS-2d-02</v>
          </cell>
          <cell r="L17">
            <v>6.0428379260324059</v>
          </cell>
          <cell r="M17">
            <v>1103666.6666666667</v>
          </cell>
          <cell r="N17">
            <v>51333.333333333336</v>
          </cell>
          <cell r="O17">
            <v>21.5</v>
          </cell>
        </row>
        <row r="18">
          <cell r="K18" t="str">
            <v>95-P1-CL-90-TS-2d-03</v>
          </cell>
          <cell r="L18">
            <v>5.4179696422147368</v>
          </cell>
          <cell r="M18">
            <v>261800</v>
          </cell>
          <cell r="N18">
            <v>12466.666666666666</v>
          </cell>
          <cell r="O18">
            <v>21</v>
          </cell>
        </row>
        <row r="19">
          <cell r="K19" t="str">
            <v>95-P1-CL-90-TS-2d-04</v>
          </cell>
          <cell r="L19">
            <v>6.0826417781571314</v>
          </cell>
          <cell r="M19">
            <v>1209600</v>
          </cell>
          <cell r="N19">
            <v>56000</v>
          </cell>
          <cell r="O19">
            <v>21.6</v>
          </cell>
        </row>
        <row r="20">
          <cell r="K20" t="str">
            <v>95-P1-CL-90-TS-2d-05</v>
          </cell>
          <cell r="L20">
            <v>6.2769134805804381</v>
          </cell>
          <cell r="M20">
            <v>1891966.666666667</v>
          </cell>
          <cell r="N20">
            <v>89666.666666666672</v>
          </cell>
          <cell r="O20">
            <v>21.1</v>
          </cell>
        </row>
        <row r="21">
          <cell r="K21" t="str">
            <v>95-P1-LO-90-TS-2d-01</v>
          </cell>
          <cell r="L21">
            <v>6.2679066680224587</v>
          </cell>
          <cell r="M21">
            <v>1853133.3333333333</v>
          </cell>
          <cell r="N21">
            <v>88666.666666666672</v>
          </cell>
          <cell r="O21">
            <v>20.9</v>
          </cell>
        </row>
        <row r="22">
          <cell r="K22" t="str">
            <v>95-P1-LO-90-TS-2d-02</v>
          </cell>
          <cell r="L22">
            <v>6.4416637207987995</v>
          </cell>
          <cell r="M22">
            <v>2764800</v>
          </cell>
          <cell r="N22">
            <v>128000</v>
          </cell>
          <cell r="O22">
            <v>21.6</v>
          </cell>
        </row>
        <row r="23">
          <cell r="K23" t="str">
            <v>95-P1-LO-90-TS-2d-03</v>
          </cell>
          <cell r="L23">
            <v>5.8947589943718919</v>
          </cell>
          <cell r="M23">
            <v>784800.00000000012</v>
          </cell>
          <cell r="N23">
            <v>36333.333333333336</v>
          </cell>
          <cell r="O23">
            <v>21.6</v>
          </cell>
        </row>
        <row r="24">
          <cell r="K24" t="str">
            <v>95-P1-LO-90-TS-2d-04</v>
          </cell>
          <cell r="L24">
            <v>6.4220862084095689</v>
          </cell>
          <cell r="M24">
            <v>2642933.3333333335</v>
          </cell>
          <cell r="N24">
            <v>124666.66666666667</v>
          </cell>
          <cell r="O24">
            <v>21.2</v>
          </cell>
        </row>
        <row r="25">
          <cell r="K25" t="str">
            <v>95-P1-LO-90-TS-2d-05</v>
          </cell>
          <cell r="L25">
            <v>6.3635305028664302</v>
          </cell>
          <cell r="M25">
            <v>2309566.666666667</v>
          </cell>
          <cell r="N25">
            <v>119666.66666666667</v>
          </cell>
          <cell r="O25">
            <v>19.3</v>
          </cell>
        </row>
        <row r="26">
          <cell r="K26" t="str">
            <v>95-P1-SA-90-TS-2d-01</v>
          </cell>
          <cell r="L26">
            <v>6.4855321501735492</v>
          </cell>
          <cell r="M26">
            <v>3058666.666666667</v>
          </cell>
          <cell r="N26">
            <v>165333.33333333334</v>
          </cell>
          <cell r="O26">
            <v>18.5</v>
          </cell>
        </row>
        <row r="27">
          <cell r="K27" t="str">
            <v>95-P1-SA-90-TS-2d-02</v>
          </cell>
          <cell r="L27">
            <v>6.6381896401908369</v>
          </cell>
          <cell r="M27">
            <v>4347000</v>
          </cell>
          <cell r="N27">
            <v>230000</v>
          </cell>
          <cell r="O27">
            <v>18.899999999999999</v>
          </cell>
        </row>
        <row r="28">
          <cell r="K28" t="str">
            <v>95-P1-SA-90-TS-2d-03</v>
          </cell>
          <cell r="L28">
            <v>6.702292643292469</v>
          </cell>
          <cell r="M28">
            <v>5038400</v>
          </cell>
          <cell r="N28">
            <v>268000</v>
          </cell>
          <cell r="O28">
            <v>18.8</v>
          </cell>
        </row>
        <row r="29">
          <cell r="K29" t="str">
            <v>95-P1-SA-90-TS-2d-04</v>
          </cell>
          <cell r="L29">
            <v>6.7142123669936318</v>
          </cell>
          <cell r="M29">
            <v>5178600</v>
          </cell>
          <cell r="N29">
            <v>274000</v>
          </cell>
          <cell r="O29">
            <v>18.899999999999999</v>
          </cell>
        </row>
        <row r="30">
          <cell r="K30" t="str">
            <v>95-P1-SA-90-TS-2d-05</v>
          </cell>
          <cell r="L30">
            <v>6.4298814190107647</v>
          </cell>
          <cell r="M30">
            <v>2690800</v>
          </cell>
          <cell r="N30">
            <v>144666.66666666666</v>
          </cell>
          <cell r="O30">
            <v>18.600000000000001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5)"/>
      <sheetName val="Soils (5)"/>
      <sheetName val="Negative Controls(5)"/>
    </sheetNames>
    <sheetDataSet>
      <sheetData sheetId="0">
        <row r="3">
          <cell r="K3" t="str">
            <v>95-P1-SS-90-PC-5D-01</v>
          </cell>
          <cell r="L3">
            <v>7.102433705681336</v>
          </cell>
          <cell r="M3">
            <v>12660000</v>
          </cell>
          <cell r="N3">
            <v>633000</v>
          </cell>
          <cell r="O3">
            <v>20</v>
          </cell>
        </row>
        <row r="4">
          <cell r="K4" t="str">
            <v>95-P1-CL-90-PC-5d-1</v>
          </cell>
          <cell r="L4">
            <v>7.3985996350953522</v>
          </cell>
          <cell r="M4">
            <v>25038000</v>
          </cell>
          <cell r="N4">
            <v>1170000</v>
          </cell>
          <cell r="O4">
            <v>21.4</v>
          </cell>
        </row>
        <row r="5">
          <cell r="K5" t="str">
            <v>95-P1-LO-90-PC-5d-1</v>
          </cell>
          <cell r="L5">
            <v>7.4214942426965234</v>
          </cell>
          <cell r="M5">
            <v>26393333.333333328</v>
          </cell>
          <cell r="N5">
            <v>1233333.3333333333</v>
          </cell>
          <cell r="O5">
            <v>21.4</v>
          </cell>
        </row>
        <row r="6">
          <cell r="K6" t="str">
            <v>95-P1-SA-90-PC-5d-1</v>
          </cell>
          <cell r="L6">
            <v>7.5904851613342652</v>
          </cell>
          <cell r="M6">
            <v>38948000</v>
          </cell>
          <cell r="N6">
            <v>2140000</v>
          </cell>
          <cell r="O6">
            <v>18.2</v>
          </cell>
        </row>
        <row r="7">
          <cell r="K7" t="str">
            <v>95-P1-SS-90-NC-5D-01</v>
          </cell>
          <cell r="L7">
            <v>0.54770232900536975</v>
          </cell>
          <cell r="M7">
            <v>3.5294117647058827</v>
          </cell>
          <cell r="N7">
            <v>0.17647058823529413</v>
          </cell>
          <cell r="O7">
            <v>20</v>
          </cell>
        </row>
        <row r="8">
          <cell r="K8" t="str">
            <v>95-P1-CL-90-NC-5d-1</v>
          </cell>
          <cell r="L8">
            <v>1.920123326290724</v>
          </cell>
          <cell r="M8">
            <v>83.2</v>
          </cell>
          <cell r="N8">
            <v>4</v>
          </cell>
          <cell r="O8">
            <v>20.8</v>
          </cell>
        </row>
        <row r="9">
          <cell r="K9" t="str">
            <v>95-P1-LO-90-NC-5d-1</v>
          </cell>
          <cell r="L9">
            <v>1.8830933585756899</v>
          </cell>
          <cell r="M9">
            <v>76.400000000000006</v>
          </cell>
          <cell r="N9">
            <v>4</v>
          </cell>
          <cell r="O9">
            <v>19.100000000000001</v>
          </cell>
        </row>
        <row r="10">
          <cell r="K10" t="str">
            <v>95-P1-SA-90-NC-5d-1</v>
          </cell>
          <cell r="L10">
            <v>1.8692317197309762</v>
          </cell>
          <cell r="M10">
            <v>74</v>
          </cell>
          <cell r="N10">
            <v>4</v>
          </cell>
          <cell r="O10">
            <v>18.5</v>
          </cell>
        </row>
        <row r="11">
          <cell r="K11" t="str">
            <v>95-P1-SS-90-TS-5D-01</v>
          </cell>
          <cell r="L11">
            <v>4.4313637641589869</v>
          </cell>
          <cell r="M11">
            <v>27000</v>
          </cell>
          <cell r="N11">
            <v>1350</v>
          </cell>
          <cell r="O11">
            <v>20</v>
          </cell>
        </row>
        <row r="12">
          <cell r="K12" t="str">
            <v>95-P1-SS-90-TS-5D-02</v>
          </cell>
          <cell r="L12">
            <v>4.4345689040341991</v>
          </cell>
          <cell r="M12">
            <v>27200</v>
          </cell>
          <cell r="N12">
            <v>1360</v>
          </cell>
          <cell r="O12">
            <v>20</v>
          </cell>
        </row>
        <row r="13">
          <cell r="K13" t="str">
            <v>95-P1-SS-90-TS-5D-03</v>
          </cell>
          <cell r="L13">
            <v>4.7259116322950483</v>
          </cell>
          <cell r="M13">
            <v>53200</v>
          </cell>
          <cell r="N13">
            <v>2660</v>
          </cell>
          <cell r="O13">
            <v>20</v>
          </cell>
        </row>
        <row r="14">
          <cell r="K14" t="str">
            <v>95-P1-SS-90-TS-5D-04</v>
          </cell>
          <cell r="L14">
            <v>4.6211762817750355</v>
          </cell>
          <cell r="M14">
            <v>41800</v>
          </cell>
          <cell r="N14">
            <v>2090</v>
          </cell>
          <cell r="O14">
            <v>20</v>
          </cell>
        </row>
        <row r="15">
          <cell r="K15" t="str">
            <v>95-P1-SS-90-TS-5D-05</v>
          </cell>
          <cell r="L15">
            <v>4.5888317255942068</v>
          </cell>
          <cell r="M15">
            <v>38800</v>
          </cell>
          <cell r="N15">
            <v>1940</v>
          </cell>
          <cell r="O15">
            <v>20</v>
          </cell>
        </row>
        <row r="16">
          <cell r="K16" t="str">
            <v>95-P1-CL-90-TS-5d-01</v>
          </cell>
          <cell r="L16">
            <v>5.5757419098319456</v>
          </cell>
          <cell r="M16">
            <v>376480</v>
          </cell>
          <cell r="N16">
            <v>18100</v>
          </cell>
          <cell r="O16">
            <v>20.8</v>
          </cell>
        </row>
        <row r="17">
          <cell r="K17" t="str">
            <v>95-P1-CL-90-TS-5d-02</v>
          </cell>
          <cell r="L17">
            <v>5.567731962548069</v>
          </cell>
          <cell r="M17">
            <v>369600</v>
          </cell>
          <cell r="N17">
            <v>17600</v>
          </cell>
          <cell r="O17">
            <v>21</v>
          </cell>
        </row>
        <row r="18">
          <cell r="K18" t="str">
            <v>95-P1-CL-90-TS-5d-03</v>
          </cell>
          <cell r="L18">
            <v>5.1816149517289611</v>
          </cell>
          <cell r="M18">
            <v>151920</v>
          </cell>
          <cell r="N18">
            <v>7200</v>
          </cell>
          <cell r="O18">
            <v>21.1</v>
          </cell>
        </row>
        <row r="19">
          <cell r="K19" t="str">
            <v>95-P1-CL-90-TS-5d-04</v>
          </cell>
          <cell r="L19">
            <v>5.111531343430511</v>
          </cell>
          <cell r="M19">
            <v>129279.99999999997</v>
          </cell>
          <cell r="N19">
            <v>6733.3333333333321</v>
          </cell>
          <cell r="O19">
            <v>19.2</v>
          </cell>
        </row>
        <row r="20">
          <cell r="K20" t="str">
            <v>95-P1-CL-90-TS-5d-05</v>
          </cell>
          <cell r="L20">
            <v>5.368224882691746</v>
          </cell>
          <cell r="M20">
            <v>233466.66666666666</v>
          </cell>
          <cell r="N20">
            <v>11333.333333333332</v>
          </cell>
          <cell r="O20">
            <v>20.6</v>
          </cell>
        </row>
        <row r="21">
          <cell r="K21" t="str">
            <v>95-P1-LO-90-TS-5d-01</v>
          </cell>
          <cell r="L21">
            <v>5.3121561914756228</v>
          </cell>
          <cell r="M21">
            <v>205190</v>
          </cell>
          <cell r="N21">
            <v>7100</v>
          </cell>
          <cell r="O21">
            <v>28.9</v>
          </cell>
        </row>
        <row r="22">
          <cell r="K22" t="str">
            <v>95-P1-LO-90-TS-5d-02</v>
          </cell>
          <cell r="L22">
            <v>5.8350561017201166</v>
          </cell>
          <cell r="M22">
            <v>684000.00000000012</v>
          </cell>
          <cell r="N22">
            <v>31666.666666666668</v>
          </cell>
          <cell r="O22">
            <v>21.6</v>
          </cell>
        </row>
        <row r="23">
          <cell r="K23" t="str">
            <v>95-P1-LO-90-TS-5d-03</v>
          </cell>
          <cell r="L23">
            <v>5.6856790524006078</v>
          </cell>
          <cell r="M23">
            <v>484929.99999999994</v>
          </cell>
          <cell r="N23">
            <v>22766.666666666664</v>
          </cell>
          <cell r="O23">
            <v>21.3</v>
          </cell>
        </row>
        <row r="24">
          <cell r="K24" t="str">
            <v>95-P1-LO-90-TS-5d-04</v>
          </cell>
          <cell r="L24">
            <v>5.0888209655370771</v>
          </cell>
          <cell r="M24">
            <v>122693.33333333331</v>
          </cell>
          <cell r="N24">
            <v>5733.333333333333</v>
          </cell>
          <cell r="O24">
            <v>21.4</v>
          </cell>
        </row>
        <row r="25">
          <cell r="K25" t="str">
            <v>95-P1-LO-90-TS-5d-05</v>
          </cell>
          <cell r="L25">
            <v>5.3494717992143856</v>
          </cell>
          <cell r="M25">
            <v>223600</v>
          </cell>
          <cell r="N25">
            <v>10400</v>
          </cell>
          <cell r="O25">
            <v>21.5</v>
          </cell>
        </row>
        <row r="26">
          <cell r="K26" t="str">
            <v>95-P1-SA-90-TS-5d-01</v>
          </cell>
          <cell r="L26">
            <v>5.4734042394267517</v>
          </cell>
          <cell r="M26">
            <v>297443.33333333331</v>
          </cell>
          <cell r="N26">
            <v>16433.333333333332</v>
          </cell>
          <cell r="O26">
            <v>18.100000000000001</v>
          </cell>
        </row>
        <row r="27">
          <cell r="K27" t="str">
            <v>95-P1-SA-90-TS-5d-02</v>
          </cell>
          <cell r="L27">
            <v>5.5295201814056831</v>
          </cell>
          <cell r="M27">
            <v>338470</v>
          </cell>
          <cell r="N27">
            <v>18700</v>
          </cell>
          <cell r="O27">
            <v>18.100000000000001</v>
          </cell>
        </row>
        <row r="28">
          <cell r="K28" t="str">
            <v>95-P1-SA-90-TS-5d-03</v>
          </cell>
          <cell r="L28">
            <v>5.5048331897503111</v>
          </cell>
          <cell r="M28">
            <v>319766.66666666663</v>
          </cell>
          <cell r="N28">
            <v>17666.666666666664</v>
          </cell>
          <cell r="O28">
            <v>18.100000000000001</v>
          </cell>
        </row>
        <row r="29">
          <cell r="K29" t="str">
            <v>95-P1-SA-90-TS-5d-04</v>
          </cell>
          <cell r="L29">
            <v>5.7885690009654027</v>
          </cell>
          <cell r="M29">
            <v>614566.66666666663</v>
          </cell>
          <cell r="N29">
            <v>34333.333333333336</v>
          </cell>
          <cell r="O29">
            <v>17.899999999999999</v>
          </cell>
        </row>
        <row r="30">
          <cell r="K30" t="str">
            <v>95-P1-SA-90-TS-5d-05</v>
          </cell>
          <cell r="L30">
            <v>5.7853298350107671</v>
          </cell>
          <cell r="M30">
            <v>610000.00000000012</v>
          </cell>
          <cell r="N30">
            <v>33333.333333333336</v>
          </cell>
          <cell r="O30">
            <v>18.3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Stainless Steel (7)"/>
      <sheetName val="Soils (7)"/>
      <sheetName val="Negative Controls(7)"/>
    </sheetNames>
    <sheetDataSet>
      <sheetData sheetId="0">
        <row r="3">
          <cell r="K3" t="str">
            <v>95-P1-SS-90-PC-7D-01</v>
          </cell>
          <cell r="L3">
            <v>7.2648178230095368</v>
          </cell>
          <cell r="M3">
            <v>18400000</v>
          </cell>
          <cell r="N3">
            <v>920000</v>
          </cell>
          <cell r="O3">
            <v>20</v>
          </cell>
        </row>
        <row r="4">
          <cell r="K4" t="str">
            <v>95-P1-CL-90-PC-7d-1</v>
          </cell>
          <cell r="L4">
            <v>7.5697600375863496</v>
          </cell>
          <cell r="M4">
            <v>37133000</v>
          </cell>
          <cell r="N4">
            <v>1743333.3333333333</v>
          </cell>
          <cell r="O4">
            <v>21.3</v>
          </cell>
        </row>
        <row r="5">
          <cell r="K5" t="str">
            <v>95-P1-LO-90-PC-7d-1</v>
          </cell>
          <cell r="L5">
            <v>7.618961073388542</v>
          </cell>
          <cell r="M5">
            <v>41587333.333333328</v>
          </cell>
          <cell r="N5">
            <v>1943333.3333333333</v>
          </cell>
          <cell r="O5">
            <v>21.4</v>
          </cell>
        </row>
        <row r="6">
          <cell r="K6" t="str">
            <v>95-P1-SA-90-PC-7d-1</v>
          </cell>
          <cell r="L6">
            <v>7.8402734204006128</v>
          </cell>
          <cell r="M6">
            <v>69226666.666666672</v>
          </cell>
          <cell r="N6">
            <v>3933333.3333333335</v>
          </cell>
          <cell r="O6">
            <v>17.600000000000001</v>
          </cell>
        </row>
        <row r="7">
          <cell r="K7" t="str">
            <v>95-P1-SS-90-NC-7D-01</v>
          </cell>
          <cell r="L7">
            <v>0.57403126772771884</v>
          </cell>
          <cell r="M7">
            <v>3.75</v>
          </cell>
          <cell r="N7">
            <v>0.1875</v>
          </cell>
          <cell r="O7">
            <v>20</v>
          </cell>
        </row>
        <row r="8">
          <cell r="K8" t="str">
            <v>95-P1-CL-90-NC-7d-1</v>
          </cell>
          <cell r="L8">
            <v>1.8573324964312685</v>
          </cell>
          <cell r="M8">
            <v>72</v>
          </cell>
          <cell r="N8">
            <v>4</v>
          </cell>
          <cell r="O8">
            <v>18</v>
          </cell>
        </row>
        <row r="9">
          <cell r="K9" t="str">
            <v>95-P1-LO-90-NC-7d-1</v>
          </cell>
          <cell r="L9">
            <v>1.9324737646771533</v>
          </cell>
          <cell r="M9">
            <v>85.6</v>
          </cell>
          <cell r="N9">
            <v>4</v>
          </cell>
          <cell r="O9">
            <v>21.4</v>
          </cell>
        </row>
        <row r="10">
          <cell r="K10" t="str">
            <v>95-P1-SA-90-NC-7d-1</v>
          </cell>
          <cell r="L10">
            <v>1.8621313793130372</v>
          </cell>
          <cell r="M10">
            <v>72.8</v>
          </cell>
          <cell r="N10">
            <v>4</v>
          </cell>
          <cell r="O10">
            <v>18.2</v>
          </cell>
        </row>
        <row r="11">
          <cell r="K11" t="str">
            <v>95-P1-SS-90-TS-7D-01</v>
          </cell>
          <cell r="L11">
            <v>3.9277124619002755</v>
          </cell>
          <cell r="M11">
            <v>8466.6666666666661</v>
          </cell>
          <cell r="N11">
            <v>423.33333333333331</v>
          </cell>
          <cell r="O11">
            <v>20</v>
          </cell>
        </row>
        <row r="12">
          <cell r="K12" t="str">
            <v>95-P1-SS-90-TS-7D-02</v>
          </cell>
          <cell r="L12">
            <v>3.8303747831935504</v>
          </cell>
          <cell r="M12">
            <v>6766.6666666666661</v>
          </cell>
          <cell r="N12">
            <v>338.33333333333331</v>
          </cell>
          <cell r="O12">
            <v>20</v>
          </cell>
        </row>
        <row r="13">
          <cell r="K13" t="str">
            <v>95-P1-SS-90-TS-7D-03</v>
          </cell>
          <cell r="L13">
            <v>3.6300887149282057</v>
          </cell>
          <cell r="M13">
            <v>4266.6666666666661</v>
          </cell>
          <cell r="N13">
            <v>213.33333333333331</v>
          </cell>
          <cell r="O13">
            <v>20</v>
          </cell>
        </row>
        <row r="14">
          <cell r="K14" t="str">
            <v>95-P1-SS-90-TS-7D-04</v>
          </cell>
          <cell r="L14">
            <v>3.8260748027008264</v>
          </cell>
          <cell r="M14">
            <v>6700</v>
          </cell>
          <cell r="N14">
            <v>335</v>
          </cell>
          <cell r="O14">
            <v>20</v>
          </cell>
        </row>
        <row r="15">
          <cell r="K15" t="str">
            <v>95-P1-SS-90-TS-7D-05</v>
          </cell>
          <cell r="L15">
            <v>3.8173449714419303</v>
          </cell>
          <cell r="M15">
            <v>6566.6666666666661</v>
          </cell>
          <cell r="N15">
            <v>328.33333333333331</v>
          </cell>
          <cell r="O15">
            <v>20</v>
          </cell>
        </row>
        <row r="16">
          <cell r="K16" t="str">
            <v>95-P1-CL-90-TS-7d-01</v>
          </cell>
          <cell r="L16">
            <v>4.5183033217933017</v>
          </cell>
          <cell r="M16">
            <v>32984</v>
          </cell>
          <cell r="N16">
            <v>1520</v>
          </cell>
          <cell r="O16">
            <v>21.7</v>
          </cell>
        </row>
        <row r="17">
          <cell r="K17" t="str">
            <v>95-P1-CL-90-TS-7d-02</v>
          </cell>
          <cell r="L17">
            <v>5.2611914720503696</v>
          </cell>
          <cell r="M17">
            <v>182470</v>
          </cell>
          <cell r="N17">
            <v>8566.6666666666661</v>
          </cell>
          <cell r="O17">
            <v>21.3</v>
          </cell>
        </row>
        <row r="18">
          <cell r="K18" t="str">
            <v>95-P1-CL-90-TS-7d-03</v>
          </cell>
          <cell r="L18">
            <v>5.3697722885969625</v>
          </cell>
          <cell r="M18">
            <v>234300</v>
          </cell>
          <cell r="N18">
            <v>11000</v>
          </cell>
          <cell r="O18">
            <v>21.3</v>
          </cell>
        </row>
        <row r="19">
          <cell r="K19" t="str">
            <v>95-P1-CL-90-TS-7d-04</v>
          </cell>
          <cell r="L19">
            <v>5.1477587447911217</v>
          </cell>
          <cell r="M19">
            <v>140526.66666666666</v>
          </cell>
          <cell r="N19">
            <v>6566.666666666667</v>
          </cell>
          <cell r="O19">
            <v>21.4</v>
          </cell>
        </row>
        <row r="20">
          <cell r="K20" t="str">
            <v>95-P1-CL-90-TS-7d-05</v>
          </cell>
          <cell r="L20">
            <v>5.0847430531166378</v>
          </cell>
          <cell r="M20">
            <v>121546.66666666666</v>
          </cell>
          <cell r="N20">
            <v>5733.333333333333</v>
          </cell>
          <cell r="O20">
            <v>21.2</v>
          </cell>
        </row>
        <row r="21">
          <cell r="K21" t="str">
            <v>95-P1-LO-90-TS-7d-01</v>
          </cell>
          <cell r="L21">
            <v>5.1693608923201433</v>
          </cell>
          <cell r="M21">
            <v>147693.33333333334</v>
          </cell>
          <cell r="N21">
            <v>7066.666666666667</v>
          </cell>
          <cell r="O21">
            <v>20.9</v>
          </cell>
        </row>
        <row r="22">
          <cell r="K22" t="str">
            <v>95-P1-LO-90-TS-7d-02</v>
          </cell>
          <cell r="L22">
            <v>5.0886321418463183</v>
          </cell>
          <cell r="M22">
            <v>122639.99999999999</v>
          </cell>
          <cell r="N22">
            <v>5600</v>
          </cell>
          <cell r="O22">
            <v>21.9</v>
          </cell>
        </row>
        <row r="23">
          <cell r="K23" t="str">
            <v>95-P1-LO-90-TS-7d-03</v>
          </cell>
          <cell r="L23">
            <v>5.310650836478306</v>
          </cell>
          <cell r="M23">
            <v>204480</v>
          </cell>
          <cell r="N23">
            <v>9466.6666666666661</v>
          </cell>
          <cell r="O23">
            <v>21.6</v>
          </cell>
        </row>
        <row r="24">
          <cell r="K24" t="str">
            <v>95-P1-LO-90-TS-7d-04</v>
          </cell>
          <cell r="L24">
            <v>5.1281945678257577</v>
          </cell>
          <cell r="M24">
            <v>134336.66666666666</v>
          </cell>
          <cell r="N24">
            <v>6366.6666666666661</v>
          </cell>
          <cell r="O24">
            <v>21.1</v>
          </cell>
        </row>
        <row r="25">
          <cell r="K25" t="str">
            <v>95-P1-LO-90-TS-7d-05</v>
          </cell>
          <cell r="L25">
            <v>5.1127836867795979</v>
          </cell>
          <cell r="M25">
            <v>129653.33333333333</v>
          </cell>
          <cell r="N25">
            <v>6233.333333333333</v>
          </cell>
          <cell r="O25">
            <v>20.8</v>
          </cell>
        </row>
        <row r="26">
          <cell r="K26" t="str">
            <v>95-P1-SA-90-TS-7d-01</v>
          </cell>
          <cell r="L26">
            <v>5.392544542490632</v>
          </cell>
          <cell r="M26">
            <v>246913.33333333328</v>
          </cell>
          <cell r="N26">
            <v>13566.666666666664</v>
          </cell>
          <cell r="O26">
            <v>18.2</v>
          </cell>
        </row>
        <row r="27">
          <cell r="K27" t="str">
            <v>95-P1-SA-90-TS-7d-02</v>
          </cell>
          <cell r="L27">
            <v>5.5272689127399657</v>
          </cell>
          <cell r="M27">
            <v>336720</v>
          </cell>
          <cell r="N27">
            <v>18400</v>
          </cell>
          <cell r="O27">
            <v>18.3</v>
          </cell>
        </row>
        <row r="28">
          <cell r="K28" t="str">
            <v>95-P1-SA-90-TS-7d-03</v>
          </cell>
          <cell r="L28">
            <v>5.8407750117732933</v>
          </cell>
          <cell r="M28">
            <v>693066.66666666651</v>
          </cell>
          <cell r="N28">
            <v>37666.666666666664</v>
          </cell>
          <cell r="O28">
            <v>18.399999999999999</v>
          </cell>
        </row>
        <row r="29">
          <cell r="K29" t="str">
            <v>95-P1-SA-90-TS-7d-04</v>
          </cell>
          <cell r="L29">
            <v>5.6178387477170038</v>
          </cell>
          <cell r="M29">
            <v>414800</v>
          </cell>
          <cell r="N29">
            <v>22666.666666666664</v>
          </cell>
          <cell r="O29">
            <v>18.3</v>
          </cell>
        </row>
        <row r="30">
          <cell r="K30" t="str">
            <v>95-P1-SA-90-TS-7d-05</v>
          </cell>
          <cell r="L30">
            <v>5.6691463531834243</v>
          </cell>
          <cell r="M30">
            <v>466816.66666666663</v>
          </cell>
          <cell r="N30">
            <v>25233.333333333332</v>
          </cell>
          <cell r="O30">
            <v>18.5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 "/>
      <sheetName val="Stainless Steel (9)"/>
      <sheetName val="Soils (9)"/>
      <sheetName val="Negative Controls(9)"/>
    </sheetNames>
    <sheetDataSet>
      <sheetData sheetId="0">
        <row r="3">
          <cell r="K3" t="str">
            <v>95-P1-SS-90-PC-9D-01</v>
          </cell>
          <cell r="L3">
            <v>7.2008504980910777</v>
          </cell>
          <cell r="M3">
            <v>15880000</v>
          </cell>
          <cell r="N3">
            <v>794000</v>
          </cell>
          <cell r="O3">
            <v>20</v>
          </cell>
        </row>
        <row r="4">
          <cell r="K4" t="str">
            <v>95-P1-CL-90-PC-9d-1</v>
          </cell>
          <cell r="L4">
            <v>7.2145171216040493</v>
          </cell>
          <cell r="M4">
            <v>16387666.666666666</v>
          </cell>
          <cell r="N4">
            <v>776666.66666666663</v>
          </cell>
          <cell r="O4">
            <v>21.1</v>
          </cell>
        </row>
        <row r="5">
          <cell r="K5" t="str">
            <v>95-P1-LO-90-PC-9d-1</v>
          </cell>
          <cell r="L5">
            <v>7.4333217116307839</v>
          </cell>
          <cell r="M5">
            <v>27122000</v>
          </cell>
          <cell r="N5">
            <v>1273333.3333333333</v>
          </cell>
          <cell r="O5">
            <v>21.3</v>
          </cell>
        </row>
        <row r="6">
          <cell r="K6" t="str">
            <v>95-P1-SA-90-PC-9d-1</v>
          </cell>
          <cell r="L6">
            <v>7.6304278750250241</v>
          </cell>
          <cell r="M6">
            <v>42700000</v>
          </cell>
          <cell r="N6">
            <v>2440000</v>
          </cell>
          <cell r="O6">
            <v>17.5</v>
          </cell>
        </row>
        <row r="7">
          <cell r="K7" t="str">
            <v>95-P1-SS-90-NC-9D-01</v>
          </cell>
          <cell r="L7">
            <v>0.11350927482751813</v>
          </cell>
          <cell r="M7">
            <v>1.2987012987012987</v>
          </cell>
          <cell r="N7">
            <v>6.4935064935064929E-2</v>
          </cell>
          <cell r="O7">
            <v>20</v>
          </cell>
        </row>
        <row r="8">
          <cell r="K8" t="str">
            <v>95-P1-CL-90-NC-9d-1</v>
          </cell>
          <cell r="L8">
            <v>1.9138138523837167</v>
          </cell>
          <cell r="M8">
            <v>82</v>
          </cell>
          <cell r="N8">
            <v>4</v>
          </cell>
          <cell r="O8">
            <v>20.5</v>
          </cell>
        </row>
        <row r="9">
          <cell r="K9" t="str">
            <v>95-P1-LO-90-NC-9d-1</v>
          </cell>
          <cell r="L9">
            <v>1.9263424466256551</v>
          </cell>
          <cell r="M9">
            <v>84.4</v>
          </cell>
          <cell r="N9">
            <v>4</v>
          </cell>
          <cell r="O9">
            <v>21.1</v>
          </cell>
        </row>
        <row r="10">
          <cell r="K10" t="str">
            <v>95-P1-SA-90-NC-9d-1</v>
          </cell>
          <cell r="L10">
            <v>1.8350561017201164</v>
          </cell>
          <cell r="M10">
            <v>68.400000000000006</v>
          </cell>
          <cell r="N10">
            <v>4</v>
          </cell>
          <cell r="O10">
            <v>17.100000000000001</v>
          </cell>
        </row>
        <row r="11">
          <cell r="K11" t="str">
            <v>95-P1-SS-90-TS-9D-01</v>
          </cell>
          <cell r="L11">
            <v>2.4471580313422194</v>
          </cell>
          <cell r="M11">
            <v>280</v>
          </cell>
          <cell r="N11">
            <v>14</v>
          </cell>
          <cell r="O11">
            <v>20</v>
          </cell>
        </row>
        <row r="12">
          <cell r="K12" t="str">
            <v>95-P1-SS-90-TS-9D-02</v>
          </cell>
          <cell r="L12">
            <v>2.1903316981702914</v>
          </cell>
          <cell r="M12">
            <v>155</v>
          </cell>
          <cell r="N12">
            <v>7.75</v>
          </cell>
          <cell r="O12">
            <v>20</v>
          </cell>
        </row>
        <row r="13">
          <cell r="K13" t="str">
            <v>95-P1-SS-90-TS-9D-03</v>
          </cell>
          <cell r="L13">
            <v>2.4842998393467859</v>
          </cell>
          <cell r="M13">
            <v>305</v>
          </cell>
          <cell r="N13">
            <v>15.25</v>
          </cell>
          <cell r="O13">
            <v>20</v>
          </cell>
        </row>
        <row r="14">
          <cell r="K14" t="str">
            <v>95-P1-SS-90-TS-9D-04</v>
          </cell>
          <cell r="L14">
            <v>2.8388490907372552</v>
          </cell>
          <cell r="M14">
            <v>690</v>
          </cell>
          <cell r="N14">
            <v>34.5</v>
          </cell>
          <cell r="O14">
            <v>20</v>
          </cell>
        </row>
        <row r="15">
          <cell r="K15" t="str">
            <v>95-P1-SS-90-TS-9D-05</v>
          </cell>
          <cell r="L15">
            <v>2.3617278360175931</v>
          </cell>
          <cell r="M15">
            <v>230</v>
          </cell>
          <cell r="N15">
            <v>11.5</v>
          </cell>
          <cell r="O15">
            <v>20</v>
          </cell>
        </row>
        <row r="16">
          <cell r="K16" t="str">
            <v>95-P1-CL-90-TS-9d-01</v>
          </cell>
          <cell r="L16">
            <v>3.3104808914626753</v>
          </cell>
          <cell r="M16">
            <v>2044</v>
          </cell>
          <cell r="N16">
            <v>97.333333333333329</v>
          </cell>
          <cell r="O16">
            <v>21</v>
          </cell>
        </row>
        <row r="17">
          <cell r="K17" t="str">
            <v>95-P1-CL-90-TS-9d-02</v>
          </cell>
          <cell r="L17">
            <v>3.2297671402619552</v>
          </cell>
          <cell r="M17">
            <v>1697.3333333333333</v>
          </cell>
          <cell r="N17">
            <v>89.333333333333329</v>
          </cell>
          <cell r="O17">
            <v>19</v>
          </cell>
        </row>
        <row r="18">
          <cell r="K18" t="str">
            <v>95-P1-CL-90-TS-9d-03</v>
          </cell>
          <cell r="L18">
            <v>2.102662341897148</v>
          </cell>
          <cell r="M18">
            <v>126.66666666666667</v>
          </cell>
          <cell r="N18">
            <v>6.666666666666667</v>
          </cell>
          <cell r="O18">
            <v>19</v>
          </cell>
        </row>
        <row r="19">
          <cell r="K19" t="str">
            <v>95-P1-CL-90-TS-9d-04</v>
          </cell>
          <cell r="L19">
            <v>3.2738189057365297</v>
          </cell>
          <cell r="M19">
            <v>1878.5333333333333</v>
          </cell>
          <cell r="N19">
            <v>97.333333333333329</v>
          </cell>
          <cell r="O19">
            <v>19.3</v>
          </cell>
        </row>
        <row r="20">
          <cell r="K20" t="str">
            <v>95-P1-CL-90-TS-9d-05</v>
          </cell>
          <cell r="L20">
            <v>3.4235735197327357</v>
          </cell>
          <cell r="M20">
            <v>2652</v>
          </cell>
          <cell r="N20">
            <v>136</v>
          </cell>
          <cell r="O20">
            <v>19.5</v>
          </cell>
        </row>
        <row r="21">
          <cell r="K21" t="str">
            <v>95-P1-LO-90-TS-9d-01</v>
          </cell>
          <cell r="L21">
            <v>3.1980703015492931</v>
          </cell>
          <cell r="M21">
            <v>1577.8666666666666</v>
          </cell>
          <cell r="N21">
            <v>81.333333333333329</v>
          </cell>
          <cell r="O21">
            <v>19.399999999999999</v>
          </cell>
        </row>
        <row r="22">
          <cell r="K22" t="str">
            <v>95-P1-LO-90-TS-9d-02</v>
          </cell>
          <cell r="L22">
            <v>3.8999298827278639</v>
          </cell>
          <cell r="M22">
            <v>7941.9999999999991</v>
          </cell>
          <cell r="N22">
            <v>380</v>
          </cell>
          <cell r="O22">
            <v>20.9</v>
          </cell>
        </row>
        <row r="23">
          <cell r="K23" t="str">
            <v>95-P1-LO-90-TS-9d-03</v>
          </cell>
          <cell r="L23">
            <v>3.2043370756281551</v>
          </cell>
          <cell r="M23">
            <v>1600.8</v>
          </cell>
          <cell r="N23">
            <v>77.333333333333329</v>
          </cell>
          <cell r="O23">
            <v>20.7</v>
          </cell>
        </row>
        <row r="24">
          <cell r="K24" t="str">
            <v>95-P1-LO-90-TS-9d-04</v>
          </cell>
          <cell r="L24">
            <v>4.0928258729239797</v>
          </cell>
          <cell r="M24">
            <v>12383</v>
          </cell>
          <cell r="N24">
            <v>610</v>
          </cell>
          <cell r="O24">
            <v>20.3</v>
          </cell>
        </row>
        <row r="25">
          <cell r="K25" t="str">
            <v>95-P1-LO-90-TS-9d-05</v>
          </cell>
          <cell r="L25">
            <v>4.0889153466049057</v>
          </cell>
          <cell r="M25">
            <v>12272</v>
          </cell>
          <cell r="N25">
            <v>590</v>
          </cell>
          <cell r="O25">
            <v>20.8</v>
          </cell>
        </row>
        <row r="26">
          <cell r="K26" t="str">
            <v>95-P1-SA-90-TS-9d-01</v>
          </cell>
          <cell r="L26">
            <v>4.2079035303860515</v>
          </cell>
          <cell r="M26">
            <v>16140</v>
          </cell>
          <cell r="N26">
            <v>896.66666666666663</v>
          </cell>
          <cell r="O26">
            <v>18</v>
          </cell>
        </row>
        <row r="27">
          <cell r="K27" t="str">
            <v>95-P1-SA-90-TS-9d-02</v>
          </cell>
          <cell r="L27">
            <v>4.1187275504270051</v>
          </cell>
          <cell r="M27">
            <v>13144</v>
          </cell>
          <cell r="N27">
            <v>706.66666666666663</v>
          </cell>
          <cell r="O27">
            <v>18.600000000000001</v>
          </cell>
        </row>
        <row r="28">
          <cell r="K28" t="str">
            <v>95-P1-SA-90-TS-9d-03</v>
          </cell>
          <cell r="L28">
            <v>3.9322200138771191</v>
          </cell>
          <cell r="M28">
            <v>8555</v>
          </cell>
          <cell r="N28">
            <v>483.33333333333331</v>
          </cell>
          <cell r="O28">
            <v>17.7</v>
          </cell>
        </row>
        <row r="29">
          <cell r="K29" t="str">
            <v>95-P1-SA-90-TS-9d-04</v>
          </cell>
          <cell r="L29">
            <v>3.9779064276371185</v>
          </cell>
          <cell r="M29">
            <v>9504</v>
          </cell>
          <cell r="N29">
            <v>540</v>
          </cell>
          <cell r="O29">
            <v>17.600000000000001</v>
          </cell>
        </row>
        <row r="30">
          <cell r="K30" t="str">
            <v>95-P1-SA-90-TS-9d-05</v>
          </cell>
          <cell r="L30">
            <v>3.9900723346921532</v>
          </cell>
          <cell r="M30">
            <v>9774</v>
          </cell>
          <cell r="N30">
            <v>540</v>
          </cell>
          <cell r="O30">
            <v>18.100000000000001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QCount"/>
      <sheetName val="Spread plating"/>
      <sheetName val="Filter Plating "/>
    </sheetNames>
    <sheetDataSet>
      <sheetData sheetId="0">
        <row r="3">
          <cell r="K3" t="str">
            <v>95-P1-SS-90-PC-9D-01</v>
          </cell>
          <cell r="L3">
            <v>6.8750612633917001</v>
          </cell>
          <cell r="M3">
            <v>7500000</v>
          </cell>
          <cell r="N3">
            <v>375000</v>
          </cell>
          <cell r="O3">
            <v>20</v>
          </cell>
        </row>
        <row r="4">
          <cell r="K4" t="str">
            <v>95-P1-CL-90-PC-9d-01</v>
          </cell>
          <cell r="L4">
            <v>7.119013813754127</v>
          </cell>
          <cell r="M4">
            <v>13152666.666666668</v>
          </cell>
          <cell r="N4">
            <v>603333.33333333337</v>
          </cell>
          <cell r="O4">
            <v>21.8</v>
          </cell>
        </row>
        <row r="5">
          <cell r="K5" t="str">
            <v>95-P1-LO-90-PC-9d-01</v>
          </cell>
          <cell r="L5">
            <v>7.126845440649185</v>
          </cell>
          <cell r="M5">
            <v>13392000</v>
          </cell>
          <cell r="N5">
            <v>620000</v>
          </cell>
          <cell r="O5">
            <v>21.6</v>
          </cell>
        </row>
        <row r="6">
          <cell r="K6" t="str">
            <v>95-P1-SA-90-PC-9d-01</v>
          </cell>
          <cell r="L6">
            <v>7.1625743627243903</v>
          </cell>
          <cell r="M6">
            <v>14540333.333333334</v>
          </cell>
          <cell r="N6">
            <v>803333.33333333326</v>
          </cell>
          <cell r="O6">
            <v>18.100000000000001</v>
          </cell>
        </row>
        <row r="7">
          <cell r="K7" t="str">
            <v>95-P1-BI-90-BP-9d-01</v>
          </cell>
          <cell r="L7">
            <v>7.126845440649185</v>
          </cell>
          <cell r="M7">
            <v>13392000</v>
          </cell>
          <cell r="N7">
            <v>620000</v>
          </cell>
          <cell r="O7">
            <v>21.6</v>
          </cell>
        </row>
        <row r="8">
          <cell r="K8" t="str">
            <v>95-P1-SS-90-NC-9D-01</v>
          </cell>
          <cell r="L8">
            <v>9.691001300805642E-2</v>
          </cell>
          <cell r="M8">
            <v>1.25</v>
          </cell>
          <cell r="N8">
            <v>6.25E-2</v>
          </cell>
          <cell r="O8">
            <v>20</v>
          </cell>
        </row>
        <row r="9">
          <cell r="K9" t="str">
            <v>95-P1-CL-90-NC-9d-01</v>
          </cell>
          <cell r="L9">
            <v>1.9159272116971158</v>
          </cell>
          <cell r="M9">
            <v>82.4</v>
          </cell>
          <cell r="N9">
            <v>4</v>
          </cell>
          <cell r="O9">
            <v>20.6</v>
          </cell>
        </row>
        <row r="10">
          <cell r="K10" t="str">
            <v>95-P1-LO-90-NC-9d-01</v>
          </cell>
          <cell r="L10">
            <v>1.9242792860618816</v>
          </cell>
          <cell r="M10">
            <v>84</v>
          </cell>
          <cell r="N10">
            <v>4</v>
          </cell>
          <cell r="O10">
            <v>21</v>
          </cell>
        </row>
        <row r="11">
          <cell r="K11" t="str">
            <v>95-P1-SA-90-NC-9d-01</v>
          </cell>
          <cell r="L11">
            <v>1.8597385661971468</v>
          </cell>
          <cell r="M11">
            <v>72.400000000000006</v>
          </cell>
          <cell r="N11">
            <v>4</v>
          </cell>
          <cell r="O11">
            <v>18.100000000000001</v>
          </cell>
        </row>
        <row r="12">
          <cell r="K12" t="str">
            <v>95-P1-SS-90-TS-9D-01</v>
          </cell>
          <cell r="L12">
            <v>9.691001300805642E-2</v>
          </cell>
          <cell r="M12">
            <v>1.25</v>
          </cell>
          <cell r="N12">
            <v>6.25E-2</v>
          </cell>
          <cell r="O12">
            <v>20</v>
          </cell>
        </row>
        <row r="13">
          <cell r="K13" t="str">
            <v>95-P1-SS-90-TS-9D-02</v>
          </cell>
          <cell r="L13">
            <v>0.10237290870955852</v>
          </cell>
          <cell r="M13">
            <v>1.2658227848101264</v>
          </cell>
          <cell r="N13">
            <v>6.3291139240506319E-2</v>
          </cell>
          <cell r="O13">
            <v>20</v>
          </cell>
        </row>
        <row r="14">
          <cell r="K14" t="str">
            <v>95-P1-SS-90-TS-9D-03</v>
          </cell>
          <cell r="L14">
            <v>9.691001300805642E-2</v>
          </cell>
          <cell r="M14">
            <v>1.25</v>
          </cell>
          <cell r="N14">
            <v>6.25E-2</v>
          </cell>
          <cell r="O14">
            <v>20</v>
          </cell>
        </row>
        <row r="15">
          <cell r="K15" t="str">
            <v>95-P1-SS-90-TS-9D-04</v>
          </cell>
          <cell r="L15">
            <v>0.10237290870955852</v>
          </cell>
          <cell r="M15">
            <v>1.2658227848101264</v>
          </cell>
          <cell r="N15">
            <v>6.3291139240506319E-2</v>
          </cell>
          <cell r="O15">
            <v>20</v>
          </cell>
        </row>
        <row r="16">
          <cell r="K16" t="str">
            <v>95-P1-SS-90-TS-9D-05</v>
          </cell>
          <cell r="L16">
            <v>9.691001300805642E-2</v>
          </cell>
          <cell r="M16">
            <v>1.25</v>
          </cell>
          <cell r="N16">
            <v>6.25E-2</v>
          </cell>
          <cell r="O16">
            <v>20</v>
          </cell>
        </row>
        <row r="17">
          <cell r="K17" t="str">
            <v>95-P1-CL-90-TS-9d-01</v>
          </cell>
          <cell r="L17">
            <v>1.9283958522567137</v>
          </cell>
          <cell r="M17">
            <v>84.8</v>
          </cell>
          <cell r="N17">
            <v>4</v>
          </cell>
          <cell r="O17">
            <v>21.2</v>
          </cell>
        </row>
        <row r="18">
          <cell r="K18" t="str">
            <v>95-P1-CL-90-TS-9d-02</v>
          </cell>
          <cell r="L18">
            <v>2.0574125012854529</v>
          </cell>
          <cell r="M18">
            <v>114.13333333333333</v>
          </cell>
          <cell r="N18">
            <v>5.333333333333333</v>
          </cell>
          <cell r="O18">
            <v>21.4</v>
          </cell>
        </row>
        <row r="19">
          <cell r="K19" t="str">
            <v>95-P1-CL-90-TS-9d-03</v>
          </cell>
          <cell r="L19">
            <v>1.9304395947667001</v>
          </cell>
          <cell r="M19">
            <v>85.2</v>
          </cell>
          <cell r="N19">
            <v>4</v>
          </cell>
          <cell r="O19">
            <v>21.3</v>
          </cell>
        </row>
        <row r="20">
          <cell r="K20" t="str">
            <v>95-P1-CL-90-TS-9d-04</v>
          </cell>
          <cell r="L20">
            <v>1.9344984512435677</v>
          </cell>
          <cell r="M20">
            <v>86</v>
          </cell>
          <cell r="N20">
            <v>4</v>
          </cell>
          <cell r="O20">
            <v>21.5</v>
          </cell>
        </row>
        <row r="21">
          <cell r="K21" t="str">
            <v>95-P1-CL-90-TS-9d-05</v>
          </cell>
          <cell r="L21">
            <v>2.063458461784792</v>
          </cell>
          <cell r="M21">
            <v>115.73333333333332</v>
          </cell>
          <cell r="N21">
            <v>5.333333333333333</v>
          </cell>
          <cell r="O21">
            <v>21.7</v>
          </cell>
        </row>
        <row r="22">
          <cell r="K22" t="str">
            <v>95-P1-LO-90-TS-9d-01</v>
          </cell>
          <cell r="L22">
            <v>1.9180303367848801</v>
          </cell>
          <cell r="M22">
            <v>82.8</v>
          </cell>
          <cell r="N22">
            <v>4</v>
          </cell>
          <cell r="O22">
            <v>20.7</v>
          </cell>
        </row>
        <row r="23">
          <cell r="K23" t="str">
            <v>95-P1-LO-90-TS-9d-02</v>
          </cell>
          <cell r="L23">
            <v>1.9159272116971158</v>
          </cell>
          <cell r="M23">
            <v>82.4</v>
          </cell>
          <cell r="N23">
            <v>4</v>
          </cell>
          <cell r="O23">
            <v>20.6</v>
          </cell>
        </row>
        <row r="24">
          <cell r="K24" t="str">
            <v>95-P1-LO-90-TS-9d-03</v>
          </cell>
          <cell r="L24">
            <v>2.0614524790871931</v>
          </cell>
          <cell r="M24">
            <v>115.2</v>
          </cell>
          <cell r="N24">
            <v>5.333333333333333</v>
          </cell>
          <cell r="O24">
            <v>21.6</v>
          </cell>
        </row>
        <row r="25">
          <cell r="K25" t="str">
            <v>95-P1-LO-90-TS-9d-04</v>
          </cell>
          <cell r="L25">
            <v>2.2273724422896364</v>
          </cell>
          <cell r="M25">
            <v>168.8</v>
          </cell>
          <cell r="N25">
            <v>8</v>
          </cell>
          <cell r="O25">
            <v>21.1</v>
          </cell>
        </row>
        <row r="26">
          <cell r="K26" t="str">
            <v>95-P1-LO-90-TS-9d-05</v>
          </cell>
          <cell r="L26">
            <v>2.6314437690131722</v>
          </cell>
          <cell r="M26">
            <v>428</v>
          </cell>
          <cell r="N26">
            <v>20</v>
          </cell>
          <cell r="O26">
            <v>21.4</v>
          </cell>
        </row>
        <row r="27">
          <cell r="K27" t="str">
            <v>95-P1-SA-90-TS-9d-01</v>
          </cell>
          <cell r="L27">
            <v>1.8573324964312685</v>
          </cell>
          <cell r="M27">
            <v>72</v>
          </cell>
          <cell r="N27">
            <v>4</v>
          </cell>
          <cell r="O27">
            <v>18</v>
          </cell>
        </row>
        <row r="28">
          <cell r="K28" t="str">
            <v>95-P1-SA-90-TS-9d-02</v>
          </cell>
          <cell r="L28">
            <v>1.8597385661971468</v>
          </cell>
          <cell r="M28">
            <v>72.400000000000006</v>
          </cell>
          <cell r="N28">
            <v>4</v>
          </cell>
          <cell r="O28">
            <v>18.100000000000001</v>
          </cell>
        </row>
        <row r="29">
          <cell r="K29" t="str">
            <v>95-P1-SA-90-TS-9d-03</v>
          </cell>
          <cell r="L29">
            <v>1.8500332576897689</v>
          </cell>
          <cell r="M29">
            <v>70.8</v>
          </cell>
          <cell r="N29">
            <v>4</v>
          </cell>
          <cell r="O29">
            <v>17.7</v>
          </cell>
        </row>
        <row r="30">
          <cell r="K30" t="str">
            <v>95-P1-SA-90-TS-9d-04</v>
          </cell>
          <cell r="L30">
            <v>1.8597385661971468</v>
          </cell>
          <cell r="M30">
            <v>72.400000000000006</v>
          </cell>
          <cell r="N30">
            <v>4</v>
          </cell>
          <cell r="O30">
            <v>18.100000000000001</v>
          </cell>
        </row>
        <row r="31">
          <cell r="K31" t="str">
            <v>95-P1-SA-90-TS-9d-05</v>
          </cell>
          <cell r="L31">
            <v>1.8549130223078556</v>
          </cell>
          <cell r="M31">
            <v>71.599999999999994</v>
          </cell>
          <cell r="N31">
            <v>4</v>
          </cell>
          <cell r="O31">
            <v>17.899999999999999</v>
          </cell>
        </row>
        <row r="32">
          <cell r="K32" t="str">
            <v>95-P1-BI-90-BS-01</v>
          </cell>
          <cell r="L32">
            <v>8.0921907623926051E-2</v>
          </cell>
          <cell r="M32">
            <v>1.2048192771084336</v>
          </cell>
          <cell r="N32">
            <v>0.12048192771084336</v>
          </cell>
          <cell r="O32">
            <v>10</v>
          </cell>
        </row>
        <row r="33">
          <cell r="K33" t="str">
            <v>95-P1-BI-90-BS-02</v>
          </cell>
          <cell r="L33">
            <v>8.6186147616283376E-2</v>
          </cell>
          <cell r="M33">
            <v>1.2195121951219514</v>
          </cell>
          <cell r="N33">
            <v>0.12195121951219513</v>
          </cell>
          <cell r="O33">
            <v>10</v>
          </cell>
        </row>
        <row r="34">
          <cell r="K34" t="str">
            <v>95-P1-BI-90-BS-03</v>
          </cell>
          <cell r="L34">
            <v>9.691001300805642E-2</v>
          </cell>
          <cell r="M34">
            <v>1.25</v>
          </cell>
          <cell r="N34">
            <v>0.125</v>
          </cell>
          <cell r="O34">
            <v>10</v>
          </cell>
        </row>
        <row r="35">
          <cell r="K35" t="str">
            <v>95-P1-BI-90-BS-04</v>
          </cell>
          <cell r="L35">
            <v>8.0921907623926051E-2</v>
          </cell>
          <cell r="M35">
            <v>1.2048192771084336</v>
          </cell>
          <cell r="N35">
            <v>0.12048192771084336</v>
          </cell>
          <cell r="O35">
            <v>10</v>
          </cell>
        </row>
        <row r="36">
          <cell r="K36" t="str">
            <v>95-P1-BI-90-BS-05</v>
          </cell>
          <cell r="L36">
            <v>0.10790539730951963</v>
          </cell>
          <cell r="M36">
            <v>1.2820512820512822</v>
          </cell>
          <cell r="N36">
            <v>0.12820512820512822</v>
          </cell>
          <cell r="O36">
            <v>10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QCount"/>
      <sheetName val="Spread plating"/>
      <sheetName val="Filter Plating "/>
    </sheetNames>
    <sheetDataSet>
      <sheetData sheetId="0">
        <row r="3">
          <cell r="K3" t="str">
            <v>95-P1-SS-90-PC-15d-1</v>
          </cell>
          <cell r="L3">
            <v>7.0476641946015599</v>
          </cell>
          <cell r="M3">
            <v>11160000</v>
          </cell>
          <cell r="N3">
            <v>558000</v>
          </cell>
          <cell r="O3">
            <v>20</v>
          </cell>
        </row>
        <row r="4">
          <cell r="K4" t="str">
            <v>95-P1-CL-90-PC-15d-01</v>
          </cell>
          <cell r="L4">
            <v>7.3340916882021547</v>
          </cell>
          <cell r="M4">
            <v>21582000</v>
          </cell>
          <cell r="N4">
            <v>990000</v>
          </cell>
          <cell r="O4">
            <v>21.8</v>
          </cell>
        </row>
        <row r="5">
          <cell r="K5" t="str">
            <v>95-P1-LO-90-PC-15d-01</v>
          </cell>
          <cell r="L5">
            <v>7.3810789632428326</v>
          </cell>
          <cell r="M5">
            <v>24048000</v>
          </cell>
          <cell r="N5">
            <v>1113333.3333333333</v>
          </cell>
          <cell r="O5">
            <v>21.6</v>
          </cell>
        </row>
        <row r="6">
          <cell r="K6" t="str">
            <v>95-P1-SA-90-PC-15d-01</v>
          </cell>
          <cell r="L6">
            <v>7.4957246779979796</v>
          </cell>
          <cell r="M6">
            <v>31313000.000000004</v>
          </cell>
          <cell r="N6">
            <v>1730000</v>
          </cell>
          <cell r="O6">
            <v>18.100000000000001</v>
          </cell>
        </row>
        <row r="7">
          <cell r="K7" t="str">
            <v>95-P1-BI-90-BP-15d-1</v>
          </cell>
          <cell r="L7">
            <v>7.3810789632428326</v>
          </cell>
          <cell r="M7">
            <v>24048000</v>
          </cell>
          <cell r="N7">
            <v>1113333.3333333333</v>
          </cell>
          <cell r="O7">
            <v>21.6</v>
          </cell>
        </row>
        <row r="8">
          <cell r="K8" t="str">
            <v>95-P1-SS-90-NC-15d-01</v>
          </cell>
          <cell r="L8">
            <v>1.7937563237142198</v>
          </cell>
          <cell r="M8">
            <v>62.195121951219512</v>
          </cell>
          <cell r="N8">
            <v>3.1097560975609757</v>
          </cell>
          <cell r="O8">
            <v>20</v>
          </cell>
        </row>
        <row r="9">
          <cell r="K9" t="str">
            <v>95-P1-CL-90-NC-15d-01</v>
          </cell>
          <cell r="L9">
            <v>1.9159272116971158</v>
          </cell>
          <cell r="M9">
            <v>82.4</v>
          </cell>
          <cell r="N9">
            <v>4</v>
          </cell>
          <cell r="O9">
            <v>20.6</v>
          </cell>
        </row>
        <row r="10">
          <cell r="K10" t="str">
            <v>95-P1-LO-90-NC-15d-01</v>
          </cell>
          <cell r="L10">
            <v>1.9242792860618816</v>
          </cell>
          <cell r="M10">
            <v>84</v>
          </cell>
          <cell r="N10">
            <v>4</v>
          </cell>
          <cell r="O10">
            <v>21</v>
          </cell>
        </row>
        <row r="11">
          <cell r="K11" t="str">
            <v>95-P1-SA-90-NC-15d-01</v>
          </cell>
          <cell r="L11">
            <v>1.8597385661971468</v>
          </cell>
          <cell r="M11">
            <v>72.400000000000006</v>
          </cell>
          <cell r="N11">
            <v>4</v>
          </cell>
          <cell r="O11">
            <v>18.100000000000001</v>
          </cell>
        </row>
        <row r="12">
          <cell r="K12" t="str">
            <v>95-P1-SS-90-TS-15d-01</v>
          </cell>
          <cell r="L12">
            <v>9.691001300805642E-2</v>
          </cell>
          <cell r="M12">
            <v>1.25</v>
          </cell>
          <cell r="N12">
            <v>6.25E-2</v>
          </cell>
          <cell r="O12">
            <v>20</v>
          </cell>
        </row>
        <row r="13">
          <cell r="K13" t="str">
            <v>95-P1-SS-90-TS-15d-02</v>
          </cell>
          <cell r="L13">
            <v>8.0921907623926051E-2</v>
          </cell>
          <cell r="M13">
            <v>1.2048192771084336</v>
          </cell>
          <cell r="N13">
            <v>6.0240963855421679E-2</v>
          </cell>
          <cell r="O13">
            <v>20</v>
          </cell>
        </row>
        <row r="14">
          <cell r="K14" t="str">
            <v>95-P1-SS-90-TS-15d-03</v>
          </cell>
          <cell r="L14">
            <v>0.13076828026902373</v>
          </cell>
          <cell r="M14">
            <v>1.3513513513513511</v>
          </cell>
          <cell r="N14">
            <v>6.7567567567567557E-2</v>
          </cell>
          <cell r="O14">
            <v>20</v>
          </cell>
        </row>
        <row r="15">
          <cell r="K15" t="str">
            <v>95-P1-SS-90-TS-15d-04</v>
          </cell>
          <cell r="L15">
            <v>9.691001300805642E-2</v>
          </cell>
          <cell r="M15">
            <v>1.25</v>
          </cell>
          <cell r="N15">
            <v>6.25E-2</v>
          </cell>
          <cell r="O15">
            <v>20</v>
          </cell>
        </row>
        <row r="16">
          <cell r="K16" t="str">
            <v>95-P1-SS-90-TS-15d-05</v>
          </cell>
          <cell r="L16">
            <v>0.12493873660829993</v>
          </cell>
          <cell r="M16">
            <v>1.3333333333333333</v>
          </cell>
          <cell r="N16">
            <v>6.6666666666666666E-2</v>
          </cell>
          <cell r="O16">
            <v>20</v>
          </cell>
        </row>
        <row r="17">
          <cell r="K17" t="str">
            <v>95-P1-CL-90-TS-15d-01</v>
          </cell>
          <cell r="L17">
            <v>1.9283958522567137</v>
          </cell>
          <cell r="M17">
            <v>84.8</v>
          </cell>
          <cell r="N17">
            <v>4</v>
          </cell>
          <cell r="O17">
            <v>21.2</v>
          </cell>
        </row>
        <row r="18">
          <cell r="K18" t="str">
            <v>95-P1-CL-90-TS-15d-02</v>
          </cell>
          <cell r="L18">
            <v>1.9324737646771533</v>
          </cell>
          <cell r="M18">
            <v>85.6</v>
          </cell>
          <cell r="N18">
            <v>4</v>
          </cell>
          <cell r="O18">
            <v>21.4</v>
          </cell>
        </row>
        <row r="19">
          <cell r="K19" t="str">
            <v>95-P1-CL-90-TS-15d-03</v>
          </cell>
          <cell r="L19">
            <v>1.9304395947667001</v>
          </cell>
          <cell r="M19">
            <v>85.2</v>
          </cell>
          <cell r="N19">
            <v>4</v>
          </cell>
          <cell r="O19">
            <v>21.3</v>
          </cell>
        </row>
        <row r="20">
          <cell r="K20" t="str">
            <v>95-P1-CL-90-TS-15d-04</v>
          </cell>
          <cell r="L20">
            <v>1.9344984512435677</v>
          </cell>
          <cell r="M20">
            <v>86</v>
          </cell>
          <cell r="N20">
            <v>4</v>
          </cell>
          <cell r="O20">
            <v>21.5</v>
          </cell>
        </row>
        <row r="21">
          <cell r="K21" t="str">
            <v>95-P1-CL-90-TS-15d-05</v>
          </cell>
          <cell r="L21">
            <v>1.9385197251764918</v>
          </cell>
          <cell r="M21">
            <v>86.8</v>
          </cell>
          <cell r="N21">
            <v>4</v>
          </cell>
          <cell r="O21">
            <v>21.7</v>
          </cell>
        </row>
        <row r="22">
          <cell r="K22" t="str">
            <v>95-P1-LO-90-TS-15d-01</v>
          </cell>
          <cell r="L22">
            <v>1.9180303367848801</v>
          </cell>
          <cell r="M22">
            <v>82.8</v>
          </cell>
          <cell r="N22">
            <v>4</v>
          </cell>
          <cell r="O22">
            <v>20.7</v>
          </cell>
        </row>
        <row r="23">
          <cell r="K23" t="str">
            <v>95-P1-LO-90-TS-15d-02</v>
          </cell>
          <cell r="L23">
            <v>1.9159272116971158</v>
          </cell>
          <cell r="M23">
            <v>82.4</v>
          </cell>
          <cell r="N23">
            <v>4</v>
          </cell>
          <cell r="O23">
            <v>20.6</v>
          </cell>
        </row>
        <row r="24">
          <cell r="K24" t="str">
            <v>95-P1-LO-90-TS-15d-03</v>
          </cell>
          <cell r="L24">
            <v>1.9365137424788934</v>
          </cell>
          <cell r="M24">
            <v>86.4</v>
          </cell>
          <cell r="N24">
            <v>4</v>
          </cell>
          <cell r="O24">
            <v>21.6</v>
          </cell>
        </row>
        <row r="25">
          <cell r="K25" t="str">
            <v>95-P1-LO-90-TS-15d-04</v>
          </cell>
          <cell r="L25">
            <v>1.9263424466256551</v>
          </cell>
          <cell r="M25">
            <v>84.4</v>
          </cell>
          <cell r="N25">
            <v>4</v>
          </cell>
          <cell r="O25">
            <v>21.1</v>
          </cell>
        </row>
        <row r="26">
          <cell r="K26" t="str">
            <v>95-P1-LO-90-TS-15d-05</v>
          </cell>
          <cell r="L26">
            <v>1.9324737646771533</v>
          </cell>
          <cell r="M26">
            <v>85.6</v>
          </cell>
          <cell r="N26">
            <v>4</v>
          </cell>
          <cell r="O26">
            <v>21.4</v>
          </cell>
        </row>
        <row r="27">
          <cell r="K27" t="str">
            <v>95-P1-SA-90-TS-15d-01</v>
          </cell>
          <cell r="L27">
            <v>1.8573324964312685</v>
          </cell>
          <cell r="M27">
            <v>72</v>
          </cell>
          <cell r="N27">
            <v>4</v>
          </cell>
          <cell r="O27">
            <v>18</v>
          </cell>
        </row>
        <row r="28">
          <cell r="K28" t="str">
            <v>95-P1-SA-90-TS-15d-02</v>
          </cell>
          <cell r="L28">
            <v>1.8597385661971468</v>
          </cell>
          <cell r="M28">
            <v>72.400000000000006</v>
          </cell>
          <cell r="N28">
            <v>4</v>
          </cell>
          <cell r="O28">
            <v>18.100000000000001</v>
          </cell>
        </row>
        <row r="29">
          <cell r="K29" t="str">
            <v>95-P1-SA-90-TS-15d-03</v>
          </cell>
          <cell r="L29">
            <v>1.8500332576897689</v>
          </cell>
          <cell r="M29">
            <v>70.8</v>
          </cell>
          <cell r="N29">
            <v>4</v>
          </cell>
          <cell r="O29">
            <v>17.7</v>
          </cell>
        </row>
        <row r="30">
          <cell r="K30" t="str">
            <v>95-P1-SA-90-TS-15d-04</v>
          </cell>
          <cell r="L30">
            <v>1.8597385661971468</v>
          </cell>
          <cell r="M30">
            <v>72.400000000000006</v>
          </cell>
          <cell r="N30">
            <v>4</v>
          </cell>
          <cell r="O30">
            <v>18.100000000000001</v>
          </cell>
        </row>
        <row r="31">
          <cell r="K31" t="str">
            <v>95-P1-SA-90-TS-15d-05</v>
          </cell>
          <cell r="L31">
            <v>1.8549130223078556</v>
          </cell>
          <cell r="M31">
            <v>71.599999999999994</v>
          </cell>
          <cell r="N31">
            <v>4</v>
          </cell>
          <cell r="O31">
            <v>17.899999999999999</v>
          </cell>
        </row>
        <row r="32">
          <cell r="K32" t="str">
            <v>95-P1-BI-90-BS-01</v>
          </cell>
          <cell r="L32">
            <v>0.10790539730951963</v>
          </cell>
          <cell r="M32">
            <v>1.2820512820512822</v>
          </cell>
          <cell r="N32">
            <v>0.12820512820512822</v>
          </cell>
          <cell r="O32">
            <v>10</v>
          </cell>
        </row>
        <row r="33">
          <cell r="K33" t="str">
            <v>95-P1-BI-90-BS-02</v>
          </cell>
          <cell r="L33">
            <v>9.691001300805642E-2</v>
          </cell>
          <cell r="M33">
            <v>1.25</v>
          </cell>
          <cell r="N33">
            <v>0.125</v>
          </cell>
          <cell r="O33">
            <v>10</v>
          </cell>
        </row>
        <row r="34">
          <cell r="K34" t="str">
            <v>95-P1-BI-90-BS-03</v>
          </cell>
          <cell r="L34">
            <v>0.1191864077192086</v>
          </cell>
          <cell r="M34">
            <v>1.3157894736842104</v>
          </cell>
          <cell r="N34">
            <v>0.13157894736842105</v>
          </cell>
          <cell r="O34">
            <v>10</v>
          </cell>
        </row>
        <row r="35">
          <cell r="K35" t="str">
            <v>95-P1-BI-90-BS-04</v>
          </cell>
          <cell r="L35">
            <v>9.691001300805642E-2</v>
          </cell>
          <cell r="M35">
            <v>1.25</v>
          </cell>
          <cell r="N35">
            <v>0.125</v>
          </cell>
          <cell r="O35">
            <v>10</v>
          </cell>
        </row>
        <row r="36">
          <cell r="K36" t="str">
            <v>95-P1-BI-90-BS-05</v>
          </cell>
          <cell r="L36">
            <v>9.691001300805642E-2</v>
          </cell>
          <cell r="M36">
            <v>1.25</v>
          </cell>
          <cell r="N36">
            <v>0.125</v>
          </cell>
          <cell r="O36">
            <v>10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BIs"/>
    </sheetNames>
    <sheetDataSet>
      <sheetData sheetId="0">
        <row r="3">
          <cell r="K3" t="str">
            <v>95-P1-BI-90-BP-2d-01</v>
          </cell>
          <cell r="L3">
            <v>6.6232492903979008</v>
          </cell>
          <cell r="M3">
            <v>4200000</v>
          </cell>
          <cell r="N3">
            <v>420000</v>
          </cell>
          <cell r="O3">
            <v>10</v>
          </cell>
        </row>
        <row r="4">
          <cell r="K4" t="str">
            <v>95-P1-BI-90-BS-2d-01</v>
          </cell>
          <cell r="L4">
            <v>4.0170333392987807</v>
          </cell>
          <cell r="M4">
            <v>10400</v>
          </cell>
          <cell r="N4">
            <v>1040</v>
          </cell>
          <cell r="O4">
            <v>10</v>
          </cell>
        </row>
        <row r="5">
          <cell r="K5" t="str">
            <v>95-P1-BI-90-BS-2d-02</v>
          </cell>
          <cell r="L5">
            <v>4.4969296480732153</v>
          </cell>
          <cell r="M5">
            <v>31400</v>
          </cell>
          <cell r="N5">
            <v>3140</v>
          </cell>
          <cell r="O5">
            <v>10</v>
          </cell>
        </row>
        <row r="6">
          <cell r="K6" t="str">
            <v>95-P1-BI-90-BS-2d-03</v>
          </cell>
          <cell r="L6">
            <v>4.5263392773898437</v>
          </cell>
          <cell r="M6">
            <v>33600</v>
          </cell>
          <cell r="N6">
            <v>3360</v>
          </cell>
          <cell r="O6">
            <v>10</v>
          </cell>
        </row>
        <row r="7">
          <cell r="K7" t="str">
            <v>95-P1-BI-90-BS-2d-04</v>
          </cell>
          <cell r="L7">
            <v>3.6665179805548807</v>
          </cell>
          <cell r="M7">
            <v>4640</v>
          </cell>
          <cell r="N7">
            <v>464</v>
          </cell>
          <cell r="O7">
            <v>10</v>
          </cell>
        </row>
        <row r="8">
          <cell r="K8" t="str">
            <v>95-P1-BI-90-BS-2d-05</v>
          </cell>
          <cell r="L8">
            <v>3.5502283530550942</v>
          </cell>
          <cell r="M8">
            <v>3550</v>
          </cell>
          <cell r="N8">
            <v>355</v>
          </cell>
          <cell r="O8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X236"/>
  <sheetViews>
    <sheetView tabSelected="1" zoomScaleNormal="100" workbookViewId="0">
      <selection activeCell="A200" sqref="A200:A207"/>
    </sheetView>
  </sheetViews>
  <sheetFormatPr defaultRowHeight="15" x14ac:dyDescent="0.25"/>
  <cols>
    <col min="1" max="1" width="15.140625" bestFit="1" customWidth="1"/>
    <col min="2" max="2" width="15.140625" style="9" customWidth="1"/>
    <col min="3" max="3" width="11.5703125" customWidth="1"/>
    <col min="4" max="4" width="15" customWidth="1"/>
    <col min="5" max="5" width="16.7109375" customWidth="1"/>
    <col min="6" max="6" width="12.42578125" customWidth="1"/>
    <col min="7" max="7" width="11.28515625" customWidth="1"/>
    <col min="8" max="8" width="14.7109375" customWidth="1"/>
    <col min="9" max="9" width="21" customWidth="1"/>
    <col min="10" max="10" width="13" style="307" customWidth="1"/>
    <col min="11" max="11" width="11.28515625" style="338" customWidth="1"/>
    <col min="12" max="12" width="8.85546875" style="338"/>
    <col min="13" max="13" width="13.28515625" customWidth="1"/>
    <col min="16" max="16" width="12" bestFit="1" customWidth="1"/>
    <col min="20" max="20" width="9.7109375" style="75" bestFit="1" customWidth="1"/>
    <col min="23" max="23" width="20.42578125" bestFit="1" customWidth="1"/>
    <col min="24" max="24" width="8.85546875" style="26"/>
    <col min="25" max="26" width="8.85546875" style="75"/>
    <col min="28" max="28" width="37.28515625" style="35" bestFit="1" customWidth="1"/>
    <col min="29" max="29" width="15.28515625" style="35" bestFit="1" customWidth="1"/>
    <col min="30" max="30" width="12.140625" style="35" bestFit="1" customWidth="1"/>
    <col min="31" max="180" width="8.85546875" style="35"/>
  </cols>
  <sheetData>
    <row r="1" spans="1:16" ht="21.75" thickBot="1" x14ac:dyDescent="0.3">
      <c r="A1" s="411" t="s">
        <v>11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3"/>
      <c r="N1" s="394"/>
    </row>
    <row r="2" spans="1:16" ht="46.5" thickTop="1" thickBot="1" x14ac:dyDescent="0.3">
      <c r="A2" s="49" t="s">
        <v>15</v>
      </c>
      <c r="B2" s="263" t="s">
        <v>20</v>
      </c>
      <c r="C2" s="50" t="s">
        <v>0</v>
      </c>
      <c r="D2" s="50" t="s">
        <v>1</v>
      </c>
      <c r="E2" s="50" t="s">
        <v>2</v>
      </c>
      <c r="F2" s="50" t="s">
        <v>3</v>
      </c>
      <c r="G2" s="50" t="s">
        <v>4</v>
      </c>
      <c r="H2" s="50" t="s">
        <v>5</v>
      </c>
      <c r="I2" s="50" t="s">
        <v>6</v>
      </c>
      <c r="J2" s="277" t="s">
        <v>7</v>
      </c>
      <c r="K2" s="308" t="s">
        <v>8</v>
      </c>
      <c r="L2" s="308" t="s">
        <v>9</v>
      </c>
      <c r="M2" s="51" t="s">
        <v>10</v>
      </c>
      <c r="N2" s="394"/>
      <c r="O2" s="262"/>
      <c r="P2" s="262"/>
    </row>
    <row r="3" spans="1:16" ht="21" customHeight="1" thickTop="1" thickBot="1" x14ac:dyDescent="0.3">
      <c r="A3" s="527" t="s">
        <v>14</v>
      </c>
      <c r="B3" s="346" t="s">
        <v>46</v>
      </c>
      <c r="C3" s="425">
        <f>AVERAGE(J3:J12)</f>
        <v>7.2033702046133241</v>
      </c>
      <c r="D3" s="423">
        <f>STDEV(J3:J12)</f>
        <v>0.15207575271841031</v>
      </c>
      <c r="E3" s="417">
        <f>D3/C3</f>
        <v>2.1111750250044758E-2</v>
      </c>
      <c r="F3" s="421">
        <f>AVERAGE(K3:K12)</f>
        <v>16772000</v>
      </c>
      <c r="G3" s="419">
        <f>STDEV(K3:K12)</f>
        <v>4918411.6677371906</v>
      </c>
      <c r="H3" s="417">
        <f>G3/F3</f>
        <v>0.29325135152260856</v>
      </c>
      <c r="I3" s="4" t="str">
        <f>[1]Summary!K3</f>
        <v>95-SS-IC-01</v>
      </c>
      <c r="J3" s="278">
        <f>[1]Summary!L3</f>
        <v>7.2886962605902559</v>
      </c>
      <c r="K3" s="309">
        <f>[1]Summary!M3</f>
        <v>19440000</v>
      </c>
      <c r="L3" s="309">
        <f>[1]Summary!N3</f>
        <v>972000</v>
      </c>
      <c r="M3" s="52">
        <f>[1]Summary!O3</f>
        <v>20</v>
      </c>
      <c r="N3" s="394"/>
    </row>
    <row r="4" spans="1:16" ht="16.149999999999999" customHeight="1" thickTop="1" thickBot="1" x14ac:dyDescent="0.3">
      <c r="A4" s="528"/>
      <c r="B4" s="346"/>
      <c r="C4" s="425"/>
      <c r="D4" s="423"/>
      <c r="E4" s="417"/>
      <c r="F4" s="421"/>
      <c r="G4" s="419"/>
      <c r="H4" s="417"/>
      <c r="I4" s="4" t="str">
        <f>[1]Summary!K4</f>
        <v>95-SS-IC-02</v>
      </c>
      <c r="J4" s="278">
        <f>[1]Summary!L4</f>
        <v>7.2576785748691846</v>
      </c>
      <c r="K4" s="309">
        <f>[1]Summary!M4</f>
        <v>18100000</v>
      </c>
      <c r="L4" s="309">
        <f>[1]Summary!N4</f>
        <v>905000</v>
      </c>
      <c r="M4" s="52">
        <f>[1]Summary!O4</f>
        <v>20</v>
      </c>
      <c r="N4" s="394"/>
      <c r="O4" s="261"/>
      <c r="P4" s="345" t="s">
        <v>44</v>
      </c>
    </row>
    <row r="5" spans="1:16" ht="17.45" customHeight="1" thickTop="1" thickBot="1" x14ac:dyDescent="0.3">
      <c r="A5" s="528"/>
      <c r="B5" s="346"/>
      <c r="C5" s="425"/>
      <c r="D5" s="423"/>
      <c r="E5" s="417"/>
      <c r="F5" s="421"/>
      <c r="G5" s="419"/>
      <c r="H5" s="417"/>
      <c r="I5" s="4" t="str">
        <f>[1]Summary!K5</f>
        <v>95-SS-IC-03</v>
      </c>
      <c r="J5" s="278">
        <f>[1]Summary!L5</f>
        <v>6.9052560487484511</v>
      </c>
      <c r="K5" s="309">
        <f>[1]Summary!M5</f>
        <v>8040000</v>
      </c>
      <c r="L5" s="309">
        <f>[1]Summary!N5</f>
        <v>402000</v>
      </c>
      <c r="M5" s="52">
        <f>[1]Summary!O5</f>
        <v>20</v>
      </c>
      <c r="N5" s="394"/>
      <c r="O5" s="261"/>
      <c r="P5" s="345"/>
    </row>
    <row r="6" spans="1:16" ht="18" customHeight="1" thickTop="1" thickBot="1" x14ac:dyDescent="0.3">
      <c r="A6" s="528"/>
      <c r="B6" s="346"/>
      <c r="C6" s="425"/>
      <c r="D6" s="423"/>
      <c r="E6" s="417"/>
      <c r="F6" s="421"/>
      <c r="G6" s="419"/>
      <c r="H6" s="417"/>
      <c r="I6" s="4" t="str">
        <f>[1]Summary!K6</f>
        <v>95-SS-IC-04</v>
      </c>
      <c r="J6" s="278">
        <f>[1]Summary!L6</f>
        <v>7.1398790864012369</v>
      </c>
      <c r="K6" s="309">
        <f>[1]Summary!M6</f>
        <v>13800000</v>
      </c>
      <c r="L6" s="309">
        <f>[1]Summary!N6</f>
        <v>690000</v>
      </c>
      <c r="M6" s="52">
        <f>[1]Summary!O6</f>
        <v>20</v>
      </c>
      <c r="N6" s="394"/>
    </row>
    <row r="7" spans="1:16" ht="20.45" customHeight="1" thickTop="1" thickBot="1" x14ac:dyDescent="0.3">
      <c r="A7" s="528"/>
      <c r="B7" s="346"/>
      <c r="C7" s="425"/>
      <c r="D7" s="423"/>
      <c r="E7" s="417"/>
      <c r="F7" s="421"/>
      <c r="G7" s="419"/>
      <c r="H7" s="417"/>
      <c r="I7" s="4" t="str">
        <f>[1]Summary!K7</f>
        <v>95-SS-IC-05</v>
      </c>
      <c r="J7" s="278">
        <f>[1]Summary!L7</f>
        <v>6.9731278535996983</v>
      </c>
      <c r="K7" s="309">
        <f>[1]Summary!M7</f>
        <v>9400000</v>
      </c>
      <c r="L7" s="309">
        <f>[1]Summary!N7</f>
        <v>470000</v>
      </c>
      <c r="M7" s="52">
        <f>[1]Summary!O7</f>
        <v>20</v>
      </c>
      <c r="N7" s="394"/>
    </row>
    <row r="8" spans="1:16" ht="16.5" thickTop="1" thickBot="1" x14ac:dyDescent="0.3">
      <c r="A8" s="528"/>
      <c r="B8" s="346"/>
      <c r="C8" s="425"/>
      <c r="D8" s="423"/>
      <c r="E8" s="417"/>
      <c r="F8" s="421"/>
      <c r="G8" s="419"/>
      <c r="H8" s="417"/>
      <c r="I8" s="4" t="str">
        <f>[1]Summary!K8</f>
        <v>95-SS-IC-06</v>
      </c>
      <c r="J8" s="278">
        <f>[1]Summary!L8</f>
        <v>7.3617278360175931</v>
      </c>
      <c r="K8" s="309">
        <f>[1]Summary!M8</f>
        <v>23000000</v>
      </c>
      <c r="L8" s="309">
        <f>[1]Summary!N8</f>
        <v>1150000</v>
      </c>
      <c r="M8" s="52">
        <f>[1]Summary!O8</f>
        <v>20</v>
      </c>
      <c r="N8" s="394"/>
    </row>
    <row r="9" spans="1:16" ht="16.5" thickTop="1" thickBot="1" x14ac:dyDescent="0.3">
      <c r="A9" s="528"/>
      <c r="B9" s="346"/>
      <c r="C9" s="425"/>
      <c r="D9" s="423"/>
      <c r="E9" s="417"/>
      <c r="F9" s="421"/>
      <c r="G9" s="419"/>
      <c r="H9" s="417"/>
      <c r="I9" s="4" t="str">
        <f>[1]Summary!K9</f>
        <v>95-SS-IC-07</v>
      </c>
      <c r="J9" s="278">
        <f>[1]Summary!L9</f>
        <v>7.2576785748691846</v>
      </c>
      <c r="K9" s="309">
        <f>[1]Summary!M9</f>
        <v>18100000</v>
      </c>
      <c r="L9" s="309">
        <f>[1]Summary!N9</f>
        <v>905000</v>
      </c>
      <c r="M9" s="52">
        <f>[1]Summary!O9</f>
        <v>20</v>
      </c>
      <c r="N9" s="394"/>
    </row>
    <row r="10" spans="1:16" ht="16.5" thickTop="1" thickBot="1" x14ac:dyDescent="0.3">
      <c r="A10" s="528"/>
      <c r="B10" s="346"/>
      <c r="C10" s="425"/>
      <c r="D10" s="423"/>
      <c r="E10" s="417"/>
      <c r="F10" s="421"/>
      <c r="G10" s="419"/>
      <c r="H10" s="417"/>
      <c r="I10" s="4" t="str">
        <f>[1]Summary!K10</f>
        <v>95-SS-IC-08</v>
      </c>
      <c r="J10" s="278">
        <f>[1]Summary!L10</f>
        <v>7.2671717284030137</v>
      </c>
      <c r="K10" s="309">
        <f>[1]Summary!M10</f>
        <v>18500000</v>
      </c>
      <c r="L10" s="309">
        <f>[1]Summary!N10</f>
        <v>925000</v>
      </c>
      <c r="M10" s="52">
        <f>[1]Summary!O10</f>
        <v>20</v>
      </c>
      <c r="N10" s="394"/>
    </row>
    <row r="11" spans="1:16" ht="16.5" thickTop="1" thickBot="1" x14ac:dyDescent="0.3">
      <c r="A11" s="528"/>
      <c r="B11" s="346"/>
      <c r="C11" s="425"/>
      <c r="D11" s="423"/>
      <c r="E11" s="417"/>
      <c r="F11" s="421"/>
      <c r="G11" s="419"/>
      <c r="H11" s="417"/>
      <c r="I11" s="4" t="str">
        <f>[1]Summary!K11</f>
        <v>95-SS-IC-09</v>
      </c>
      <c r="J11" s="278">
        <f>[1]Summary!L11</f>
        <v>7.3384564936046051</v>
      </c>
      <c r="K11" s="309">
        <f>[1]Summary!M11</f>
        <v>21800000</v>
      </c>
      <c r="L11" s="309">
        <f>[1]Summary!N11</f>
        <v>1090000</v>
      </c>
      <c r="M11" s="52">
        <f>[1]Summary!O11</f>
        <v>20</v>
      </c>
      <c r="N11" s="394"/>
    </row>
    <row r="12" spans="1:16" ht="16.5" thickTop="1" thickBot="1" x14ac:dyDescent="0.3">
      <c r="A12" s="528"/>
      <c r="B12" s="346"/>
      <c r="C12" s="426"/>
      <c r="D12" s="424"/>
      <c r="E12" s="418"/>
      <c r="F12" s="422"/>
      <c r="G12" s="420"/>
      <c r="H12" s="418"/>
      <c r="I12" s="53" t="str">
        <f>[1]Summary!K12</f>
        <v>95-SS-IC-10</v>
      </c>
      <c r="J12" s="279">
        <f>[1]Summary!L12</f>
        <v>7.2440295890300215</v>
      </c>
      <c r="K12" s="310">
        <f>[1]Summary!M12</f>
        <v>17540000</v>
      </c>
      <c r="L12" s="310">
        <f>[1]Summary!N12</f>
        <v>877000</v>
      </c>
      <c r="M12" s="54">
        <f>[1]Summary!O12</f>
        <v>20</v>
      </c>
      <c r="N12" s="394"/>
    </row>
    <row r="13" spans="1:16" ht="16.5" thickTop="1" thickBot="1" x14ac:dyDescent="0.3">
      <c r="A13" s="528"/>
      <c r="B13" s="347" t="s">
        <v>45</v>
      </c>
      <c r="C13" s="529">
        <f>AVERAGE(J13:J17)</f>
        <v>7.0369914282605919</v>
      </c>
      <c r="D13" s="532">
        <f>STDEV(J13:J17)</f>
        <v>0.15395266164166213</v>
      </c>
      <c r="E13" s="535">
        <f>D13/C13</f>
        <v>2.1877625290743923E-2</v>
      </c>
      <c r="F13" s="538">
        <f>AVERAGE(K13:K17)</f>
        <v>11468000</v>
      </c>
      <c r="G13" s="541">
        <f>STDEV(K13:K17)</f>
        <v>4300897.5807382343</v>
      </c>
      <c r="H13" s="535">
        <f>G13/F13</f>
        <v>0.37503466870755442</v>
      </c>
      <c r="I13" s="76" t="str">
        <f>[2]Summary!K3</f>
        <v>95-P1-SS-90-IN-0d-01</v>
      </c>
      <c r="J13" s="280">
        <f>[2]Summary!L3</f>
        <v>6.8388490907372557</v>
      </c>
      <c r="K13" s="311">
        <f>[2]Summary!M3</f>
        <v>6900000</v>
      </c>
      <c r="L13" s="311">
        <f>[2]Summary!N3</f>
        <v>345000</v>
      </c>
      <c r="M13" s="77">
        <f>[2]Summary!O3</f>
        <v>20</v>
      </c>
      <c r="N13" s="394"/>
    </row>
    <row r="14" spans="1:16" ht="16.5" thickTop="1" thickBot="1" x14ac:dyDescent="0.3">
      <c r="A14" s="528"/>
      <c r="B14" s="347"/>
      <c r="C14" s="530"/>
      <c r="D14" s="533"/>
      <c r="E14" s="536"/>
      <c r="F14" s="539"/>
      <c r="G14" s="542"/>
      <c r="H14" s="536"/>
      <c r="I14" s="78" t="str">
        <f>[2]Summary!K4</f>
        <v>95-P1-SS-90-IN-0d-02</v>
      </c>
      <c r="J14" s="281">
        <f>[2]Summary!L4</f>
        <v>7.0382226383687181</v>
      </c>
      <c r="K14" s="312">
        <f>[2]Summary!M4</f>
        <v>10920000</v>
      </c>
      <c r="L14" s="312">
        <f>[2]Summary!N4</f>
        <v>546000</v>
      </c>
      <c r="M14" s="79">
        <f>[2]Summary!O4</f>
        <v>20</v>
      </c>
      <c r="N14" s="394"/>
    </row>
    <row r="15" spans="1:16" ht="16.5" thickTop="1" thickBot="1" x14ac:dyDescent="0.3">
      <c r="A15" s="528"/>
      <c r="B15" s="347"/>
      <c r="C15" s="530"/>
      <c r="D15" s="533"/>
      <c r="E15" s="536"/>
      <c r="F15" s="539"/>
      <c r="G15" s="542"/>
      <c r="H15" s="536"/>
      <c r="I15" s="78" t="str">
        <f>[2]Summary!K5</f>
        <v>95-P1-SS-90-IN-0d-03</v>
      </c>
      <c r="J15" s="281">
        <f>[2]Summary!L5</f>
        <v>6.9921114877869499</v>
      </c>
      <c r="K15" s="312">
        <f>[2]Summary!M5</f>
        <v>9820000</v>
      </c>
      <c r="L15" s="312">
        <f>[2]Summary!N5</f>
        <v>491000</v>
      </c>
      <c r="M15" s="79">
        <f>[2]Summary!O5</f>
        <v>20</v>
      </c>
      <c r="N15" s="394"/>
    </row>
    <row r="16" spans="1:16" ht="16.5" thickTop="1" thickBot="1" x14ac:dyDescent="0.3">
      <c r="A16" s="528"/>
      <c r="B16" s="347"/>
      <c r="C16" s="530"/>
      <c r="D16" s="533"/>
      <c r="E16" s="536"/>
      <c r="F16" s="539"/>
      <c r="G16" s="542"/>
      <c r="H16" s="536"/>
      <c r="I16" s="78" t="str">
        <f>[2]Summary!K6</f>
        <v>95-P1-SS-90-IN-0d-04</v>
      </c>
      <c r="J16" s="281">
        <f>[2]Summary!L6</f>
        <v>7.0476641946015599</v>
      </c>
      <c r="K16" s="312">
        <f>[2]Summary!M6</f>
        <v>11160000</v>
      </c>
      <c r="L16" s="312">
        <f>[2]Summary!N6</f>
        <v>558000</v>
      </c>
      <c r="M16" s="79">
        <f>[2]Summary!O6</f>
        <v>20</v>
      </c>
      <c r="N16" s="394"/>
    </row>
    <row r="17" spans="1:30" ht="16.5" thickTop="1" thickBot="1" x14ac:dyDescent="0.3">
      <c r="A17" s="528"/>
      <c r="B17" s="347"/>
      <c r="C17" s="531"/>
      <c r="D17" s="534"/>
      <c r="E17" s="537"/>
      <c r="F17" s="540"/>
      <c r="G17" s="543"/>
      <c r="H17" s="537"/>
      <c r="I17" s="80" t="str">
        <f>[2]Summary!K7</f>
        <v>95-P1-SS-90-IN-0d-05</v>
      </c>
      <c r="J17" s="282">
        <f>[2]Summary!L7</f>
        <v>7.2681097298084785</v>
      </c>
      <c r="K17" s="313">
        <f>[2]Summary!M7</f>
        <v>18540000</v>
      </c>
      <c r="L17" s="313">
        <f>[2]Summary!N7</f>
        <v>927000</v>
      </c>
      <c r="M17" s="81">
        <f>[2]Summary!O7</f>
        <v>20</v>
      </c>
      <c r="N17" s="394"/>
    </row>
    <row r="18" spans="1:30" ht="22.5" thickTop="1" thickBot="1" x14ac:dyDescent="0.3">
      <c r="A18" s="414" t="s">
        <v>13</v>
      </c>
      <c r="B18" s="415"/>
      <c r="C18" s="415"/>
      <c r="D18" s="415"/>
      <c r="E18" s="415"/>
      <c r="F18" s="415"/>
      <c r="G18" s="415"/>
      <c r="H18" s="415"/>
      <c r="I18" s="415"/>
      <c r="J18" s="415"/>
      <c r="K18" s="415"/>
      <c r="L18" s="415"/>
      <c r="M18" s="416"/>
      <c r="N18" s="394"/>
    </row>
    <row r="19" spans="1:30" ht="15" customHeight="1" thickTop="1" x14ac:dyDescent="0.25">
      <c r="A19" s="512" t="s">
        <v>24</v>
      </c>
      <c r="B19" s="479" t="s">
        <v>28</v>
      </c>
      <c r="C19" s="464">
        <f>AVERAGE(J19:J21)</f>
        <v>7.3702358420511258</v>
      </c>
      <c r="D19" s="466">
        <f>STDEV(J19:J21)</f>
        <v>6.6403474884981731E-2</v>
      </c>
      <c r="E19" s="467">
        <f>D19/C19</f>
        <v>9.0096811429173675E-3</v>
      </c>
      <c r="F19" s="469">
        <f>AVERAGE(K19:K21)</f>
        <v>23633333.333333332</v>
      </c>
      <c r="G19" s="427">
        <f>STDEV(K19:K21)</f>
        <v>3458805.188693543</v>
      </c>
      <c r="H19" s="467">
        <f>G19/F19</f>
        <v>0.14635282885868306</v>
      </c>
      <c r="I19" s="22" t="str">
        <f>[1]Summary!K13</f>
        <v>95-SS-P-01</v>
      </c>
      <c r="J19" s="283">
        <f>[1]Summary!L13</f>
        <v>7.4183012913197457</v>
      </c>
      <c r="K19" s="314">
        <f>[1]Summary!M13</f>
        <v>26200000</v>
      </c>
      <c r="L19" s="314">
        <f>[1]Summary!N13</f>
        <v>1310000</v>
      </c>
      <c r="M19" s="37">
        <f>[1]Summary!O13</f>
        <v>20</v>
      </c>
      <c r="N19" s="394"/>
      <c r="O19" s="33"/>
      <c r="P19" s="457"/>
      <c r="Q19" s="458"/>
      <c r="R19" s="459"/>
      <c r="S19" s="460"/>
      <c r="T19" s="461"/>
      <c r="U19" s="462"/>
      <c r="V19" s="460"/>
      <c r="W19" s="34"/>
      <c r="X19" s="45"/>
      <c r="Y19" s="88"/>
      <c r="Z19" s="88"/>
      <c r="AA19" s="34"/>
    </row>
    <row r="20" spans="1:30" x14ac:dyDescent="0.25">
      <c r="A20" s="513"/>
      <c r="B20" s="480"/>
      <c r="C20" s="465"/>
      <c r="D20" s="405"/>
      <c r="E20" s="468"/>
      <c r="F20" s="470"/>
      <c r="G20" s="406"/>
      <c r="H20" s="468"/>
      <c r="I20" s="5" t="str">
        <f>[1]Summary!K14</f>
        <v>95-SS-P-02</v>
      </c>
      <c r="J20" s="284">
        <f>[1]Summary!L14</f>
        <v>7.2944662261615933</v>
      </c>
      <c r="K20" s="315">
        <f>[1]Summary!M14</f>
        <v>19700000</v>
      </c>
      <c r="L20" s="315">
        <f>[1]Summary!N14</f>
        <v>985000</v>
      </c>
      <c r="M20" s="38">
        <f>[1]Summary!O14</f>
        <v>20</v>
      </c>
      <c r="N20" s="394"/>
      <c r="O20" s="33"/>
      <c r="P20" s="457"/>
      <c r="Q20" s="458"/>
      <c r="R20" s="459"/>
      <c r="S20" s="460"/>
      <c r="T20" s="461"/>
      <c r="U20" s="462"/>
      <c r="V20" s="460"/>
      <c r="W20" s="34"/>
      <c r="X20" s="45"/>
      <c r="Y20" s="88"/>
      <c r="Z20" s="88"/>
      <c r="AA20" s="34"/>
    </row>
    <row r="21" spans="1:30" ht="10.9" customHeight="1" thickBot="1" x14ac:dyDescent="0.3">
      <c r="A21" s="513"/>
      <c r="B21" s="480"/>
      <c r="C21" s="465"/>
      <c r="D21" s="405"/>
      <c r="E21" s="468"/>
      <c r="F21" s="470"/>
      <c r="G21" s="406"/>
      <c r="H21" s="468"/>
      <c r="I21" s="5" t="str">
        <f>[1]Summary!K15</f>
        <v>95-SS-P-03</v>
      </c>
      <c r="J21" s="284">
        <f>[1]Summary!L15</f>
        <v>7.3979400086720375</v>
      </c>
      <c r="K21" s="315">
        <f>[1]Summary!M15</f>
        <v>25000000</v>
      </c>
      <c r="L21" s="315">
        <f>[1]Summary!N15</f>
        <v>1250000</v>
      </c>
      <c r="M21" s="38">
        <f>[1]Summary!O15</f>
        <v>20</v>
      </c>
      <c r="N21" s="394"/>
      <c r="O21" s="33"/>
      <c r="P21" s="457"/>
      <c r="Q21" s="458"/>
      <c r="R21" s="459"/>
      <c r="S21" s="460"/>
      <c r="T21" s="461"/>
      <c r="U21" s="462"/>
      <c r="V21" s="460"/>
      <c r="W21" s="34"/>
      <c r="X21" s="45"/>
      <c r="Y21" s="88"/>
      <c r="Z21" s="88"/>
      <c r="AA21" s="34"/>
    </row>
    <row r="22" spans="1:30" ht="16.5" thickTop="1" thickBot="1" x14ac:dyDescent="0.3">
      <c r="A22" s="513"/>
      <c r="B22" s="480"/>
      <c r="C22" s="464">
        <f>AVERAGE(J22:J24)</f>
        <v>6.995548568106055</v>
      </c>
      <c r="D22" s="466">
        <f>STDEV(J22:J24)</f>
        <v>0.12105042973957031</v>
      </c>
      <c r="E22" s="467">
        <f>D22/C22</f>
        <v>1.7303922424534462E-2</v>
      </c>
      <c r="F22" s="469">
        <f>AVERAGE(K22:K24)</f>
        <v>10166666.666666666</v>
      </c>
      <c r="G22" s="427">
        <f>STDEV(K22:K24)</f>
        <v>2970880.9019099609</v>
      </c>
      <c r="H22" s="467">
        <f>G22/F22</f>
        <v>0.292217793630488</v>
      </c>
      <c r="I22" s="82" t="str">
        <f>[2]Summary!K8</f>
        <v>95-P1-SS-90-PC-0d-01</v>
      </c>
      <c r="J22" s="285">
        <f>[2]Summary!L8</f>
        <v>6.9552065375419421</v>
      </c>
      <c r="K22" s="316">
        <f>[2]Summary!M8</f>
        <v>9020000</v>
      </c>
      <c r="L22" s="316">
        <f>[2]Summary!N8</f>
        <v>451000</v>
      </c>
      <c r="M22" s="82">
        <f>[2]Summary!O8</f>
        <v>20</v>
      </c>
      <c r="N22" s="394"/>
      <c r="O22" s="33"/>
      <c r="P22" s="60"/>
      <c r="Q22" s="61"/>
      <c r="R22" s="62"/>
      <c r="S22" s="63"/>
      <c r="T22" s="64"/>
      <c r="U22" s="65"/>
      <c r="V22" s="63"/>
      <c r="W22" s="34"/>
      <c r="X22" s="45"/>
      <c r="Y22" s="88"/>
      <c r="Z22" s="88"/>
      <c r="AA22" s="34"/>
    </row>
    <row r="23" spans="1:30" ht="21.75" thickTop="1" x14ac:dyDescent="0.25">
      <c r="A23" s="513"/>
      <c r="B23" s="480"/>
      <c r="C23" s="465"/>
      <c r="D23" s="405"/>
      <c r="E23" s="468"/>
      <c r="F23" s="470"/>
      <c r="G23" s="406"/>
      <c r="H23" s="468"/>
      <c r="I23" s="82" t="str">
        <f>[2]Summary!K9</f>
        <v>95-P1-SS-90-PC-0d-02</v>
      </c>
      <c r="J23" s="285">
        <f>[2]Summary!L9</f>
        <v>6.8998205024270964</v>
      </c>
      <c r="K23" s="316">
        <f>[2]Summary!M9</f>
        <v>7940000</v>
      </c>
      <c r="L23" s="316">
        <f>[2]Summary!N9</f>
        <v>397000</v>
      </c>
      <c r="M23" s="82">
        <f>[2]Summary!O9</f>
        <v>20</v>
      </c>
      <c r="N23" s="394"/>
      <c r="O23" s="395" t="s">
        <v>34</v>
      </c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7"/>
      <c r="AB23" s="730" t="s">
        <v>35</v>
      </c>
      <c r="AC23" s="731"/>
      <c r="AD23" s="731"/>
    </row>
    <row r="24" spans="1:30" ht="21.6" customHeight="1" thickBot="1" x14ac:dyDescent="0.3">
      <c r="A24" s="513"/>
      <c r="B24" s="480"/>
      <c r="C24" s="465"/>
      <c r="D24" s="405"/>
      <c r="E24" s="468"/>
      <c r="F24" s="470"/>
      <c r="G24" s="406"/>
      <c r="H24" s="468"/>
      <c r="I24" s="82" t="str">
        <f>[2]Summary!K10</f>
        <v>95-P1-SS-90-PC-0d-03</v>
      </c>
      <c r="J24" s="285">
        <f>[2]Summary!L10</f>
        <v>7.1316186643491255</v>
      </c>
      <c r="K24" s="316">
        <f>[2]Summary!M10</f>
        <v>13540000</v>
      </c>
      <c r="L24" s="316">
        <f>[2]Summary!N10</f>
        <v>677000</v>
      </c>
      <c r="M24" s="82">
        <f>[2]Summary!O10</f>
        <v>20</v>
      </c>
      <c r="N24" s="394"/>
      <c r="O24" s="398"/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400"/>
      <c r="AB24" s="260" t="s">
        <v>41</v>
      </c>
      <c r="AC24" s="260" t="s">
        <v>42</v>
      </c>
      <c r="AD24" s="260" t="s">
        <v>43</v>
      </c>
    </row>
    <row r="25" spans="1:30" ht="14.45" customHeight="1" thickTop="1" x14ac:dyDescent="0.25">
      <c r="A25" s="513"/>
      <c r="B25" s="428" t="s">
        <v>29</v>
      </c>
      <c r="C25" s="27">
        <f>AVERAGE(J25:J27)</f>
        <v>7.0762762554042178</v>
      </c>
      <c r="D25" s="405" t="s">
        <v>12</v>
      </c>
      <c r="E25" s="405"/>
      <c r="F25" s="28">
        <f>AVERAGE(K25:K27)</f>
        <v>11920000</v>
      </c>
      <c r="G25" s="406" t="s">
        <v>12</v>
      </c>
      <c r="H25" s="406"/>
      <c r="I25" s="5" t="str">
        <f>[3]Summary!K$3</f>
        <v>95-P1-SS-90-PC-2D-01</v>
      </c>
      <c r="J25" s="284">
        <f>[3]Summary!L$3</f>
        <v>7.0762762554042178</v>
      </c>
      <c r="K25" s="315">
        <f>[3]Summary!M$3</f>
        <v>11920000</v>
      </c>
      <c r="L25" s="315">
        <f>[3]Summary!N$3</f>
        <v>596000</v>
      </c>
      <c r="M25" s="38">
        <f>[3]Summary!O$3</f>
        <v>20</v>
      </c>
      <c r="N25" s="394"/>
      <c r="O25" s="626" t="s">
        <v>24</v>
      </c>
      <c r="P25" s="463" t="s">
        <v>29</v>
      </c>
      <c r="Q25" s="464">
        <f>AVERAGE(X25:X29)</f>
        <v>5.7900877174883671</v>
      </c>
      <c r="R25" s="466">
        <f>STDEV(X25:X29)</f>
        <v>0.13800086063928427</v>
      </c>
      <c r="S25" s="467">
        <f>R25/Q25</f>
        <v>2.3833984452854971E-2</v>
      </c>
      <c r="T25" s="469">
        <f>AVERAGE(Y25:Y29)</f>
        <v>641600</v>
      </c>
      <c r="U25" s="427">
        <f>STDEV(Y25:Y29)</f>
        <v>197476.07450017837</v>
      </c>
      <c r="V25" s="467">
        <f>U25/T25</f>
        <v>0.30778689915863211</v>
      </c>
      <c r="W25" s="22" t="str">
        <f>[3]Summary!K11</f>
        <v>95-P1-SS-90-TS-2D-01</v>
      </c>
      <c r="X25" s="36">
        <f>[3]Summary!L11</f>
        <v>5.6148972160331345</v>
      </c>
      <c r="Y25" s="71">
        <f>[3]Summary!M11</f>
        <v>412000</v>
      </c>
      <c r="Z25" s="71">
        <f>[3]Summary!N11</f>
        <v>20600</v>
      </c>
      <c r="AA25" s="37">
        <f>[3]Summary!O11</f>
        <v>20</v>
      </c>
      <c r="AB25" s="257">
        <f>C$25-X25</f>
        <v>1.4613790393710833</v>
      </c>
      <c r="AC25" s="732">
        <f>AVERAGE(AB25:AB29)</f>
        <v>1.28618853791585</v>
      </c>
      <c r="AD25" s="735">
        <f>STDEV(AB25:AB29)</f>
        <v>0.13800086063928427</v>
      </c>
    </row>
    <row r="26" spans="1:30" ht="21" customHeight="1" x14ac:dyDescent="0.25">
      <c r="A26" s="513"/>
      <c r="B26" s="428"/>
      <c r="C26" s="407" t="s">
        <v>12</v>
      </c>
      <c r="D26" s="407"/>
      <c r="E26" s="407"/>
      <c r="F26" s="407"/>
      <c r="G26" s="407"/>
      <c r="H26" s="407"/>
      <c r="I26" s="407"/>
      <c r="J26" s="407"/>
      <c r="K26" s="407"/>
      <c r="L26" s="407"/>
      <c r="M26" s="408"/>
      <c r="N26" s="394"/>
      <c r="O26" s="627"/>
      <c r="P26" s="428"/>
      <c r="Q26" s="465"/>
      <c r="R26" s="405"/>
      <c r="S26" s="468"/>
      <c r="T26" s="470"/>
      <c r="U26" s="406"/>
      <c r="V26" s="468"/>
      <c r="W26" s="5" t="str">
        <f>[3]Summary!K12</f>
        <v>95-P1-SS-90-TS-2D-02</v>
      </c>
      <c r="X26" s="23">
        <f>[3]Summary!L12</f>
        <v>5.9106244048892016</v>
      </c>
      <c r="Y26" s="72">
        <f>[3]Summary!M12</f>
        <v>814000</v>
      </c>
      <c r="Z26" s="72">
        <f>[3]Summary!N12</f>
        <v>40700</v>
      </c>
      <c r="AA26" s="38">
        <f>[3]Summary!O12</f>
        <v>20</v>
      </c>
      <c r="AB26" s="258">
        <f t="shared" ref="AB26:AB29" si="0">C$25-X26</f>
        <v>1.1656518505150162</v>
      </c>
      <c r="AC26" s="733"/>
      <c r="AD26" s="736"/>
    </row>
    <row r="27" spans="1:30" ht="21" customHeight="1" x14ac:dyDescent="0.25">
      <c r="A27" s="513"/>
      <c r="B27" s="428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8"/>
      <c r="N27" s="394"/>
      <c r="O27" s="627"/>
      <c r="P27" s="428"/>
      <c r="Q27" s="465"/>
      <c r="R27" s="405"/>
      <c r="S27" s="468"/>
      <c r="T27" s="470"/>
      <c r="U27" s="406"/>
      <c r="V27" s="468"/>
      <c r="W27" s="5" t="str">
        <f>[3]Summary!K13</f>
        <v>95-P1-SS-90-TS-2D-03</v>
      </c>
      <c r="X27" s="23">
        <f>[3]Summary!L13</f>
        <v>5.6972293427597176</v>
      </c>
      <c r="Y27" s="72">
        <f>[3]Summary!M13</f>
        <v>498000</v>
      </c>
      <c r="Z27" s="72">
        <f>[3]Summary!N13</f>
        <v>24900</v>
      </c>
      <c r="AA27" s="38">
        <f>[3]Summary!O13</f>
        <v>20</v>
      </c>
      <c r="AB27" s="258">
        <f t="shared" si="0"/>
        <v>1.3790469126445002</v>
      </c>
      <c r="AC27" s="733"/>
      <c r="AD27" s="736"/>
    </row>
    <row r="28" spans="1:30" ht="14.45" customHeight="1" x14ac:dyDescent="0.25">
      <c r="A28" s="513"/>
      <c r="B28" s="428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8"/>
      <c r="N28" s="394"/>
      <c r="O28" s="627"/>
      <c r="P28" s="428"/>
      <c r="Q28" s="465"/>
      <c r="R28" s="405"/>
      <c r="S28" s="468"/>
      <c r="T28" s="470"/>
      <c r="U28" s="406"/>
      <c r="V28" s="468"/>
      <c r="W28" s="5" t="str">
        <f>[3]Summary!K14</f>
        <v>95-P1-SS-90-TS-2D-04</v>
      </c>
      <c r="X28" s="23">
        <f>[3]Summary!L14</f>
        <v>5.7881683711411673</v>
      </c>
      <c r="Y28" s="72">
        <f>[3]Summary!M14</f>
        <v>614000</v>
      </c>
      <c r="Z28" s="72">
        <f>[3]Summary!N14</f>
        <v>30700</v>
      </c>
      <c r="AA28" s="38">
        <f>[3]Summary!O14</f>
        <v>20</v>
      </c>
      <c r="AB28" s="258">
        <f t="shared" si="0"/>
        <v>1.2881078842630505</v>
      </c>
      <c r="AC28" s="733"/>
      <c r="AD28" s="736"/>
    </row>
    <row r="29" spans="1:30" ht="21" customHeight="1" thickBot="1" x14ac:dyDescent="0.3">
      <c r="A29" s="513"/>
      <c r="B29" s="428"/>
      <c r="C29" s="407"/>
      <c r="D29" s="407"/>
      <c r="E29" s="407"/>
      <c r="F29" s="407"/>
      <c r="G29" s="407"/>
      <c r="H29" s="407"/>
      <c r="I29" s="407"/>
      <c r="J29" s="407"/>
      <c r="K29" s="407"/>
      <c r="L29" s="407"/>
      <c r="M29" s="408"/>
      <c r="N29" s="394"/>
      <c r="O29" s="627"/>
      <c r="P29" s="428"/>
      <c r="Q29" s="465"/>
      <c r="R29" s="405"/>
      <c r="S29" s="468"/>
      <c r="T29" s="470"/>
      <c r="U29" s="406"/>
      <c r="V29" s="468"/>
      <c r="W29" s="5" t="str">
        <f>[3]Summary!K15</f>
        <v>95-P1-SS-90-TS-2D-05</v>
      </c>
      <c r="X29" s="23">
        <f>[3]Summary!L15</f>
        <v>5.9395192526186182</v>
      </c>
      <c r="Y29" s="72">
        <f>[3]Summary!M15</f>
        <v>870000</v>
      </c>
      <c r="Z29" s="72">
        <f>[3]Summary!N15</f>
        <v>43500</v>
      </c>
      <c r="AA29" s="38">
        <f>[3]Summary!O15</f>
        <v>20</v>
      </c>
      <c r="AB29" s="259">
        <f t="shared" si="0"/>
        <v>1.1367570027855995</v>
      </c>
      <c r="AC29" s="734"/>
      <c r="AD29" s="737"/>
    </row>
    <row r="30" spans="1:30" ht="14.45" customHeight="1" thickTop="1" x14ac:dyDescent="0.25">
      <c r="A30" s="513"/>
      <c r="B30" s="428" t="s">
        <v>30</v>
      </c>
      <c r="C30" s="27">
        <f>AVERAGE(J30:J32)</f>
        <v>7.102433705681336</v>
      </c>
      <c r="D30" s="405" t="s">
        <v>12</v>
      </c>
      <c r="E30" s="405"/>
      <c r="F30" s="28">
        <f>AVERAGE(K30:K32)</f>
        <v>12660000</v>
      </c>
      <c r="G30" s="406" t="s">
        <v>12</v>
      </c>
      <c r="H30" s="406"/>
      <c r="I30" s="5" t="str">
        <f>[4]Summary!K$3</f>
        <v>95-P1-SS-90-PC-5D-01</v>
      </c>
      <c r="J30" s="284">
        <f>[4]Summary!L$3</f>
        <v>7.102433705681336</v>
      </c>
      <c r="K30" s="315">
        <f>[4]Summary!M$3</f>
        <v>12660000</v>
      </c>
      <c r="L30" s="315">
        <f>[4]Summary!N$3</f>
        <v>633000</v>
      </c>
      <c r="M30" s="38">
        <f>[4]Summary!O$3</f>
        <v>20</v>
      </c>
      <c r="N30" s="394"/>
      <c r="O30" s="627"/>
      <c r="P30" s="428" t="s">
        <v>30</v>
      </c>
      <c r="Q30" s="465">
        <f>AVERAGE(X30:X34)</f>
        <v>4.5603704615714955</v>
      </c>
      <c r="R30" s="405">
        <f>STDEV(X30:X34)</f>
        <v>0.12686610104851925</v>
      </c>
      <c r="S30" s="468">
        <f>R30/Q30</f>
        <v>2.7819253307943194E-2</v>
      </c>
      <c r="T30" s="470">
        <f>AVERAGE(Y30:Y34)</f>
        <v>37600</v>
      </c>
      <c r="U30" s="406">
        <f>STDEV(Y30:Y34)</f>
        <v>10988.175462741756</v>
      </c>
      <c r="V30" s="468">
        <f>U30/T30</f>
        <v>0.29223870911547223</v>
      </c>
      <c r="W30" s="5" t="str">
        <f>[4]Summary!K11</f>
        <v>95-P1-SS-90-TS-5D-01</v>
      </c>
      <c r="X30" s="23">
        <f>[4]Summary!L11</f>
        <v>4.4313637641589869</v>
      </c>
      <c r="Y30" s="72">
        <f>[4]Summary!M11</f>
        <v>27000</v>
      </c>
      <c r="Z30" s="72">
        <f>[4]Summary!N11</f>
        <v>1350</v>
      </c>
      <c r="AA30" s="38">
        <f>[4]Summary!O11</f>
        <v>20</v>
      </c>
      <c r="AB30" s="257">
        <f>C$30-X30</f>
        <v>2.6710699415223491</v>
      </c>
      <c r="AC30" s="732">
        <f>AVERAGE(AB30:AB34)</f>
        <v>2.542063244109841</v>
      </c>
      <c r="AD30" s="735">
        <f>STDEV(AB30:AB34)</f>
        <v>0.12686610104851928</v>
      </c>
    </row>
    <row r="31" spans="1:30" ht="14.45" customHeight="1" x14ac:dyDescent="0.25">
      <c r="A31" s="513"/>
      <c r="B31" s="428"/>
      <c r="C31" s="407" t="s">
        <v>12</v>
      </c>
      <c r="D31" s="407"/>
      <c r="E31" s="407"/>
      <c r="F31" s="407"/>
      <c r="G31" s="407"/>
      <c r="H31" s="407"/>
      <c r="I31" s="407"/>
      <c r="J31" s="407"/>
      <c r="K31" s="407"/>
      <c r="L31" s="407"/>
      <c r="M31" s="408"/>
      <c r="N31" s="394"/>
      <c r="O31" s="627"/>
      <c r="P31" s="428"/>
      <c r="Q31" s="465"/>
      <c r="R31" s="405"/>
      <c r="S31" s="468"/>
      <c r="T31" s="470"/>
      <c r="U31" s="406"/>
      <c r="V31" s="468"/>
      <c r="W31" s="5" t="str">
        <f>[4]Summary!K12</f>
        <v>95-P1-SS-90-TS-5D-02</v>
      </c>
      <c r="X31" s="23">
        <f>[4]Summary!L12</f>
        <v>4.4345689040341991</v>
      </c>
      <c r="Y31" s="72">
        <f>[4]Summary!M12</f>
        <v>27200</v>
      </c>
      <c r="Z31" s="72">
        <f>[4]Summary!N12</f>
        <v>1360</v>
      </c>
      <c r="AA31" s="38">
        <f>[4]Summary!O12</f>
        <v>20</v>
      </c>
      <c r="AB31" s="258">
        <f t="shared" ref="AB31:AB34" si="1">C$30-X31</f>
        <v>2.6678648016471369</v>
      </c>
      <c r="AC31" s="733"/>
      <c r="AD31" s="736"/>
    </row>
    <row r="32" spans="1:30" ht="14.45" customHeight="1" x14ac:dyDescent="0.25">
      <c r="A32" s="513"/>
      <c r="B32" s="428"/>
      <c r="C32" s="407"/>
      <c r="D32" s="407"/>
      <c r="E32" s="407"/>
      <c r="F32" s="407"/>
      <c r="G32" s="407"/>
      <c r="H32" s="407"/>
      <c r="I32" s="407"/>
      <c r="J32" s="407"/>
      <c r="K32" s="407"/>
      <c r="L32" s="407"/>
      <c r="M32" s="408"/>
      <c r="N32" s="394"/>
      <c r="O32" s="627"/>
      <c r="P32" s="428"/>
      <c r="Q32" s="465"/>
      <c r="R32" s="405"/>
      <c r="S32" s="468"/>
      <c r="T32" s="470"/>
      <c r="U32" s="406"/>
      <c r="V32" s="468"/>
      <c r="W32" s="5" t="str">
        <f>[4]Summary!K13</f>
        <v>95-P1-SS-90-TS-5D-03</v>
      </c>
      <c r="X32" s="23">
        <f>[4]Summary!L13</f>
        <v>4.7259116322950483</v>
      </c>
      <c r="Y32" s="72">
        <f>[4]Summary!M13</f>
        <v>53200</v>
      </c>
      <c r="Z32" s="72">
        <f>[4]Summary!N13</f>
        <v>2660</v>
      </c>
      <c r="AA32" s="38">
        <f>[4]Summary!O13</f>
        <v>20</v>
      </c>
      <c r="AB32" s="258">
        <f t="shared" si="1"/>
        <v>2.3765220733862877</v>
      </c>
      <c r="AC32" s="733"/>
      <c r="AD32" s="736"/>
    </row>
    <row r="33" spans="1:30" ht="14.45" customHeight="1" x14ac:dyDescent="0.25">
      <c r="A33" s="513"/>
      <c r="B33" s="428"/>
      <c r="C33" s="407"/>
      <c r="D33" s="407"/>
      <c r="E33" s="407"/>
      <c r="F33" s="407"/>
      <c r="G33" s="407"/>
      <c r="H33" s="407"/>
      <c r="I33" s="407"/>
      <c r="J33" s="407"/>
      <c r="K33" s="407"/>
      <c r="L33" s="407"/>
      <c r="M33" s="408"/>
      <c r="N33" s="394"/>
      <c r="O33" s="627"/>
      <c r="P33" s="428"/>
      <c r="Q33" s="465"/>
      <c r="R33" s="405"/>
      <c r="S33" s="468"/>
      <c r="T33" s="470"/>
      <c r="U33" s="406"/>
      <c r="V33" s="468"/>
      <c r="W33" s="5" t="str">
        <f>[4]Summary!K14</f>
        <v>95-P1-SS-90-TS-5D-04</v>
      </c>
      <c r="X33" s="23">
        <f>[4]Summary!L14</f>
        <v>4.6211762817750355</v>
      </c>
      <c r="Y33" s="72">
        <f>[4]Summary!M14</f>
        <v>41800</v>
      </c>
      <c r="Z33" s="72">
        <f>[4]Summary!N14</f>
        <v>2090</v>
      </c>
      <c r="AA33" s="38">
        <f>[4]Summary!O14</f>
        <v>20</v>
      </c>
      <c r="AB33" s="258">
        <f t="shared" si="1"/>
        <v>2.4812574239063006</v>
      </c>
      <c r="AC33" s="733"/>
      <c r="AD33" s="736"/>
    </row>
    <row r="34" spans="1:30" ht="14.45" customHeight="1" thickBot="1" x14ac:dyDescent="0.3">
      <c r="A34" s="513"/>
      <c r="B34" s="428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8"/>
      <c r="N34" s="394"/>
      <c r="O34" s="627"/>
      <c r="P34" s="428"/>
      <c r="Q34" s="465"/>
      <c r="R34" s="405"/>
      <c r="S34" s="468"/>
      <c r="T34" s="470"/>
      <c r="U34" s="406"/>
      <c r="V34" s="468"/>
      <c r="W34" s="5" t="str">
        <f>[4]Summary!K15</f>
        <v>95-P1-SS-90-TS-5D-05</v>
      </c>
      <c r="X34" s="23">
        <f>[4]Summary!L15</f>
        <v>4.5888317255942068</v>
      </c>
      <c r="Y34" s="72">
        <f>[4]Summary!M15</f>
        <v>38800</v>
      </c>
      <c r="Z34" s="72">
        <f>[4]Summary!N15</f>
        <v>1940</v>
      </c>
      <c r="AA34" s="38">
        <f>[4]Summary!O15</f>
        <v>20</v>
      </c>
      <c r="AB34" s="259">
        <f t="shared" si="1"/>
        <v>2.5136019800871292</v>
      </c>
      <c r="AC34" s="734"/>
      <c r="AD34" s="737"/>
    </row>
    <row r="35" spans="1:30" ht="14.45" customHeight="1" thickTop="1" x14ac:dyDescent="0.25">
      <c r="A35" s="513"/>
      <c r="B35" s="428" t="s">
        <v>31</v>
      </c>
      <c r="C35" s="27">
        <f>AVERAGE(J35:J37)</f>
        <v>7.2648178230095368</v>
      </c>
      <c r="D35" s="405" t="s">
        <v>12</v>
      </c>
      <c r="E35" s="405"/>
      <c r="F35" s="28">
        <f>AVERAGE(K35:K37)</f>
        <v>18400000</v>
      </c>
      <c r="G35" s="406" t="s">
        <v>12</v>
      </c>
      <c r="H35" s="406"/>
      <c r="I35" s="5" t="str">
        <f>[5]Summary!K$3</f>
        <v>95-P1-SS-90-PC-7D-01</v>
      </c>
      <c r="J35" s="284">
        <f>[5]Summary!L$3</f>
        <v>7.2648178230095368</v>
      </c>
      <c r="K35" s="315">
        <f>[5]Summary!M$3</f>
        <v>18400000</v>
      </c>
      <c r="L35" s="315">
        <f>[5]Summary!N$3</f>
        <v>920000</v>
      </c>
      <c r="M35" s="38">
        <f>[5]Summary!O$3</f>
        <v>20</v>
      </c>
      <c r="N35" s="394"/>
      <c r="O35" s="627"/>
      <c r="P35" s="428" t="s">
        <v>31</v>
      </c>
      <c r="Q35" s="465">
        <f>AVERAGE(X35:X39)</f>
        <v>3.8063191468329576</v>
      </c>
      <c r="R35" s="405">
        <f>STDEV(X35:X39)</f>
        <v>0.10826360244809778</v>
      </c>
      <c r="S35" s="468">
        <f>R35/Q35</f>
        <v>2.8443122678816452E-2</v>
      </c>
      <c r="T35" s="470">
        <f>AVERAGE(Y35:Y39)</f>
        <v>6553.333333333333</v>
      </c>
      <c r="U35" s="406">
        <f>STDEV(Y35:Y39)</f>
        <v>1496.4030948318116</v>
      </c>
      <c r="V35" s="468">
        <f>U35/T35</f>
        <v>0.2283422830363904</v>
      </c>
      <c r="W35" s="11" t="str">
        <f>[5]Summary!K11</f>
        <v>95-P1-SS-90-TS-7D-01</v>
      </c>
      <c r="X35" s="46">
        <f>[5]Summary!L11</f>
        <v>3.9277124619002755</v>
      </c>
      <c r="Y35" s="89">
        <f>[5]Summary!M11</f>
        <v>8466.6666666666661</v>
      </c>
      <c r="Z35" s="89">
        <f>[5]Summary!N11</f>
        <v>423.33333333333331</v>
      </c>
      <c r="AA35" s="39">
        <f>[5]Summary!O11</f>
        <v>20</v>
      </c>
      <c r="AB35" s="257">
        <f>C$35-X35</f>
        <v>3.3371053611092614</v>
      </c>
      <c r="AC35" s="732">
        <f>AVERAGE(AB35:AB39)</f>
        <v>3.4584986761765792</v>
      </c>
      <c r="AD35" s="735">
        <f>STDEV(AB35:AB39)</f>
        <v>0.10826360244809778</v>
      </c>
    </row>
    <row r="36" spans="1:30" ht="14.45" customHeight="1" x14ac:dyDescent="0.25">
      <c r="A36" s="513"/>
      <c r="B36" s="428"/>
      <c r="C36" s="407" t="s">
        <v>12</v>
      </c>
      <c r="D36" s="407"/>
      <c r="E36" s="407"/>
      <c r="F36" s="407"/>
      <c r="G36" s="407"/>
      <c r="H36" s="407"/>
      <c r="I36" s="407"/>
      <c r="J36" s="407"/>
      <c r="K36" s="407"/>
      <c r="L36" s="407"/>
      <c r="M36" s="408"/>
      <c r="N36" s="394"/>
      <c r="O36" s="627"/>
      <c r="P36" s="428"/>
      <c r="Q36" s="465"/>
      <c r="R36" s="405"/>
      <c r="S36" s="468"/>
      <c r="T36" s="470"/>
      <c r="U36" s="406"/>
      <c r="V36" s="468"/>
      <c r="W36" s="11" t="str">
        <f>[5]Summary!K12</f>
        <v>95-P1-SS-90-TS-7D-02</v>
      </c>
      <c r="X36" s="46">
        <f>[5]Summary!L12</f>
        <v>3.8303747831935504</v>
      </c>
      <c r="Y36" s="89">
        <f>[5]Summary!M12</f>
        <v>6766.6666666666661</v>
      </c>
      <c r="Z36" s="89">
        <f>[5]Summary!N12</f>
        <v>338.33333333333331</v>
      </c>
      <c r="AA36" s="39">
        <f>[5]Summary!O12</f>
        <v>20</v>
      </c>
      <c r="AB36" s="258">
        <f t="shared" ref="AB36:AB39" si="2">C$35-X36</f>
        <v>3.4344430398159864</v>
      </c>
      <c r="AC36" s="733"/>
      <c r="AD36" s="736"/>
    </row>
    <row r="37" spans="1:30" ht="14.45" customHeight="1" x14ac:dyDescent="0.25">
      <c r="A37" s="513"/>
      <c r="B37" s="428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8"/>
      <c r="N37" s="394"/>
      <c r="O37" s="627"/>
      <c r="P37" s="428"/>
      <c r="Q37" s="465"/>
      <c r="R37" s="405"/>
      <c r="S37" s="468"/>
      <c r="T37" s="470"/>
      <c r="U37" s="406"/>
      <c r="V37" s="468"/>
      <c r="W37" s="11" t="str">
        <f>[5]Summary!K13</f>
        <v>95-P1-SS-90-TS-7D-03</v>
      </c>
      <c r="X37" s="46">
        <f>[5]Summary!L13</f>
        <v>3.6300887149282057</v>
      </c>
      <c r="Y37" s="89">
        <f>[5]Summary!M13</f>
        <v>4266.6666666666661</v>
      </c>
      <c r="Z37" s="89">
        <f>[5]Summary!N13</f>
        <v>213.33333333333331</v>
      </c>
      <c r="AA37" s="39">
        <f>[5]Summary!O13</f>
        <v>20</v>
      </c>
      <c r="AB37" s="258">
        <f t="shared" si="2"/>
        <v>3.6347291080813311</v>
      </c>
      <c r="AC37" s="733"/>
      <c r="AD37" s="736"/>
    </row>
    <row r="38" spans="1:30" ht="14.45" customHeight="1" x14ac:dyDescent="0.25">
      <c r="A38" s="513"/>
      <c r="B38" s="428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8"/>
      <c r="N38" s="394"/>
      <c r="O38" s="627"/>
      <c r="P38" s="428"/>
      <c r="Q38" s="465"/>
      <c r="R38" s="405"/>
      <c r="S38" s="468"/>
      <c r="T38" s="470"/>
      <c r="U38" s="406"/>
      <c r="V38" s="468"/>
      <c r="W38" s="11" t="str">
        <f>[5]Summary!K14</f>
        <v>95-P1-SS-90-TS-7D-04</v>
      </c>
      <c r="X38" s="46">
        <f>[5]Summary!L14</f>
        <v>3.8260748027008264</v>
      </c>
      <c r="Y38" s="89">
        <f>[5]Summary!M14</f>
        <v>6700</v>
      </c>
      <c r="Z38" s="89">
        <f>[5]Summary!N14</f>
        <v>335</v>
      </c>
      <c r="AA38" s="39">
        <f>[5]Summary!O14</f>
        <v>20</v>
      </c>
      <c r="AB38" s="258">
        <f t="shared" si="2"/>
        <v>3.4387430203087104</v>
      </c>
      <c r="AC38" s="733"/>
      <c r="AD38" s="736"/>
    </row>
    <row r="39" spans="1:30" ht="14.45" customHeight="1" thickBot="1" x14ac:dyDescent="0.3">
      <c r="A39" s="513"/>
      <c r="B39" s="428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8"/>
      <c r="N39" s="394"/>
      <c r="O39" s="627"/>
      <c r="P39" s="428"/>
      <c r="Q39" s="465"/>
      <c r="R39" s="405"/>
      <c r="S39" s="468"/>
      <c r="T39" s="470"/>
      <c r="U39" s="406"/>
      <c r="V39" s="468"/>
      <c r="W39" s="11" t="str">
        <f>[5]Summary!K15</f>
        <v>95-P1-SS-90-TS-7D-05</v>
      </c>
      <c r="X39" s="46">
        <f>[5]Summary!L15</f>
        <v>3.8173449714419303</v>
      </c>
      <c r="Y39" s="89">
        <f>[5]Summary!M15</f>
        <v>6566.6666666666661</v>
      </c>
      <c r="Z39" s="89">
        <f>[5]Summary!N15</f>
        <v>328.33333333333331</v>
      </c>
      <c r="AA39" s="39">
        <f>[5]Summary!O15</f>
        <v>20</v>
      </c>
      <c r="AB39" s="259">
        <f t="shared" si="2"/>
        <v>3.4474728515676065</v>
      </c>
      <c r="AC39" s="734"/>
      <c r="AD39" s="737"/>
    </row>
    <row r="40" spans="1:30" ht="14.45" customHeight="1" thickTop="1" x14ac:dyDescent="0.25">
      <c r="A40" s="513"/>
      <c r="B40" s="366" t="s">
        <v>37</v>
      </c>
      <c r="C40" s="27">
        <f>AVERAGE(J40:J42)</f>
        <v>7.2008504980910777</v>
      </c>
      <c r="D40" s="405" t="s">
        <v>12</v>
      </c>
      <c r="E40" s="405"/>
      <c r="F40" s="28">
        <f>AVERAGE(K40:K42)</f>
        <v>15880000</v>
      </c>
      <c r="G40" s="406" t="s">
        <v>12</v>
      </c>
      <c r="H40" s="406"/>
      <c r="I40" s="5" t="str">
        <f>[6]Summary!K$3</f>
        <v>95-P1-SS-90-PC-9D-01</v>
      </c>
      <c r="J40" s="284">
        <f>[6]Summary!L$3</f>
        <v>7.2008504980910777</v>
      </c>
      <c r="K40" s="315">
        <f>[6]Summary!M$3</f>
        <v>15880000</v>
      </c>
      <c r="L40" s="315">
        <f>[6]Summary!N$3</f>
        <v>794000</v>
      </c>
      <c r="M40" s="38">
        <f>[6]Summary!O$3</f>
        <v>20</v>
      </c>
      <c r="N40" s="394"/>
      <c r="O40" s="627"/>
      <c r="P40" s="366" t="s">
        <v>37</v>
      </c>
      <c r="Q40" s="465">
        <f>AVERAGE(X40:X44)</f>
        <v>2.4644732991228291</v>
      </c>
      <c r="R40" s="405">
        <f>STDEV(X40:X44)</f>
        <v>0.23799180190923827</v>
      </c>
      <c r="S40" s="468">
        <f>R40/Q40</f>
        <v>9.6569032415139505E-2</v>
      </c>
      <c r="T40" s="470">
        <f>AVERAGE(Y40:Y44)</f>
        <v>332</v>
      </c>
      <c r="U40" s="406">
        <f>STDEV(Y40:Y44)</f>
        <v>208.16459833506752</v>
      </c>
      <c r="V40" s="468">
        <f>U40/T40</f>
        <v>0.62700180221405877</v>
      </c>
      <c r="W40" s="11" t="str">
        <f>[6]Summary!K11</f>
        <v>95-P1-SS-90-TS-9D-01</v>
      </c>
      <c r="X40" s="46">
        <f>[6]Summary!L11</f>
        <v>2.4471580313422194</v>
      </c>
      <c r="Y40" s="89">
        <f>[6]Summary!M11</f>
        <v>280</v>
      </c>
      <c r="Z40" s="89">
        <f>[6]Summary!N11</f>
        <v>14</v>
      </c>
      <c r="AA40" s="39">
        <f>[6]Summary!O11</f>
        <v>20</v>
      </c>
      <c r="AB40" s="257">
        <f>C$40-X40</f>
        <v>4.7536924667488583</v>
      </c>
      <c r="AC40" s="732">
        <f>AVERAGE(AB40:AB44)</f>
        <v>4.736377198968249</v>
      </c>
      <c r="AD40" s="735">
        <f>STDEV(AB40:AB44)</f>
        <v>0.23799180190923824</v>
      </c>
    </row>
    <row r="41" spans="1:30" ht="14.45" customHeight="1" x14ac:dyDescent="0.25">
      <c r="A41" s="513"/>
      <c r="B41" s="367"/>
      <c r="C41" s="407" t="s">
        <v>12</v>
      </c>
      <c r="D41" s="407"/>
      <c r="E41" s="407"/>
      <c r="F41" s="407"/>
      <c r="G41" s="407"/>
      <c r="H41" s="407"/>
      <c r="I41" s="407"/>
      <c r="J41" s="407"/>
      <c r="K41" s="407"/>
      <c r="L41" s="407"/>
      <c r="M41" s="408"/>
      <c r="N41" s="394"/>
      <c r="O41" s="627"/>
      <c r="P41" s="367"/>
      <c r="Q41" s="465"/>
      <c r="R41" s="405"/>
      <c r="S41" s="468"/>
      <c r="T41" s="470"/>
      <c r="U41" s="406"/>
      <c r="V41" s="468"/>
      <c r="W41" s="11" t="str">
        <f>[6]Summary!K12</f>
        <v>95-P1-SS-90-TS-9D-02</v>
      </c>
      <c r="X41" s="46">
        <f>[6]Summary!L12</f>
        <v>2.1903316981702914</v>
      </c>
      <c r="Y41" s="89">
        <f>[6]Summary!M12</f>
        <v>155</v>
      </c>
      <c r="Z41" s="89">
        <f>[6]Summary!N12</f>
        <v>7.75</v>
      </c>
      <c r="AA41" s="39">
        <f>[6]Summary!O12</f>
        <v>20</v>
      </c>
      <c r="AB41" s="258">
        <f t="shared" ref="AB41:AB44" si="3">C$40-X41</f>
        <v>5.0105187999207867</v>
      </c>
      <c r="AC41" s="733"/>
      <c r="AD41" s="736"/>
    </row>
    <row r="42" spans="1:30" ht="14.45" customHeight="1" x14ac:dyDescent="0.25">
      <c r="A42" s="513"/>
      <c r="B42" s="367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8"/>
      <c r="N42" s="394"/>
      <c r="O42" s="627"/>
      <c r="P42" s="367"/>
      <c r="Q42" s="465"/>
      <c r="R42" s="405"/>
      <c r="S42" s="468"/>
      <c r="T42" s="470"/>
      <c r="U42" s="406"/>
      <c r="V42" s="468"/>
      <c r="W42" s="11" t="str">
        <f>[6]Summary!K13</f>
        <v>95-P1-SS-90-TS-9D-03</v>
      </c>
      <c r="X42" s="46">
        <f>[6]Summary!L13</f>
        <v>2.4842998393467859</v>
      </c>
      <c r="Y42" s="89">
        <f>[6]Summary!M13</f>
        <v>305</v>
      </c>
      <c r="Z42" s="89">
        <f>[6]Summary!N13</f>
        <v>15.25</v>
      </c>
      <c r="AA42" s="39">
        <f>[6]Summary!O13</f>
        <v>20</v>
      </c>
      <c r="AB42" s="258">
        <f t="shared" si="3"/>
        <v>4.7165506587442918</v>
      </c>
      <c r="AC42" s="733"/>
      <c r="AD42" s="736"/>
    </row>
    <row r="43" spans="1:30" ht="14.45" customHeight="1" x14ac:dyDescent="0.25">
      <c r="A43" s="513"/>
      <c r="B43" s="367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8"/>
      <c r="N43" s="394"/>
      <c r="O43" s="627"/>
      <c r="P43" s="367"/>
      <c r="Q43" s="465"/>
      <c r="R43" s="405"/>
      <c r="S43" s="468"/>
      <c r="T43" s="470"/>
      <c r="U43" s="406"/>
      <c r="V43" s="468"/>
      <c r="W43" s="11" t="str">
        <f>[6]Summary!K14</f>
        <v>95-P1-SS-90-TS-9D-04</v>
      </c>
      <c r="X43" s="46">
        <f>[6]Summary!L14</f>
        <v>2.8388490907372552</v>
      </c>
      <c r="Y43" s="89">
        <f>[6]Summary!M14</f>
        <v>690</v>
      </c>
      <c r="Z43" s="89">
        <f>[6]Summary!N14</f>
        <v>34.5</v>
      </c>
      <c r="AA43" s="39">
        <f>[6]Summary!O14</f>
        <v>20</v>
      </c>
      <c r="AB43" s="258">
        <f t="shared" si="3"/>
        <v>4.3620014073538229</v>
      </c>
      <c r="AC43" s="733"/>
      <c r="AD43" s="736"/>
    </row>
    <row r="44" spans="1:30" ht="15" customHeight="1" thickBot="1" x14ac:dyDescent="0.3">
      <c r="A44" s="513"/>
      <c r="B44" s="367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10"/>
      <c r="N44" s="394"/>
      <c r="O44" s="627"/>
      <c r="P44" s="367"/>
      <c r="Q44" s="471"/>
      <c r="R44" s="472"/>
      <c r="S44" s="642"/>
      <c r="T44" s="643"/>
      <c r="U44" s="644"/>
      <c r="V44" s="642"/>
      <c r="W44" s="95" t="str">
        <f>[6]Summary!K15</f>
        <v>95-P1-SS-90-TS-9D-05</v>
      </c>
      <c r="X44" s="96">
        <f>[6]Summary!L15</f>
        <v>2.3617278360175931</v>
      </c>
      <c r="Y44" s="97">
        <f>[6]Summary!M15</f>
        <v>230</v>
      </c>
      <c r="Z44" s="97">
        <f>[6]Summary!N15</f>
        <v>11.5</v>
      </c>
      <c r="AA44" s="95">
        <f>[6]Summary!O15</f>
        <v>20</v>
      </c>
      <c r="AB44" s="259">
        <f t="shared" si="3"/>
        <v>4.8391226620734846</v>
      </c>
      <c r="AC44" s="734"/>
      <c r="AD44" s="737"/>
    </row>
    <row r="45" spans="1:30" ht="15" customHeight="1" thickTop="1" x14ac:dyDescent="0.25">
      <c r="A45" s="513"/>
      <c r="B45" s="367" t="s">
        <v>39</v>
      </c>
      <c r="C45" s="85">
        <f>AVERAGE(J45:J47)</f>
        <v>6.8750612633917001</v>
      </c>
      <c r="D45" s="624" t="s">
        <v>12</v>
      </c>
      <c r="E45" s="624"/>
      <c r="F45" s="87">
        <f>AVERAGE(K45:K47)</f>
        <v>7500000</v>
      </c>
      <c r="G45" s="625" t="s">
        <v>12</v>
      </c>
      <c r="H45" s="625"/>
      <c r="I45" s="100" t="str">
        <f>[7]Summary!K3</f>
        <v>95-P1-SS-90-PC-9D-01</v>
      </c>
      <c r="J45" s="286">
        <f>[7]Summary!L3</f>
        <v>6.8750612633917001</v>
      </c>
      <c r="K45" s="317">
        <f>[7]Summary!M3</f>
        <v>7500000</v>
      </c>
      <c r="L45" s="317">
        <f>[7]Summary!N3</f>
        <v>375000</v>
      </c>
      <c r="M45" s="100">
        <f>[7]Summary!O3</f>
        <v>20</v>
      </c>
      <c r="N45" s="394"/>
      <c r="O45" s="628"/>
      <c r="P45" s="615" t="s">
        <v>38</v>
      </c>
      <c r="Q45" s="629">
        <f>AVERAGE(X45:X49)</f>
        <v>9.9095171288657261E-2</v>
      </c>
      <c r="R45" s="632">
        <f>STDEV(X45:X49)</f>
        <v>2.9921512050107095E-3</v>
      </c>
      <c r="S45" s="634">
        <f>R45/Q45</f>
        <v>3.0194722569223717E-2</v>
      </c>
      <c r="T45" s="637">
        <f>AVERAGE(Y45:Y49)</f>
        <v>1.2563291139240504</v>
      </c>
      <c r="U45" s="640">
        <f>STDEV(Y45:Y49)</f>
        <v>8.6664961630563506E-3</v>
      </c>
      <c r="V45" s="634">
        <f>U45/T45</f>
        <v>6.8982689862111014E-3</v>
      </c>
      <c r="W45" s="106" t="str">
        <f>[7]Summary!K12</f>
        <v>95-P1-SS-90-TS-9D-01</v>
      </c>
      <c r="X45" s="107">
        <f>[7]Summary!L12</f>
        <v>9.691001300805642E-2</v>
      </c>
      <c r="Y45" s="108">
        <f>[7]Summary!M12</f>
        <v>1.25</v>
      </c>
      <c r="Z45" s="108">
        <f>[7]Summary!N12</f>
        <v>6.25E-2</v>
      </c>
      <c r="AA45" s="113">
        <f>[7]Summary!O12</f>
        <v>20</v>
      </c>
      <c r="AB45" s="254">
        <f>C$45-X45</f>
        <v>6.7781512503836439</v>
      </c>
      <c r="AC45" s="339">
        <f>AVERAGE(AB45:AB49)</f>
        <v>6.7759660921030429</v>
      </c>
      <c r="AD45" s="342">
        <f>STDEV(AB45:AB49)</f>
        <v>2.9921512050106185E-3</v>
      </c>
    </row>
    <row r="46" spans="1:30" ht="15" customHeight="1" x14ac:dyDescent="0.25">
      <c r="A46" s="513"/>
      <c r="B46" s="367"/>
      <c r="C46" s="98"/>
      <c r="D46" s="98"/>
      <c r="E46" s="98"/>
      <c r="F46" s="98"/>
      <c r="G46" s="98"/>
      <c r="H46" s="98"/>
      <c r="I46" s="98"/>
      <c r="J46" s="287"/>
      <c r="K46" s="318"/>
      <c r="L46" s="318"/>
      <c r="M46" s="99"/>
      <c r="N46" s="394"/>
      <c r="O46" s="628"/>
      <c r="P46" s="616"/>
      <c r="Q46" s="630"/>
      <c r="R46" s="624"/>
      <c r="S46" s="635"/>
      <c r="T46" s="638"/>
      <c r="U46" s="625"/>
      <c r="V46" s="635"/>
      <c r="W46" s="100" t="str">
        <f>[7]Summary!K13</f>
        <v>95-P1-SS-90-TS-9D-02</v>
      </c>
      <c r="X46" s="86">
        <f>[7]Summary!L13</f>
        <v>0.10237290870955852</v>
      </c>
      <c r="Y46" s="109">
        <f>[7]Summary!M13</f>
        <v>1.2658227848101264</v>
      </c>
      <c r="Z46" s="109">
        <f>[7]Summary!N13</f>
        <v>6.3291139240506319E-2</v>
      </c>
      <c r="AA46" s="114">
        <f>[7]Summary!O13</f>
        <v>20</v>
      </c>
      <c r="AB46" s="255">
        <f t="shared" ref="AB46:AB49" si="4">C$45-X46</f>
        <v>6.7726883546821419</v>
      </c>
      <c r="AC46" s="340"/>
      <c r="AD46" s="343"/>
    </row>
    <row r="47" spans="1:30" ht="15" customHeight="1" x14ac:dyDescent="0.25">
      <c r="A47" s="513"/>
      <c r="B47" s="367"/>
      <c r="C47" s="98"/>
      <c r="D47" s="98"/>
      <c r="E47" s="98"/>
      <c r="F47" s="98"/>
      <c r="G47" s="98"/>
      <c r="H47" s="98"/>
      <c r="I47" s="98"/>
      <c r="J47" s="287"/>
      <c r="K47" s="318"/>
      <c r="L47" s="318"/>
      <c r="M47" s="99"/>
      <c r="N47" s="394"/>
      <c r="O47" s="628"/>
      <c r="P47" s="616"/>
      <c r="Q47" s="630"/>
      <c r="R47" s="624"/>
      <c r="S47" s="635"/>
      <c r="T47" s="638"/>
      <c r="U47" s="625"/>
      <c r="V47" s="635"/>
      <c r="W47" s="100" t="str">
        <f>[7]Summary!K14</f>
        <v>95-P1-SS-90-TS-9D-03</v>
      </c>
      <c r="X47" s="86">
        <f>[7]Summary!L14</f>
        <v>9.691001300805642E-2</v>
      </c>
      <c r="Y47" s="109">
        <f>[7]Summary!M14</f>
        <v>1.25</v>
      </c>
      <c r="Z47" s="109">
        <f>[7]Summary!N14</f>
        <v>6.25E-2</v>
      </c>
      <c r="AA47" s="114">
        <f>[7]Summary!O14</f>
        <v>20</v>
      </c>
      <c r="AB47" s="255">
        <f t="shared" si="4"/>
        <v>6.7781512503836439</v>
      </c>
      <c r="AC47" s="340"/>
      <c r="AD47" s="343"/>
    </row>
    <row r="48" spans="1:30" ht="15" customHeight="1" x14ac:dyDescent="0.25">
      <c r="A48" s="513"/>
      <c r="B48" s="367"/>
      <c r="C48" s="98"/>
      <c r="D48" s="98"/>
      <c r="E48" s="98"/>
      <c r="F48" s="98"/>
      <c r="G48" s="98"/>
      <c r="H48" s="98"/>
      <c r="I48" s="98"/>
      <c r="J48" s="287"/>
      <c r="K48" s="318"/>
      <c r="L48" s="318"/>
      <c r="M48" s="99"/>
      <c r="N48" s="394"/>
      <c r="O48" s="628"/>
      <c r="P48" s="616"/>
      <c r="Q48" s="630"/>
      <c r="R48" s="624"/>
      <c r="S48" s="635"/>
      <c r="T48" s="638"/>
      <c r="U48" s="625"/>
      <c r="V48" s="635"/>
      <c r="W48" s="100" t="str">
        <f>[7]Summary!K15</f>
        <v>95-P1-SS-90-TS-9D-04</v>
      </c>
      <c r="X48" s="86">
        <f>[7]Summary!L15</f>
        <v>0.10237290870955852</v>
      </c>
      <c r="Y48" s="109">
        <f>[7]Summary!M15</f>
        <v>1.2658227848101264</v>
      </c>
      <c r="Z48" s="109">
        <f>[7]Summary!N15</f>
        <v>6.3291139240506319E-2</v>
      </c>
      <c r="AA48" s="114">
        <f>[7]Summary!O15</f>
        <v>20</v>
      </c>
      <c r="AB48" s="255">
        <f t="shared" si="4"/>
        <v>6.7726883546821419</v>
      </c>
      <c r="AC48" s="340"/>
      <c r="AD48" s="343"/>
    </row>
    <row r="49" spans="1:180" ht="15" customHeight="1" thickBot="1" x14ac:dyDescent="0.3">
      <c r="A49" s="513"/>
      <c r="B49" s="611"/>
      <c r="C49" s="98"/>
      <c r="D49" s="98"/>
      <c r="E49" s="98"/>
      <c r="F49" s="98"/>
      <c r="G49" s="98"/>
      <c r="H49" s="98"/>
      <c r="I49" s="98"/>
      <c r="J49" s="287"/>
      <c r="K49" s="318"/>
      <c r="L49" s="318"/>
      <c r="M49" s="99"/>
      <c r="N49" s="394"/>
      <c r="O49" s="628"/>
      <c r="P49" s="617"/>
      <c r="Q49" s="631"/>
      <c r="R49" s="633"/>
      <c r="S49" s="636"/>
      <c r="T49" s="639"/>
      <c r="U49" s="641"/>
      <c r="V49" s="636"/>
      <c r="W49" s="110" t="str">
        <f>[7]Summary!K16</f>
        <v>95-P1-SS-90-TS-9D-05</v>
      </c>
      <c r="X49" s="111">
        <f>[7]Summary!L16</f>
        <v>9.691001300805642E-2</v>
      </c>
      <c r="Y49" s="112">
        <f>[7]Summary!M16</f>
        <v>1.25</v>
      </c>
      <c r="Z49" s="112">
        <f>[7]Summary!N16</f>
        <v>6.25E-2</v>
      </c>
      <c r="AA49" s="115">
        <f>[7]Summary!O16</f>
        <v>20</v>
      </c>
      <c r="AB49" s="256">
        <f t="shared" si="4"/>
        <v>6.7781512503836439</v>
      </c>
      <c r="AC49" s="341"/>
      <c r="AD49" s="344"/>
    </row>
    <row r="50" spans="1:180" s="142" customFormat="1" ht="15" customHeight="1" thickTop="1" x14ac:dyDescent="0.25">
      <c r="A50" s="513"/>
      <c r="B50" s="564" t="s">
        <v>40</v>
      </c>
      <c r="C50" s="85">
        <f>AVERAGE(J50:J52)</f>
        <v>7.0476641946015599</v>
      </c>
      <c r="D50" s="624" t="s">
        <v>12</v>
      </c>
      <c r="E50" s="624"/>
      <c r="F50" s="87">
        <f>AVERAGE(K50:K52)</f>
        <v>11160000</v>
      </c>
      <c r="G50" s="625" t="s">
        <v>12</v>
      </c>
      <c r="H50" s="625"/>
      <c r="I50" s="100" t="str">
        <f>[8]Summary!K3</f>
        <v>95-P1-SS-90-PC-15d-1</v>
      </c>
      <c r="J50" s="286">
        <f>[8]Summary!L3</f>
        <v>7.0476641946015599</v>
      </c>
      <c r="K50" s="317">
        <f>[8]Summary!M3</f>
        <v>11160000</v>
      </c>
      <c r="L50" s="317">
        <f>[8]Summary!N3</f>
        <v>558000</v>
      </c>
      <c r="M50" s="100">
        <f>[8]Summary!O3</f>
        <v>20</v>
      </c>
      <c r="N50" s="394"/>
      <c r="O50" s="173"/>
      <c r="P50" s="615" t="s">
        <v>40</v>
      </c>
      <c r="Q50" s="629">
        <f>AVERAGE(X50:X54)</f>
        <v>0.1060897901034725</v>
      </c>
      <c r="R50" s="632">
        <f>STDEV(X50:X54)</f>
        <v>2.1013505090419719E-2</v>
      </c>
      <c r="S50" s="634">
        <f>R50/Q50</f>
        <v>0.1980728312302685</v>
      </c>
      <c r="T50" s="637">
        <f>AVERAGE(Y50:Y54)</f>
        <v>1.2779007923586234</v>
      </c>
      <c r="U50" s="640">
        <f>STDEV(Y50:Y54)</f>
        <v>6.1978963195181834E-2</v>
      </c>
      <c r="V50" s="634">
        <f>U50/T50</f>
        <v>4.8500606280075284E-2</v>
      </c>
      <c r="W50" s="106" t="str">
        <f>[8]Summary!K12</f>
        <v>95-P1-SS-90-TS-15d-01</v>
      </c>
      <c r="X50" s="107">
        <f>[8]Summary!L12</f>
        <v>9.691001300805642E-2</v>
      </c>
      <c r="Y50" s="108">
        <f>[8]Summary!M12</f>
        <v>1.25</v>
      </c>
      <c r="Z50" s="108">
        <f>[8]Summary!N12</f>
        <v>6.25E-2</v>
      </c>
      <c r="AA50" s="113">
        <f>[8]Summary!O12</f>
        <v>20</v>
      </c>
      <c r="AB50" s="254">
        <f>C$50-X50</f>
        <v>6.9507541815935037</v>
      </c>
      <c r="AC50" s="339">
        <f>AVERAGE(AB50:AB54)</f>
        <v>6.9415744044980867</v>
      </c>
      <c r="AD50" s="342">
        <f>STDEV(AB50:AB54)</f>
        <v>2.1013505090419615E-2</v>
      </c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  <c r="CC50" s="141"/>
      <c r="CD50" s="141"/>
      <c r="CE50" s="141"/>
      <c r="CF50" s="141"/>
      <c r="CG50" s="141"/>
      <c r="CH50" s="141"/>
      <c r="CI50" s="141"/>
      <c r="CJ50" s="141"/>
      <c r="CK50" s="141"/>
      <c r="CL50" s="141"/>
      <c r="CM50" s="141"/>
      <c r="CN50" s="141"/>
      <c r="CO50" s="141"/>
      <c r="CP50" s="141"/>
      <c r="CQ50" s="141"/>
      <c r="CR50" s="141"/>
      <c r="CS50" s="141"/>
      <c r="CT50" s="141"/>
      <c r="CU50" s="141"/>
      <c r="CV50" s="141"/>
      <c r="CW50" s="141"/>
      <c r="CX50" s="141"/>
      <c r="CY50" s="141"/>
      <c r="CZ50" s="141"/>
      <c r="DA50" s="141"/>
      <c r="DB50" s="141"/>
      <c r="DC50" s="141"/>
      <c r="DD50" s="141"/>
      <c r="DE50" s="141"/>
      <c r="DF50" s="141"/>
      <c r="DG50" s="141"/>
      <c r="DH50" s="141"/>
      <c r="DI50" s="141"/>
      <c r="DJ50" s="141"/>
      <c r="DK50" s="141"/>
      <c r="DL50" s="141"/>
      <c r="DM50" s="141"/>
      <c r="DN50" s="141"/>
      <c r="DO50" s="141"/>
      <c r="DP50" s="141"/>
      <c r="DQ50" s="141"/>
      <c r="DR50" s="141"/>
      <c r="DS50" s="141"/>
      <c r="DT50" s="141"/>
      <c r="DU50" s="141"/>
      <c r="DV50" s="141"/>
      <c r="DW50" s="141"/>
      <c r="DX50" s="141"/>
      <c r="DY50" s="141"/>
      <c r="DZ50" s="141"/>
      <c r="EA50" s="141"/>
      <c r="EB50" s="141"/>
      <c r="EC50" s="141"/>
      <c r="ED50" s="141"/>
      <c r="EE50" s="141"/>
      <c r="EF50" s="141"/>
      <c r="EG50" s="141"/>
      <c r="EH50" s="141"/>
      <c r="EI50" s="141"/>
      <c r="EJ50" s="141"/>
      <c r="EK50" s="141"/>
      <c r="EL50" s="141"/>
      <c r="EM50" s="141"/>
      <c r="EN50" s="141"/>
      <c r="EO50" s="141"/>
      <c r="EP50" s="141"/>
      <c r="EQ50" s="141"/>
      <c r="ER50" s="141"/>
      <c r="ES50" s="141"/>
      <c r="ET50" s="141"/>
      <c r="EU50" s="141"/>
      <c r="EV50" s="141"/>
      <c r="EW50" s="141"/>
      <c r="EX50" s="141"/>
      <c r="EY50" s="141"/>
      <c r="EZ50" s="141"/>
      <c r="FA50" s="141"/>
      <c r="FB50" s="141"/>
      <c r="FC50" s="141"/>
      <c r="FD50" s="141"/>
      <c r="FE50" s="141"/>
      <c r="FF50" s="141"/>
      <c r="FG50" s="141"/>
      <c r="FH50" s="141"/>
      <c r="FI50" s="141"/>
      <c r="FJ50" s="141"/>
      <c r="FK50" s="141"/>
      <c r="FL50" s="141"/>
      <c r="FM50" s="141"/>
      <c r="FN50" s="141"/>
      <c r="FO50" s="141"/>
      <c r="FP50" s="141"/>
      <c r="FQ50" s="141"/>
      <c r="FR50" s="141"/>
      <c r="FS50" s="141"/>
      <c r="FT50" s="141"/>
      <c r="FU50" s="141"/>
      <c r="FV50" s="141"/>
      <c r="FW50" s="141"/>
      <c r="FX50" s="141"/>
    </row>
    <row r="51" spans="1:180" s="142" customFormat="1" ht="15" customHeight="1" x14ac:dyDescent="0.25">
      <c r="A51" s="513"/>
      <c r="B51" s="548"/>
      <c r="C51" s="98"/>
      <c r="D51" s="98"/>
      <c r="E51" s="98"/>
      <c r="F51" s="98"/>
      <c r="G51" s="98"/>
      <c r="H51" s="98"/>
      <c r="I51" s="98"/>
      <c r="J51" s="287"/>
      <c r="K51" s="318"/>
      <c r="L51" s="318"/>
      <c r="M51" s="99"/>
      <c r="N51" s="394"/>
      <c r="O51" s="173"/>
      <c r="P51" s="616"/>
      <c r="Q51" s="630"/>
      <c r="R51" s="624"/>
      <c r="S51" s="635"/>
      <c r="T51" s="638"/>
      <c r="U51" s="625"/>
      <c r="V51" s="635"/>
      <c r="W51" s="100" t="str">
        <f>[8]Summary!K13</f>
        <v>95-P1-SS-90-TS-15d-02</v>
      </c>
      <c r="X51" s="86">
        <f>[8]Summary!L13</f>
        <v>8.0921907623926051E-2</v>
      </c>
      <c r="Y51" s="109">
        <f>[8]Summary!M13</f>
        <v>1.2048192771084336</v>
      </c>
      <c r="Z51" s="109">
        <f>[8]Summary!N13</f>
        <v>6.0240963855421679E-2</v>
      </c>
      <c r="AA51" s="114">
        <f>[8]Summary!O13</f>
        <v>20</v>
      </c>
      <c r="AB51" s="255">
        <f t="shared" ref="AB51:AB54" si="5">C$50-X51</f>
        <v>6.9667422869776336</v>
      </c>
      <c r="AC51" s="340"/>
      <c r="AD51" s="343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  <c r="CC51" s="141"/>
      <c r="CD51" s="141"/>
      <c r="CE51" s="141"/>
      <c r="CF51" s="141"/>
      <c r="CG51" s="141"/>
      <c r="CH51" s="141"/>
      <c r="CI51" s="141"/>
      <c r="CJ51" s="141"/>
      <c r="CK51" s="141"/>
      <c r="CL51" s="141"/>
      <c r="CM51" s="141"/>
      <c r="CN51" s="141"/>
      <c r="CO51" s="141"/>
      <c r="CP51" s="141"/>
      <c r="CQ51" s="141"/>
      <c r="CR51" s="141"/>
      <c r="CS51" s="141"/>
      <c r="CT51" s="141"/>
      <c r="CU51" s="141"/>
      <c r="CV51" s="141"/>
      <c r="CW51" s="141"/>
      <c r="CX51" s="141"/>
      <c r="CY51" s="141"/>
      <c r="CZ51" s="141"/>
      <c r="DA51" s="141"/>
      <c r="DB51" s="141"/>
      <c r="DC51" s="141"/>
      <c r="DD51" s="141"/>
      <c r="DE51" s="141"/>
      <c r="DF51" s="141"/>
      <c r="DG51" s="141"/>
      <c r="DH51" s="141"/>
      <c r="DI51" s="141"/>
      <c r="DJ51" s="141"/>
      <c r="DK51" s="141"/>
      <c r="DL51" s="141"/>
      <c r="DM51" s="141"/>
      <c r="DN51" s="141"/>
      <c r="DO51" s="141"/>
      <c r="DP51" s="141"/>
      <c r="DQ51" s="141"/>
      <c r="DR51" s="141"/>
      <c r="DS51" s="141"/>
      <c r="DT51" s="141"/>
      <c r="DU51" s="141"/>
      <c r="DV51" s="141"/>
      <c r="DW51" s="141"/>
      <c r="DX51" s="141"/>
      <c r="DY51" s="141"/>
      <c r="DZ51" s="141"/>
      <c r="EA51" s="141"/>
      <c r="EB51" s="141"/>
      <c r="EC51" s="141"/>
      <c r="ED51" s="141"/>
      <c r="EE51" s="141"/>
      <c r="EF51" s="141"/>
      <c r="EG51" s="141"/>
      <c r="EH51" s="141"/>
      <c r="EI51" s="141"/>
      <c r="EJ51" s="141"/>
      <c r="EK51" s="141"/>
      <c r="EL51" s="141"/>
      <c r="EM51" s="141"/>
      <c r="EN51" s="141"/>
      <c r="EO51" s="141"/>
      <c r="EP51" s="141"/>
      <c r="EQ51" s="141"/>
      <c r="ER51" s="141"/>
      <c r="ES51" s="141"/>
      <c r="ET51" s="141"/>
      <c r="EU51" s="141"/>
      <c r="EV51" s="141"/>
      <c r="EW51" s="141"/>
      <c r="EX51" s="141"/>
      <c r="EY51" s="141"/>
      <c r="EZ51" s="141"/>
      <c r="FA51" s="141"/>
      <c r="FB51" s="141"/>
      <c r="FC51" s="141"/>
      <c r="FD51" s="141"/>
      <c r="FE51" s="141"/>
      <c r="FF51" s="141"/>
      <c r="FG51" s="141"/>
      <c r="FH51" s="141"/>
      <c r="FI51" s="141"/>
      <c r="FJ51" s="141"/>
      <c r="FK51" s="141"/>
      <c r="FL51" s="141"/>
      <c r="FM51" s="141"/>
      <c r="FN51" s="141"/>
      <c r="FO51" s="141"/>
      <c r="FP51" s="141"/>
      <c r="FQ51" s="141"/>
      <c r="FR51" s="141"/>
      <c r="FS51" s="141"/>
      <c r="FT51" s="141"/>
      <c r="FU51" s="141"/>
      <c r="FV51" s="141"/>
      <c r="FW51" s="141"/>
      <c r="FX51" s="141"/>
    </row>
    <row r="52" spans="1:180" s="142" customFormat="1" ht="15" customHeight="1" x14ac:dyDescent="0.25">
      <c r="A52" s="513"/>
      <c r="B52" s="548"/>
      <c r="C52" s="98"/>
      <c r="D52" s="98"/>
      <c r="E52" s="98"/>
      <c r="F52" s="98"/>
      <c r="G52" s="98"/>
      <c r="H52" s="98"/>
      <c r="I52" s="98"/>
      <c r="J52" s="287"/>
      <c r="K52" s="318"/>
      <c r="L52" s="318"/>
      <c r="M52" s="99"/>
      <c r="N52" s="394"/>
      <c r="O52" s="173"/>
      <c r="P52" s="616"/>
      <c r="Q52" s="630"/>
      <c r="R52" s="624"/>
      <c r="S52" s="635"/>
      <c r="T52" s="638"/>
      <c r="U52" s="625"/>
      <c r="V52" s="635"/>
      <c r="W52" s="100" t="str">
        <f>[8]Summary!K14</f>
        <v>95-P1-SS-90-TS-15d-03</v>
      </c>
      <c r="X52" s="86">
        <f>[8]Summary!L14</f>
        <v>0.13076828026902373</v>
      </c>
      <c r="Y52" s="109">
        <f>[8]Summary!M14</f>
        <v>1.3513513513513511</v>
      </c>
      <c r="Z52" s="109">
        <f>[8]Summary!N14</f>
        <v>6.7567567567567557E-2</v>
      </c>
      <c r="AA52" s="114">
        <f>[8]Summary!O14</f>
        <v>20</v>
      </c>
      <c r="AB52" s="255">
        <f t="shared" si="5"/>
        <v>6.9168959143325361</v>
      </c>
      <c r="AC52" s="340"/>
      <c r="AD52" s="343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1"/>
      <c r="DA52" s="141"/>
      <c r="DB52" s="141"/>
      <c r="DC52" s="141"/>
      <c r="DD52" s="141"/>
      <c r="DE52" s="141"/>
      <c r="DF52" s="141"/>
      <c r="DG52" s="141"/>
      <c r="DH52" s="141"/>
      <c r="DI52" s="141"/>
      <c r="DJ52" s="141"/>
      <c r="DK52" s="141"/>
      <c r="DL52" s="141"/>
      <c r="DM52" s="141"/>
      <c r="DN52" s="141"/>
      <c r="DO52" s="141"/>
      <c r="DP52" s="141"/>
      <c r="DQ52" s="141"/>
      <c r="DR52" s="141"/>
      <c r="DS52" s="141"/>
      <c r="DT52" s="141"/>
      <c r="DU52" s="141"/>
      <c r="DV52" s="141"/>
      <c r="DW52" s="141"/>
      <c r="DX52" s="141"/>
      <c r="DY52" s="141"/>
      <c r="DZ52" s="141"/>
      <c r="EA52" s="141"/>
      <c r="EB52" s="141"/>
      <c r="EC52" s="141"/>
      <c r="ED52" s="141"/>
      <c r="EE52" s="141"/>
      <c r="EF52" s="141"/>
      <c r="EG52" s="141"/>
      <c r="EH52" s="141"/>
      <c r="EI52" s="141"/>
      <c r="EJ52" s="141"/>
      <c r="EK52" s="141"/>
      <c r="EL52" s="141"/>
      <c r="EM52" s="141"/>
      <c r="EN52" s="141"/>
      <c r="EO52" s="141"/>
      <c r="EP52" s="141"/>
      <c r="EQ52" s="141"/>
      <c r="ER52" s="141"/>
      <c r="ES52" s="141"/>
      <c r="ET52" s="141"/>
      <c r="EU52" s="141"/>
      <c r="EV52" s="141"/>
      <c r="EW52" s="141"/>
      <c r="EX52" s="141"/>
      <c r="EY52" s="141"/>
      <c r="EZ52" s="141"/>
      <c r="FA52" s="141"/>
      <c r="FB52" s="141"/>
      <c r="FC52" s="141"/>
      <c r="FD52" s="141"/>
      <c r="FE52" s="141"/>
      <c r="FF52" s="141"/>
      <c r="FG52" s="141"/>
      <c r="FH52" s="141"/>
      <c r="FI52" s="141"/>
      <c r="FJ52" s="141"/>
      <c r="FK52" s="141"/>
      <c r="FL52" s="141"/>
      <c r="FM52" s="141"/>
      <c r="FN52" s="141"/>
      <c r="FO52" s="141"/>
      <c r="FP52" s="141"/>
      <c r="FQ52" s="141"/>
      <c r="FR52" s="141"/>
      <c r="FS52" s="141"/>
      <c r="FT52" s="141"/>
      <c r="FU52" s="141"/>
      <c r="FV52" s="141"/>
      <c r="FW52" s="141"/>
      <c r="FX52" s="141"/>
    </row>
    <row r="53" spans="1:180" s="142" customFormat="1" ht="15" customHeight="1" x14ac:dyDescent="0.25">
      <c r="A53" s="513"/>
      <c r="B53" s="548"/>
      <c r="C53" s="98"/>
      <c r="D53" s="98"/>
      <c r="E53" s="98"/>
      <c r="F53" s="98"/>
      <c r="G53" s="98"/>
      <c r="H53" s="98"/>
      <c r="I53" s="98"/>
      <c r="J53" s="287"/>
      <c r="K53" s="318"/>
      <c r="L53" s="318"/>
      <c r="M53" s="99"/>
      <c r="N53" s="394"/>
      <c r="O53" s="173"/>
      <c r="P53" s="616"/>
      <c r="Q53" s="630"/>
      <c r="R53" s="624"/>
      <c r="S53" s="635"/>
      <c r="T53" s="638"/>
      <c r="U53" s="625"/>
      <c r="V53" s="635"/>
      <c r="W53" s="100" t="str">
        <f>[8]Summary!K15</f>
        <v>95-P1-SS-90-TS-15d-04</v>
      </c>
      <c r="X53" s="86">
        <f>[8]Summary!L15</f>
        <v>9.691001300805642E-2</v>
      </c>
      <c r="Y53" s="109">
        <f>[8]Summary!M15</f>
        <v>1.25</v>
      </c>
      <c r="Z53" s="109">
        <f>[8]Summary!N15</f>
        <v>6.25E-2</v>
      </c>
      <c r="AA53" s="114">
        <f>[8]Summary!O15</f>
        <v>20</v>
      </c>
      <c r="AB53" s="255">
        <f t="shared" si="5"/>
        <v>6.9507541815935037</v>
      </c>
      <c r="AC53" s="340"/>
      <c r="AD53" s="343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  <c r="BX53" s="141"/>
      <c r="BY53" s="141"/>
      <c r="BZ53" s="141"/>
      <c r="CA53" s="141"/>
      <c r="CB53" s="141"/>
      <c r="CC53" s="141"/>
      <c r="CD53" s="141"/>
      <c r="CE53" s="141"/>
      <c r="CF53" s="141"/>
      <c r="CG53" s="141"/>
      <c r="CH53" s="141"/>
      <c r="CI53" s="141"/>
      <c r="CJ53" s="141"/>
      <c r="CK53" s="141"/>
      <c r="CL53" s="141"/>
      <c r="CM53" s="141"/>
      <c r="CN53" s="141"/>
      <c r="CO53" s="141"/>
      <c r="CP53" s="141"/>
      <c r="CQ53" s="141"/>
      <c r="CR53" s="141"/>
      <c r="CS53" s="141"/>
      <c r="CT53" s="141"/>
      <c r="CU53" s="141"/>
      <c r="CV53" s="141"/>
      <c r="CW53" s="141"/>
      <c r="CX53" s="141"/>
      <c r="CY53" s="141"/>
      <c r="CZ53" s="141"/>
      <c r="DA53" s="141"/>
      <c r="DB53" s="141"/>
      <c r="DC53" s="141"/>
      <c r="DD53" s="141"/>
      <c r="DE53" s="141"/>
      <c r="DF53" s="141"/>
      <c r="DG53" s="141"/>
      <c r="DH53" s="141"/>
      <c r="DI53" s="141"/>
      <c r="DJ53" s="141"/>
      <c r="DK53" s="141"/>
      <c r="DL53" s="141"/>
      <c r="DM53" s="141"/>
      <c r="DN53" s="141"/>
      <c r="DO53" s="141"/>
      <c r="DP53" s="141"/>
      <c r="DQ53" s="141"/>
      <c r="DR53" s="141"/>
      <c r="DS53" s="141"/>
      <c r="DT53" s="141"/>
      <c r="DU53" s="141"/>
      <c r="DV53" s="141"/>
      <c r="DW53" s="141"/>
      <c r="DX53" s="141"/>
      <c r="DY53" s="141"/>
      <c r="DZ53" s="141"/>
      <c r="EA53" s="141"/>
      <c r="EB53" s="141"/>
      <c r="EC53" s="141"/>
      <c r="ED53" s="141"/>
      <c r="EE53" s="141"/>
      <c r="EF53" s="141"/>
      <c r="EG53" s="141"/>
      <c r="EH53" s="141"/>
      <c r="EI53" s="141"/>
      <c r="EJ53" s="141"/>
      <c r="EK53" s="141"/>
      <c r="EL53" s="141"/>
      <c r="EM53" s="141"/>
      <c r="EN53" s="141"/>
      <c r="EO53" s="141"/>
      <c r="EP53" s="141"/>
      <c r="EQ53" s="141"/>
      <c r="ER53" s="141"/>
      <c r="ES53" s="141"/>
      <c r="ET53" s="141"/>
      <c r="EU53" s="141"/>
      <c r="EV53" s="141"/>
      <c r="EW53" s="141"/>
      <c r="EX53" s="141"/>
      <c r="EY53" s="141"/>
      <c r="EZ53" s="141"/>
      <c r="FA53" s="141"/>
      <c r="FB53" s="141"/>
      <c r="FC53" s="141"/>
      <c r="FD53" s="141"/>
      <c r="FE53" s="141"/>
      <c r="FF53" s="141"/>
      <c r="FG53" s="141"/>
      <c r="FH53" s="141"/>
      <c r="FI53" s="141"/>
      <c r="FJ53" s="141"/>
      <c r="FK53" s="141"/>
      <c r="FL53" s="141"/>
      <c r="FM53" s="141"/>
      <c r="FN53" s="141"/>
      <c r="FO53" s="141"/>
      <c r="FP53" s="141"/>
      <c r="FQ53" s="141"/>
      <c r="FR53" s="141"/>
      <c r="FS53" s="141"/>
      <c r="FT53" s="141"/>
      <c r="FU53" s="141"/>
      <c r="FV53" s="141"/>
      <c r="FW53" s="141"/>
      <c r="FX53" s="141"/>
    </row>
    <row r="54" spans="1:180" s="142" customFormat="1" ht="15" customHeight="1" thickBot="1" x14ac:dyDescent="0.3">
      <c r="A54" s="514"/>
      <c r="B54" s="565"/>
      <c r="C54" s="98"/>
      <c r="D54" s="98"/>
      <c r="E54" s="98"/>
      <c r="F54" s="98"/>
      <c r="G54" s="98"/>
      <c r="H54" s="98"/>
      <c r="I54" s="98"/>
      <c r="J54" s="287"/>
      <c r="K54" s="318"/>
      <c r="L54" s="318"/>
      <c r="M54" s="99"/>
      <c r="N54" s="394"/>
      <c r="O54" s="173"/>
      <c r="P54" s="617"/>
      <c r="Q54" s="631"/>
      <c r="R54" s="633"/>
      <c r="S54" s="636"/>
      <c r="T54" s="639"/>
      <c r="U54" s="641"/>
      <c r="V54" s="636"/>
      <c r="W54" s="110" t="str">
        <f>[8]Summary!K16</f>
        <v>95-P1-SS-90-TS-15d-05</v>
      </c>
      <c r="X54" s="111">
        <f>[8]Summary!L16</f>
        <v>0.12493873660829993</v>
      </c>
      <c r="Y54" s="112">
        <f>[8]Summary!M16</f>
        <v>1.3333333333333333</v>
      </c>
      <c r="Z54" s="112">
        <f>[8]Summary!N16</f>
        <v>6.6666666666666666E-2</v>
      </c>
      <c r="AA54" s="115">
        <f>[8]Summary!O16</f>
        <v>20</v>
      </c>
      <c r="AB54" s="256">
        <f t="shared" si="5"/>
        <v>6.92272545799326</v>
      </c>
      <c r="AC54" s="341"/>
      <c r="AD54" s="344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  <c r="BX54" s="141"/>
      <c r="BY54" s="141"/>
      <c r="BZ54" s="141"/>
      <c r="CA54" s="141"/>
      <c r="CB54" s="141"/>
      <c r="CC54" s="141"/>
      <c r="CD54" s="141"/>
      <c r="CE54" s="141"/>
      <c r="CF54" s="141"/>
      <c r="CG54" s="141"/>
      <c r="CH54" s="141"/>
      <c r="CI54" s="141"/>
      <c r="CJ54" s="141"/>
      <c r="CK54" s="141"/>
      <c r="CL54" s="141"/>
      <c r="CM54" s="141"/>
      <c r="CN54" s="141"/>
      <c r="CO54" s="141"/>
      <c r="CP54" s="141"/>
      <c r="CQ54" s="141"/>
      <c r="CR54" s="141"/>
      <c r="CS54" s="141"/>
      <c r="CT54" s="141"/>
      <c r="CU54" s="141"/>
      <c r="CV54" s="141"/>
      <c r="CW54" s="141"/>
      <c r="CX54" s="141"/>
      <c r="CY54" s="141"/>
      <c r="CZ54" s="141"/>
      <c r="DA54" s="141"/>
      <c r="DB54" s="141"/>
      <c r="DC54" s="141"/>
      <c r="DD54" s="141"/>
      <c r="DE54" s="141"/>
      <c r="DF54" s="141"/>
      <c r="DG54" s="141"/>
      <c r="DH54" s="141"/>
      <c r="DI54" s="141"/>
      <c r="DJ54" s="141"/>
      <c r="DK54" s="141"/>
      <c r="DL54" s="141"/>
      <c r="DM54" s="141"/>
      <c r="DN54" s="141"/>
      <c r="DO54" s="141"/>
      <c r="DP54" s="141"/>
      <c r="DQ54" s="141"/>
      <c r="DR54" s="141"/>
      <c r="DS54" s="141"/>
      <c r="DT54" s="141"/>
      <c r="DU54" s="141"/>
      <c r="DV54" s="141"/>
      <c r="DW54" s="141"/>
      <c r="DX54" s="141"/>
      <c r="DY54" s="141"/>
      <c r="DZ54" s="141"/>
      <c r="EA54" s="141"/>
      <c r="EB54" s="141"/>
      <c r="EC54" s="141"/>
      <c r="ED54" s="141"/>
      <c r="EE54" s="141"/>
      <c r="EF54" s="141"/>
      <c r="EG54" s="141"/>
      <c r="EH54" s="141"/>
      <c r="EI54" s="141"/>
      <c r="EJ54" s="141"/>
      <c r="EK54" s="141"/>
      <c r="EL54" s="141"/>
      <c r="EM54" s="141"/>
      <c r="EN54" s="141"/>
      <c r="EO54" s="141"/>
      <c r="EP54" s="141"/>
      <c r="EQ54" s="141"/>
      <c r="ER54" s="141"/>
      <c r="ES54" s="141"/>
      <c r="ET54" s="141"/>
      <c r="EU54" s="141"/>
      <c r="EV54" s="141"/>
      <c r="EW54" s="141"/>
      <c r="EX54" s="141"/>
      <c r="EY54" s="141"/>
      <c r="EZ54" s="141"/>
      <c r="FA54" s="141"/>
      <c r="FB54" s="141"/>
      <c r="FC54" s="141"/>
      <c r="FD54" s="141"/>
      <c r="FE54" s="141"/>
      <c r="FF54" s="141"/>
      <c r="FG54" s="141"/>
      <c r="FH54" s="141"/>
      <c r="FI54" s="141"/>
      <c r="FJ54" s="141"/>
      <c r="FK54" s="141"/>
      <c r="FL54" s="141"/>
      <c r="FM54" s="141"/>
      <c r="FN54" s="141"/>
      <c r="FO54" s="141"/>
      <c r="FP54" s="141"/>
      <c r="FQ54" s="141"/>
      <c r="FR54" s="141"/>
      <c r="FS54" s="141"/>
      <c r="FT54" s="141"/>
      <c r="FU54" s="141"/>
      <c r="FV54" s="141"/>
      <c r="FW54" s="141"/>
      <c r="FX54" s="141"/>
    </row>
    <row r="55" spans="1:180" ht="14.45" customHeight="1" thickTop="1" x14ac:dyDescent="0.25">
      <c r="A55" s="612" t="s">
        <v>19</v>
      </c>
      <c r="B55" s="505" t="s">
        <v>28</v>
      </c>
      <c r="C55" s="481">
        <f>AVERAGE(J55:J57)</f>
        <v>7.6061595161987832</v>
      </c>
      <c r="D55" s="483">
        <f>STDEV(J55:J57)</f>
        <v>8.3933261619391811E-2</v>
      </c>
      <c r="E55" s="484">
        <f>D55/C55</f>
        <v>1.1034906833158015E-2</v>
      </c>
      <c r="F55" s="486">
        <f>AVERAGE(K55:K57)</f>
        <v>40874666.666666664</v>
      </c>
      <c r="G55" s="488">
        <f>STDEV(K55:K57)</f>
        <v>7652100.7137474017</v>
      </c>
      <c r="H55" s="484">
        <f>G55/F55</f>
        <v>0.18720888358920118</v>
      </c>
      <c r="I55" s="55" t="str">
        <f>[1]Summary!K16</f>
        <v>95-P1-CL-90-PC-01</v>
      </c>
      <c r="J55" s="288">
        <f>[1]Summary!L16</f>
        <v>7.6222554810811571</v>
      </c>
      <c r="K55" s="319">
        <f>[1]Summary!M16</f>
        <v>41904000</v>
      </c>
      <c r="L55" s="319">
        <f>[1]Summary!N16</f>
        <v>1940000</v>
      </c>
      <c r="M55" s="56">
        <f>[1]Summary!O16</f>
        <v>21.6</v>
      </c>
      <c r="N55" s="394"/>
      <c r="O55" s="478" t="s">
        <v>19</v>
      </c>
      <c r="P55" s="377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9"/>
    </row>
    <row r="56" spans="1:180" x14ac:dyDescent="0.25">
      <c r="A56" s="613"/>
      <c r="B56" s="506"/>
      <c r="C56" s="482"/>
      <c r="D56" s="477"/>
      <c r="E56" s="485"/>
      <c r="F56" s="487"/>
      <c r="G56" s="489"/>
      <c r="H56" s="485"/>
      <c r="I56" s="6" t="str">
        <f>[1]Summary!K17</f>
        <v>95-P1-CL-90-PC-02</v>
      </c>
      <c r="J56" s="289">
        <f>[1]Summary!L17</f>
        <v>7.6808791744268108</v>
      </c>
      <c r="K56" s="320">
        <f>[1]Summary!M17</f>
        <v>47960000</v>
      </c>
      <c r="L56" s="320">
        <f>[1]Summary!N17</f>
        <v>2200000</v>
      </c>
      <c r="M56" s="57">
        <f>[1]Summary!O17</f>
        <v>21.8</v>
      </c>
      <c r="N56" s="394"/>
      <c r="O56" s="478"/>
      <c r="P56" s="377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9"/>
    </row>
    <row r="57" spans="1:180" ht="15.75" thickBot="1" x14ac:dyDescent="0.3">
      <c r="A57" s="613"/>
      <c r="B57" s="506"/>
      <c r="C57" s="482"/>
      <c r="D57" s="477"/>
      <c r="E57" s="485"/>
      <c r="F57" s="487"/>
      <c r="G57" s="489"/>
      <c r="H57" s="485"/>
      <c r="I57" s="6" t="str">
        <f>[1]Summary!K18</f>
        <v>95-P1-CL-90-PC-03</v>
      </c>
      <c r="J57" s="289">
        <f>[1]Summary!L18</f>
        <v>7.5153438930883807</v>
      </c>
      <c r="K57" s="320">
        <f>[1]Summary!M18</f>
        <v>32760000</v>
      </c>
      <c r="L57" s="320">
        <f>[1]Summary!N18</f>
        <v>1560000</v>
      </c>
      <c r="M57" s="57">
        <f>[1]Summary!O18</f>
        <v>21</v>
      </c>
      <c r="N57" s="394"/>
      <c r="O57" s="478"/>
      <c r="P57" s="380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2"/>
    </row>
    <row r="58" spans="1:180" ht="15.75" thickTop="1" x14ac:dyDescent="0.25">
      <c r="A58" s="613"/>
      <c r="B58" s="506"/>
      <c r="C58" s="508">
        <f>AVERAGE(J58:J60)</f>
        <v>7.2693722137103762</v>
      </c>
      <c r="D58" s="510">
        <f>STDEV(J58:J60)</f>
        <v>0.23584290077814449</v>
      </c>
      <c r="E58" s="496">
        <f>D58/C58</f>
        <v>3.2443365650383638E-2</v>
      </c>
      <c r="F58" s="492">
        <f>AVERAGE(K58:K60)</f>
        <v>20524666.666666668</v>
      </c>
      <c r="G58" s="494">
        <f>STDEV(K58:K60)</f>
        <v>11193668.269755596</v>
      </c>
      <c r="H58" s="496">
        <f>G58/F58</f>
        <v>0.54537637329500743</v>
      </c>
      <c r="I58" s="83" t="str">
        <f>[2]Summary!K11</f>
        <v>95-P1-CL-90-PC-0d-01</v>
      </c>
      <c r="J58" s="290">
        <f>[2]Summary!L11</f>
        <v>7.0482086670241459</v>
      </c>
      <c r="K58" s="321">
        <f>[2]Summary!M11</f>
        <v>11174000</v>
      </c>
      <c r="L58" s="321">
        <f>[2]Summary!N11</f>
        <v>503333.33333333331</v>
      </c>
      <c r="M58" s="83">
        <f>[2]Summary!O11</f>
        <v>22.2</v>
      </c>
      <c r="N58" s="394"/>
      <c r="O58" s="478"/>
      <c r="P58" s="67"/>
      <c r="Q58" s="66"/>
      <c r="R58" s="66"/>
      <c r="S58" s="66"/>
      <c r="T58" s="105"/>
      <c r="U58" s="66"/>
      <c r="V58" s="66"/>
      <c r="W58" s="68"/>
      <c r="X58" s="101"/>
      <c r="Y58" s="90"/>
      <c r="Z58" s="90"/>
      <c r="AA58" s="68"/>
    </row>
    <row r="59" spans="1:180" x14ac:dyDescent="0.25">
      <c r="A59" s="613"/>
      <c r="B59" s="506"/>
      <c r="C59" s="509"/>
      <c r="D59" s="511"/>
      <c r="E59" s="497"/>
      <c r="F59" s="493"/>
      <c r="G59" s="495"/>
      <c r="H59" s="497"/>
      <c r="I59" s="83" t="str">
        <f>[2]Summary!K12</f>
        <v>95-P1-CL-90-PC-0d-02</v>
      </c>
      <c r="J59" s="290">
        <f>[2]Summary!L12</f>
        <v>7.2423426210246431</v>
      </c>
      <c r="K59" s="321">
        <f>[2]Summary!M12</f>
        <v>17472000</v>
      </c>
      <c r="L59" s="321">
        <f>[2]Summary!N12</f>
        <v>780000</v>
      </c>
      <c r="M59" s="83">
        <f>[2]Summary!O12</f>
        <v>22.4</v>
      </c>
      <c r="N59" s="394"/>
      <c r="O59" s="478"/>
      <c r="P59" s="67"/>
      <c r="Q59" s="66"/>
      <c r="R59" s="66"/>
      <c r="S59" s="66"/>
      <c r="T59" s="105"/>
      <c r="U59" s="66"/>
      <c r="V59" s="66"/>
      <c r="W59" s="68"/>
      <c r="X59" s="101"/>
      <c r="Y59" s="90"/>
      <c r="Z59" s="90"/>
      <c r="AA59" s="68"/>
    </row>
    <row r="60" spans="1:180" ht="15.75" thickBot="1" x14ac:dyDescent="0.3">
      <c r="A60" s="613"/>
      <c r="B60" s="507"/>
      <c r="C60" s="509"/>
      <c r="D60" s="511"/>
      <c r="E60" s="497"/>
      <c r="F60" s="493"/>
      <c r="G60" s="495"/>
      <c r="H60" s="497"/>
      <c r="I60" s="83" t="str">
        <f>[2]Summary!K13</f>
        <v>95-P1-CL-90-PC-0d-03</v>
      </c>
      <c r="J60" s="290">
        <f>[2]Summary!L13</f>
        <v>7.5175653530823388</v>
      </c>
      <c r="K60" s="321">
        <f>[2]Summary!M13</f>
        <v>32927999.999999996</v>
      </c>
      <c r="L60" s="321">
        <f>[2]Summary!N13</f>
        <v>1470000</v>
      </c>
      <c r="M60" s="83">
        <f>[2]Summary!O13</f>
        <v>22.4</v>
      </c>
      <c r="N60" s="394"/>
      <c r="O60" s="478"/>
      <c r="P60" s="67"/>
      <c r="Q60" s="66"/>
      <c r="R60" s="66"/>
      <c r="S60" s="66"/>
      <c r="T60" s="105"/>
      <c r="U60" s="66"/>
      <c r="V60" s="66"/>
      <c r="W60" s="68"/>
      <c r="X60" s="101"/>
      <c r="Y60" s="90"/>
      <c r="Z60" s="90"/>
      <c r="AA60" s="68"/>
    </row>
    <row r="61" spans="1:180" ht="14.45" customHeight="1" thickTop="1" x14ac:dyDescent="0.25">
      <c r="A61" s="613"/>
      <c r="B61" s="428" t="s">
        <v>29</v>
      </c>
      <c r="C61" s="29">
        <f>AVERAGE(J61:J63)</f>
        <v>7.1836209344265596</v>
      </c>
      <c r="D61" s="477" t="s">
        <v>12</v>
      </c>
      <c r="E61" s="477"/>
      <c r="F61" s="30">
        <f>AVERAGE(K61:K63)</f>
        <v>15262333.33333333</v>
      </c>
      <c r="G61" s="489" t="s">
        <v>12</v>
      </c>
      <c r="H61" s="489"/>
      <c r="I61" s="6" t="str">
        <f>[3]Summary!K$4</f>
        <v>95-P1-CL-90-PC-2d-1</v>
      </c>
      <c r="J61" s="289">
        <f>[3]Summary!L$4</f>
        <v>7.1836209344265596</v>
      </c>
      <c r="K61" s="320">
        <f>[3]Summary!M$4</f>
        <v>15262333.33333333</v>
      </c>
      <c r="L61" s="320">
        <f>[3]Summary!N$4</f>
        <v>703333.33333333326</v>
      </c>
      <c r="M61" s="57">
        <f>[3]Summary!O$4</f>
        <v>21.7</v>
      </c>
      <c r="N61" s="394"/>
      <c r="O61" s="478"/>
      <c r="P61" s="428" t="s">
        <v>29</v>
      </c>
      <c r="Q61" s="451">
        <f>AVERAGE(X61:X65)</f>
        <v>5.9927754494120524</v>
      </c>
      <c r="R61" s="453">
        <f>STDEV(X61:X65)</f>
        <v>0.33333188514908724</v>
      </c>
      <c r="S61" s="442">
        <f>R61/Q61</f>
        <v>5.5622288531066225E-2</v>
      </c>
      <c r="T61" s="445">
        <f>AVERAGE(Y61:Y65)</f>
        <v>1171726.6666666667</v>
      </c>
      <c r="U61" s="448">
        <f>STDEV(Y61:Y65)</f>
        <v>591845.21456205088</v>
      </c>
      <c r="V61" s="442">
        <f>U61/T61</f>
        <v>0.50510518485145928</v>
      </c>
      <c r="W61" s="6" t="str">
        <f>[3]Summary!K16</f>
        <v>95-P1-CL-90-TS-2d-01</v>
      </c>
      <c r="X61" s="24">
        <f>[3]Summary!L16</f>
        <v>6.1435144200755509</v>
      </c>
      <c r="Y61" s="73">
        <f>[3]Summary!M16</f>
        <v>1391600</v>
      </c>
      <c r="Z61" s="73">
        <f>[3]Summary!N16</f>
        <v>65333.333333333328</v>
      </c>
      <c r="AA61" s="6">
        <f>[3]Summary!O16</f>
        <v>21.3</v>
      </c>
      <c r="AB61" s="257">
        <f>C$61-X61</f>
        <v>1.0401065143510086</v>
      </c>
      <c r="AC61" s="732">
        <f>AVERAGE(AB61:AB65)</f>
        <v>1.1908454850145069</v>
      </c>
      <c r="AD61" s="735">
        <f>STDEV(AB61:AB65)</f>
        <v>0.33333188514908785</v>
      </c>
    </row>
    <row r="62" spans="1:180" ht="14.45" customHeight="1" x14ac:dyDescent="0.25">
      <c r="A62" s="613"/>
      <c r="B62" s="428"/>
      <c r="C62" s="473" t="s">
        <v>12</v>
      </c>
      <c r="D62" s="473"/>
      <c r="E62" s="473"/>
      <c r="F62" s="473"/>
      <c r="G62" s="473"/>
      <c r="H62" s="473"/>
      <c r="I62" s="473"/>
      <c r="J62" s="473"/>
      <c r="K62" s="473"/>
      <c r="L62" s="473"/>
      <c r="M62" s="474"/>
      <c r="N62" s="394"/>
      <c r="O62" s="478"/>
      <c r="P62" s="428"/>
      <c r="Q62" s="452"/>
      <c r="R62" s="454"/>
      <c r="S62" s="443"/>
      <c r="T62" s="446"/>
      <c r="U62" s="449"/>
      <c r="V62" s="443"/>
      <c r="W62" s="6" t="str">
        <f>[3]Summary!K17</f>
        <v>95-P1-CL-90-TS-2d-02</v>
      </c>
      <c r="X62" s="24">
        <f>[3]Summary!L17</f>
        <v>6.0428379260324059</v>
      </c>
      <c r="Y62" s="73">
        <f>[3]Summary!M17</f>
        <v>1103666.6666666667</v>
      </c>
      <c r="Z62" s="73">
        <f>[3]Summary!N17</f>
        <v>51333.333333333336</v>
      </c>
      <c r="AA62" s="6">
        <f>[3]Summary!O17</f>
        <v>21.5</v>
      </c>
      <c r="AB62" s="258">
        <f t="shared" ref="AB62:AB65" si="6">C$61-X62</f>
        <v>1.1407830083941537</v>
      </c>
      <c r="AC62" s="733"/>
      <c r="AD62" s="736"/>
    </row>
    <row r="63" spans="1:180" ht="14.45" customHeight="1" x14ac:dyDescent="0.25">
      <c r="A63" s="613"/>
      <c r="B63" s="428"/>
      <c r="C63" s="473"/>
      <c r="D63" s="473"/>
      <c r="E63" s="473"/>
      <c r="F63" s="473"/>
      <c r="G63" s="473"/>
      <c r="H63" s="473"/>
      <c r="I63" s="473"/>
      <c r="J63" s="473"/>
      <c r="K63" s="473"/>
      <c r="L63" s="473"/>
      <c r="M63" s="474"/>
      <c r="N63" s="394"/>
      <c r="O63" s="478"/>
      <c r="P63" s="428"/>
      <c r="Q63" s="452"/>
      <c r="R63" s="454"/>
      <c r="S63" s="443"/>
      <c r="T63" s="446"/>
      <c r="U63" s="449"/>
      <c r="V63" s="443"/>
      <c r="W63" s="6" t="str">
        <f>[3]Summary!K18</f>
        <v>95-P1-CL-90-TS-2d-03</v>
      </c>
      <c r="X63" s="24">
        <f>[3]Summary!L18</f>
        <v>5.4179696422147368</v>
      </c>
      <c r="Y63" s="73">
        <f>[3]Summary!M18</f>
        <v>261800</v>
      </c>
      <c r="Z63" s="73">
        <f>[3]Summary!N18</f>
        <v>12466.666666666666</v>
      </c>
      <c r="AA63" s="6">
        <f>[3]Summary!O18</f>
        <v>21</v>
      </c>
      <c r="AB63" s="258">
        <f t="shared" si="6"/>
        <v>1.7656512922118228</v>
      </c>
      <c r="AC63" s="733"/>
      <c r="AD63" s="736"/>
    </row>
    <row r="64" spans="1:180" ht="14.45" customHeight="1" x14ac:dyDescent="0.25">
      <c r="A64" s="613"/>
      <c r="B64" s="428"/>
      <c r="C64" s="473"/>
      <c r="D64" s="473"/>
      <c r="E64" s="473"/>
      <c r="F64" s="473"/>
      <c r="G64" s="473"/>
      <c r="H64" s="473"/>
      <c r="I64" s="473"/>
      <c r="J64" s="473"/>
      <c r="K64" s="473"/>
      <c r="L64" s="473"/>
      <c r="M64" s="474"/>
      <c r="N64" s="394"/>
      <c r="O64" s="478"/>
      <c r="P64" s="428"/>
      <c r="Q64" s="452"/>
      <c r="R64" s="454"/>
      <c r="S64" s="443"/>
      <c r="T64" s="446"/>
      <c r="U64" s="449"/>
      <c r="V64" s="443"/>
      <c r="W64" s="6" t="str">
        <f>[3]Summary!K19</f>
        <v>95-P1-CL-90-TS-2d-04</v>
      </c>
      <c r="X64" s="24">
        <f>[3]Summary!L19</f>
        <v>6.0826417781571314</v>
      </c>
      <c r="Y64" s="73">
        <f>[3]Summary!M19</f>
        <v>1209600</v>
      </c>
      <c r="Z64" s="73">
        <f>[3]Summary!N19</f>
        <v>56000</v>
      </c>
      <c r="AA64" s="6">
        <f>[3]Summary!O19</f>
        <v>21.6</v>
      </c>
      <c r="AB64" s="258">
        <f t="shared" si="6"/>
        <v>1.1009791562694282</v>
      </c>
      <c r="AC64" s="733"/>
      <c r="AD64" s="736"/>
    </row>
    <row r="65" spans="1:30" ht="14.45" customHeight="1" thickBot="1" x14ac:dyDescent="0.3">
      <c r="A65" s="613"/>
      <c r="B65" s="428"/>
      <c r="C65" s="473"/>
      <c r="D65" s="473"/>
      <c r="E65" s="473"/>
      <c r="F65" s="473"/>
      <c r="G65" s="473"/>
      <c r="H65" s="473"/>
      <c r="I65" s="473"/>
      <c r="J65" s="473"/>
      <c r="K65" s="473"/>
      <c r="L65" s="473"/>
      <c r="M65" s="474"/>
      <c r="N65" s="394"/>
      <c r="O65" s="478"/>
      <c r="P65" s="428"/>
      <c r="Q65" s="455"/>
      <c r="R65" s="456"/>
      <c r="S65" s="444"/>
      <c r="T65" s="447"/>
      <c r="U65" s="450"/>
      <c r="V65" s="444"/>
      <c r="W65" s="6" t="str">
        <f>[3]Summary!K20</f>
        <v>95-P1-CL-90-TS-2d-05</v>
      </c>
      <c r="X65" s="24">
        <f>[3]Summary!L20</f>
        <v>6.2769134805804381</v>
      </c>
      <c r="Y65" s="73">
        <f>[3]Summary!M20</f>
        <v>1891966.666666667</v>
      </c>
      <c r="Z65" s="73">
        <f>[3]Summary!N20</f>
        <v>89666.666666666672</v>
      </c>
      <c r="AA65" s="6">
        <f>[3]Summary!O20</f>
        <v>21.1</v>
      </c>
      <c r="AB65" s="259">
        <f t="shared" si="6"/>
        <v>0.9067074538461215</v>
      </c>
      <c r="AC65" s="734"/>
      <c r="AD65" s="737"/>
    </row>
    <row r="66" spans="1:30" ht="14.45" customHeight="1" thickTop="1" x14ac:dyDescent="0.25">
      <c r="A66" s="613"/>
      <c r="B66" s="428" t="s">
        <v>30</v>
      </c>
      <c r="C66" s="29">
        <f>AVERAGE(J66:J68)</f>
        <v>7.3985996350953522</v>
      </c>
      <c r="D66" s="477" t="s">
        <v>12</v>
      </c>
      <c r="E66" s="477"/>
      <c r="F66" s="30">
        <f>AVERAGE(K66:K68)</f>
        <v>25038000</v>
      </c>
      <c r="G66" s="489" t="s">
        <v>12</v>
      </c>
      <c r="H66" s="489"/>
      <c r="I66" s="6" t="str">
        <f>[4]Summary!K$4</f>
        <v>95-P1-CL-90-PC-5d-1</v>
      </c>
      <c r="J66" s="289">
        <f>[4]Summary!L$4</f>
        <v>7.3985996350953522</v>
      </c>
      <c r="K66" s="320">
        <f>[4]Summary!M$4</f>
        <v>25038000</v>
      </c>
      <c r="L66" s="320">
        <f>[4]Summary!N$4</f>
        <v>1170000</v>
      </c>
      <c r="M66" s="57">
        <f>[4]Summary!O$4</f>
        <v>21.4</v>
      </c>
      <c r="N66" s="394"/>
      <c r="O66" s="478"/>
      <c r="P66" s="428" t="s">
        <v>30</v>
      </c>
      <c r="Q66" s="451">
        <f>AVERAGE(X66:X70)</f>
        <v>5.3609690100462455</v>
      </c>
      <c r="R66" s="453">
        <f>STDEV(X66:X70)</f>
        <v>0.21407825231621472</v>
      </c>
      <c r="S66" s="442">
        <f>R66/Q66</f>
        <v>3.9932753186045375E-2</v>
      </c>
      <c r="T66" s="445">
        <f>AVERAGE(Y66:Y70)</f>
        <v>252149.33333333334</v>
      </c>
      <c r="U66" s="448">
        <f>STDEV(Y66:Y70)</f>
        <v>116987.82857868396</v>
      </c>
      <c r="V66" s="442">
        <f>U66/T66</f>
        <v>0.46396247426928466</v>
      </c>
      <c r="W66" s="6" t="str">
        <f>[4]Summary!K16</f>
        <v>95-P1-CL-90-TS-5d-01</v>
      </c>
      <c r="X66" s="24">
        <f>[4]Summary!L16</f>
        <v>5.5757419098319456</v>
      </c>
      <c r="Y66" s="73">
        <f>[4]Summary!M16</f>
        <v>376480</v>
      </c>
      <c r="Z66" s="73">
        <f>[4]Summary!N16</f>
        <v>18100</v>
      </c>
      <c r="AA66" s="6">
        <f>[4]Summary!O16</f>
        <v>20.8</v>
      </c>
      <c r="AB66" s="257">
        <f>C$66-X66</f>
        <v>1.8228577252634066</v>
      </c>
      <c r="AC66" s="732">
        <f>AVERAGE(AB66:AB70)</f>
        <v>2.0376306250491054</v>
      </c>
      <c r="AD66" s="735">
        <f>STDEV(AB66:AB70)</f>
        <v>0.21407825231621475</v>
      </c>
    </row>
    <row r="67" spans="1:30" ht="15" customHeight="1" x14ac:dyDescent="0.25">
      <c r="A67" s="613"/>
      <c r="B67" s="428"/>
      <c r="C67" s="473" t="s">
        <v>12</v>
      </c>
      <c r="D67" s="473"/>
      <c r="E67" s="473"/>
      <c r="F67" s="473"/>
      <c r="G67" s="473"/>
      <c r="H67" s="473"/>
      <c r="I67" s="473"/>
      <c r="J67" s="473"/>
      <c r="K67" s="473"/>
      <c r="L67" s="473"/>
      <c r="M67" s="474"/>
      <c r="N67" s="394"/>
      <c r="O67" s="478"/>
      <c r="P67" s="428"/>
      <c r="Q67" s="452"/>
      <c r="R67" s="454"/>
      <c r="S67" s="443"/>
      <c r="T67" s="446"/>
      <c r="U67" s="449"/>
      <c r="V67" s="443"/>
      <c r="W67" s="6" t="str">
        <f>[4]Summary!K17</f>
        <v>95-P1-CL-90-TS-5d-02</v>
      </c>
      <c r="X67" s="24">
        <f>[4]Summary!L17</f>
        <v>5.567731962548069</v>
      </c>
      <c r="Y67" s="73">
        <f>[4]Summary!M17</f>
        <v>369600</v>
      </c>
      <c r="Z67" s="73">
        <f>[4]Summary!N17</f>
        <v>17600</v>
      </c>
      <c r="AA67" s="6">
        <f>[4]Summary!O17</f>
        <v>21</v>
      </c>
      <c r="AB67" s="258">
        <f t="shared" ref="AB67:AB70" si="7">C$66-X67</f>
        <v>1.8308676725472832</v>
      </c>
      <c r="AC67" s="733"/>
      <c r="AD67" s="736"/>
    </row>
    <row r="68" spans="1:30" ht="14.45" customHeight="1" x14ac:dyDescent="0.25">
      <c r="A68" s="613"/>
      <c r="B68" s="428"/>
      <c r="C68" s="473"/>
      <c r="D68" s="473"/>
      <c r="E68" s="473"/>
      <c r="F68" s="473"/>
      <c r="G68" s="473"/>
      <c r="H68" s="473"/>
      <c r="I68" s="473"/>
      <c r="J68" s="473"/>
      <c r="K68" s="473"/>
      <c r="L68" s="473"/>
      <c r="M68" s="474"/>
      <c r="N68" s="394"/>
      <c r="O68" s="478"/>
      <c r="P68" s="428"/>
      <c r="Q68" s="452"/>
      <c r="R68" s="454"/>
      <c r="S68" s="443"/>
      <c r="T68" s="446"/>
      <c r="U68" s="449"/>
      <c r="V68" s="443"/>
      <c r="W68" s="6" t="str">
        <f>[4]Summary!K18</f>
        <v>95-P1-CL-90-TS-5d-03</v>
      </c>
      <c r="X68" s="24">
        <f>[4]Summary!L18</f>
        <v>5.1816149517289611</v>
      </c>
      <c r="Y68" s="73">
        <f>[4]Summary!M18</f>
        <v>151920</v>
      </c>
      <c r="Z68" s="73">
        <f>[4]Summary!N18</f>
        <v>7200</v>
      </c>
      <c r="AA68" s="6">
        <f>[4]Summary!O18</f>
        <v>21.1</v>
      </c>
      <c r="AB68" s="258">
        <f t="shared" si="7"/>
        <v>2.2169846833663911</v>
      </c>
      <c r="AC68" s="733"/>
      <c r="AD68" s="736"/>
    </row>
    <row r="69" spans="1:30" ht="14.45" customHeight="1" x14ac:dyDescent="0.25">
      <c r="A69" s="613"/>
      <c r="B69" s="428"/>
      <c r="C69" s="473"/>
      <c r="D69" s="473"/>
      <c r="E69" s="473"/>
      <c r="F69" s="473"/>
      <c r="G69" s="473"/>
      <c r="H69" s="473"/>
      <c r="I69" s="473"/>
      <c r="J69" s="473"/>
      <c r="K69" s="473"/>
      <c r="L69" s="473"/>
      <c r="M69" s="474"/>
      <c r="N69" s="394"/>
      <c r="O69" s="478"/>
      <c r="P69" s="428"/>
      <c r="Q69" s="452"/>
      <c r="R69" s="454"/>
      <c r="S69" s="443"/>
      <c r="T69" s="446"/>
      <c r="U69" s="449"/>
      <c r="V69" s="443"/>
      <c r="W69" s="6" t="str">
        <f>[4]Summary!K19</f>
        <v>95-P1-CL-90-TS-5d-04</v>
      </c>
      <c r="X69" s="24">
        <f>[4]Summary!L19</f>
        <v>5.111531343430511</v>
      </c>
      <c r="Y69" s="73">
        <f>[4]Summary!M19</f>
        <v>129279.99999999997</v>
      </c>
      <c r="Z69" s="73">
        <f>[4]Summary!N19</f>
        <v>6733.3333333333321</v>
      </c>
      <c r="AA69" s="6">
        <f>[4]Summary!O19</f>
        <v>19.2</v>
      </c>
      <c r="AB69" s="258">
        <f t="shared" si="7"/>
        <v>2.2870682916648413</v>
      </c>
      <c r="AC69" s="733"/>
      <c r="AD69" s="736"/>
    </row>
    <row r="70" spans="1:30" ht="14.45" customHeight="1" thickBot="1" x14ac:dyDescent="0.3">
      <c r="A70" s="613"/>
      <c r="B70" s="428"/>
      <c r="C70" s="473"/>
      <c r="D70" s="473"/>
      <c r="E70" s="473"/>
      <c r="F70" s="473"/>
      <c r="G70" s="473"/>
      <c r="H70" s="473"/>
      <c r="I70" s="473"/>
      <c r="J70" s="473"/>
      <c r="K70" s="473"/>
      <c r="L70" s="473"/>
      <c r="M70" s="474"/>
      <c r="N70" s="394"/>
      <c r="O70" s="478"/>
      <c r="P70" s="428"/>
      <c r="Q70" s="455"/>
      <c r="R70" s="456"/>
      <c r="S70" s="444"/>
      <c r="T70" s="447"/>
      <c r="U70" s="450"/>
      <c r="V70" s="444"/>
      <c r="W70" s="6" t="str">
        <f>[4]Summary!K20</f>
        <v>95-P1-CL-90-TS-5d-05</v>
      </c>
      <c r="X70" s="24">
        <f>[4]Summary!L20</f>
        <v>5.368224882691746</v>
      </c>
      <c r="Y70" s="73">
        <f>[4]Summary!M20</f>
        <v>233466.66666666666</v>
      </c>
      <c r="Z70" s="73">
        <f>[4]Summary!N20</f>
        <v>11333.333333333332</v>
      </c>
      <c r="AA70" s="6">
        <f>[4]Summary!O20</f>
        <v>20.6</v>
      </c>
      <c r="AB70" s="259">
        <f t="shared" si="7"/>
        <v>2.0303747524036062</v>
      </c>
      <c r="AC70" s="734"/>
      <c r="AD70" s="737"/>
    </row>
    <row r="71" spans="1:30" ht="14.45" customHeight="1" thickTop="1" x14ac:dyDescent="0.25">
      <c r="A71" s="613"/>
      <c r="B71" s="428" t="s">
        <v>31</v>
      </c>
      <c r="C71" s="29">
        <f>AVERAGE(J71:J73)</f>
        <v>7.5697600375863496</v>
      </c>
      <c r="D71" s="477" t="s">
        <v>12</v>
      </c>
      <c r="E71" s="477"/>
      <c r="F71" s="30">
        <f>AVERAGE(K71:K73)</f>
        <v>37133000</v>
      </c>
      <c r="G71" s="489" t="s">
        <v>12</v>
      </c>
      <c r="H71" s="489"/>
      <c r="I71" s="6" t="str">
        <f>[5]Summary!K$4</f>
        <v>95-P1-CL-90-PC-7d-1</v>
      </c>
      <c r="J71" s="289">
        <f>[5]Summary!L$4</f>
        <v>7.5697600375863496</v>
      </c>
      <c r="K71" s="320">
        <f>[5]Summary!M$4</f>
        <v>37133000</v>
      </c>
      <c r="L71" s="320">
        <f>[5]Summary!N$4</f>
        <v>1743333.3333333333</v>
      </c>
      <c r="M71" s="57">
        <f>[5]Summary!O$4</f>
        <v>21.3</v>
      </c>
      <c r="N71" s="394"/>
      <c r="O71" s="478"/>
      <c r="P71" s="428" t="s">
        <v>31</v>
      </c>
      <c r="Q71" s="451">
        <f>AVERAGE(X71:X75)</f>
        <v>5.0763537760696789</v>
      </c>
      <c r="R71" s="453">
        <f>STDEV(X71:X75)</f>
        <v>0.3304726752678373</v>
      </c>
      <c r="S71" s="442">
        <f>R71/Q71</f>
        <v>6.5100402739011382E-2</v>
      </c>
      <c r="T71" s="445">
        <f>AVERAGE(Y71:Y75)</f>
        <v>142365.46666666665</v>
      </c>
      <c r="U71" s="448">
        <f>STDEV(Y71:Y75)</f>
        <v>74935.707246501232</v>
      </c>
      <c r="V71" s="442">
        <f>U71/T71</f>
        <v>0.52636154680653768</v>
      </c>
      <c r="W71" s="6" t="str">
        <f>[5]Summary!K16</f>
        <v>95-P1-CL-90-TS-7d-01</v>
      </c>
      <c r="X71" s="24">
        <f>[5]Summary!L16</f>
        <v>4.5183033217933017</v>
      </c>
      <c r="Y71" s="73">
        <f>[5]Summary!M16</f>
        <v>32984</v>
      </c>
      <c r="Z71" s="73">
        <f>[5]Summary!N16</f>
        <v>1520</v>
      </c>
      <c r="AA71" s="6">
        <f>[5]Summary!O16</f>
        <v>21.7</v>
      </c>
      <c r="AB71" s="257">
        <f>C$71-X71</f>
        <v>3.0514567157930479</v>
      </c>
      <c r="AC71" s="732">
        <f>AVERAGE(AB71:AB75)</f>
        <v>2.4934062615166708</v>
      </c>
      <c r="AD71" s="735">
        <f>STDEV(AB71:AB75)</f>
        <v>0.33047267526783669</v>
      </c>
    </row>
    <row r="72" spans="1:30" ht="14.45" customHeight="1" x14ac:dyDescent="0.25">
      <c r="A72" s="613"/>
      <c r="B72" s="428"/>
      <c r="C72" s="473" t="s">
        <v>12</v>
      </c>
      <c r="D72" s="473"/>
      <c r="E72" s="473"/>
      <c r="F72" s="473"/>
      <c r="G72" s="473"/>
      <c r="H72" s="473"/>
      <c r="I72" s="473"/>
      <c r="J72" s="473"/>
      <c r="K72" s="473"/>
      <c r="L72" s="473"/>
      <c r="M72" s="474"/>
      <c r="N72" s="394"/>
      <c r="O72" s="478"/>
      <c r="P72" s="428"/>
      <c r="Q72" s="452"/>
      <c r="R72" s="454"/>
      <c r="S72" s="443"/>
      <c r="T72" s="446"/>
      <c r="U72" s="449"/>
      <c r="V72" s="443"/>
      <c r="W72" s="6" t="str">
        <f>[5]Summary!K17</f>
        <v>95-P1-CL-90-TS-7d-02</v>
      </c>
      <c r="X72" s="24">
        <f>[5]Summary!L17</f>
        <v>5.2611914720503696</v>
      </c>
      <c r="Y72" s="73">
        <f>[5]Summary!M17</f>
        <v>182470</v>
      </c>
      <c r="Z72" s="73">
        <f>[5]Summary!N17</f>
        <v>8566.6666666666661</v>
      </c>
      <c r="AA72" s="6">
        <f>[5]Summary!O17</f>
        <v>21.3</v>
      </c>
      <c r="AB72" s="258">
        <f t="shared" ref="AB72:AB75" si="8">C$71-X72</f>
        <v>2.30856856553598</v>
      </c>
      <c r="AC72" s="733"/>
      <c r="AD72" s="736"/>
    </row>
    <row r="73" spans="1:30" ht="14.45" customHeight="1" x14ac:dyDescent="0.25">
      <c r="A73" s="613"/>
      <c r="B73" s="428"/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4"/>
      <c r="N73" s="394"/>
      <c r="O73" s="478"/>
      <c r="P73" s="428"/>
      <c r="Q73" s="452"/>
      <c r="R73" s="454"/>
      <c r="S73" s="443"/>
      <c r="T73" s="446"/>
      <c r="U73" s="449"/>
      <c r="V73" s="443"/>
      <c r="W73" s="6" t="str">
        <f>[5]Summary!K18</f>
        <v>95-P1-CL-90-TS-7d-03</v>
      </c>
      <c r="X73" s="24">
        <f>[5]Summary!L18</f>
        <v>5.3697722885969625</v>
      </c>
      <c r="Y73" s="73">
        <f>[5]Summary!M18</f>
        <v>234300</v>
      </c>
      <c r="Z73" s="73">
        <f>[5]Summary!N18</f>
        <v>11000</v>
      </c>
      <c r="AA73" s="6">
        <f>[5]Summary!O18</f>
        <v>21.3</v>
      </c>
      <c r="AB73" s="258">
        <f t="shared" si="8"/>
        <v>2.1999877489893871</v>
      </c>
      <c r="AC73" s="733"/>
      <c r="AD73" s="736"/>
    </row>
    <row r="74" spans="1:30" ht="14.45" customHeight="1" x14ac:dyDescent="0.25">
      <c r="A74" s="613"/>
      <c r="B74" s="428"/>
      <c r="C74" s="473"/>
      <c r="D74" s="473"/>
      <c r="E74" s="473"/>
      <c r="F74" s="473"/>
      <c r="G74" s="473"/>
      <c r="H74" s="473"/>
      <c r="I74" s="473"/>
      <c r="J74" s="473"/>
      <c r="K74" s="473"/>
      <c r="L74" s="473"/>
      <c r="M74" s="474"/>
      <c r="N74" s="394"/>
      <c r="O74" s="478"/>
      <c r="P74" s="428"/>
      <c r="Q74" s="452"/>
      <c r="R74" s="454"/>
      <c r="S74" s="443"/>
      <c r="T74" s="446"/>
      <c r="U74" s="449"/>
      <c r="V74" s="443"/>
      <c r="W74" s="6" t="str">
        <f>[5]Summary!K19</f>
        <v>95-P1-CL-90-TS-7d-04</v>
      </c>
      <c r="X74" s="24">
        <f>[5]Summary!L19</f>
        <v>5.1477587447911217</v>
      </c>
      <c r="Y74" s="73">
        <f>[5]Summary!M19</f>
        <v>140526.66666666666</v>
      </c>
      <c r="Z74" s="73">
        <f>[5]Summary!N19</f>
        <v>6566.666666666667</v>
      </c>
      <c r="AA74" s="6">
        <f>[5]Summary!O19</f>
        <v>21.4</v>
      </c>
      <c r="AB74" s="258">
        <f t="shared" si="8"/>
        <v>2.4220012927952279</v>
      </c>
      <c r="AC74" s="733"/>
      <c r="AD74" s="736"/>
    </row>
    <row r="75" spans="1:30" ht="14.45" customHeight="1" thickBot="1" x14ac:dyDescent="0.3">
      <c r="A75" s="613"/>
      <c r="B75" s="428"/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4"/>
      <c r="N75" s="394"/>
      <c r="O75" s="478"/>
      <c r="P75" s="428"/>
      <c r="Q75" s="455"/>
      <c r="R75" s="456"/>
      <c r="S75" s="444"/>
      <c r="T75" s="447"/>
      <c r="U75" s="450"/>
      <c r="V75" s="444"/>
      <c r="W75" s="6" t="str">
        <f>[5]Summary!K20</f>
        <v>95-P1-CL-90-TS-7d-05</v>
      </c>
      <c r="X75" s="24">
        <f>[5]Summary!L20</f>
        <v>5.0847430531166378</v>
      </c>
      <c r="Y75" s="73">
        <f>[5]Summary!M20</f>
        <v>121546.66666666666</v>
      </c>
      <c r="Z75" s="73">
        <f>[5]Summary!N20</f>
        <v>5733.333333333333</v>
      </c>
      <c r="AA75" s="6">
        <f>[5]Summary!O20</f>
        <v>21.2</v>
      </c>
      <c r="AB75" s="259">
        <f t="shared" si="8"/>
        <v>2.4850169844697119</v>
      </c>
      <c r="AC75" s="734"/>
      <c r="AD75" s="737"/>
    </row>
    <row r="76" spans="1:30" ht="14.45" customHeight="1" thickTop="1" x14ac:dyDescent="0.25">
      <c r="A76" s="613"/>
      <c r="B76" s="428" t="s">
        <v>37</v>
      </c>
      <c r="C76" s="29">
        <f>AVERAGE(J76:J78)</f>
        <v>7.2145171216040493</v>
      </c>
      <c r="D76" s="477" t="s">
        <v>12</v>
      </c>
      <c r="E76" s="477"/>
      <c r="F76" s="30">
        <f>AVERAGE(K76:K78)</f>
        <v>16387666.666666666</v>
      </c>
      <c r="G76" s="489" t="s">
        <v>12</v>
      </c>
      <c r="H76" s="489"/>
      <c r="I76" s="6" t="str">
        <f>[6]Summary!K$4</f>
        <v>95-P1-CL-90-PC-9d-1</v>
      </c>
      <c r="J76" s="289">
        <f>[6]Summary!L$4</f>
        <v>7.2145171216040493</v>
      </c>
      <c r="K76" s="320">
        <f>[6]Summary!M$4</f>
        <v>16387666.666666666</v>
      </c>
      <c r="L76" s="320">
        <f>[6]Summary!N$4</f>
        <v>776666.66666666663</v>
      </c>
      <c r="M76" s="57">
        <f>[6]Summary!O$4</f>
        <v>21.1</v>
      </c>
      <c r="N76" s="394"/>
      <c r="O76" s="478"/>
      <c r="P76" s="428" t="s">
        <v>37</v>
      </c>
      <c r="Q76" s="451">
        <f>AVERAGE(X76:X80)</f>
        <v>3.0680605598182087</v>
      </c>
      <c r="R76" s="453">
        <f>STDEV(X76:X80)</f>
        <v>0.54443464164691335</v>
      </c>
      <c r="S76" s="442">
        <f>R76/Q76</f>
        <v>0.17745237782371956</v>
      </c>
      <c r="T76" s="445">
        <f>AVERAGE(Y76:Y80)</f>
        <v>1679.7066666666665</v>
      </c>
      <c r="U76" s="448">
        <f>STDEV(Y76:Y80)</f>
        <v>939.39341373983405</v>
      </c>
      <c r="V76" s="442">
        <f>U76/T76</f>
        <v>0.55926039491409263</v>
      </c>
      <c r="W76" s="6" t="str">
        <f>[6]Summary!K16</f>
        <v>95-P1-CL-90-TS-9d-01</v>
      </c>
      <c r="X76" s="24">
        <f>[6]Summary!L16</f>
        <v>3.3104808914626753</v>
      </c>
      <c r="Y76" s="73">
        <f>[6]Summary!M16</f>
        <v>2044</v>
      </c>
      <c r="Z76" s="73">
        <f>[6]Summary!N16</f>
        <v>97.333333333333329</v>
      </c>
      <c r="AA76" s="6">
        <f>[6]Summary!O16</f>
        <v>21</v>
      </c>
      <c r="AB76" s="257">
        <f>C$76-X76</f>
        <v>3.904036230141374</v>
      </c>
      <c r="AC76" s="732">
        <f>AVERAGE(AB76:AB80)</f>
        <v>4.1464565617858407</v>
      </c>
      <c r="AD76" s="735">
        <f>STDEV(AB76:AB80)</f>
        <v>0.54443464164691335</v>
      </c>
    </row>
    <row r="77" spans="1:30" ht="14.45" customHeight="1" x14ac:dyDescent="0.25">
      <c r="A77" s="613"/>
      <c r="B77" s="428"/>
      <c r="C77" s="473" t="s">
        <v>12</v>
      </c>
      <c r="D77" s="473"/>
      <c r="E77" s="473"/>
      <c r="F77" s="473"/>
      <c r="G77" s="473"/>
      <c r="H77" s="473"/>
      <c r="I77" s="473"/>
      <c r="J77" s="473"/>
      <c r="K77" s="473"/>
      <c r="L77" s="473"/>
      <c r="M77" s="474"/>
      <c r="N77" s="394"/>
      <c r="O77" s="478"/>
      <c r="P77" s="428"/>
      <c r="Q77" s="452"/>
      <c r="R77" s="454"/>
      <c r="S77" s="443"/>
      <c r="T77" s="446"/>
      <c r="U77" s="449"/>
      <c r="V77" s="443"/>
      <c r="W77" s="6" t="str">
        <f>[6]Summary!K17</f>
        <v>95-P1-CL-90-TS-9d-02</v>
      </c>
      <c r="X77" s="24">
        <f>[6]Summary!L17</f>
        <v>3.2297671402619552</v>
      </c>
      <c r="Y77" s="73">
        <f>[6]Summary!M17</f>
        <v>1697.3333333333333</v>
      </c>
      <c r="Z77" s="73">
        <f>[6]Summary!N17</f>
        <v>89.333333333333329</v>
      </c>
      <c r="AA77" s="6">
        <f>[6]Summary!O17</f>
        <v>19</v>
      </c>
      <c r="AB77" s="258">
        <f t="shared" ref="AB77:AB80" si="9">C$76-X77</f>
        <v>3.9847499813420941</v>
      </c>
      <c r="AC77" s="733"/>
      <c r="AD77" s="736"/>
    </row>
    <row r="78" spans="1:30" ht="14.45" customHeight="1" x14ac:dyDescent="0.25">
      <c r="A78" s="613"/>
      <c r="B78" s="428"/>
      <c r="C78" s="473"/>
      <c r="D78" s="473"/>
      <c r="E78" s="473"/>
      <c r="F78" s="473"/>
      <c r="G78" s="473"/>
      <c r="H78" s="473"/>
      <c r="I78" s="473"/>
      <c r="J78" s="473"/>
      <c r="K78" s="473"/>
      <c r="L78" s="473"/>
      <c r="M78" s="474"/>
      <c r="N78" s="394"/>
      <c r="O78" s="478"/>
      <c r="P78" s="428"/>
      <c r="Q78" s="452"/>
      <c r="R78" s="454"/>
      <c r="S78" s="443"/>
      <c r="T78" s="446"/>
      <c r="U78" s="449"/>
      <c r="V78" s="443"/>
      <c r="W78" s="6" t="str">
        <f>[6]Summary!K18</f>
        <v>95-P1-CL-90-TS-9d-03</v>
      </c>
      <c r="X78" s="24">
        <f>[6]Summary!L18</f>
        <v>2.102662341897148</v>
      </c>
      <c r="Y78" s="73">
        <f>[6]Summary!M18</f>
        <v>126.66666666666667</v>
      </c>
      <c r="Z78" s="73">
        <f>[6]Summary!N18</f>
        <v>6.666666666666667</v>
      </c>
      <c r="AA78" s="6">
        <f>[6]Summary!O18</f>
        <v>19</v>
      </c>
      <c r="AB78" s="258">
        <f t="shared" si="9"/>
        <v>5.1118547797069009</v>
      </c>
      <c r="AC78" s="733"/>
      <c r="AD78" s="736"/>
    </row>
    <row r="79" spans="1:30" ht="14.45" customHeight="1" x14ac:dyDescent="0.25">
      <c r="A79" s="613"/>
      <c r="B79" s="428"/>
      <c r="C79" s="473"/>
      <c r="D79" s="473"/>
      <c r="E79" s="473"/>
      <c r="F79" s="473"/>
      <c r="G79" s="473"/>
      <c r="H79" s="473"/>
      <c r="I79" s="473"/>
      <c r="J79" s="473"/>
      <c r="K79" s="473"/>
      <c r="L79" s="473"/>
      <c r="M79" s="474"/>
      <c r="N79" s="394"/>
      <c r="O79" s="478"/>
      <c r="P79" s="428"/>
      <c r="Q79" s="452"/>
      <c r="R79" s="454"/>
      <c r="S79" s="443"/>
      <c r="T79" s="446"/>
      <c r="U79" s="449"/>
      <c r="V79" s="443"/>
      <c r="W79" s="6" t="str">
        <f>[6]Summary!K19</f>
        <v>95-P1-CL-90-TS-9d-04</v>
      </c>
      <c r="X79" s="24">
        <f>[6]Summary!L19</f>
        <v>3.2738189057365297</v>
      </c>
      <c r="Y79" s="73">
        <f>[6]Summary!M19</f>
        <v>1878.5333333333333</v>
      </c>
      <c r="Z79" s="73">
        <f>[6]Summary!N19</f>
        <v>97.333333333333329</v>
      </c>
      <c r="AA79" s="6">
        <f>[6]Summary!O19</f>
        <v>19.3</v>
      </c>
      <c r="AB79" s="258">
        <f t="shared" si="9"/>
        <v>3.9406982158675197</v>
      </c>
      <c r="AC79" s="733"/>
      <c r="AD79" s="736"/>
    </row>
    <row r="80" spans="1:30" ht="13.9" customHeight="1" thickBot="1" x14ac:dyDescent="0.3">
      <c r="A80" s="613"/>
      <c r="B80" s="435"/>
      <c r="C80" s="475"/>
      <c r="D80" s="475"/>
      <c r="E80" s="475"/>
      <c r="F80" s="475"/>
      <c r="G80" s="475"/>
      <c r="H80" s="475"/>
      <c r="I80" s="475"/>
      <c r="J80" s="475"/>
      <c r="K80" s="475"/>
      <c r="L80" s="475"/>
      <c r="M80" s="476"/>
      <c r="N80" s="394"/>
      <c r="O80" s="478"/>
      <c r="P80" s="366"/>
      <c r="Q80" s="452"/>
      <c r="R80" s="454"/>
      <c r="S80" s="443"/>
      <c r="T80" s="446"/>
      <c r="U80" s="449"/>
      <c r="V80" s="443"/>
      <c r="W80" s="40" t="str">
        <f>[6]Summary!K20</f>
        <v>95-P1-CL-90-TS-9d-05</v>
      </c>
      <c r="X80" s="47">
        <f>[6]Summary!L20</f>
        <v>3.4235735197327357</v>
      </c>
      <c r="Y80" s="91">
        <f>[6]Summary!M20</f>
        <v>2652</v>
      </c>
      <c r="Z80" s="91">
        <f>[6]Summary!N20</f>
        <v>136</v>
      </c>
      <c r="AA80" s="40">
        <f>[6]Summary!O20</f>
        <v>19.5</v>
      </c>
      <c r="AB80" s="259">
        <f t="shared" si="9"/>
        <v>3.7909436018713136</v>
      </c>
      <c r="AC80" s="734"/>
      <c r="AD80" s="737"/>
    </row>
    <row r="81" spans="1:180" ht="13.9" customHeight="1" thickTop="1" x14ac:dyDescent="0.25">
      <c r="A81" s="613"/>
      <c r="B81" s="649" t="s">
        <v>38</v>
      </c>
      <c r="C81" s="117">
        <f>AVERAGE(J81:J83)</f>
        <v>7.119013813754127</v>
      </c>
      <c r="D81" s="651" t="s">
        <v>12</v>
      </c>
      <c r="E81" s="651"/>
      <c r="F81" s="118">
        <f>AVERAGE(K81:K83)</f>
        <v>13152666.666666668</v>
      </c>
      <c r="G81" s="652" t="s">
        <v>12</v>
      </c>
      <c r="H81" s="652"/>
      <c r="I81" s="119" t="str">
        <f>[7]Summary!K4</f>
        <v>95-P1-CL-90-PC-9d-01</v>
      </c>
      <c r="J81" s="291">
        <f>[7]Summary!L4</f>
        <v>7.119013813754127</v>
      </c>
      <c r="K81" s="322">
        <f>[7]Summary!M4</f>
        <v>13152666.666666668</v>
      </c>
      <c r="L81" s="322">
        <f>[7]Summary!N4</f>
        <v>603333.33333333337</v>
      </c>
      <c r="M81" s="119">
        <f>[7]Summary!O4</f>
        <v>21.8</v>
      </c>
      <c r="N81" s="394"/>
      <c r="O81" s="120"/>
      <c r="P81" s="615" t="s">
        <v>38</v>
      </c>
      <c r="Q81" s="618">
        <f>AVERAGE(X81:X85)</f>
        <v>1.9828409722674452</v>
      </c>
      <c r="R81" s="483">
        <f>STDEV(X81:X85)</f>
        <v>7.0900048222948472E-2</v>
      </c>
      <c r="S81" s="484">
        <f>R81/Q81</f>
        <v>3.5756800073518696E-2</v>
      </c>
      <c r="T81" s="486">
        <f>AVERAGE(Y81:Y85)</f>
        <v>97.173333333333332</v>
      </c>
      <c r="U81" s="488">
        <f>STDEV(Y81:Y85)</f>
        <v>16.228205897962539</v>
      </c>
      <c r="V81" s="484">
        <f>U81/T81</f>
        <v>0.16700266772052558</v>
      </c>
      <c r="W81" s="121" t="str">
        <f>[7]Summary!K17</f>
        <v>95-P1-CL-90-TS-9d-01</v>
      </c>
      <c r="X81" s="185">
        <f>[7]Summary!L17</f>
        <v>1.9283958522567137</v>
      </c>
      <c r="Y81" s="122">
        <f>[7]Summary!M17</f>
        <v>84.8</v>
      </c>
      <c r="Z81" s="122">
        <f>[7]Summary!N17</f>
        <v>4</v>
      </c>
      <c r="AA81" s="123">
        <f>[7]Summary!O17</f>
        <v>21.2</v>
      </c>
      <c r="AB81" s="257">
        <f>C$81-X81</f>
        <v>5.1906179614974128</v>
      </c>
      <c r="AC81" s="732">
        <f>AVERAGE(AB81:AB85)</f>
        <v>5.1361728414866814</v>
      </c>
      <c r="AD81" s="735">
        <f>STDEV(AB81:AB85)</f>
        <v>7.0900048222948084E-2</v>
      </c>
    </row>
    <row r="82" spans="1:180" ht="13.9" customHeight="1" x14ac:dyDescent="0.25">
      <c r="A82" s="613"/>
      <c r="B82" s="649"/>
      <c r="C82" s="653" t="s">
        <v>12</v>
      </c>
      <c r="D82" s="653"/>
      <c r="E82" s="653"/>
      <c r="F82" s="653"/>
      <c r="G82" s="653"/>
      <c r="H82" s="653"/>
      <c r="I82" s="653"/>
      <c r="J82" s="653"/>
      <c r="K82" s="653"/>
      <c r="L82" s="653"/>
      <c r="M82" s="654"/>
      <c r="N82" s="394"/>
      <c r="O82" s="120"/>
      <c r="P82" s="616"/>
      <c r="Q82" s="619"/>
      <c r="R82" s="477"/>
      <c r="S82" s="485"/>
      <c r="T82" s="487"/>
      <c r="U82" s="489"/>
      <c r="V82" s="485"/>
      <c r="W82" s="124" t="str">
        <f>[7]Summary!K18</f>
        <v>95-P1-CL-90-TS-9d-02</v>
      </c>
      <c r="X82" s="186">
        <f>[7]Summary!L18</f>
        <v>2.0574125012854529</v>
      </c>
      <c r="Y82" s="130">
        <f>[7]Summary!M18</f>
        <v>114.13333333333333</v>
      </c>
      <c r="Z82" s="130">
        <f>[7]Summary!N18</f>
        <v>5.333333333333333</v>
      </c>
      <c r="AA82" s="131">
        <f>[7]Summary!O18</f>
        <v>21.4</v>
      </c>
      <c r="AB82" s="258">
        <f t="shared" ref="AB82:AB85" si="10">C$81-X82</f>
        <v>5.0616013124686745</v>
      </c>
      <c r="AC82" s="733"/>
      <c r="AD82" s="736"/>
    </row>
    <row r="83" spans="1:180" ht="13.9" customHeight="1" x14ac:dyDescent="0.25">
      <c r="A83" s="613"/>
      <c r="B83" s="649"/>
      <c r="C83" s="653"/>
      <c r="D83" s="653"/>
      <c r="E83" s="653"/>
      <c r="F83" s="653"/>
      <c r="G83" s="653"/>
      <c r="H83" s="653"/>
      <c r="I83" s="653"/>
      <c r="J83" s="653"/>
      <c r="K83" s="653"/>
      <c r="L83" s="653"/>
      <c r="M83" s="654"/>
      <c r="N83" s="394"/>
      <c r="O83" s="120"/>
      <c r="P83" s="616"/>
      <c r="Q83" s="619"/>
      <c r="R83" s="477"/>
      <c r="S83" s="485"/>
      <c r="T83" s="487"/>
      <c r="U83" s="489"/>
      <c r="V83" s="485"/>
      <c r="W83" s="124" t="str">
        <f>[7]Summary!K19</f>
        <v>95-P1-CL-90-TS-9d-03</v>
      </c>
      <c r="X83" s="187">
        <f>[7]Summary!L19</f>
        <v>1.9304395947667001</v>
      </c>
      <c r="Y83" s="125">
        <f>[7]Summary!M19</f>
        <v>85.2</v>
      </c>
      <c r="Z83" s="125">
        <f>[7]Summary!N19</f>
        <v>4</v>
      </c>
      <c r="AA83" s="126">
        <f>[7]Summary!O19</f>
        <v>21.3</v>
      </c>
      <c r="AB83" s="258">
        <f t="shared" si="10"/>
        <v>5.1885742189874264</v>
      </c>
      <c r="AC83" s="733"/>
      <c r="AD83" s="736"/>
    </row>
    <row r="84" spans="1:180" ht="13.9" customHeight="1" x14ac:dyDescent="0.25">
      <c r="A84" s="613"/>
      <c r="B84" s="649"/>
      <c r="C84" s="653"/>
      <c r="D84" s="653"/>
      <c r="E84" s="653"/>
      <c r="F84" s="653"/>
      <c r="G84" s="653"/>
      <c r="H84" s="653"/>
      <c r="I84" s="653"/>
      <c r="J84" s="653"/>
      <c r="K84" s="653"/>
      <c r="L84" s="653"/>
      <c r="M84" s="654"/>
      <c r="N84" s="394"/>
      <c r="O84" s="120"/>
      <c r="P84" s="616"/>
      <c r="Q84" s="619"/>
      <c r="R84" s="477"/>
      <c r="S84" s="485"/>
      <c r="T84" s="487"/>
      <c r="U84" s="489"/>
      <c r="V84" s="485"/>
      <c r="W84" s="124" t="str">
        <f>[7]Summary!K20</f>
        <v>95-P1-CL-90-TS-9d-04</v>
      </c>
      <c r="X84" s="187">
        <f>[7]Summary!L20</f>
        <v>1.9344984512435677</v>
      </c>
      <c r="Y84" s="125">
        <f>[7]Summary!M20</f>
        <v>86</v>
      </c>
      <c r="Z84" s="125">
        <f>[7]Summary!N20</f>
        <v>4</v>
      </c>
      <c r="AA84" s="126">
        <f>[7]Summary!O20</f>
        <v>21.5</v>
      </c>
      <c r="AB84" s="258">
        <f t="shared" si="10"/>
        <v>5.1845153625105596</v>
      </c>
      <c r="AC84" s="733"/>
      <c r="AD84" s="736"/>
    </row>
    <row r="85" spans="1:180" ht="13.9" customHeight="1" thickBot="1" x14ac:dyDescent="0.3">
      <c r="A85" s="614"/>
      <c r="B85" s="650"/>
      <c r="C85" s="655"/>
      <c r="D85" s="655"/>
      <c r="E85" s="655"/>
      <c r="F85" s="655"/>
      <c r="G85" s="655"/>
      <c r="H85" s="655"/>
      <c r="I85" s="655"/>
      <c r="J85" s="655"/>
      <c r="K85" s="655"/>
      <c r="L85" s="655"/>
      <c r="M85" s="656"/>
      <c r="N85" s="394"/>
      <c r="O85" s="120"/>
      <c r="P85" s="617"/>
      <c r="Q85" s="620"/>
      <c r="R85" s="657"/>
      <c r="S85" s="658"/>
      <c r="T85" s="659"/>
      <c r="U85" s="660"/>
      <c r="V85" s="658"/>
      <c r="W85" s="127" t="str">
        <f>[7]Summary!K21</f>
        <v>95-P1-CL-90-TS-9d-05</v>
      </c>
      <c r="X85" s="188">
        <f>[7]Summary!L21</f>
        <v>2.063458461784792</v>
      </c>
      <c r="Y85" s="128">
        <f>[7]Summary!M21</f>
        <v>115.73333333333332</v>
      </c>
      <c r="Z85" s="128">
        <f>[7]Summary!N21</f>
        <v>5.333333333333333</v>
      </c>
      <c r="AA85" s="129">
        <f>[7]Summary!O21</f>
        <v>21.7</v>
      </c>
      <c r="AB85" s="259">
        <f t="shared" si="10"/>
        <v>5.0555553519693355</v>
      </c>
      <c r="AC85" s="734"/>
      <c r="AD85" s="737"/>
    </row>
    <row r="86" spans="1:180" ht="13.9" customHeight="1" thickTop="1" x14ac:dyDescent="0.25">
      <c r="A86" s="116"/>
      <c r="B86" s="649" t="s">
        <v>40</v>
      </c>
      <c r="C86" s="117">
        <f>AVERAGE(J86:J88)</f>
        <v>7.3340916882021547</v>
      </c>
      <c r="D86" s="651" t="s">
        <v>12</v>
      </c>
      <c r="E86" s="651"/>
      <c r="F86" s="118">
        <f>AVERAGE(K86:K88)</f>
        <v>21582000</v>
      </c>
      <c r="G86" s="652" t="s">
        <v>12</v>
      </c>
      <c r="H86" s="652"/>
      <c r="I86" s="119" t="str">
        <f>[8]Summary!K4</f>
        <v>95-P1-CL-90-PC-15d-01</v>
      </c>
      <c r="J86" s="291">
        <f>[8]Summary!L4</f>
        <v>7.3340916882021547</v>
      </c>
      <c r="K86" s="322">
        <f>[8]Summary!M4</f>
        <v>21582000</v>
      </c>
      <c r="L86" s="322">
        <f>[8]Summary!N4</f>
        <v>990000</v>
      </c>
      <c r="M86" s="119">
        <f>[8]Summary!O4</f>
        <v>21.8</v>
      </c>
      <c r="N86" s="394"/>
      <c r="O86" s="120"/>
      <c r="P86" s="615" t="s">
        <v>40</v>
      </c>
      <c r="Q86" s="618">
        <f>AVERAGE(X86:X90)</f>
        <v>1.9328654776241252</v>
      </c>
      <c r="R86" s="483">
        <f>STDEV(X86:X90)</f>
        <v>3.8940023055020682E-3</v>
      </c>
      <c r="S86" s="484">
        <f>R86/Q86</f>
        <v>2.0146266517670794E-3</v>
      </c>
      <c r="T86" s="486">
        <f>AVERAGE(Y86:Y90)</f>
        <v>85.679999999999993</v>
      </c>
      <c r="U86" s="488">
        <f>STDEV(Y86:Y90)</f>
        <v>0.76941536246685327</v>
      </c>
      <c r="V86" s="484">
        <f>U86/T86</f>
        <v>8.9801046039548714E-3</v>
      </c>
      <c r="W86" s="121" t="str">
        <f>[8]Summary!K17</f>
        <v>95-P1-CL-90-TS-15d-01</v>
      </c>
      <c r="X86" s="185">
        <f>[8]Summary!L17</f>
        <v>1.9283958522567137</v>
      </c>
      <c r="Y86" s="122">
        <f>[8]Summary!M17</f>
        <v>84.8</v>
      </c>
      <c r="Z86" s="122">
        <f>[8]Summary!N17</f>
        <v>4</v>
      </c>
      <c r="AA86" s="174">
        <f>[8]Summary!O17</f>
        <v>21.2</v>
      </c>
      <c r="AB86" s="257">
        <f>C$86-X86</f>
        <v>5.4056958359454406</v>
      </c>
      <c r="AC86" s="732">
        <f>AVERAGE(AB86:AB90)</f>
        <v>5.4012262105780291</v>
      </c>
      <c r="AD86" s="735">
        <f>STDEV(AB86:AB90)</f>
        <v>3.8940023055017625E-3</v>
      </c>
    </row>
    <row r="87" spans="1:180" ht="13.9" customHeight="1" x14ac:dyDescent="0.25">
      <c r="A87" s="116"/>
      <c r="B87" s="649"/>
      <c r="C87" s="653" t="s">
        <v>12</v>
      </c>
      <c r="D87" s="653"/>
      <c r="E87" s="653"/>
      <c r="F87" s="653"/>
      <c r="G87" s="653"/>
      <c r="H87" s="653"/>
      <c r="I87" s="653"/>
      <c r="J87" s="653"/>
      <c r="K87" s="653"/>
      <c r="L87" s="653"/>
      <c r="M87" s="654"/>
      <c r="N87" s="394"/>
      <c r="O87" s="120"/>
      <c r="P87" s="616"/>
      <c r="Q87" s="619"/>
      <c r="R87" s="477"/>
      <c r="S87" s="485"/>
      <c r="T87" s="487"/>
      <c r="U87" s="489"/>
      <c r="V87" s="485"/>
      <c r="W87" s="124" t="str">
        <f>[8]Summary!K18</f>
        <v>95-P1-CL-90-TS-15d-02</v>
      </c>
      <c r="X87" s="187">
        <f>[8]Summary!L18</f>
        <v>1.9324737646771533</v>
      </c>
      <c r="Y87" s="125">
        <f>[8]Summary!M18</f>
        <v>85.6</v>
      </c>
      <c r="Z87" s="125">
        <f>[8]Summary!N18</f>
        <v>4</v>
      </c>
      <c r="AA87" s="175">
        <f>[8]Summary!O18</f>
        <v>21.4</v>
      </c>
      <c r="AB87" s="258">
        <f t="shared" ref="AB87:AB90" si="11">C$86-X87</f>
        <v>5.4016179235250013</v>
      </c>
      <c r="AC87" s="733"/>
      <c r="AD87" s="736"/>
    </row>
    <row r="88" spans="1:180" ht="13.9" customHeight="1" x14ac:dyDescent="0.25">
      <c r="A88" s="116"/>
      <c r="B88" s="649"/>
      <c r="C88" s="653"/>
      <c r="D88" s="653"/>
      <c r="E88" s="653"/>
      <c r="F88" s="653"/>
      <c r="G88" s="653"/>
      <c r="H88" s="653"/>
      <c r="I88" s="653"/>
      <c r="J88" s="653"/>
      <c r="K88" s="653"/>
      <c r="L88" s="653"/>
      <c r="M88" s="654"/>
      <c r="N88" s="394"/>
      <c r="O88" s="120"/>
      <c r="P88" s="616"/>
      <c r="Q88" s="619"/>
      <c r="R88" s="477"/>
      <c r="S88" s="485"/>
      <c r="T88" s="487"/>
      <c r="U88" s="489"/>
      <c r="V88" s="485"/>
      <c r="W88" s="124" t="str">
        <f>[8]Summary!K19</f>
        <v>95-P1-CL-90-TS-15d-03</v>
      </c>
      <c r="X88" s="187">
        <f>[8]Summary!L19</f>
        <v>1.9304395947667001</v>
      </c>
      <c r="Y88" s="125">
        <f>[8]Summary!M19</f>
        <v>85.2</v>
      </c>
      <c r="Z88" s="125">
        <f>[8]Summary!N19</f>
        <v>4</v>
      </c>
      <c r="AA88" s="175">
        <f>[8]Summary!O19</f>
        <v>21.3</v>
      </c>
      <c r="AB88" s="258">
        <f t="shared" si="11"/>
        <v>5.4036520934354542</v>
      </c>
      <c r="AC88" s="733"/>
      <c r="AD88" s="736"/>
    </row>
    <row r="89" spans="1:180" ht="13.9" customHeight="1" x14ac:dyDescent="0.25">
      <c r="A89" s="116"/>
      <c r="B89" s="649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4"/>
      <c r="N89" s="394"/>
      <c r="O89" s="120"/>
      <c r="P89" s="616"/>
      <c r="Q89" s="619"/>
      <c r="R89" s="477"/>
      <c r="S89" s="485"/>
      <c r="T89" s="487"/>
      <c r="U89" s="489"/>
      <c r="V89" s="485"/>
      <c r="W89" s="124" t="str">
        <f>[8]Summary!K20</f>
        <v>95-P1-CL-90-TS-15d-04</v>
      </c>
      <c r="X89" s="187">
        <f>[8]Summary!L20</f>
        <v>1.9344984512435677</v>
      </c>
      <c r="Y89" s="125">
        <f>[8]Summary!M20</f>
        <v>86</v>
      </c>
      <c r="Z89" s="125">
        <f>[8]Summary!N20</f>
        <v>4</v>
      </c>
      <c r="AA89" s="175">
        <f>[8]Summary!O20</f>
        <v>21.5</v>
      </c>
      <c r="AB89" s="258">
        <f t="shared" si="11"/>
        <v>5.3995932369585873</v>
      </c>
      <c r="AC89" s="733"/>
      <c r="AD89" s="736"/>
    </row>
    <row r="90" spans="1:180" ht="13.9" customHeight="1" thickBot="1" x14ac:dyDescent="0.3">
      <c r="A90" s="116"/>
      <c r="B90" s="650"/>
      <c r="C90" s="655"/>
      <c r="D90" s="655"/>
      <c r="E90" s="655"/>
      <c r="F90" s="655"/>
      <c r="G90" s="655"/>
      <c r="H90" s="655"/>
      <c r="I90" s="655"/>
      <c r="J90" s="655"/>
      <c r="K90" s="655"/>
      <c r="L90" s="655"/>
      <c r="M90" s="656"/>
      <c r="N90" s="394"/>
      <c r="O90" s="120"/>
      <c r="P90" s="617"/>
      <c r="Q90" s="620"/>
      <c r="R90" s="657"/>
      <c r="S90" s="658"/>
      <c r="T90" s="659"/>
      <c r="U90" s="660"/>
      <c r="V90" s="658"/>
      <c r="W90" s="127" t="str">
        <f>[8]Summary!K21</f>
        <v>95-P1-CL-90-TS-15d-05</v>
      </c>
      <c r="X90" s="188">
        <f>[8]Summary!L21</f>
        <v>1.9385197251764918</v>
      </c>
      <c r="Y90" s="128">
        <f>[8]Summary!M21</f>
        <v>86.8</v>
      </c>
      <c r="Z90" s="128">
        <f>[8]Summary!N21</f>
        <v>4</v>
      </c>
      <c r="AA90" s="176">
        <f>[8]Summary!O21</f>
        <v>21.7</v>
      </c>
      <c r="AB90" s="259">
        <f t="shared" si="11"/>
        <v>5.3955719630256631</v>
      </c>
      <c r="AC90" s="734"/>
      <c r="AD90" s="737"/>
    </row>
    <row r="91" spans="1:180" s="10" customFormat="1" ht="13.9" customHeight="1" thickTop="1" x14ac:dyDescent="0.25">
      <c r="A91" s="645" t="s">
        <v>21</v>
      </c>
      <c r="B91" s="505" t="s">
        <v>28</v>
      </c>
      <c r="C91" s="648">
        <f>AVERAGE(J91:J93)</f>
        <v>7.6643226800335116</v>
      </c>
      <c r="D91" s="501">
        <f>STDEV(J91:J93)</f>
        <v>5.4292668073206152E-2</v>
      </c>
      <c r="E91" s="491">
        <f>D91/C91</f>
        <v>7.0838181454240074E-3</v>
      </c>
      <c r="F91" s="502">
        <f>AVERAGE(K91:K93)</f>
        <v>46409444.44444444</v>
      </c>
      <c r="G91" s="490">
        <f>STDEV(K91:K93)</f>
        <v>5882515.9237007592</v>
      </c>
      <c r="H91" s="491">
        <f>G91/F91</f>
        <v>0.12675256069360125</v>
      </c>
      <c r="I91" s="58" t="str">
        <f>[1]Summary!K19</f>
        <v>95-P1-LO-90-PC-01</v>
      </c>
      <c r="J91" s="292">
        <f>[1]Summary!L19</f>
        <v>7.7227846930549946</v>
      </c>
      <c r="K91" s="323">
        <f>[1]Summary!M19</f>
        <v>52818333.333333328</v>
      </c>
      <c r="L91" s="323">
        <f>[1]Summary!N19</f>
        <v>2456666.6666666665</v>
      </c>
      <c r="M91" s="59">
        <f>[1]Summary!O19</f>
        <v>21.5</v>
      </c>
      <c r="N91" s="394"/>
      <c r="O91" s="676" t="s">
        <v>21</v>
      </c>
      <c r="P91" s="383"/>
      <c r="Q91" s="383"/>
      <c r="R91" s="383"/>
      <c r="S91" s="383"/>
      <c r="T91" s="383"/>
      <c r="U91" s="383"/>
      <c r="V91" s="383"/>
      <c r="W91" s="383"/>
      <c r="X91" s="383"/>
      <c r="Y91" s="383"/>
      <c r="Z91" s="383"/>
      <c r="AA91" s="384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</row>
    <row r="92" spans="1:180" s="10" customFormat="1" x14ac:dyDescent="0.25">
      <c r="A92" s="646"/>
      <c r="B92" s="506"/>
      <c r="C92" s="436"/>
      <c r="D92" s="401"/>
      <c r="E92" s="434"/>
      <c r="F92" s="433"/>
      <c r="G92" s="402"/>
      <c r="H92" s="434"/>
      <c r="I92" s="8" t="str">
        <f>[1]Summary!K20</f>
        <v>95-P1-LO-90-PC-02</v>
      </c>
      <c r="J92" s="293">
        <f>[1]Summary!L20</f>
        <v>7.6546962286468831</v>
      </c>
      <c r="K92" s="324">
        <f>[1]Summary!M20</f>
        <v>45154000</v>
      </c>
      <c r="L92" s="324">
        <f>[1]Summary!N20</f>
        <v>2140000</v>
      </c>
      <c r="M92" s="41">
        <f>[1]Summary!O20</f>
        <v>21.1</v>
      </c>
      <c r="N92" s="394"/>
      <c r="O92" s="677"/>
      <c r="P92" s="385"/>
      <c r="Q92" s="385"/>
      <c r="R92" s="385"/>
      <c r="S92" s="385"/>
      <c r="T92" s="385"/>
      <c r="U92" s="385"/>
      <c r="V92" s="385"/>
      <c r="W92" s="385"/>
      <c r="X92" s="385"/>
      <c r="Y92" s="385"/>
      <c r="Z92" s="385"/>
      <c r="AA92" s="386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5"/>
      <c r="FN92" s="35"/>
      <c r="FO92" s="35"/>
      <c r="FP92" s="35"/>
      <c r="FQ92" s="35"/>
      <c r="FR92" s="35"/>
      <c r="FS92" s="35"/>
      <c r="FT92" s="35"/>
      <c r="FU92" s="35"/>
      <c r="FV92" s="35"/>
      <c r="FW92" s="35"/>
      <c r="FX92" s="35"/>
    </row>
    <row r="93" spans="1:180" s="10" customFormat="1" ht="15.75" thickBot="1" x14ac:dyDescent="0.3">
      <c r="A93" s="646"/>
      <c r="B93" s="506"/>
      <c r="C93" s="436"/>
      <c r="D93" s="401"/>
      <c r="E93" s="434"/>
      <c r="F93" s="433"/>
      <c r="G93" s="402"/>
      <c r="H93" s="434"/>
      <c r="I93" s="8" t="str">
        <f>[1]Summary!K21</f>
        <v>95-P1-LO-90-PC-03</v>
      </c>
      <c r="J93" s="293">
        <f>[1]Summary!L21</f>
        <v>7.6154871183986588</v>
      </c>
      <c r="K93" s="324">
        <f>[1]Summary!M21</f>
        <v>41256000</v>
      </c>
      <c r="L93" s="324">
        <f>[1]Summary!N21</f>
        <v>1910000</v>
      </c>
      <c r="M93" s="41">
        <f>[1]Summary!O21</f>
        <v>21.6</v>
      </c>
      <c r="N93" s="394"/>
      <c r="O93" s="677"/>
      <c r="P93" s="385"/>
      <c r="Q93" s="385"/>
      <c r="R93" s="385"/>
      <c r="S93" s="385"/>
      <c r="T93" s="385"/>
      <c r="U93" s="385"/>
      <c r="V93" s="385"/>
      <c r="W93" s="385"/>
      <c r="X93" s="385"/>
      <c r="Y93" s="385"/>
      <c r="Z93" s="385"/>
      <c r="AA93" s="386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</row>
    <row r="94" spans="1:180" s="10" customFormat="1" ht="15.75" thickTop="1" x14ac:dyDescent="0.25">
      <c r="A94" s="646"/>
      <c r="B94" s="506"/>
      <c r="C94" s="508">
        <f>AVERAGE(J94:J96)</f>
        <v>7.2300952934896516</v>
      </c>
      <c r="D94" s="510">
        <f>STDEV(J94:J96)</f>
        <v>0.14151113176043351</v>
      </c>
      <c r="E94" s="496">
        <f>D94/C94</f>
        <v>1.9572512673222631E-2</v>
      </c>
      <c r="F94" s="492">
        <f>AVERAGE(K94:K96)</f>
        <v>17555444.444444444</v>
      </c>
      <c r="G94" s="494">
        <f>STDEV(K94:K96)</f>
        <v>5117522.4184856899</v>
      </c>
      <c r="H94" s="496">
        <f>G94/F94</f>
        <v>0.29150628653580851</v>
      </c>
      <c r="I94" s="83" t="str">
        <f>[2]Summary!K14</f>
        <v>95-P1-LO-90-PC-0d-01</v>
      </c>
      <c r="J94" s="290">
        <f>[2]Summary!L14</f>
        <v>7.0670832607377321</v>
      </c>
      <c r="K94" s="321">
        <f>[2]Summary!M14</f>
        <v>11670333.333333334</v>
      </c>
      <c r="L94" s="321">
        <f>[2]Summary!N14</f>
        <v>523333.33333333331</v>
      </c>
      <c r="M94" s="83">
        <f>[2]Summary!O14</f>
        <v>22.3</v>
      </c>
      <c r="N94" s="394"/>
      <c r="O94" s="677"/>
      <c r="P94" s="69"/>
      <c r="Q94" s="69"/>
      <c r="R94" s="69"/>
      <c r="S94" s="69"/>
      <c r="T94" s="92"/>
      <c r="U94" s="69"/>
      <c r="V94" s="69"/>
      <c r="W94" s="69"/>
      <c r="X94" s="102"/>
      <c r="Y94" s="92"/>
      <c r="Z94" s="92"/>
      <c r="AA94" s="70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</row>
    <row r="95" spans="1:180" s="10" customFormat="1" x14ac:dyDescent="0.25">
      <c r="A95" s="646"/>
      <c r="B95" s="506"/>
      <c r="C95" s="509"/>
      <c r="D95" s="511"/>
      <c r="E95" s="497"/>
      <c r="F95" s="493"/>
      <c r="G95" s="495"/>
      <c r="H95" s="497"/>
      <c r="I95" s="83" t="str">
        <f>[2]Summary!K15</f>
        <v>95-P1-LO-90-PC-0d-02</v>
      </c>
      <c r="J95" s="290">
        <f>[2]Summary!L15</f>
        <v>7.321384371537909</v>
      </c>
      <c r="K95" s="321">
        <f>[2]Summary!M15</f>
        <v>20959666.666666664</v>
      </c>
      <c r="L95" s="321">
        <f>[2]Summary!N15</f>
        <v>923333.33333333326</v>
      </c>
      <c r="M95" s="83">
        <f>[2]Summary!O15</f>
        <v>22.7</v>
      </c>
      <c r="N95" s="394"/>
      <c r="O95" s="677"/>
      <c r="P95" s="69"/>
      <c r="Q95" s="69"/>
      <c r="R95" s="69"/>
      <c r="S95" s="69"/>
      <c r="T95" s="92"/>
      <c r="U95" s="69"/>
      <c r="V95" s="69"/>
      <c r="W95" s="69"/>
      <c r="X95" s="102"/>
      <c r="Y95" s="92"/>
      <c r="Z95" s="92"/>
      <c r="AA95" s="70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</row>
    <row r="96" spans="1:180" s="10" customFormat="1" ht="15.75" thickBot="1" x14ac:dyDescent="0.3">
      <c r="A96" s="646"/>
      <c r="B96" s="507"/>
      <c r="C96" s="509"/>
      <c r="D96" s="511"/>
      <c r="E96" s="497"/>
      <c r="F96" s="493"/>
      <c r="G96" s="495"/>
      <c r="H96" s="497"/>
      <c r="I96" s="83" t="str">
        <f>[2]Summary!K16</f>
        <v>95-P1-LO-90-PC-0d-03</v>
      </c>
      <c r="J96" s="290">
        <f>[2]Summary!L16</f>
        <v>7.3018182481933156</v>
      </c>
      <c r="K96" s="321">
        <f>[2]Summary!M16</f>
        <v>20036333.333333332</v>
      </c>
      <c r="L96" s="321">
        <f>[2]Summary!N16</f>
        <v>923333.33333333326</v>
      </c>
      <c r="M96" s="83">
        <f>[2]Summary!O16</f>
        <v>21.7</v>
      </c>
      <c r="N96" s="394"/>
      <c r="O96" s="677"/>
      <c r="P96" s="69"/>
      <c r="Q96" s="69"/>
      <c r="R96" s="69"/>
      <c r="S96" s="69"/>
      <c r="T96" s="92"/>
      <c r="U96" s="69"/>
      <c r="V96" s="69"/>
      <c r="W96" s="69"/>
      <c r="X96" s="102"/>
      <c r="Y96" s="92"/>
      <c r="Z96" s="92"/>
      <c r="AA96" s="70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5"/>
      <c r="FI96" s="35"/>
      <c r="FJ96" s="35"/>
      <c r="FK96" s="35"/>
      <c r="FL96" s="35"/>
      <c r="FM96" s="35"/>
      <c r="FN96" s="35"/>
      <c r="FO96" s="35"/>
      <c r="FP96" s="35"/>
      <c r="FQ96" s="35"/>
      <c r="FR96" s="35"/>
      <c r="FS96" s="35"/>
      <c r="FT96" s="35"/>
      <c r="FU96" s="35"/>
      <c r="FV96" s="35"/>
      <c r="FW96" s="35"/>
      <c r="FX96" s="35"/>
    </row>
    <row r="97" spans="1:30" ht="14.45" customHeight="1" thickTop="1" x14ac:dyDescent="0.25">
      <c r="A97" s="646"/>
      <c r="B97" s="428" t="s">
        <v>29</v>
      </c>
      <c r="C97" s="29">
        <f>AVERAGE(J97:J99)</f>
        <v>7.1836209344265596</v>
      </c>
      <c r="D97" s="477" t="s">
        <v>12</v>
      </c>
      <c r="E97" s="477"/>
      <c r="F97" s="30">
        <f>AVERAGE(K97:K99)</f>
        <v>15262333.33333333</v>
      </c>
      <c r="G97" s="489" t="s">
        <v>12</v>
      </c>
      <c r="H97" s="489"/>
      <c r="I97" s="6" t="str">
        <f>[3]Summary!K$4</f>
        <v>95-P1-CL-90-PC-2d-1</v>
      </c>
      <c r="J97" s="289">
        <f>[3]Summary!L$4</f>
        <v>7.1836209344265596</v>
      </c>
      <c r="K97" s="320">
        <f>[3]Summary!M$4</f>
        <v>15262333.33333333</v>
      </c>
      <c r="L97" s="320">
        <f>[3]Summary!N$4</f>
        <v>703333.33333333326</v>
      </c>
      <c r="M97" s="57">
        <f>[3]Summary!O$4</f>
        <v>21.7</v>
      </c>
      <c r="N97" s="394"/>
      <c r="O97" s="677"/>
      <c r="P97" s="428" t="s">
        <v>29</v>
      </c>
      <c r="Q97" s="436">
        <f>AVERAGE(X97:X101)</f>
        <v>6.2779892188938309</v>
      </c>
      <c r="R97" s="401">
        <f>STDEV(X97:X101)</f>
        <v>0.22463173142069037</v>
      </c>
      <c r="S97" s="434">
        <f>R97/Q97</f>
        <v>3.5780840582626872E-2</v>
      </c>
      <c r="T97" s="433">
        <f>AVERAGE(Y97:Y101)</f>
        <v>2071046.6666666665</v>
      </c>
      <c r="U97" s="402">
        <f>STDEV(Y97:Y101)</f>
        <v>801117.42987182993</v>
      </c>
      <c r="V97" s="434">
        <f>U97/T97</f>
        <v>0.38681766218296865</v>
      </c>
      <c r="W97" s="8" t="str">
        <f>[3]Summary!K21</f>
        <v>95-P1-LO-90-TS-2d-01</v>
      </c>
      <c r="X97" s="25">
        <f>[3]Summary!L21</f>
        <v>6.2679066680224587</v>
      </c>
      <c r="Y97" s="74">
        <f>[3]Summary!M21</f>
        <v>1853133.3333333333</v>
      </c>
      <c r="Z97" s="74">
        <f>[3]Summary!N21</f>
        <v>88666.666666666672</v>
      </c>
      <c r="AA97" s="41">
        <f>[3]Summary!O21</f>
        <v>20.9</v>
      </c>
      <c r="AB97" s="257">
        <f>C$97-X97</f>
        <v>0.91571426640410092</v>
      </c>
      <c r="AC97" s="732">
        <f>AVERAGE(AB97:AB101)</f>
        <v>0.90563171553272981</v>
      </c>
      <c r="AD97" s="735">
        <f>STDEV(AB97:AB101)</f>
        <v>0.22463173142069068</v>
      </c>
    </row>
    <row r="98" spans="1:30" ht="14.45" customHeight="1" x14ac:dyDescent="0.25">
      <c r="A98" s="646"/>
      <c r="B98" s="428"/>
      <c r="C98" s="403" t="s">
        <v>12</v>
      </c>
      <c r="D98" s="403"/>
      <c r="E98" s="403"/>
      <c r="F98" s="403"/>
      <c r="G98" s="403"/>
      <c r="H98" s="403"/>
      <c r="I98" s="403"/>
      <c r="J98" s="403"/>
      <c r="K98" s="403"/>
      <c r="L98" s="403"/>
      <c r="M98" s="404"/>
      <c r="N98" s="394"/>
      <c r="O98" s="677"/>
      <c r="P98" s="428"/>
      <c r="Q98" s="436"/>
      <c r="R98" s="401"/>
      <c r="S98" s="434"/>
      <c r="T98" s="433"/>
      <c r="U98" s="402"/>
      <c r="V98" s="434"/>
      <c r="W98" s="8" t="str">
        <f>[3]Summary!K22</f>
        <v>95-P1-LO-90-TS-2d-02</v>
      </c>
      <c r="X98" s="25">
        <f>[3]Summary!L22</f>
        <v>6.4416637207987995</v>
      </c>
      <c r="Y98" s="74">
        <f>[3]Summary!M22</f>
        <v>2764800</v>
      </c>
      <c r="Z98" s="74">
        <f>[3]Summary!N22</f>
        <v>128000</v>
      </c>
      <c r="AA98" s="41">
        <f>[3]Summary!O22</f>
        <v>21.6</v>
      </c>
      <c r="AB98" s="258">
        <f t="shared" ref="AB98:AB101" si="12">C$97-X98</f>
        <v>0.74195721362776013</v>
      </c>
      <c r="AC98" s="733"/>
      <c r="AD98" s="736"/>
    </row>
    <row r="99" spans="1:30" ht="14.45" customHeight="1" x14ac:dyDescent="0.25">
      <c r="A99" s="646"/>
      <c r="B99" s="428"/>
      <c r="C99" s="403"/>
      <c r="D99" s="403"/>
      <c r="E99" s="403"/>
      <c r="F99" s="403"/>
      <c r="G99" s="403"/>
      <c r="H99" s="403"/>
      <c r="I99" s="403"/>
      <c r="J99" s="403"/>
      <c r="K99" s="403"/>
      <c r="L99" s="403"/>
      <c r="M99" s="404"/>
      <c r="N99" s="394"/>
      <c r="O99" s="677"/>
      <c r="P99" s="428"/>
      <c r="Q99" s="436"/>
      <c r="R99" s="401"/>
      <c r="S99" s="434"/>
      <c r="T99" s="433"/>
      <c r="U99" s="402"/>
      <c r="V99" s="434"/>
      <c r="W99" s="8" t="str">
        <f>[3]Summary!K23</f>
        <v>95-P1-LO-90-TS-2d-03</v>
      </c>
      <c r="X99" s="25">
        <f>[3]Summary!L23</f>
        <v>5.8947589943718919</v>
      </c>
      <c r="Y99" s="74">
        <f>[3]Summary!M23</f>
        <v>784800.00000000012</v>
      </c>
      <c r="Z99" s="74">
        <f>[3]Summary!N23</f>
        <v>36333.333333333336</v>
      </c>
      <c r="AA99" s="41">
        <f>[3]Summary!O23</f>
        <v>21.6</v>
      </c>
      <c r="AB99" s="258">
        <f t="shared" si="12"/>
        <v>1.2888619400546677</v>
      </c>
      <c r="AC99" s="733"/>
      <c r="AD99" s="736"/>
    </row>
    <row r="100" spans="1:30" ht="14.45" customHeight="1" x14ac:dyDescent="0.25">
      <c r="A100" s="646"/>
      <c r="B100" s="428"/>
      <c r="C100" s="403"/>
      <c r="D100" s="403"/>
      <c r="E100" s="403"/>
      <c r="F100" s="403"/>
      <c r="G100" s="403"/>
      <c r="H100" s="403"/>
      <c r="I100" s="403"/>
      <c r="J100" s="403"/>
      <c r="K100" s="403"/>
      <c r="L100" s="403"/>
      <c r="M100" s="404"/>
      <c r="N100" s="394"/>
      <c r="O100" s="677"/>
      <c r="P100" s="428"/>
      <c r="Q100" s="436"/>
      <c r="R100" s="401"/>
      <c r="S100" s="434"/>
      <c r="T100" s="433"/>
      <c r="U100" s="402"/>
      <c r="V100" s="434"/>
      <c r="W100" s="8" t="str">
        <f>[3]Summary!K24</f>
        <v>95-P1-LO-90-TS-2d-04</v>
      </c>
      <c r="X100" s="25">
        <f>[3]Summary!L24</f>
        <v>6.4220862084095689</v>
      </c>
      <c r="Y100" s="74">
        <f>[3]Summary!M24</f>
        <v>2642933.3333333335</v>
      </c>
      <c r="Z100" s="74">
        <f>[3]Summary!N24</f>
        <v>124666.66666666667</v>
      </c>
      <c r="AA100" s="41">
        <f>[3]Summary!O24</f>
        <v>21.2</v>
      </c>
      <c r="AB100" s="258">
        <f t="shared" si="12"/>
        <v>0.76153472601699068</v>
      </c>
      <c r="AC100" s="733"/>
      <c r="AD100" s="736"/>
    </row>
    <row r="101" spans="1:30" ht="14.45" customHeight="1" thickBot="1" x14ac:dyDescent="0.3">
      <c r="A101" s="646"/>
      <c r="B101" s="428"/>
      <c r="C101" s="403"/>
      <c r="D101" s="403"/>
      <c r="E101" s="403"/>
      <c r="F101" s="403"/>
      <c r="G101" s="403"/>
      <c r="H101" s="403"/>
      <c r="I101" s="403"/>
      <c r="J101" s="403"/>
      <c r="K101" s="403"/>
      <c r="L101" s="403"/>
      <c r="M101" s="404"/>
      <c r="N101" s="394"/>
      <c r="O101" s="677"/>
      <c r="P101" s="428"/>
      <c r="Q101" s="436"/>
      <c r="R101" s="401"/>
      <c r="S101" s="434"/>
      <c r="T101" s="433"/>
      <c r="U101" s="402"/>
      <c r="V101" s="434"/>
      <c r="W101" s="8" t="str">
        <f>[3]Summary!K25</f>
        <v>95-P1-LO-90-TS-2d-05</v>
      </c>
      <c r="X101" s="25">
        <f>[3]Summary!L25</f>
        <v>6.3635305028664302</v>
      </c>
      <c r="Y101" s="74">
        <f>[3]Summary!M25</f>
        <v>2309566.666666667</v>
      </c>
      <c r="Z101" s="74">
        <f>[3]Summary!N25</f>
        <v>119666.66666666667</v>
      </c>
      <c r="AA101" s="41">
        <f>[3]Summary!O25</f>
        <v>19.3</v>
      </c>
      <c r="AB101" s="259">
        <f t="shared" si="12"/>
        <v>0.8200904315601294</v>
      </c>
      <c r="AC101" s="734"/>
      <c r="AD101" s="737"/>
    </row>
    <row r="102" spans="1:30" ht="14.45" customHeight="1" thickTop="1" x14ac:dyDescent="0.25">
      <c r="A102" s="646"/>
      <c r="B102" s="428" t="s">
        <v>30</v>
      </c>
      <c r="C102" s="31">
        <f>AVERAGE(J102:J104)</f>
        <v>7.4214942426965234</v>
      </c>
      <c r="D102" s="401" t="s">
        <v>12</v>
      </c>
      <c r="E102" s="401"/>
      <c r="F102" s="32">
        <f>AVERAGE(K102:K104)</f>
        <v>26393333.333333328</v>
      </c>
      <c r="G102" s="402" t="s">
        <v>12</v>
      </c>
      <c r="H102" s="402"/>
      <c r="I102" s="8" t="str">
        <f>[4]Summary!K$5</f>
        <v>95-P1-LO-90-PC-5d-1</v>
      </c>
      <c r="J102" s="293">
        <f>[4]Summary!L$5</f>
        <v>7.4214942426965234</v>
      </c>
      <c r="K102" s="324">
        <f>[4]Summary!M$5</f>
        <v>26393333.333333328</v>
      </c>
      <c r="L102" s="324">
        <f>[4]Summary!N$5</f>
        <v>1233333.3333333333</v>
      </c>
      <c r="M102" s="41">
        <f>[4]Summary!O$5</f>
        <v>21.4</v>
      </c>
      <c r="N102" s="394"/>
      <c r="O102" s="677"/>
      <c r="P102" s="428" t="s">
        <v>30</v>
      </c>
      <c r="Q102" s="436">
        <f>AVERAGE(X102:X106)</f>
        <v>5.4542368220695625</v>
      </c>
      <c r="R102" s="401">
        <f>STDEV(X102:X106)</f>
        <v>0.30136364808291111</v>
      </c>
      <c r="S102" s="434">
        <f>R102/Q102</f>
        <v>5.5253128515340352E-2</v>
      </c>
      <c r="T102" s="433">
        <f>AVERAGE(Y102:Y106)</f>
        <v>344082.66666666663</v>
      </c>
      <c r="U102" s="402">
        <f>STDEV(Y102:Y106)</f>
        <v>233560.6171544244</v>
      </c>
      <c r="V102" s="434">
        <f>U102/T102</f>
        <v>0.67879216182862379</v>
      </c>
      <c r="W102" s="8" t="str">
        <f>[4]Summary!K21</f>
        <v>95-P1-LO-90-TS-5d-01</v>
      </c>
      <c r="X102" s="25">
        <f>[4]Summary!L21</f>
        <v>5.3121561914756228</v>
      </c>
      <c r="Y102" s="74">
        <f>[4]Summary!M21</f>
        <v>205190</v>
      </c>
      <c r="Z102" s="74">
        <f>[4]Summary!N21</f>
        <v>7100</v>
      </c>
      <c r="AA102" s="41">
        <f>[4]Summary!O21</f>
        <v>28.9</v>
      </c>
      <c r="AB102" s="257">
        <f>C$102-X102</f>
        <v>2.1093380512209006</v>
      </c>
      <c r="AC102" s="732">
        <f>AVERAGE(AB102:AB106)</f>
        <v>1.9672574206269615</v>
      </c>
      <c r="AD102" s="735">
        <f>STDEV(AB102:AB106)</f>
        <v>0.30136364808290872</v>
      </c>
    </row>
    <row r="103" spans="1:30" ht="14.45" customHeight="1" x14ac:dyDescent="0.25">
      <c r="A103" s="646"/>
      <c r="B103" s="428"/>
      <c r="C103" s="403" t="s">
        <v>12</v>
      </c>
      <c r="D103" s="403"/>
      <c r="E103" s="403"/>
      <c r="F103" s="403"/>
      <c r="G103" s="403"/>
      <c r="H103" s="403"/>
      <c r="I103" s="403"/>
      <c r="J103" s="403"/>
      <c r="K103" s="403"/>
      <c r="L103" s="403"/>
      <c r="M103" s="404"/>
      <c r="N103" s="394"/>
      <c r="O103" s="677"/>
      <c r="P103" s="428"/>
      <c r="Q103" s="436"/>
      <c r="R103" s="401"/>
      <c r="S103" s="434"/>
      <c r="T103" s="433"/>
      <c r="U103" s="402"/>
      <c r="V103" s="434"/>
      <c r="W103" s="8" t="str">
        <f>[4]Summary!K22</f>
        <v>95-P1-LO-90-TS-5d-02</v>
      </c>
      <c r="X103" s="25">
        <f>[4]Summary!L22</f>
        <v>5.8350561017201166</v>
      </c>
      <c r="Y103" s="74">
        <f>[4]Summary!M22</f>
        <v>684000.00000000012</v>
      </c>
      <c r="Z103" s="74">
        <f>[4]Summary!N22</f>
        <v>31666.666666666668</v>
      </c>
      <c r="AA103" s="41">
        <f>[4]Summary!O22</f>
        <v>21.6</v>
      </c>
      <c r="AB103" s="258">
        <f t="shared" ref="AB103:AB106" si="13">C$102-X103</f>
        <v>1.5864381409764068</v>
      </c>
      <c r="AC103" s="733"/>
      <c r="AD103" s="736"/>
    </row>
    <row r="104" spans="1:30" ht="14.45" customHeight="1" x14ac:dyDescent="0.25">
      <c r="A104" s="646"/>
      <c r="B104" s="428"/>
      <c r="C104" s="403"/>
      <c r="D104" s="403"/>
      <c r="E104" s="403"/>
      <c r="F104" s="403"/>
      <c r="G104" s="403"/>
      <c r="H104" s="403"/>
      <c r="I104" s="403"/>
      <c r="J104" s="403"/>
      <c r="K104" s="403"/>
      <c r="L104" s="403"/>
      <c r="M104" s="404"/>
      <c r="N104" s="394"/>
      <c r="O104" s="677"/>
      <c r="P104" s="428"/>
      <c r="Q104" s="436"/>
      <c r="R104" s="401"/>
      <c r="S104" s="434"/>
      <c r="T104" s="433"/>
      <c r="U104" s="402"/>
      <c r="V104" s="434"/>
      <c r="W104" s="8" t="str">
        <f>[4]Summary!K23</f>
        <v>95-P1-LO-90-TS-5d-03</v>
      </c>
      <c r="X104" s="25">
        <f>[4]Summary!L23</f>
        <v>5.6856790524006078</v>
      </c>
      <c r="Y104" s="74">
        <f>[4]Summary!M23</f>
        <v>484929.99999999994</v>
      </c>
      <c r="Z104" s="74">
        <f>[4]Summary!N23</f>
        <v>22766.666666666664</v>
      </c>
      <c r="AA104" s="41">
        <f>[4]Summary!O23</f>
        <v>21.3</v>
      </c>
      <c r="AB104" s="258">
        <f t="shared" si="13"/>
        <v>1.7358151902959156</v>
      </c>
      <c r="AC104" s="733"/>
      <c r="AD104" s="736"/>
    </row>
    <row r="105" spans="1:30" ht="14.45" customHeight="1" x14ac:dyDescent="0.25">
      <c r="A105" s="646"/>
      <c r="B105" s="428"/>
      <c r="C105" s="403"/>
      <c r="D105" s="403"/>
      <c r="E105" s="403"/>
      <c r="F105" s="403"/>
      <c r="G105" s="403"/>
      <c r="H105" s="403"/>
      <c r="I105" s="403"/>
      <c r="J105" s="403"/>
      <c r="K105" s="403"/>
      <c r="L105" s="403"/>
      <c r="M105" s="404"/>
      <c r="N105" s="394"/>
      <c r="O105" s="677"/>
      <c r="P105" s="428"/>
      <c r="Q105" s="436"/>
      <c r="R105" s="401"/>
      <c r="S105" s="434"/>
      <c r="T105" s="433"/>
      <c r="U105" s="402"/>
      <c r="V105" s="434"/>
      <c r="W105" s="8" t="str">
        <f>[4]Summary!K24</f>
        <v>95-P1-LO-90-TS-5d-04</v>
      </c>
      <c r="X105" s="25">
        <f>[4]Summary!L24</f>
        <v>5.0888209655370771</v>
      </c>
      <c r="Y105" s="74">
        <f>[4]Summary!M24</f>
        <v>122693.33333333331</v>
      </c>
      <c r="Z105" s="74">
        <f>[4]Summary!N24</f>
        <v>5733.333333333333</v>
      </c>
      <c r="AA105" s="41">
        <f>[4]Summary!O24</f>
        <v>21.4</v>
      </c>
      <c r="AB105" s="258">
        <f t="shared" si="13"/>
        <v>2.3326732771594463</v>
      </c>
      <c r="AC105" s="733"/>
      <c r="AD105" s="736"/>
    </row>
    <row r="106" spans="1:30" ht="14.45" customHeight="1" thickBot="1" x14ac:dyDescent="0.3">
      <c r="A106" s="646"/>
      <c r="B106" s="428"/>
      <c r="C106" s="403"/>
      <c r="D106" s="403"/>
      <c r="E106" s="403"/>
      <c r="F106" s="403"/>
      <c r="G106" s="403"/>
      <c r="H106" s="403"/>
      <c r="I106" s="403"/>
      <c r="J106" s="403"/>
      <c r="K106" s="403"/>
      <c r="L106" s="403"/>
      <c r="M106" s="404"/>
      <c r="N106" s="394"/>
      <c r="O106" s="677"/>
      <c r="P106" s="428"/>
      <c r="Q106" s="436"/>
      <c r="R106" s="401"/>
      <c r="S106" s="434"/>
      <c r="T106" s="433"/>
      <c r="U106" s="402"/>
      <c r="V106" s="434"/>
      <c r="W106" s="8" t="str">
        <f>[4]Summary!K25</f>
        <v>95-P1-LO-90-TS-5d-05</v>
      </c>
      <c r="X106" s="25">
        <f>[4]Summary!L25</f>
        <v>5.3494717992143856</v>
      </c>
      <c r="Y106" s="74">
        <f>[4]Summary!M25</f>
        <v>223600</v>
      </c>
      <c r="Z106" s="74">
        <f>[4]Summary!N25</f>
        <v>10400</v>
      </c>
      <c r="AA106" s="41">
        <f>[4]Summary!O25</f>
        <v>21.5</v>
      </c>
      <c r="AB106" s="259">
        <f t="shared" si="13"/>
        <v>2.0720224434821377</v>
      </c>
      <c r="AC106" s="734"/>
      <c r="AD106" s="737"/>
    </row>
    <row r="107" spans="1:30" ht="14.45" customHeight="1" thickTop="1" x14ac:dyDescent="0.25">
      <c r="A107" s="646"/>
      <c r="B107" s="428" t="s">
        <v>31</v>
      </c>
      <c r="C107" s="31">
        <f>AVERAGE(J107:J109)</f>
        <v>7.618961073388542</v>
      </c>
      <c r="D107" s="401" t="s">
        <v>12</v>
      </c>
      <c r="E107" s="401"/>
      <c r="F107" s="32">
        <f>AVERAGE(K107:K109)</f>
        <v>41587333.333333328</v>
      </c>
      <c r="G107" s="402" t="s">
        <v>12</v>
      </c>
      <c r="H107" s="402"/>
      <c r="I107" s="8" t="str">
        <f>[5]Summary!K$5</f>
        <v>95-P1-LO-90-PC-7d-1</v>
      </c>
      <c r="J107" s="293">
        <f>[5]Summary!L$5</f>
        <v>7.618961073388542</v>
      </c>
      <c r="K107" s="324">
        <f>[5]Summary!M$5</f>
        <v>41587333.333333328</v>
      </c>
      <c r="L107" s="324">
        <f>[5]Summary!N$5</f>
        <v>1943333.3333333333</v>
      </c>
      <c r="M107" s="41">
        <f>[5]Summary!O$5</f>
        <v>21.4</v>
      </c>
      <c r="N107" s="394"/>
      <c r="O107" s="677"/>
      <c r="P107" s="428" t="s">
        <v>31</v>
      </c>
      <c r="Q107" s="436">
        <f>AVERAGE(X107:X111)</f>
        <v>5.1619244250500245</v>
      </c>
      <c r="R107" s="401">
        <f>STDEV(X107:X111)</f>
        <v>8.8174713927999637E-2</v>
      </c>
      <c r="S107" s="434">
        <f>R107/Q107</f>
        <v>1.7081752204681905E-2</v>
      </c>
      <c r="T107" s="433">
        <f>AVERAGE(Y107:Y111)</f>
        <v>147760.66666666669</v>
      </c>
      <c r="U107" s="402">
        <f>STDEV(Y107:Y111)</f>
        <v>33000.81248158055</v>
      </c>
      <c r="V107" s="434">
        <f>U107/T107</f>
        <v>0.22333962905045013</v>
      </c>
      <c r="W107" s="8" t="str">
        <f>[5]Summary!K21</f>
        <v>95-P1-LO-90-TS-7d-01</v>
      </c>
      <c r="X107" s="25">
        <f>[5]Summary!L21</f>
        <v>5.1693608923201433</v>
      </c>
      <c r="Y107" s="74">
        <f>[5]Summary!M21</f>
        <v>147693.33333333334</v>
      </c>
      <c r="Z107" s="74">
        <f>[5]Summary!N21</f>
        <v>7066.666666666667</v>
      </c>
      <c r="AA107" s="41">
        <f>[5]Summary!O21</f>
        <v>20.9</v>
      </c>
      <c r="AB107" s="257">
        <f>C$107-X107</f>
        <v>2.4496001810683987</v>
      </c>
      <c r="AC107" s="732">
        <f>AVERAGE(AB107:AB111)</f>
        <v>2.4570366483385171</v>
      </c>
      <c r="AD107" s="735">
        <f>STDEV(AB107:AB111)</f>
        <v>8.8174713927999637E-2</v>
      </c>
    </row>
    <row r="108" spans="1:30" ht="14.45" customHeight="1" x14ac:dyDescent="0.25">
      <c r="A108" s="646"/>
      <c r="B108" s="428"/>
      <c r="C108" s="403" t="s">
        <v>12</v>
      </c>
      <c r="D108" s="403"/>
      <c r="E108" s="403"/>
      <c r="F108" s="403"/>
      <c r="G108" s="403"/>
      <c r="H108" s="403"/>
      <c r="I108" s="403"/>
      <c r="J108" s="403"/>
      <c r="K108" s="403"/>
      <c r="L108" s="403"/>
      <c r="M108" s="404"/>
      <c r="N108" s="394"/>
      <c r="O108" s="677"/>
      <c r="P108" s="428"/>
      <c r="Q108" s="436"/>
      <c r="R108" s="401"/>
      <c r="S108" s="434"/>
      <c r="T108" s="433"/>
      <c r="U108" s="402"/>
      <c r="V108" s="434"/>
      <c r="W108" s="8" t="str">
        <f>[5]Summary!K22</f>
        <v>95-P1-LO-90-TS-7d-02</v>
      </c>
      <c r="X108" s="25">
        <f>[5]Summary!L22</f>
        <v>5.0886321418463183</v>
      </c>
      <c r="Y108" s="74">
        <f>[5]Summary!M22</f>
        <v>122639.99999999999</v>
      </c>
      <c r="Z108" s="74">
        <f>[5]Summary!N22</f>
        <v>5600</v>
      </c>
      <c r="AA108" s="41">
        <f>[5]Summary!O22</f>
        <v>21.9</v>
      </c>
      <c r="AB108" s="258">
        <f t="shared" ref="AB108:AB111" si="14">C$107-X108</f>
        <v>2.5303289315422237</v>
      </c>
      <c r="AC108" s="733"/>
      <c r="AD108" s="736"/>
    </row>
    <row r="109" spans="1:30" ht="14.45" customHeight="1" x14ac:dyDescent="0.25">
      <c r="A109" s="646"/>
      <c r="B109" s="428"/>
      <c r="C109" s="403"/>
      <c r="D109" s="403"/>
      <c r="E109" s="403"/>
      <c r="F109" s="403"/>
      <c r="G109" s="403"/>
      <c r="H109" s="403"/>
      <c r="I109" s="403"/>
      <c r="J109" s="403"/>
      <c r="K109" s="403"/>
      <c r="L109" s="403"/>
      <c r="M109" s="404"/>
      <c r="N109" s="394"/>
      <c r="O109" s="677"/>
      <c r="P109" s="428"/>
      <c r="Q109" s="436"/>
      <c r="R109" s="401"/>
      <c r="S109" s="434"/>
      <c r="T109" s="433"/>
      <c r="U109" s="402"/>
      <c r="V109" s="434"/>
      <c r="W109" s="8" t="str">
        <f>[5]Summary!K23</f>
        <v>95-P1-LO-90-TS-7d-03</v>
      </c>
      <c r="X109" s="25">
        <f>[5]Summary!L23</f>
        <v>5.310650836478306</v>
      </c>
      <c r="Y109" s="74">
        <f>[5]Summary!M23</f>
        <v>204480</v>
      </c>
      <c r="Z109" s="74">
        <f>[5]Summary!N23</f>
        <v>9466.6666666666661</v>
      </c>
      <c r="AA109" s="41">
        <f>[5]Summary!O23</f>
        <v>21.6</v>
      </c>
      <c r="AB109" s="258">
        <f t="shared" si="14"/>
        <v>2.308310236910236</v>
      </c>
      <c r="AC109" s="733"/>
      <c r="AD109" s="736"/>
    </row>
    <row r="110" spans="1:30" ht="14.45" customHeight="1" x14ac:dyDescent="0.25">
      <c r="A110" s="646"/>
      <c r="B110" s="428"/>
      <c r="C110" s="403"/>
      <c r="D110" s="403"/>
      <c r="E110" s="403"/>
      <c r="F110" s="403"/>
      <c r="G110" s="403"/>
      <c r="H110" s="403"/>
      <c r="I110" s="403"/>
      <c r="J110" s="403"/>
      <c r="K110" s="403"/>
      <c r="L110" s="403"/>
      <c r="M110" s="404"/>
      <c r="N110" s="394"/>
      <c r="O110" s="677"/>
      <c r="P110" s="428"/>
      <c r="Q110" s="436"/>
      <c r="R110" s="401"/>
      <c r="S110" s="434"/>
      <c r="T110" s="433"/>
      <c r="U110" s="402"/>
      <c r="V110" s="434"/>
      <c r="W110" s="8" t="str">
        <f>[5]Summary!K24</f>
        <v>95-P1-LO-90-TS-7d-04</v>
      </c>
      <c r="X110" s="25">
        <f>[5]Summary!L24</f>
        <v>5.1281945678257577</v>
      </c>
      <c r="Y110" s="74">
        <f>[5]Summary!M24</f>
        <v>134336.66666666666</v>
      </c>
      <c r="Z110" s="74">
        <f>[5]Summary!N24</f>
        <v>6366.6666666666661</v>
      </c>
      <c r="AA110" s="41">
        <f>[5]Summary!O24</f>
        <v>21.1</v>
      </c>
      <c r="AB110" s="258">
        <f t="shared" si="14"/>
        <v>2.4907665055627843</v>
      </c>
      <c r="AC110" s="733"/>
      <c r="AD110" s="736"/>
    </row>
    <row r="111" spans="1:30" ht="14.45" customHeight="1" thickBot="1" x14ac:dyDescent="0.3">
      <c r="A111" s="646"/>
      <c r="B111" s="428"/>
      <c r="C111" s="403"/>
      <c r="D111" s="403"/>
      <c r="E111" s="403"/>
      <c r="F111" s="403"/>
      <c r="G111" s="403"/>
      <c r="H111" s="403"/>
      <c r="I111" s="403"/>
      <c r="J111" s="403"/>
      <c r="K111" s="403"/>
      <c r="L111" s="403"/>
      <c r="M111" s="404"/>
      <c r="N111" s="394"/>
      <c r="O111" s="677"/>
      <c r="P111" s="428"/>
      <c r="Q111" s="436"/>
      <c r="R111" s="401"/>
      <c r="S111" s="434"/>
      <c r="T111" s="433"/>
      <c r="U111" s="402"/>
      <c r="V111" s="434"/>
      <c r="W111" s="8" t="str">
        <f>[5]Summary!K25</f>
        <v>95-P1-LO-90-TS-7d-05</v>
      </c>
      <c r="X111" s="25">
        <f>[5]Summary!L25</f>
        <v>5.1127836867795979</v>
      </c>
      <c r="Y111" s="74">
        <f>[5]Summary!M25</f>
        <v>129653.33333333333</v>
      </c>
      <c r="Z111" s="74">
        <f>[5]Summary!N25</f>
        <v>6233.333333333333</v>
      </c>
      <c r="AA111" s="41">
        <f>[5]Summary!O25</f>
        <v>20.8</v>
      </c>
      <c r="AB111" s="259">
        <f t="shared" si="14"/>
        <v>2.5061773866089441</v>
      </c>
      <c r="AC111" s="734"/>
      <c r="AD111" s="737"/>
    </row>
    <row r="112" spans="1:30" ht="14.45" customHeight="1" thickTop="1" x14ac:dyDescent="0.25">
      <c r="A112" s="646"/>
      <c r="B112" s="428" t="s">
        <v>37</v>
      </c>
      <c r="C112" s="31">
        <f>AVERAGE(J112:J114)</f>
        <v>7.4333217116307839</v>
      </c>
      <c r="D112" s="401" t="s">
        <v>12</v>
      </c>
      <c r="E112" s="401"/>
      <c r="F112" s="32">
        <f>AVERAGE(K112:K114)</f>
        <v>27122000</v>
      </c>
      <c r="G112" s="402" t="s">
        <v>12</v>
      </c>
      <c r="H112" s="402"/>
      <c r="I112" s="8" t="str">
        <f>[6]Summary!K$5</f>
        <v>95-P1-LO-90-PC-9d-1</v>
      </c>
      <c r="J112" s="293">
        <f>[6]Summary!L$5</f>
        <v>7.4333217116307839</v>
      </c>
      <c r="K112" s="324">
        <f>[6]Summary!M$5</f>
        <v>27122000</v>
      </c>
      <c r="L112" s="324">
        <f>[6]Summary!N$5</f>
        <v>1273333.3333333333</v>
      </c>
      <c r="M112" s="41">
        <f>[6]Summary!O$5</f>
        <v>21.3</v>
      </c>
      <c r="N112" s="394"/>
      <c r="O112" s="677"/>
      <c r="P112" s="428" t="s">
        <v>37</v>
      </c>
      <c r="Q112" s="436">
        <f>AVERAGE(X112:X116)</f>
        <v>3.6968156958868392</v>
      </c>
      <c r="R112" s="401">
        <f>STDEV(X112:X116)</f>
        <v>0.45910340041518438</v>
      </c>
      <c r="S112" s="434">
        <f>R112/Q112</f>
        <v>0.12418887988546283</v>
      </c>
      <c r="T112" s="433">
        <f>AVERAGE(Y112:Y116)</f>
        <v>7155.1333333333332</v>
      </c>
      <c r="U112" s="402">
        <f>STDEV(Y112:Y116)</f>
        <v>5387.220892280382</v>
      </c>
      <c r="V112" s="434">
        <f>U112/T112</f>
        <v>0.75291691172031017</v>
      </c>
      <c r="W112" s="8" t="str">
        <f>[6]Summary!K21</f>
        <v>95-P1-LO-90-TS-9d-01</v>
      </c>
      <c r="X112" s="25">
        <f>[6]Summary!L21</f>
        <v>3.1980703015492931</v>
      </c>
      <c r="Y112" s="74">
        <f>[6]Summary!M21</f>
        <v>1577.8666666666666</v>
      </c>
      <c r="Z112" s="74">
        <f>[6]Summary!N21</f>
        <v>81.333333333333329</v>
      </c>
      <c r="AA112" s="41">
        <f>[6]Summary!O21</f>
        <v>19.399999999999999</v>
      </c>
      <c r="AB112" s="257">
        <f>C$112-X112</f>
        <v>4.2352514100814904</v>
      </c>
      <c r="AC112" s="732">
        <f>AVERAGE(AB112:AB116)</f>
        <v>3.7365060157439443</v>
      </c>
      <c r="AD112" s="735">
        <f>STDEV(AB112:AB116)</f>
        <v>0.45910340041517667</v>
      </c>
    </row>
    <row r="113" spans="1:30" ht="14.45" customHeight="1" x14ac:dyDescent="0.25">
      <c r="A113" s="646"/>
      <c r="B113" s="428"/>
      <c r="C113" s="403" t="s">
        <v>12</v>
      </c>
      <c r="D113" s="403"/>
      <c r="E113" s="403"/>
      <c r="F113" s="403"/>
      <c r="G113" s="403"/>
      <c r="H113" s="403"/>
      <c r="I113" s="403"/>
      <c r="J113" s="403"/>
      <c r="K113" s="403"/>
      <c r="L113" s="403"/>
      <c r="M113" s="404"/>
      <c r="N113" s="394"/>
      <c r="O113" s="677"/>
      <c r="P113" s="428"/>
      <c r="Q113" s="436"/>
      <c r="R113" s="401"/>
      <c r="S113" s="434"/>
      <c r="T113" s="433"/>
      <c r="U113" s="402"/>
      <c r="V113" s="434"/>
      <c r="W113" s="8" t="str">
        <f>[6]Summary!K22</f>
        <v>95-P1-LO-90-TS-9d-02</v>
      </c>
      <c r="X113" s="25">
        <f>[6]Summary!L22</f>
        <v>3.8999298827278639</v>
      </c>
      <c r="Y113" s="74">
        <f>[6]Summary!M22</f>
        <v>7941.9999999999991</v>
      </c>
      <c r="Z113" s="74">
        <f>[6]Summary!N22</f>
        <v>380</v>
      </c>
      <c r="AA113" s="41">
        <f>[6]Summary!O22</f>
        <v>20.9</v>
      </c>
      <c r="AB113" s="258">
        <f t="shared" ref="AB113:AB116" si="15">C$112-X113</f>
        <v>3.53339182890292</v>
      </c>
      <c r="AC113" s="733"/>
      <c r="AD113" s="736"/>
    </row>
    <row r="114" spans="1:30" ht="14.45" customHeight="1" x14ac:dyDescent="0.25">
      <c r="A114" s="646"/>
      <c r="B114" s="428"/>
      <c r="C114" s="403"/>
      <c r="D114" s="403"/>
      <c r="E114" s="403"/>
      <c r="F114" s="403"/>
      <c r="G114" s="403"/>
      <c r="H114" s="403"/>
      <c r="I114" s="403"/>
      <c r="J114" s="403"/>
      <c r="K114" s="403"/>
      <c r="L114" s="403"/>
      <c r="M114" s="404"/>
      <c r="N114" s="394"/>
      <c r="O114" s="677"/>
      <c r="P114" s="428"/>
      <c r="Q114" s="436"/>
      <c r="R114" s="401"/>
      <c r="S114" s="434"/>
      <c r="T114" s="433"/>
      <c r="U114" s="402"/>
      <c r="V114" s="434"/>
      <c r="W114" s="8" t="str">
        <f>[6]Summary!K23</f>
        <v>95-P1-LO-90-TS-9d-03</v>
      </c>
      <c r="X114" s="25">
        <f>[6]Summary!L23</f>
        <v>3.2043370756281551</v>
      </c>
      <c r="Y114" s="74">
        <f>[6]Summary!M23</f>
        <v>1600.8</v>
      </c>
      <c r="Z114" s="74">
        <f>[6]Summary!N23</f>
        <v>77.333333333333329</v>
      </c>
      <c r="AA114" s="41">
        <f>[6]Summary!O23</f>
        <v>20.7</v>
      </c>
      <c r="AB114" s="258">
        <f t="shared" si="15"/>
        <v>4.2289846360026289</v>
      </c>
      <c r="AC114" s="733"/>
      <c r="AD114" s="736"/>
    </row>
    <row r="115" spans="1:30" ht="14.45" customHeight="1" x14ac:dyDescent="0.25">
      <c r="A115" s="646"/>
      <c r="B115" s="428"/>
      <c r="C115" s="403"/>
      <c r="D115" s="403"/>
      <c r="E115" s="403"/>
      <c r="F115" s="403"/>
      <c r="G115" s="403"/>
      <c r="H115" s="403"/>
      <c r="I115" s="403"/>
      <c r="J115" s="403"/>
      <c r="K115" s="403"/>
      <c r="L115" s="403"/>
      <c r="M115" s="404"/>
      <c r="N115" s="394"/>
      <c r="O115" s="677"/>
      <c r="P115" s="428"/>
      <c r="Q115" s="436"/>
      <c r="R115" s="401"/>
      <c r="S115" s="434"/>
      <c r="T115" s="433"/>
      <c r="U115" s="402"/>
      <c r="V115" s="434"/>
      <c r="W115" s="8" t="str">
        <f>[6]Summary!K24</f>
        <v>95-P1-LO-90-TS-9d-04</v>
      </c>
      <c r="X115" s="25">
        <f>[6]Summary!L24</f>
        <v>4.0928258729239797</v>
      </c>
      <c r="Y115" s="74">
        <f>[6]Summary!M24</f>
        <v>12383</v>
      </c>
      <c r="Z115" s="74">
        <f>[6]Summary!N24</f>
        <v>610</v>
      </c>
      <c r="AA115" s="41">
        <f>[6]Summary!O24</f>
        <v>20.3</v>
      </c>
      <c r="AB115" s="258">
        <f t="shared" si="15"/>
        <v>3.3404958387068042</v>
      </c>
      <c r="AC115" s="733"/>
      <c r="AD115" s="736"/>
    </row>
    <row r="116" spans="1:30" ht="15" customHeight="1" thickBot="1" x14ac:dyDescent="0.3">
      <c r="A116" s="646"/>
      <c r="B116" s="435"/>
      <c r="C116" s="503"/>
      <c r="D116" s="503"/>
      <c r="E116" s="503"/>
      <c r="F116" s="503"/>
      <c r="G116" s="503"/>
      <c r="H116" s="503"/>
      <c r="I116" s="503"/>
      <c r="J116" s="503"/>
      <c r="K116" s="503"/>
      <c r="L116" s="503"/>
      <c r="M116" s="504"/>
      <c r="N116" s="394"/>
      <c r="O116" s="677"/>
      <c r="P116" s="435"/>
      <c r="Q116" s="437"/>
      <c r="R116" s="438"/>
      <c r="S116" s="439"/>
      <c r="T116" s="440"/>
      <c r="U116" s="441"/>
      <c r="V116" s="439"/>
      <c r="W116" s="42" t="str">
        <f>[6]Summary!K25</f>
        <v>95-P1-LO-90-TS-9d-05</v>
      </c>
      <c r="X116" s="48">
        <f>[6]Summary!L25</f>
        <v>4.0889153466049057</v>
      </c>
      <c r="Y116" s="93">
        <f>[6]Summary!M25</f>
        <v>12272</v>
      </c>
      <c r="Z116" s="93">
        <f>[6]Summary!N25</f>
        <v>590</v>
      </c>
      <c r="AA116" s="43">
        <f>[6]Summary!O25</f>
        <v>20.8</v>
      </c>
      <c r="AB116" s="259">
        <f t="shared" si="15"/>
        <v>3.3444063650258782</v>
      </c>
      <c r="AC116" s="734"/>
      <c r="AD116" s="737"/>
    </row>
    <row r="117" spans="1:30" ht="21.6" customHeight="1" thickTop="1" x14ac:dyDescent="0.25">
      <c r="A117" s="646"/>
      <c r="B117" s="564" t="s">
        <v>38</v>
      </c>
      <c r="C117" s="133">
        <f>AVERAGE(J117:J119)</f>
        <v>7.126845440649185</v>
      </c>
      <c r="D117" s="566" t="s">
        <v>12</v>
      </c>
      <c r="E117" s="566"/>
      <c r="F117" s="134">
        <f>AVERAGE(K117:K119)</f>
        <v>13392000</v>
      </c>
      <c r="G117" s="567" t="s">
        <v>12</v>
      </c>
      <c r="H117" s="567"/>
      <c r="I117" s="135" t="str">
        <f>[7]Summary!K5</f>
        <v>95-P1-LO-90-PC-9d-01</v>
      </c>
      <c r="J117" s="294">
        <f>[7]Summary!L5</f>
        <v>7.126845440649185</v>
      </c>
      <c r="K117" s="325">
        <f>[7]Summary!M5</f>
        <v>13392000</v>
      </c>
      <c r="L117" s="325">
        <f>[7]Summary!N5</f>
        <v>620000</v>
      </c>
      <c r="M117" s="135">
        <f>[7]Summary!O5</f>
        <v>21.6</v>
      </c>
      <c r="N117" s="394"/>
      <c r="O117" s="677"/>
      <c r="P117" s="615" t="s">
        <v>38</v>
      </c>
      <c r="Q117" s="648">
        <f>AVERAGE(X117:X121)</f>
        <v>2.1508452477743996</v>
      </c>
      <c r="R117" s="501">
        <f>STDEV(X117:X121)</f>
        <v>0.29757842817663199</v>
      </c>
      <c r="S117" s="491">
        <f>R117/Q117</f>
        <v>0.13835417889062596</v>
      </c>
      <c r="T117" s="502">
        <f>AVERAGE(Y117:Y121)</f>
        <v>175.44</v>
      </c>
      <c r="U117" s="490">
        <f>STDEV(Y117:Y121)</f>
        <v>145.51470028832139</v>
      </c>
      <c r="V117" s="491">
        <f>U117/T117</f>
        <v>0.82942715622618213</v>
      </c>
      <c r="W117" s="136" t="str">
        <f>[7]Summary!K22</f>
        <v>95-P1-LO-90-TS-9d-01</v>
      </c>
      <c r="X117" s="189">
        <f>[7]Summary!L22</f>
        <v>1.9180303367848801</v>
      </c>
      <c r="Y117" s="202">
        <f>[7]Summary!M22</f>
        <v>82.8</v>
      </c>
      <c r="Z117" s="202">
        <f>[7]Summary!N22</f>
        <v>4</v>
      </c>
      <c r="AA117" s="138">
        <f>[7]Summary!O22</f>
        <v>20.7</v>
      </c>
      <c r="AB117" s="254">
        <f>C$117-X117</f>
        <v>5.2088151038643051</v>
      </c>
      <c r="AC117" s="339">
        <f>AVERAGE(AB117:AB121)</f>
        <v>4.9760001928747863</v>
      </c>
      <c r="AD117" s="342">
        <f>STDEV(AB117:AB121)</f>
        <v>0.29757842817663138</v>
      </c>
    </row>
    <row r="118" spans="1:30" ht="14.45" customHeight="1" x14ac:dyDescent="0.25">
      <c r="A118" s="646"/>
      <c r="B118" s="548"/>
      <c r="C118" s="568" t="s">
        <v>12</v>
      </c>
      <c r="D118" s="568"/>
      <c r="E118" s="568"/>
      <c r="F118" s="568"/>
      <c r="G118" s="568"/>
      <c r="H118" s="568"/>
      <c r="I118" s="568"/>
      <c r="J118" s="568"/>
      <c r="K118" s="568"/>
      <c r="L118" s="568"/>
      <c r="M118" s="569"/>
      <c r="N118" s="394"/>
      <c r="O118" s="677"/>
      <c r="P118" s="616"/>
      <c r="Q118" s="436"/>
      <c r="R118" s="401"/>
      <c r="S118" s="434"/>
      <c r="T118" s="433"/>
      <c r="U118" s="402"/>
      <c r="V118" s="434"/>
      <c r="W118" s="171" t="str">
        <f>[7]Summary!K23</f>
        <v>95-P1-LO-90-TS-9d-02</v>
      </c>
      <c r="X118" s="190">
        <f>[7]Summary!L23</f>
        <v>1.9159272116971158</v>
      </c>
      <c r="Y118" s="172">
        <f>[7]Summary!M23</f>
        <v>82.4</v>
      </c>
      <c r="Z118" s="172">
        <f>[7]Summary!N23</f>
        <v>4</v>
      </c>
      <c r="AA118" s="178">
        <f>[7]Summary!O23</f>
        <v>20.6</v>
      </c>
      <c r="AB118" s="255">
        <f t="shared" ref="AB118:AB121" si="16">C$117-X118</f>
        <v>5.2109182289520692</v>
      </c>
      <c r="AC118" s="340"/>
      <c r="AD118" s="343"/>
    </row>
    <row r="119" spans="1:30" ht="14.45" customHeight="1" x14ac:dyDescent="0.25">
      <c r="A119" s="646"/>
      <c r="B119" s="548"/>
      <c r="C119" s="568"/>
      <c r="D119" s="568"/>
      <c r="E119" s="568"/>
      <c r="F119" s="568"/>
      <c r="G119" s="568"/>
      <c r="H119" s="568"/>
      <c r="I119" s="568"/>
      <c r="J119" s="568"/>
      <c r="K119" s="568"/>
      <c r="L119" s="568"/>
      <c r="M119" s="569"/>
      <c r="N119" s="394"/>
      <c r="O119" s="677"/>
      <c r="P119" s="616"/>
      <c r="Q119" s="436"/>
      <c r="R119" s="401"/>
      <c r="S119" s="434"/>
      <c r="T119" s="433"/>
      <c r="U119" s="402"/>
      <c r="V119" s="434"/>
      <c r="W119" s="171" t="str">
        <f>[7]Summary!K24</f>
        <v>95-P1-LO-90-TS-9d-03</v>
      </c>
      <c r="X119" s="190">
        <f>[7]Summary!L24</f>
        <v>2.0614524790871931</v>
      </c>
      <c r="Y119" s="172">
        <f>[7]Summary!M24</f>
        <v>115.2</v>
      </c>
      <c r="Z119" s="172">
        <f>[7]Summary!N24</f>
        <v>5.333333333333333</v>
      </c>
      <c r="AA119" s="178">
        <f>[7]Summary!O24</f>
        <v>21.6</v>
      </c>
      <c r="AB119" s="255">
        <f t="shared" si="16"/>
        <v>5.0653929615619919</v>
      </c>
      <c r="AC119" s="340"/>
      <c r="AD119" s="343"/>
    </row>
    <row r="120" spans="1:30" ht="14.45" customHeight="1" x14ac:dyDescent="0.25">
      <c r="A120" s="646"/>
      <c r="B120" s="548"/>
      <c r="C120" s="568"/>
      <c r="D120" s="568"/>
      <c r="E120" s="568"/>
      <c r="F120" s="568"/>
      <c r="G120" s="568"/>
      <c r="H120" s="568"/>
      <c r="I120" s="568"/>
      <c r="J120" s="568"/>
      <c r="K120" s="568"/>
      <c r="L120" s="568"/>
      <c r="M120" s="569"/>
      <c r="N120" s="394"/>
      <c r="O120" s="677"/>
      <c r="P120" s="616"/>
      <c r="Q120" s="436"/>
      <c r="R120" s="401"/>
      <c r="S120" s="434"/>
      <c r="T120" s="433"/>
      <c r="U120" s="402"/>
      <c r="V120" s="434"/>
      <c r="W120" s="132" t="str">
        <f>[7]Summary!K25</f>
        <v>95-P1-LO-90-TS-9d-04</v>
      </c>
      <c r="X120" s="191">
        <f>[7]Summary!L25</f>
        <v>2.2273724422896364</v>
      </c>
      <c r="Y120" s="203">
        <f>[7]Summary!M25</f>
        <v>168.8</v>
      </c>
      <c r="Z120" s="203">
        <f>[7]Summary!N25</f>
        <v>8</v>
      </c>
      <c r="AA120" s="139">
        <f>[7]Summary!O25</f>
        <v>21.1</v>
      </c>
      <c r="AB120" s="255">
        <f t="shared" si="16"/>
        <v>4.8994729983595491</v>
      </c>
      <c r="AC120" s="340"/>
      <c r="AD120" s="343"/>
    </row>
    <row r="121" spans="1:30" ht="15" customHeight="1" thickBot="1" x14ac:dyDescent="0.3">
      <c r="A121" s="647"/>
      <c r="B121" s="565"/>
      <c r="C121" s="570"/>
      <c r="D121" s="570"/>
      <c r="E121" s="570"/>
      <c r="F121" s="570"/>
      <c r="G121" s="570"/>
      <c r="H121" s="570"/>
      <c r="I121" s="570"/>
      <c r="J121" s="570"/>
      <c r="K121" s="570"/>
      <c r="L121" s="570"/>
      <c r="M121" s="571"/>
      <c r="N121" s="394"/>
      <c r="O121" s="677"/>
      <c r="P121" s="617"/>
      <c r="Q121" s="437"/>
      <c r="R121" s="438"/>
      <c r="S121" s="439"/>
      <c r="T121" s="440"/>
      <c r="U121" s="441"/>
      <c r="V121" s="439"/>
      <c r="W121" s="137" t="str">
        <f>[7]Summary!K26</f>
        <v>95-P1-LO-90-TS-9d-05</v>
      </c>
      <c r="X121" s="192">
        <f>[7]Summary!L26</f>
        <v>2.6314437690131722</v>
      </c>
      <c r="Y121" s="204">
        <f>[7]Summary!M26</f>
        <v>428</v>
      </c>
      <c r="Z121" s="204">
        <f>[7]Summary!N26</f>
        <v>20</v>
      </c>
      <c r="AA121" s="140">
        <f>[7]Summary!O26</f>
        <v>21.4</v>
      </c>
      <c r="AB121" s="256">
        <f t="shared" si="16"/>
        <v>4.4954016716360128</v>
      </c>
      <c r="AC121" s="341"/>
      <c r="AD121" s="344"/>
    </row>
    <row r="122" spans="1:30" ht="22.15" customHeight="1" thickTop="1" x14ac:dyDescent="0.25">
      <c r="A122" s="177"/>
      <c r="B122" s="564" t="s">
        <v>40</v>
      </c>
      <c r="C122" s="133">
        <f>AVERAGE(J122:J124)</f>
        <v>7.3810789632428326</v>
      </c>
      <c r="D122" s="566" t="s">
        <v>12</v>
      </c>
      <c r="E122" s="566"/>
      <c r="F122" s="134">
        <f>AVERAGE(K122:K124)</f>
        <v>24048000</v>
      </c>
      <c r="G122" s="567" t="s">
        <v>12</v>
      </c>
      <c r="H122" s="567"/>
      <c r="I122" s="135" t="str">
        <f>[8]Summary!K5</f>
        <v>95-P1-LO-90-PC-15d-01</v>
      </c>
      <c r="J122" s="294">
        <f>[8]Summary!L5</f>
        <v>7.3810789632428326</v>
      </c>
      <c r="K122" s="325">
        <f>[8]Summary!M5</f>
        <v>24048000</v>
      </c>
      <c r="L122" s="325">
        <f>[8]Summary!N5</f>
        <v>1113333.3333333333</v>
      </c>
      <c r="M122" s="135">
        <f>[8]Summary!O5</f>
        <v>21.6</v>
      </c>
      <c r="N122" s="394"/>
      <c r="O122" s="677"/>
      <c r="P122" s="615" t="s">
        <v>40</v>
      </c>
      <c r="Q122" s="648">
        <f>AVERAGE(X122:X126)</f>
        <v>1.9258575004527394</v>
      </c>
      <c r="R122" s="501">
        <f>STDEV(X122:X126)</f>
        <v>8.9084334348326476E-3</v>
      </c>
      <c r="S122" s="491">
        <f>R122/Q122</f>
        <v>4.6256970896021189E-3</v>
      </c>
      <c r="T122" s="502">
        <f>AVERAGE(Y122:Y126)</f>
        <v>84.320000000000007</v>
      </c>
      <c r="U122" s="490">
        <f>STDEV(Y122:Y126)</f>
        <v>1.7297398648351721</v>
      </c>
      <c r="V122" s="491">
        <f>U122/T122</f>
        <v>2.0513992704401945E-2</v>
      </c>
      <c r="W122" s="179" t="str">
        <f>[8]Summary!K22</f>
        <v>95-P1-LO-90-TS-15d-01</v>
      </c>
      <c r="X122" s="193">
        <f>[8]Summary!L22</f>
        <v>1.9180303367848801</v>
      </c>
      <c r="Y122" s="205">
        <f>[8]Summary!M22</f>
        <v>82.8</v>
      </c>
      <c r="Z122" s="205">
        <f>[8]Summary!N22</f>
        <v>4</v>
      </c>
      <c r="AA122" s="181">
        <f>[8]Summary!O22</f>
        <v>20.7</v>
      </c>
      <c r="AB122" s="254">
        <f>C$122-X122</f>
        <v>5.4630486264579528</v>
      </c>
      <c r="AC122" s="339">
        <f>AVERAGE(AB122:AB126)</f>
        <v>5.4552214627900932</v>
      </c>
      <c r="AD122" s="342">
        <f>STDEV(AB122:AB126)</f>
        <v>8.9084334348326667E-3</v>
      </c>
    </row>
    <row r="123" spans="1:30" ht="22.15" customHeight="1" x14ac:dyDescent="0.25">
      <c r="A123" s="177"/>
      <c r="B123" s="548"/>
      <c r="C123" s="568" t="s">
        <v>12</v>
      </c>
      <c r="D123" s="568"/>
      <c r="E123" s="568"/>
      <c r="F123" s="568"/>
      <c r="G123" s="568"/>
      <c r="H123" s="568"/>
      <c r="I123" s="568"/>
      <c r="J123" s="568"/>
      <c r="K123" s="568"/>
      <c r="L123" s="568"/>
      <c r="M123" s="569"/>
      <c r="N123" s="394"/>
      <c r="O123" s="677"/>
      <c r="P123" s="616"/>
      <c r="Q123" s="436"/>
      <c r="R123" s="401"/>
      <c r="S123" s="434"/>
      <c r="T123" s="433"/>
      <c r="U123" s="402"/>
      <c r="V123" s="434"/>
      <c r="W123" s="171" t="str">
        <f>[8]Summary!K23</f>
        <v>95-P1-LO-90-TS-15d-02</v>
      </c>
      <c r="X123" s="190">
        <f>[8]Summary!L23</f>
        <v>1.9159272116971158</v>
      </c>
      <c r="Y123" s="172">
        <f>[8]Summary!M23</f>
        <v>82.4</v>
      </c>
      <c r="Z123" s="172">
        <f>[8]Summary!N23</f>
        <v>4</v>
      </c>
      <c r="AA123" s="178">
        <f>[8]Summary!O23</f>
        <v>20.6</v>
      </c>
      <c r="AB123" s="255">
        <f t="shared" ref="AB123:AB126" si="17">C$122-X123</f>
        <v>5.4651517515457169</v>
      </c>
      <c r="AC123" s="340"/>
      <c r="AD123" s="343"/>
    </row>
    <row r="124" spans="1:30" ht="22.15" customHeight="1" x14ac:dyDescent="0.25">
      <c r="A124" s="177"/>
      <c r="B124" s="548"/>
      <c r="C124" s="568"/>
      <c r="D124" s="568"/>
      <c r="E124" s="568"/>
      <c r="F124" s="568"/>
      <c r="G124" s="568"/>
      <c r="H124" s="568"/>
      <c r="I124" s="568"/>
      <c r="J124" s="568"/>
      <c r="K124" s="568"/>
      <c r="L124" s="568"/>
      <c r="M124" s="569"/>
      <c r="N124" s="394"/>
      <c r="O124" s="677"/>
      <c r="P124" s="616"/>
      <c r="Q124" s="436"/>
      <c r="R124" s="401"/>
      <c r="S124" s="434"/>
      <c r="T124" s="433"/>
      <c r="U124" s="402"/>
      <c r="V124" s="434"/>
      <c r="W124" s="171" t="str">
        <f>[8]Summary!K24</f>
        <v>95-P1-LO-90-TS-15d-03</v>
      </c>
      <c r="X124" s="190">
        <f>[8]Summary!L24</f>
        <v>1.9365137424788934</v>
      </c>
      <c r="Y124" s="172">
        <f>[8]Summary!M24</f>
        <v>86.4</v>
      </c>
      <c r="Z124" s="172">
        <f>[8]Summary!N24</f>
        <v>4</v>
      </c>
      <c r="AA124" s="178">
        <f>[8]Summary!O24</f>
        <v>21.6</v>
      </c>
      <c r="AB124" s="255">
        <f t="shared" si="17"/>
        <v>5.4445652207639395</v>
      </c>
      <c r="AC124" s="340"/>
      <c r="AD124" s="343"/>
    </row>
    <row r="125" spans="1:30" ht="22.15" customHeight="1" x14ac:dyDescent="0.25">
      <c r="A125" s="177"/>
      <c r="B125" s="548"/>
      <c r="C125" s="568"/>
      <c r="D125" s="568"/>
      <c r="E125" s="568"/>
      <c r="F125" s="568"/>
      <c r="G125" s="568"/>
      <c r="H125" s="568"/>
      <c r="I125" s="568"/>
      <c r="J125" s="568"/>
      <c r="K125" s="568"/>
      <c r="L125" s="568"/>
      <c r="M125" s="569"/>
      <c r="N125" s="394"/>
      <c r="O125" s="677"/>
      <c r="P125" s="616"/>
      <c r="Q125" s="436"/>
      <c r="R125" s="401"/>
      <c r="S125" s="434"/>
      <c r="T125" s="433"/>
      <c r="U125" s="402"/>
      <c r="V125" s="434"/>
      <c r="W125" s="171" t="str">
        <f>[8]Summary!K25</f>
        <v>95-P1-LO-90-TS-15d-04</v>
      </c>
      <c r="X125" s="190">
        <f>[8]Summary!L25</f>
        <v>1.9263424466256551</v>
      </c>
      <c r="Y125" s="172">
        <f>[8]Summary!M25</f>
        <v>84.4</v>
      </c>
      <c r="Z125" s="172">
        <f>[8]Summary!N25</f>
        <v>4</v>
      </c>
      <c r="AA125" s="178">
        <f>[8]Summary!O25</f>
        <v>21.1</v>
      </c>
      <c r="AB125" s="255">
        <f t="shared" si="17"/>
        <v>5.454736516617178</v>
      </c>
      <c r="AC125" s="340"/>
      <c r="AD125" s="343"/>
    </row>
    <row r="126" spans="1:30" ht="22.15" customHeight="1" thickBot="1" x14ac:dyDescent="0.3">
      <c r="A126" s="177"/>
      <c r="B126" s="565"/>
      <c r="C126" s="570"/>
      <c r="D126" s="570"/>
      <c r="E126" s="570"/>
      <c r="F126" s="570"/>
      <c r="G126" s="570"/>
      <c r="H126" s="570"/>
      <c r="I126" s="570"/>
      <c r="J126" s="570"/>
      <c r="K126" s="570"/>
      <c r="L126" s="570"/>
      <c r="M126" s="571"/>
      <c r="N126" s="394"/>
      <c r="O126" s="678"/>
      <c r="P126" s="617"/>
      <c r="Q126" s="437"/>
      <c r="R126" s="438"/>
      <c r="S126" s="439"/>
      <c r="T126" s="440"/>
      <c r="U126" s="441"/>
      <c r="V126" s="439"/>
      <c r="W126" s="180" t="str">
        <f>[8]Summary!K26</f>
        <v>95-P1-LO-90-TS-15d-05</v>
      </c>
      <c r="X126" s="194">
        <f>[8]Summary!L26</f>
        <v>1.9324737646771533</v>
      </c>
      <c r="Y126" s="206">
        <f>[8]Summary!M26</f>
        <v>85.6</v>
      </c>
      <c r="Z126" s="206">
        <f>[8]Summary!N26</f>
        <v>4</v>
      </c>
      <c r="AA126" s="182">
        <f>[8]Summary!O26</f>
        <v>21.4</v>
      </c>
      <c r="AB126" s="256">
        <f t="shared" si="17"/>
        <v>5.4486051985656792</v>
      </c>
      <c r="AC126" s="341"/>
      <c r="AD126" s="344"/>
    </row>
    <row r="127" spans="1:30" ht="14.45" customHeight="1" thickTop="1" x14ac:dyDescent="0.25">
      <c r="A127" s="562" t="s">
        <v>23</v>
      </c>
      <c r="B127" s="505" t="s">
        <v>28</v>
      </c>
      <c r="C127" s="671">
        <f>AVERAGE(J127:J129)</f>
        <v>7.7341230897679187</v>
      </c>
      <c r="D127" s="673">
        <f>STDEV(J127:J129)</f>
        <v>0.1952061292929676</v>
      </c>
      <c r="E127" s="498">
        <f>D127/C127</f>
        <v>2.5239594331155808E-2</v>
      </c>
      <c r="F127" s="674">
        <f>AVERAGE(K127:K129)</f>
        <v>57607777.777777769</v>
      </c>
      <c r="G127" s="675">
        <f>STDEV(K127:K129)</f>
        <v>21953232.192634072</v>
      </c>
      <c r="H127" s="498">
        <f>G127/F127</f>
        <v>0.38108104564141931</v>
      </c>
      <c r="I127" s="143" t="str">
        <f>[1]Summary!K22</f>
        <v>95-P1-SA-90-PC-01</v>
      </c>
      <c r="J127" s="295">
        <f>[1]Summary!L22</f>
        <v>7.8433366141969865</v>
      </c>
      <c r="K127" s="326">
        <f>[1]Summary!M22</f>
        <v>69716666.666666657</v>
      </c>
      <c r="L127" s="326">
        <f>[1]Summary!N22</f>
        <v>3916666.666666666</v>
      </c>
      <c r="M127" s="144">
        <f>[1]Summary!O22</f>
        <v>17.8</v>
      </c>
      <c r="N127" s="394"/>
      <c r="O127" s="695" t="s">
        <v>23</v>
      </c>
      <c r="P127" s="387"/>
      <c r="Q127" s="387"/>
      <c r="R127" s="387"/>
      <c r="S127" s="387"/>
      <c r="T127" s="387"/>
      <c r="U127" s="387"/>
      <c r="V127" s="387"/>
      <c r="W127" s="387"/>
      <c r="X127" s="387"/>
      <c r="Y127" s="387"/>
      <c r="Z127" s="387"/>
      <c r="AA127" s="388"/>
    </row>
    <row r="128" spans="1:30" x14ac:dyDescent="0.25">
      <c r="A128" s="563"/>
      <c r="B128" s="506"/>
      <c r="C128" s="672"/>
      <c r="D128" s="432"/>
      <c r="E128" s="393"/>
      <c r="F128" s="391"/>
      <c r="G128" s="392"/>
      <c r="H128" s="393"/>
      <c r="I128" s="145" t="str">
        <f>[1]Summary!K23</f>
        <v>95-P1-SA-90-PC-02</v>
      </c>
      <c r="J128" s="296">
        <f>[1]Summary!L23</f>
        <v>7.508754102588731</v>
      </c>
      <c r="K128" s="327">
        <f>[1]Summary!M23</f>
        <v>32266666.666666668</v>
      </c>
      <c r="L128" s="327">
        <f>[1]Summary!N23</f>
        <v>1833333.3333333333</v>
      </c>
      <c r="M128" s="147">
        <f>[1]Summary!O23</f>
        <v>17.600000000000001</v>
      </c>
      <c r="N128" s="394"/>
      <c r="O128" s="696"/>
      <c r="P128" s="389"/>
      <c r="Q128" s="389"/>
      <c r="R128" s="389"/>
      <c r="S128" s="389"/>
      <c r="T128" s="389"/>
      <c r="U128" s="389"/>
      <c r="V128" s="389"/>
      <c r="W128" s="389"/>
      <c r="X128" s="389"/>
      <c r="Y128" s="389"/>
      <c r="Z128" s="389"/>
      <c r="AA128" s="390"/>
    </row>
    <row r="129" spans="1:30" ht="15.75" thickBot="1" x14ac:dyDescent="0.3">
      <c r="A129" s="563"/>
      <c r="B129" s="506"/>
      <c r="C129" s="672"/>
      <c r="D129" s="432"/>
      <c r="E129" s="393"/>
      <c r="F129" s="391"/>
      <c r="G129" s="392"/>
      <c r="H129" s="393"/>
      <c r="I129" s="145" t="str">
        <f>[1]Summary!K24</f>
        <v>95-P1-SA-90-PC-03</v>
      </c>
      <c r="J129" s="296">
        <f>[1]Summary!L24</f>
        <v>7.850278552518037</v>
      </c>
      <c r="K129" s="327">
        <f>[1]Summary!M24</f>
        <v>70840000</v>
      </c>
      <c r="L129" s="327">
        <f>[1]Summary!N24</f>
        <v>3850000</v>
      </c>
      <c r="M129" s="147">
        <f>[1]Summary!O24</f>
        <v>18.399999999999999</v>
      </c>
      <c r="N129" s="394"/>
      <c r="O129" s="696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389"/>
      <c r="AA129" s="390"/>
    </row>
    <row r="130" spans="1:30" ht="15.75" thickTop="1" x14ac:dyDescent="0.25">
      <c r="A130" s="563"/>
      <c r="B130" s="506"/>
      <c r="C130" s="508">
        <f>AVERAGE(J130:J132)</f>
        <v>7.2553133304652278</v>
      </c>
      <c r="D130" s="510">
        <f>STDEV(J130:J132)</f>
        <v>0.21951549829170025</v>
      </c>
      <c r="E130" s="496">
        <f>D130/C130</f>
        <v>3.0255826081273376E-2</v>
      </c>
      <c r="F130" s="492">
        <f>AVERAGE(K130:K132)</f>
        <v>19447777.777777776</v>
      </c>
      <c r="G130" s="494">
        <f>STDEV(K130:K132)</f>
        <v>8450899.5532581769</v>
      </c>
      <c r="H130" s="496">
        <f>G130/F130</f>
        <v>0.43454319819073073</v>
      </c>
      <c r="I130" s="83" t="str">
        <f>[2]Summary!K17</f>
        <v>95-P1-SA-90-PC-0d-01</v>
      </c>
      <c r="J130" s="290">
        <f>[2]Summary!L17</f>
        <v>7.0080320951839896</v>
      </c>
      <c r="K130" s="321">
        <f>[2]Summary!M17</f>
        <v>10186666.666666668</v>
      </c>
      <c r="L130" s="321">
        <f>[2]Summary!N17</f>
        <v>533333.33333333337</v>
      </c>
      <c r="M130" s="83">
        <f>[2]Summary!O17</f>
        <v>19.100000000000001</v>
      </c>
      <c r="N130" s="394"/>
      <c r="O130" s="696"/>
      <c r="P130" s="156"/>
      <c r="Q130" s="156"/>
      <c r="R130" s="156"/>
      <c r="S130" s="156"/>
      <c r="T130" s="157"/>
      <c r="U130" s="156"/>
      <c r="V130" s="156"/>
      <c r="W130" s="156"/>
      <c r="X130" s="195"/>
      <c r="Y130" s="157"/>
      <c r="Z130" s="157"/>
      <c r="AA130" s="158"/>
    </row>
    <row r="131" spans="1:30" x14ac:dyDescent="0.25">
      <c r="A131" s="563"/>
      <c r="B131" s="506"/>
      <c r="C131" s="509"/>
      <c r="D131" s="511"/>
      <c r="E131" s="497"/>
      <c r="F131" s="493"/>
      <c r="G131" s="495"/>
      <c r="H131" s="497"/>
      <c r="I131" s="83" t="str">
        <f>[2]Summary!K18</f>
        <v>95-P1-SA-90-PC-0d-02</v>
      </c>
      <c r="J131" s="290">
        <f>[2]Summary!L18</f>
        <v>7.3307248386532349</v>
      </c>
      <c r="K131" s="321">
        <f>[2]Summary!M18</f>
        <v>21415333.333333332</v>
      </c>
      <c r="L131" s="321">
        <f>[2]Summary!N18</f>
        <v>1176666.6666666667</v>
      </c>
      <c r="M131" s="83">
        <f>[2]Summary!O18</f>
        <v>18.2</v>
      </c>
      <c r="N131" s="394"/>
      <c r="O131" s="696"/>
      <c r="P131" s="156"/>
      <c r="Q131" s="156"/>
      <c r="R131" s="156"/>
      <c r="S131" s="156"/>
      <c r="T131" s="157"/>
      <c r="U131" s="156"/>
      <c r="V131" s="156"/>
      <c r="W131" s="156"/>
      <c r="X131" s="195"/>
      <c r="Y131" s="157"/>
      <c r="Z131" s="157"/>
      <c r="AA131" s="158"/>
    </row>
    <row r="132" spans="1:30" ht="15.75" thickBot="1" x14ac:dyDescent="0.3">
      <c r="A132" s="563"/>
      <c r="B132" s="507"/>
      <c r="C132" s="509"/>
      <c r="D132" s="511"/>
      <c r="E132" s="497"/>
      <c r="F132" s="493"/>
      <c r="G132" s="495"/>
      <c r="H132" s="497"/>
      <c r="I132" s="83" t="str">
        <f>[2]Summary!K19</f>
        <v>95-P1-SA-90-PC-0d-03</v>
      </c>
      <c r="J132" s="290">
        <f>[2]Summary!L19</f>
        <v>7.4271830575584596</v>
      </c>
      <c r="K132" s="321">
        <f>[2]Summary!M19</f>
        <v>26741333.333333328</v>
      </c>
      <c r="L132" s="321">
        <f>[2]Summary!N19</f>
        <v>1453333.3333333333</v>
      </c>
      <c r="M132" s="83">
        <f>[2]Summary!O19</f>
        <v>18.399999999999999</v>
      </c>
      <c r="N132" s="394"/>
      <c r="O132" s="696"/>
      <c r="P132" s="156"/>
      <c r="Q132" s="156"/>
      <c r="R132" s="156"/>
      <c r="S132" s="156"/>
      <c r="T132" s="157"/>
      <c r="U132" s="156"/>
      <c r="V132" s="156"/>
      <c r="W132" s="156"/>
      <c r="X132" s="195"/>
      <c r="Y132" s="157"/>
      <c r="Z132" s="157"/>
      <c r="AA132" s="158"/>
    </row>
    <row r="133" spans="1:30" ht="14.45" customHeight="1" thickTop="1" x14ac:dyDescent="0.25">
      <c r="A133" s="563"/>
      <c r="B133" s="428" t="s">
        <v>29</v>
      </c>
      <c r="C133" s="148">
        <f>AVERAGE(J133:J135)</f>
        <v>7.5041989185394451</v>
      </c>
      <c r="D133" s="432" t="s">
        <v>12</v>
      </c>
      <c r="E133" s="432"/>
      <c r="F133" s="149">
        <f>AVERAGE(K133:K135)</f>
        <v>31930000.000000004</v>
      </c>
      <c r="G133" s="392" t="s">
        <v>12</v>
      </c>
      <c r="H133" s="392"/>
      <c r="I133" s="145" t="str">
        <f>[3]Summary!K$6</f>
        <v>95-P1-SA-90-PC-2d-1</v>
      </c>
      <c r="J133" s="296">
        <f>[3]Summary!L$6</f>
        <v>7.5041989185394451</v>
      </c>
      <c r="K133" s="327">
        <f>[3]Summary!M$6</f>
        <v>31930000.000000004</v>
      </c>
      <c r="L133" s="327">
        <f>[3]Summary!N$6</f>
        <v>1716666.6666666667</v>
      </c>
      <c r="M133" s="147">
        <f>[3]Summary!O$6</f>
        <v>18.600000000000001</v>
      </c>
      <c r="N133" s="394"/>
      <c r="O133" s="696"/>
      <c r="P133" s="428" t="s">
        <v>29</v>
      </c>
      <c r="Q133" s="431">
        <f>AVERAGE(X133:X137)</f>
        <v>6.5940216439322494</v>
      </c>
      <c r="R133" s="432">
        <f>STDEV(X133:X137)</f>
        <v>0.12925866972786759</v>
      </c>
      <c r="S133" s="393">
        <f>R133/Q133</f>
        <v>1.960240301103805E-2</v>
      </c>
      <c r="T133" s="391">
        <f>AVERAGE(Y133:Y137)</f>
        <v>4062693.3333333335</v>
      </c>
      <c r="U133" s="392">
        <f>STDEV(Y133:Y137)</f>
        <v>1136688.4285306835</v>
      </c>
      <c r="V133" s="393">
        <f>U133/T133</f>
        <v>0.27978691357392227</v>
      </c>
      <c r="W133" s="145" t="str">
        <f>[3]Summary!K26</f>
        <v>95-P1-SA-90-TS-2d-01</v>
      </c>
      <c r="X133" s="196">
        <f>[3]Summary!L26</f>
        <v>6.4855321501735492</v>
      </c>
      <c r="Y133" s="146">
        <f>[3]Summary!M26</f>
        <v>3058666.666666667</v>
      </c>
      <c r="Z133" s="146">
        <f>[3]Summary!N26</f>
        <v>165333.33333333334</v>
      </c>
      <c r="AA133" s="147">
        <f>[3]Summary!O26</f>
        <v>18.5</v>
      </c>
      <c r="AB133" s="257">
        <f>C$133-X133</f>
        <v>1.0186667683658959</v>
      </c>
      <c r="AC133" s="732">
        <f>AVERAGE(AB133:AB137)</f>
        <v>0.91017727460719478</v>
      </c>
      <c r="AD133" s="735">
        <f>STDEV(AB133:AB137)</f>
        <v>0.12925866972786798</v>
      </c>
    </row>
    <row r="134" spans="1:30" ht="14.45" customHeight="1" x14ac:dyDescent="0.25">
      <c r="A134" s="563"/>
      <c r="B134" s="428"/>
      <c r="C134" s="373" t="s">
        <v>12</v>
      </c>
      <c r="D134" s="373"/>
      <c r="E134" s="373"/>
      <c r="F134" s="373"/>
      <c r="G134" s="373"/>
      <c r="H134" s="373"/>
      <c r="I134" s="373"/>
      <c r="J134" s="373"/>
      <c r="K134" s="373"/>
      <c r="L134" s="373"/>
      <c r="M134" s="374"/>
      <c r="N134" s="394"/>
      <c r="O134" s="696"/>
      <c r="P134" s="428"/>
      <c r="Q134" s="431"/>
      <c r="R134" s="432"/>
      <c r="S134" s="393"/>
      <c r="T134" s="391"/>
      <c r="U134" s="392"/>
      <c r="V134" s="393"/>
      <c r="W134" s="145" t="str">
        <f>[3]Summary!K27</f>
        <v>95-P1-SA-90-TS-2d-02</v>
      </c>
      <c r="X134" s="196">
        <f>[3]Summary!L27</f>
        <v>6.6381896401908369</v>
      </c>
      <c r="Y134" s="146">
        <f>[3]Summary!M27</f>
        <v>4347000</v>
      </c>
      <c r="Z134" s="146">
        <f>[3]Summary!N27</f>
        <v>230000</v>
      </c>
      <c r="AA134" s="147">
        <f>[3]Summary!O27</f>
        <v>18.899999999999999</v>
      </c>
      <c r="AB134" s="258">
        <f t="shared" ref="AB134:AB137" si="18">C$133-X134</f>
        <v>0.86600927834860819</v>
      </c>
      <c r="AC134" s="733"/>
      <c r="AD134" s="736"/>
    </row>
    <row r="135" spans="1:30" ht="14.45" customHeight="1" x14ac:dyDescent="0.25">
      <c r="A135" s="563"/>
      <c r="B135" s="428"/>
      <c r="C135" s="373"/>
      <c r="D135" s="373"/>
      <c r="E135" s="373"/>
      <c r="F135" s="373"/>
      <c r="G135" s="373"/>
      <c r="H135" s="373"/>
      <c r="I135" s="373"/>
      <c r="J135" s="373"/>
      <c r="K135" s="373"/>
      <c r="L135" s="373"/>
      <c r="M135" s="374"/>
      <c r="N135" s="394"/>
      <c r="O135" s="696"/>
      <c r="P135" s="428"/>
      <c r="Q135" s="431"/>
      <c r="R135" s="432"/>
      <c r="S135" s="393"/>
      <c r="T135" s="391"/>
      <c r="U135" s="392"/>
      <c r="V135" s="393"/>
      <c r="W135" s="145" t="str">
        <f>[3]Summary!K28</f>
        <v>95-P1-SA-90-TS-2d-03</v>
      </c>
      <c r="X135" s="196">
        <f>[3]Summary!L28</f>
        <v>6.702292643292469</v>
      </c>
      <c r="Y135" s="146">
        <f>[3]Summary!M28</f>
        <v>5038400</v>
      </c>
      <c r="Z135" s="146">
        <f>[3]Summary!N28</f>
        <v>268000</v>
      </c>
      <c r="AA135" s="147">
        <f>[3]Summary!O28</f>
        <v>18.8</v>
      </c>
      <c r="AB135" s="258">
        <f t="shared" si="18"/>
        <v>0.80190627524697611</v>
      </c>
      <c r="AC135" s="733"/>
      <c r="AD135" s="736"/>
    </row>
    <row r="136" spans="1:30" ht="14.45" customHeight="1" x14ac:dyDescent="0.25">
      <c r="A136" s="563"/>
      <c r="B136" s="428"/>
      <c r="C136" s="373"/>
      <c r="D136" s="373"/>
      <c r="E136" s="373"/>
      <c r="F136" s="373"/>
      <c r="G136" s="373"/>
      <c r="H136" s="373"/>
      <c r="I136" s="373"/>
      <c r="J136" s="373"/>
      <c r="K136" s="373"/>
      <c r="L136" s="373"/>
      <c r="M136" s="374"/>
      <c r="N136" s="394"/>
      <c r="O136" s="696"/>
      <c r="P136" s="428"/>
      <c r="Q136" s="431"/>
      <c r="R136" s="432"/>
      <c r="S136" s="393"/>
      <c r="T136" s="391"/>
      <c r="U136" s="392"/>
      <c r="V136" s="393"/>
      <c r="W136" s="145" t="str">
        <f>[3]Summary!K29</f>
        <v>95-P1-SA-90-TS-2d-04</v>
      </c>
      <c r="X136" s="196">
        <f>[3]Summary!L29</f>
        <v>6.7142123669936318</v>
      </c>
      <c r="Y136" s="146">
        <f>[3]Summary!M29</f>
        <v>5178600</v>
      </c>
      <c r="Z136" s="146">
        <f>[3]Summary!N29</f>
        <v>274000</v>
      </c>
      <c r="AA136" s="147">
        <f>[3]Summary!O29</f>
        <v>18.899999999999999</v>
      </c>
      <c r="AB136" s="258">
        <f t="shared" si="18"/>
        <v>0.78998655154581332</v>
      </c>
      <c r="AC136" s="733"/>
      <c r="AD136" s="736"/>
    </row>
    <row r="137" spans="1:30" ht="14.45" customHeight="1" thickBot="1" x14ac:dyDescent="0.3">
      <c r="A137" s="563"/>
      <c r="B137" s="428"/>
      <c r="C137" s="373"/>
      <c r="D137" s="373"/>
      <c r="E137" s="373"/>
      <c r="F137" s="373"/>
      <c r="G137" s="373"/>
      <c r="H137" s="373"/>
      <c r="I137" s="373"/>
      <c r="J137" s="373"/>
      <c r="K137" s="373"/>
      <c r="L137" s="373"/>
      <c r="M137" s="374"/>
      <c r="N137" s="394"/>
      <c r="O137" s="696"/>
      <c r="P137" s="428"/>
      <c r="Q137" s="431"/>
      <c r="R137" s="432"/>
      <c r="S137" s="393"/>
      <c r="T137" s="391"/>
      <c r="U137" s="392"/>
      <c r="V137" s="393"/>
      <c r="W137" s="145" t="str">
        <f>[3]Summary!K30</f>
        <v>95-P1-SA-90-TS-2d-05</v>
      </c>
      <c r="X137" s="196">
        <f>[3]Summary!L30</f>
        <v>6.4298814190107647</v>
      </c>
      <c r="Y137" s="146">
        <f>[3]Summary!M30</f>
        <v>2690800</v>
      </c>
      <c r="Z137" s="146">
        <f>[3]Summary!N30</f>
        <v>144666.66666666666</v>
      </c>
      <c r="AA137" s="147">
        <f>[3]Summary!O30</f>
        <v>18.600000000000001</v>
      </c>
      <c r="AB137" s="259">
        <f t="shared" si="18"/>
        <v>1.0743174995286804</v>
      </c>
      <c r="AC137" s="734"/>
      <c r="AD137" s="737"/>
    </row>
    <row r="138" spans="1:30" ht="14.45" customHeight="1" thickTop="1" x14ac:dyDescent="0.25">
      <c r="A138" s="563"/>
      <c r="B138" s="428" t="s">
        <v>30</v>
      </c>
      <c r="C138" s="148">
        <f>AVERAGE(J138:J140)</f>
        <v>7.5904851613342652</v>
      </c>
      <c r="D138" s="432" t="s">
        <v>12</v>
      </c>
      <c r="E138" s="432"/>
      <c r="F138" s="149">
        <f>AVERAGE(K138:K140)</f>
        <v>38948000</v>
      </c>
      <c r="G138" s="392" t="s">
        <v>12</v>
      </c>
      <c r="H138" s="392"/>
      <c r="I138" s="145" t="str">
        <f>[4]Summary!K$6</f>
        <v>95-P1-SA-90-PC-5d-1</v>
      </c>
      <c r="J138" s="296">
        <f>[4]Summary!L$6</f>
        <v>7.5904851613342652</v>
      </c>
      <c r="K138" s="327">
        <f>[4]Summary!M$6</f>
        <v>38948000</v>
      </c>
      <c r="L138" s="327">
        <f>[4]Summary!N$6</f>
        <v>2140000</v>
      </c>
      <c r="M138" s="145">
        <f>[4]Summary!O$6</f>
        <v>18.2</v>
      </c>
      <c r="N138" s="394"/>
      <c r="O138" s="696"/>
      <c r="P138" s="428" t="s">
        <v>30</v>
      </c>
      <c r="Q138" s="431">
        <f>AVERAGE(X138:X142)</f>
        <v>5.6163312893117832</v>
      </c>
      <c r="R138" s="432">
        <f>STDEV(X138:X142)</f>
        <v>0.15702107662236758</v>
      </c>
      <c r="S138" s="393">
        <f>R138/Q138</f>
        <v>2.7957944169210273E-2</v>
      </c>
      <c r="T138" s="391">
        <f>AVERAGE(Y138:Y142)</f>
        <v>436049.33333333331</v>
      </c>
      <c r="U138" s="392">
        <f>STDEV(Y138:Y142)</f>
        <v>161541.23376951728</v>
      </c>
      <c r="V138" s="393">
        <f>U138/T138</f>
        <v>0.37046549878802082</v>
      </c>
      <c r="W138" s="145" t="str">
        <f>[4]Summary!K26</f>
        <v>95-P1-SA-90-TS-5d-01</v>
      </c>
      <c r="X138" s="196">
        <f>[4]Summary!L26</f>
        <v>5.4734042394267517</v>
      </c>
      <c r="Y138" s="146">
        <f>[4]Summary!M26</f>
        <v>297443.33333333331</v>
      </c>
      <c r="Z138" s="146">
        <f>[4]Summary!N26</f>
        <v>16433.333333333332</v>
      </c>
      <c r="AA138" s="147">
        <f>[4]Summary!O26</f>
        <v>18.100000000000001</v>
      </c>
      <c r="AB138" s="257">
        <f>C$138-X138</f>
        <v>2.1170809219075135</v>
      </c>
      <c r="AC138" s="732">
        <f>AVERAGE(AB138:AB142)</f>
        <v>1.9741538720224816</v>
      </c>
      <c r="AD138" s="735">
        <f>STDEV(AB138:AB142)</f>
        <v>0.15702107662236758</v>
      </c>
    </row>
    <row r="139" spans="1:30" ht="14.45" customHeight="1" x14ac:dyDescent="0.25">
      <c r="A139" s="563"/>
      <c r="B139" s="428"/>
      <c r="C139" s="373" t="s">
        <v>12</v>
      </c>
      <c r="D139" s="373"/>
      <c r="E139" s="373"/>
      <c r="F139" s="373"/>
      <c r="G139" s="373"/>
      <c r="H139" s="373"/>
      <c r="I139" s="373"/>
      <c r="J139" s="373"/>
      <c r="K139" s="373"/>
      <c r="L139" s="373"/>
      <c r="M139" s="374"/>
      <c r="N139" s="394"/>
      <c r="O139" s="696"/>
      <c r="P139" s="428"/>
      <c r="Q139" s="431"/>
      <c r="R139" s="432"/>
      <c r="S139" s="393"/>
      <c r="T139" s="391"/>
      <c r="U139" s="392"/>
      <c r="V139" s="393"/>
      <c r="W139" s="145" t="str">
        <f>[4]Summary!K27</f>
        <v>95-P1-SA-90-TS-5d-02</v>
      </c>
      <c r="X139" s="196">
        <f>[4]Summary!L27</f>
        <v>5.5295201814056831</v>
      </c>
      <c r="Y139" s="146">
        <f>[4]Summary!M27</f>
        <v>338470</v>
      </c>
      <c r="Z139" s="146">
        <f>[4]Summary!N27</f>
        <v>18700</v>
      </c>
      <c r="AA139" s="147">
        <f>[4]Summary!O27</f>
        <v>18.100000000000001</v>
      </c>
      <c r="AB139" s="258">
        <f t="shared" ref="AB139:AB142" si="19">C$138-X139</f>
        <v>2.0609649799285821</v>
      </c>
      <c r="AC139" s="733"/>
      <c r="AD139" s="736"/>
    </row>
    <row r="140" spans="1:30" ht="14.45" customHeight="1" x14ac:dyDescent="0.25">
      <c r="A140" s="563"/>
      <c r="B140" s="428"/>
      <c r="C140" s="373"/>
      <c r="D140" s="373"/>
      <c r="E140" s="373"/>
      <c r="F140" s="373"/>
      <c r="G140" s="373"/>
      <c r="H140" s="373"/>
      <c r="I140" s="373"/>
      <c r="J140" s="373"/>
      <c r="K140" s="373"/>
      <c r="L140" s="373"/>
      <c r="M140" s="374"/>
      <c r="N140" s="394"/>
      <c r="O140" s="696"/>
      <c r="P140" s="428"/>
      <c r="Q140" s="431"/>
      <c r="R140" s="432"/>
      <c r="S140" s="393"/>
      <c r="T140" s="391"/>
      <c r="U140" s="392"/>
      <c r="V140" s="393"/>
      <c r="W140" s="145" t="str">
        <f>[4]Summary!K28</f>
        <v>95-P1-SA-90-TS-5d-03</v>
      </c>
      <c r="X140" s="196">
        <f>[4]Summary!L28</f>
        <v>5.5048331897503111</v>
      </c>
      <c r="Y140" s="146">
        <f>[4]Summary!M28</f>
        <v>319766.66666666663</v>
      </c>
      <c r="Z140" s="146">
        <f>[4]Summary!N28</f>
        <v>17666.666666666664</v>
      </c>
      <c r="AA140" s="147">
        <f>[4]Summary!O28</f>
        <v>18.100000000000001</v>
      </c>
      <c r="AB140" s="258">
        <f t="shared" si="19"/>
        <v>2.0856519715839541</v>
      </c>
      <c r="AC140" s="733"/>
      <c r="AD140" s="736"/>
    </row>
    <row r="141" spans="1:30" ht="14.45" customHeight="1" x14ac:dyDescent="0.25">
      <c r="A141" s="563"/>
      <c r="B141" s="428"/>
      <c r="C141" s="373"/>
      <c r="D141" s="373"/>
      <c r="E141" s="373"/>
      <c r="F141" s="373"/>
      <c r="G141" s="373"/>
      <c r="H141" s="373"/>
      <c r="I141" s="373"/>
      <c r="J141" s="373"/>
      <c r="K141" s="373"/>
      <c r="L141" s="373"/>
      <c r="M141" s="374"/>
      <c r="N141" s="394"/>
      <c r="O141" s="696"/>
      <c r="P141" s="428"/>
      <c r="Q141" s="431"/>
      <c r="R141" s="432"/>
      <c r="S141" s="393"/>
      <c r="T141" s="391"/>
      <c r="U141" s="392"/>
      <c r="V141" s="393"/>
      <c r="W141" s="145" t="str">
        <f>[4]Summary!K29</f>
        <v>95-P1-SA-90-TS-5d-04</v>
      </c>
      <c r="X141" s="196">
        <f>[4]Summary!L29</f>
        <v>5.7885690009654027</v>
      </c>
      <c r="Y141" s="146">
        <f>[4]Summary!M29</f>
        <v>614566.66666666663</v>
      </c>
      <c r="Z141" s="146">
        <f>[4]Summary!N29</f>
        <v>34333.333333333336</v>
      </c>
      <c r="AA141" s="147">
        <f>[4]Summary!O29</f>
        <v>17.899999999999999</v>
      </c>
      <c r="AB141" s="258">
        <f t="shared" si="19"/>
        <v>1.8019161603688625</v>
      </c>
      <c r="AC141" s="733"/>
      <c r="AD141" s="736"/>
    </row>
    <row r="142" spans="1:30" ht="14.45" customHeight="1" thickBot="1" x14ac:dyDescent="0.3">
      <c r="A142" s="563"/>
      <c r="B142" s="428"/>
      <c r="C142" s="373"/>
      <c r="D142" s="373"/>
      <c r="E142" s="373"/>
      <c r="F142" s="373"/>
      <c r="G142" s="373"/>
      <c r="H142" s="373"/>
      <c r="I142" s="373"/>
      <c r="J142" s="373"/>
      <c r="K142" s="373"/>
      <c r="L142" s="373"/>
      <c r="M142" s="374"/>
      <c r="N142" s="394"/>
      <c r="O142" s="696"/>
      <c r="P142" s="428"/>
      <c r="Q142" s="431"/>
      <c r="R142" s="432"/>
      <c r="S142" s="393"/>
      <c r="T142" s="391"/>
      <c r="U142" s="392"/>
      <c r="V142" s="393"/>
      <c r="W142" s="145" t="str">
        <f>[4]Summary!K30</f>
        <v>95-P1-SA-90-TS-5d-05</v>
      </c>
      <c r="X142" s="196">
        <f>[4]Summary!L30</f>
        <v>5.7853298350107671</v>
      </c>
      <c r="Y142" s="146">
        <f>[4]Summary!M30</f>
        <v>610000.00000000012</v>
      </c>
      <c r="Z142" s="146">
        <f>[4]Summary!N30</f>
        <v>33333.333333333336</v>
      </c>
      <c r="AA142" s="147">
        <f>[4]Summary!O30</f>
        <v>18.3</v>
      </c>
      <c r="AB142" s="259">
        <f t="shared" si="19"/>
        <v>1.8051553263234981</v>
      </c>
      <c r="AC142" s="734"/>
      <c r="AD142" s="737"/>
    </row>
    <row r="143" spans="1:30" ht="14.45" customHeight="1" thickTop="1" x14ac:dyDescent="0.25">
      <c r="A143" s="563"/>
      <c r="B143" s="428" t="s">
        <v>31</v>
      </c>
      <c r="C143" s="148">
        <f>AVERAGE(J143:J146)</f>
        <v>7.8402734204006128</v>
      </c>
      <c r="D143" s="432" t="s">
        <v>12</v>
      </c>
      <c r="E143" s="432"/>
      <c r="F143" s="149">
        <f>AVERAGE(K143:K146)</f>
        <v>69226666.666666672</v>
      </c>
      <c r="G143" s="392" t="s">
        <v>12</v>
      </c>
      <c r="H143" s="392"/>
      <c r="I143" s="145" t="str">
        <f>[5]Summary!K$6</f>
        <v>95-P1-SA-90-PC-7d-1</v>
      </c>
      <c r="J143" s="296">
        <f>[5]Summary!L$6</f>
        <v>7.8402734204006128</v>
      </c>
      <c r="K143" s="327">
        <f>[5]Summary!M$6</f>
        <v>69226666.666666672</v>
      </c>
      <c r="L143" s="327">
        <f>[5]Summary!N$6</f>
        <v>3933333.3333333335</v>
      </c>
      <c r="M143" s="147">
        <f>[5]Summary!O$6</f>
        <v>17.600000000000001</v>
      </c>
      <c r="N143" s="394"/>
      <c r="O143" s="696"/>
      <c r="P143" s="428" t="s">
        <v>31</v>
      </c>
      <c r="Q143" s="431">
        <f>AVERAGE(X143:X147)</f>
        <v>5.6095147135808636</v>
      </c>
      <c r="R143" s="432">
        <f>STDEV(X143:X147)</f>
        <v>0.16654351864071881</v>
      </c>
      <c r="S143" s="393">
        <f>R143/Q143</f>
        <v>2.9689469970995919E-2</v>
      </c>
      <c r="T143" s="391">
        <f>AVERAGE(Y143:Y147)</f>
        <v>431663.33333333331</v>
      </c>
      <c r="U143" s="392">
        <f>STDEV(Y143:Y147)</f>
        <v>168076.34469027579</v>
      </c>
      <c r="V143" s="393">
        <f>U143/T143</f>
        <v>0.38936905618640094</v>
      </c>
      <c r="W143" s="145" t="str">
        <f>[5]Summary!K26</f>
        <v>95-P1-SA-90-TS-7d-01</v>
      </c>
      <c r="X143" s="196">
        <f>[5]Summary!L26</f>
        <v>5.392544542490632</v>
      </c>
      <c r="Y143" s="146">
        <f>[5]Summary!M26</f>
        <v>246913.33333333328</v>
      </c>
      <c r="Z143" s="146">
        <f>[5]Summary!N26</f>
        <v>13566.666666666664</v>
      </c>
      <c r="AA143" s="147">
        <f>[5]Summary!O26</f>
        <v>18.2</v>
      </c>
      <c r="AB143" s="257">
        <f>C$143-X143</f>
        <v>2.4477288779099808</v>
      </c>
      <c r="AC143" s="732">
        <f>AVERAGE(AB143:AB147)</f>
        <v>2.2307587068197492</v>
      </c>
      <c r="AD143" s="735">
        <f>STDEV(AB143:AB147)</f>
        <v>0.16654351864071881</v>
      </c>
    </row>
    <row r="144" spans="1:30" ht="14.45" customHeight="1" x14ac:dyDescent="0.25">
      <c r="A144" s="563"/>
      <c r="B144" s="428"/>
      <c r="C144" s="373" t="s">
        <v>12</v>
      </c>
      <c r="D144" s="373"/>
      <c r="E144" s="373"/>
      <c r="F144" s="373"/>
      <c r="G144" s="373"/>
      <c r="H144" s="373"/>
      <c r="I144" s="373"/>
      <c r="J144" s="373"/>
      <c r="K144" s="373"/>
      <c r="L144" s="373"/>
      <c r="M144" s="374"/>
      <c r="N144" s="394"/>
      <c r="O144" s="696"/>
      <c r="P144" s="428"/>
      <c r="Q144" s="431"/>
      <c r="R144" s="432"/>
      <c r="S144" s="393"/>
      <c r="T144" s="391"/>
      <c r="U144" s="392"/>
      <c r="V144" s="393"/>
      <c r="W144" s="145" t="str">
        <f>[5]Summary!K27</f>
        <v>95-P1-SA-90-TS-7d-02</v>
      </c>
      <c r="X144" s="196">
        <f>[5]Summary!L27</f>
        <v>5.5272689127399657</v>
      </c>
      <c r="Y144" s="146">
        <f>[5]Summary!M27</f>
        <v>336720</v>
      </c>
      <c r="Z144" s="146">
        <f>[5]Summary!N27</f>
        <v>18400</v>
      </c>
      <c r="AA144" s="147">
        <f>[5]Summary!O27</f>
        <v>18.3</v>
      </c>
      <c r="AB144" s="258">
        <f t="shared" ref="AB144:AB146" si="20">C$143-X144</f>
        <v>2.3130045076606471</v>
      </c>
      <c r="AC144" s="733"/>
      <c r="AD144" s="736"/>
    </row>
    <row r="145" spans="1:30" ht="15" customHeight="1" x14ac:dyDescent="0.25">
      <c r="A145" s="563"/>
      <c r="B145" s="428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4"/>
      <c r="N145" s="394"/>
      <c r="O145" s="696"/>
      <c r="P145" s="428"/>
      <c r="Q145" s="431"/>
      <c r="R145" s="432"/>
      <c r="S145" s="393"/>
      <c r="T145" s="391"/>
      <c r="U145" s="392"/>
      <c r="V145" s="393"/>
      <c r="W145" s="145" t="str">
        <f>[5]Summary!K28</f>
        <v>95-P1-SA-90-TS-7d-03</v>
      </c>
      <c r="X145" s="196">
        <f>[5]Summary!L28</f>
        <v>5.8407750117732933</v>
      </c>
      <c r="Y145" s="146">
        <f>[5]Summary!M28</f>
        <v>693066.66666666651</v>
      </c>
      <c r="Z145" s="146">
        <f>[5]Summary!N28</f>
        <v>37666.666666666664</v>
      </c>
      <c r="AA145" s="147">
        <f>[5]Summary!O28</f>
        <v>18.399999999999999</v>
      </c>
      <c r="AB145" s="258">
        <f t="shared" si="20"/>
        <v>1.9994984086273195</v>
      </c>
      <c r="AC145" s="733"/>
      <c r="AD145" s="736"/>
    </row>
    <row r="146" spans="1:30" ht="14.45" customHeight="1" x14ac:dyDescent="0.25">
      <c r="A146" s="563"/>
      <c r="B146" s="428"/>
      <c r="C146" s="373"/>
      <c r="D146" s="373"/>
      <c r="E146" s="373"/>
      <c r="F146" s="373"/>
      <c r="G146" s="373"/>
      <c r="H146" s="373"/>
      <c r="I146" s="373"/>
      <c r="J146" s="373"/>
      <c r="K146" s="373"/>
      <c r="L146" s="373"/>
      <c r="M146" s="374"/>
      <c r="N146" s="394"/>
      <c r="O146" s="696"/>
      <c r="P146" s="428"/>
      <c r="Q146" s="431"/>
      <c r="R146" s="432"/>
      <c r="S146" s="393"/>
      <c r="T146" s="391"/>
      <c r="U146" s="392"/>
      <c r="V146" s="393"/>
      <c r="W146" s="145" t="str">
        <f>[5]Summary!K29</f>
        <v>95-P1-SA-90-TS-7d-04</v>
      </c>
      <c r="X146" s="196">
        <f>[5]Summary!L29</f>
        <v>5.6178387477170038</v>
      </c>
      <c r="Y146" s="146">
        <f>[5]Summary!M29</f>
        <v>414800</v>
      </c>
      <c r="Z146" s="146">
        <f>[5]Summary!N29</f>
        <v>22666.666666666664</v>
      </c>
      <c r="AA146" s="147">
        <f>[5]Summary!O29</f>
        <v>18.3</v>
      </c>
      <c r="AB146" s="258">
        <f t="shared" si="20"/>
        <v>2.2224346726836091</v>
      </c>
      <c r="AC146" s="733"/>
      <c r="AD146" s="736"/>
    </row>
    <row r="147" spans="1:30" ht="14.45" customHeight="1" thickBot="1" x14ac:dyDescent="0.3">
      <c r="A147" s="563"/>
      <c r="B147" s="428"/>
      <c r="C147" s="373"/>
      <c r="D147" s="373"/>
      <c r="E147" s="373"/>
      <c r="F147" s="373"/>
      <c r="G147" s="373"/>
      <c r="H147" s="373"/>
      <c r="I147" s="373"/>
      <c r="J147" s="373"/>
      <c r="K147" s="373"/>
      <c r="L147" s="373"/>
      <c r="M147" s="374"/>
      <c r="N147" s="394"/>
      <c r="O147" s="696"/>
      <c r="P147" s="428"/>
      <c r="Q147" s="431"/>
      <c r="R147" s="432"/>
      <c r="S147" s="393"/>
      <c r="T147" s="391"/>
      <c r="U147" s="392"/>
      <c r="V147" s="393"/>
      <c r="W147" s="145" t="str">
        <f>[5]Summary!K30</f>
        <v>95-P1-SA-90-TS-7d-05</v>
      </c>
      <c r="X147" s="196">
        <f>[5]Summary!L30</f>
        <v>5.6691463531834243</v>
      </c>
      <c r="Y147" s="146">
        <f>[5]Summary!M30</f>
        <v>466816.66666666663</v>
      </c>
      <c r="Z147" s="146">
        <f>[5]Summary!N30</f>
        <v>25233.333333333332</v>
      </c>
      <c r="AA147" s="147">
        <f>[5]Summary!O30</f>
        <v>18.5</v>
      </c>
      <c r="AB147" s="259">
        <f>C$143-X147</f>
        <v>2.1711270672171885</v>
      </c>
      <c r="AC147" s="734"/>
      <c r="AD147" s="737"/>
    </row>
    <row r="148" spans="1:30" ht="14.45" hidden="1" customHeight="1" thickTop="1" x14ac:dyDescent="0.25">
      <c r="A148" s="563"/>
      <c r="B148" s="428"/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4"/>
      <c r="N148" s="394"/>
      <c r="O148" s="696"/>
      <c r="P148" s="428"/>
      <c r="Q148" s="431"/>
      <c r="R148" s="432"/>
      <c r="S148" s="159"/>
      <c r="T148" s="149"/>
      <c r="U148" s="160"/>
      <c r="V148" s="159"/>
      <c r="W148" s="145" t="e">
        <f>#REF!</f>
        <v>#REF!</v>
      </c>
      <c r="X148" s="197" t="e">
        <f t="shared" ref="X148:X155" si="21">LOG(Y148)</f>
        <v>#REF!</v>
      </c>
      <c r="Y148" s="150" t="e">
        <f>#REF!</f>
        <v>#REF!</v>
      </c>
      <c r="Z148" s="150" t="e">
        <f t="shared" ref="Z148:Z150" si="22">Y148/AA148</f>
        <v>#REF!</v>
      </c>
      <c r="AA148" s="151" t="e">
        <f>#REF!</f>
        <v>#REF!</v>
      </c>
      <c r="AB148" s="348">
        <f>J148-Q148</f>
        <v>0</v>
      </c>
    </row>
    <row r="149" spans="1:30" ht="14.45" hidden="1" customHeight="1" x14ac:dyDescent="0.25">
      <c r="A149" s="563"/>
      <c r="B149" s="366" t="s">
        <v>32</v>
      </c>
      <c r="C149" s="363" t="e">
        <f>AVERAGE(J149:J151)</f>
        <v>#REF!</v>
      </c>
      <c r="D149" s="360" t="e">
        <f>STDEV(J149:J151)</f>
        <v>#REF!</v>
      </c>
      <c r="E149" s="351" t="e">
        <f>D149/C149</f>
        <v>#REF!</v>
      </c>
      <c r="F149" s="357" t="e">
        <f>AVERAGE(K149:K151)</f>
        <v>#REF!</v>
      </c>
      <c r="G149" s="354" t="e">
        <f>STDEV(K149:K151)</f>
        <v>#REF!</v>
      </c>
      <c r="H149" s="351" t="e">
        <f>G149/F149</f>
        <v>#REF!</v>
      </c>
      <c r="I149" s="145" t="e">
        <f>#REF!</f>
        <v>#REF!</v>
      </c>
      <c r="J149" s="297" t="e">
        <f t="shared" ref="J149:J154" si="23">LOG(K149)</f>
        <v>#REF!</v>
      </c>
      <c r="K149" s="328" t="e">
        <f>#REF!</f>
        <v>#REF!</v>
      </c>
      <c r="L149" s="328" t="e">
        <f t="shared" ref="L149:L150" si="24">K149/M149</f>
        <v>#REF!</v>
      </c>
      <c r="M149" s="151" t="e">
        <f>#REF!</f>
        <v>#REF!</v>
      </c>
      <c r="N149" s="394"/>
      <c r="O149" s="696"/>
      <c r="P149" s="366" t="s">
        <v>32</v>
      </c>
      <c r="Q149" s="363" t="e">
        <f>AVERAGE(X149:X151)</f>
        <v>#REF!</v>
      </c>
      <c r="R149" s="360" t="e">
        <f>STDEV(X149:X151)</f>
        <v>#REF!</v>
      </c>
      <c r="S149" s="351" t="e">
        <f>R149/Q149</f>
        <v>#REF!</v>
      </c>
      <c r="T149" s="357" t="e">
        <f>AVERAGE(Y149:Y151)</f>
        <v>#REF!</v>
      </c>
      <c r="U149" s="354" t="e">
        <f>STDEV(Y149:Y151)</f>
        <v>#REF!</v>
      </c>
      <c r="V149" s="351" t="e">
        <f>U149/T149</f>
        <v>#REF!</v>
      </c>
      <c r="W149" s="145" t="e">
        <f>#REF!</f>
        <v>#REF!</v>
      </c>
      <c r="X149" s="197" t="e">
        <f t="shared" si="21"/>
        <v>#REF!</v>
      </c>
      <c r="Y149" s="150" t="e">
        <f>#REF!</f>
        <v>#REF!</v>
      </c>
      <c r="Z149" s="150" t="e">
        <f t="shared" si="22"/>
        <v>#REF!</v>
      </c>
      <c r="AA149" s="151" t="e">
        <f>#REF!</f>
        <v>#REF!</v>
      </c>
      <c r="AB149" s="349"/>
    </row>
    <row r="150" spans="1:30" ht="13.15" hidden="1" customHeight="1" x14ac:dyDescent="0.25">
      <c r="A150" s="563"/>
      <c r="B150" s="367"/>
      <c r="C150" s="364"/>
      <c r="D150" s="361"/>
      <c r="E150" s="352"/>
      <c r="F150" s="358"/>
      <c r="G150" s="355"/>
      <c r="H150" s="352"/>
      <c r="I150" s="145" t="e">
        <f>#REF!</f>
        <v>#REF!</v>
      </c>
      <c r="J150" s="297" t="e">
        <f t="shared" si="23"/>
        <v>#REF!</v>
      </c>
      <c r="K150" s="328" t="e">
        <f>#REF!</f>
        <v>#REF!</v>
      </c>
      <c r="L150" s="328" t="e">
        <f t="shared" si="24"/>
        <v>#REF!</v>
      </c>
      <c r="M150" s="151" t="e">
        <f>#REF!</f>
        <v>#REF!</v>
      </c>
      <c r="N150" s="394"/>
      <c r="O150" s="696"/>
      <c r="P150" s="367"/>
      <c r="Q150" s="364"/>
      <c r="R150" s="361"/>
      <c r="S150" s="352"/>
      <c r="T150" s="358"/>
      <c r="U150" s="355"/>
      <c r="V150" s="352"/>
      <c r="W150" s="145" t="e">
        <f>#REF!</f>
        <v>#REF!</v>
      </c>
      <c r="X150" s="197" t="e">
        <f t="shared" si="21"/>
        <v>#REF!</v>
      </c>
      <c r="Y150" s="150" t="e">
        <f>#REF!</f>
        <v>#REF!</v>
      </c>
      <c r="Z150" s="150" t="e">
        <f t="shared" si="22"/>
        <v>#REF!</v>
      </c>
      <c r="AA150" s="151" t="e">
        <f>#REF!</f>
        <v>#REF!</v>
      </c>
      <c r="AB150" s="349"/>
    </row>
    <row r="151" spans="1:30" ht="14.45" hidden="1" customHeight="1" x14ac:dyDescent="0.25">
      <c r="A151" s="563"/>
      <c r="B151" s="367"/>
      <c r="C151" s="364"/>
      <c r="D151" s="361"/>
      <c r="E151" s="352"/>
      <c r="F151" s="358"/>
      <c r="G151" s="355"/>
      <c r="H151" s="352"/>
      <c r="I151" s="145" t="e">
        <f>#REF!</f>
        <v>#REF!</v>
      </c>
      <c r="J151" s="297" t="e">
        <f t="shared" si="23"/>
        <v>#REF!</v>
      </c>
      <c r="K151" s="328" t="e">
        <f>#REF!</f>
        <v>#REF!</v>
      </c>
      <c r="L151" s="328" t="e">
        <f>K151/M151</f>
        <v>#REF!</v>
      </c>
      <c r="M151" s="151" t="e">
        <f>#REF!</f>
        <v>#REF!</v>
      </c>
      <c r="N151" s="394"/>
      <c r="O151" s="696"/>
      <c r="P151" s="367"/>
      <c r="Q151" s="364"/>
      <c r="R151" s="361"/>
      <c r="S151" s="352"/>
      <c r="T151" s="358"/>
      <c r="U151" s="355"/>
      <c r="V151" s="352"/>
      <c r="W151" s="145" t="e">
        <f>#REF!</f>
        <v>#REF!</v>
      </c>
      <c r="X151" s="197" t="e">
        <f t="shared" si="21"/>
        <v>#REF!</v>
      </c>
      <c r="Y151" s="150" t="e">
        <f>#REF!</f>
        <v>#REF!</v>
      </c>
      <c r="Z151" s="150" t="e">
        <f>Y151/AA151</f>
        <v>#REF!</v>
      </c>
      <c r="AA151" s="151" t="e">
        <f>#REF!</f>
        <v>#REF!</v>
      </c>
      <c r="AB151" s="349"/>
    </row>
    <row r="152" spans="1:30" ht="14.45" hidden="1" customHeight="1" thickBot="1" x14ac:dyDescent="0.3">
      <c r="A152" s="563"/>
      <c r="B152" s="367"/>
      <c r="C152" s="364"/>
      <c r="D152" s="361"/>
      <c r="E152" s="352"/>
      <c r="F152" s="358"/>
      <c r="G152" s="355"/>
      <c r="H152" s="352"/>
      <c r="I152" s="145" t="e">
        <f>#REF!</f>
        <v>#REF!</v>
      </c>
      <c r="J152" s="297" t="e">
        <f t="shared" si="23"/>
        <v>#REF!</v>
      </c>
      <c r="K152" s="328" t="e">
        <f>#REF!</f>
        <v>#REF!</v>
      </c>
      <c r="L152" s="328" t="e">
        <f t="shared" ref="L152:L153" si="25">K152/M152</f>
        <v>#REF!</v>
      </c>
      <c r="M152" s="151" t="e">
        <f>#REF!</f>
        <v>#REF!</v>
      </c>
      <c r="N152" s="394"/>
      <c r="O152" s="696"/>
      <c r="P152" s="367"/>
      <c r="Q152" s="364"/>
      <c r="R152" s="361"/>
      <c r="S152" s="352"/>
      <c r="T152" s="358"/>
      <c r="U152" s="355"/>
      <c r="V152" s="352"/>
      <c r="W152" s="145" t="e">
        <f>#REF!</f>
        <v>#REF!</v>
      </c>
      <c r="X152" s="197" t="e">
        <f t="shared" si="21"/>
        <v>#REF!</v>
      </c>
      <c r="Y152" s="150" t="e">
        <f>#REF!</f>
        <v>#REF!</v>
      </c>
      <c r="Z152" s="150" t="e">
        <f t="shared" ref="Z152:Z155" si="26">Y152/AA152</f>
        <v>#REF!</v>
      </c>
      <c r="AA152" s="151" t="e">
        <f>#REF!</f>
        <v>#REF!</v>
      </c>
      <c r="AB152" s="350"/>
    </row>
    <row r="153" spans="1:30" ht="14.45" hidden="1" customHeight="1" thickTop="1" x14ac:dyDescent="0.25">
      <c r="A153" s="563"/>
      <c r="B153" s="368"/>
      <c r="C153" s="365"/>
      <c r="D153" s="362"/>
      <c r="E153" s="353"/>
      <c r="F153" s="359"/>
      <c r="G153" s="356"/>
      <c r="H153" s="353"/>
      <c r="I153" s="145" t="e">
        <f>#REF!</f>
        <v>#REF!</v>
      </c>
      <c r="J153" s="297" t="e">
        <f t="shared" si="23"/>
        <v>#REF!</v>
      </c>
      <c r="K153" s="328" t="e">
        <f>#REF!</f>
        <v>#REF!</v>
      </c>
      <c r="L153" s="328" t="e">
        <f t="shared" si="25"/>
        <v>#REF!</v>
      </c>
      <c r="M153" s="151" t="e">
        <f>#REF!</f>
        <v>#REF!</v>
      </c>
      <c r="N153" s="394"/>
      <c r="O153" s="696"/>
      <c r="P153" s="368"/>
      <c r="Q153" s="365"/>
      <c r="R153" s="362"/>
      <c r="S153" s="353"/>
      <c r="T153" s="359"/>
      <c r="U153" s="356"/>
      <c r="V153" s="353"/>
      <c r="W153" s="145" t="e">
        <f>#REF!</f>
        <v>#REF!</v>
      </c>
      <c r="X153" s="197" t="e">
        <f t="shared" si="21"/>
        <v>#REF!</v>
      </c>
      <c r="Y153" s="150" t="e">
        <f>#REF!</f>
        <v>#REF!</v>
      </c>
      <c r="Z153" s="150" t="e">
        <f t="shared" si="26"/>
        <v>#REF!</v>
      </c>
      <c r="AA153" s="151" t="e">
        <f>#REF!</f>
        <v>#REF!</v>
      </c>
    </row>
    <row r="154" spans="1:30" ht="42" hidden="1" customHeight="1" x14ac:dyDescent="0.25">
      <c r="A154" s="563"/>
      <c r="B154" s="44"/>
      <c r="C154" s="363" t="e">
        <f>AVERAGE(J154:J155)</f>
        <v>#REF!</v>
      </c>
      <c r="D154" s="360" t="e">
        <f>STDEV(J154:J155)</f>
        <v>#REF!</v>
      </c>
      <c r="E154" s="351" t="e">
        <f>D154/C154</f>
        <v>#REF!</v>
      </c>
      <c r="F154" s="357" t="e">
        <f>AVERAGE(K154:K155)</f>
        <v>#REF!</v>
      </c>
      <c r="G154" s="354" t="e">
        <f>STDEV(K154:K155)</f>
        <v>#REF!</v>
      </c>
      <c r="H154" s="351" t="e">
        <f>G154/F154</f>
        <v>#REF!</v>
      </c>
      <c r="I154" s="145"/>
      <c r="J154" s="297" t="e">
        <f t="shared" si="23"/>
        <v>#REF!</v>
      </c>
      <c r="K154" s="328" t="e">
        <f>#REF!</f>
        <v>#REF!</v>
      </c>
      <c r="L154" s="328" t="e">
        <f t="shared" ref="L154:L155" si="27">K154/M154</f>
        <v>#REF!</v>
      </c>
      <c r="M154" s="151" t="e">
        <f>#REF!</f>
        <v>#REF!</v>
      </c>
      <c r="N154" s="394"/>
      <c r="O154" s="696"/>
      <c r="P154" s="44"/>
      <c r="Q154" s="363" t="e">
        <f>AVERAGE(X154:X155)</f>
        <v>#REF!</v>
      </c>
      <c r="R154" s="360" t="e">
        <f>STDEV(X154:X155)</f>
        <v>#REF!</v>
      </c>
      <c r="S154" s="351" t="e">
        <f>R154/Q154</f>
        <v>#REF!</v>
      </c>
      <c r="T154" s="357" t="e">
        <f>AVERAGE(Y154:Y155)</f>
        <v>#REF!</v>
      </c>
      <c r="U154" s="354" t="e">
        <f>STDEV(Y154:Y155)</f>
        <v>#REF!</v>
      </c>
      <c r="V154" s="351" t="e">
        <f>U154/T154</f>
        <v>#REF!</v>
      </c>
      <c r="W154" s="145"/>
      <c r="X154" s="197" t="e">
        <f t="shared" si="21"/>
        <v>#REF!</v>
      </c>
      <c r="Y154" s="150" t="e">
        <f>#REF!</f>
        <v>#REF!</v>
      </c>
      <c r="Z154" s="150" t="e">
        <f t="shared" si="26"/>
        <v>#REF!</v>
      </c>
      <c r="AA154" s="151" t="e">
        <f>#REF!</f>
        <v>#REF!</v>
      </c>
    </row>
    <row r="155" spans="1:30" ht="14.45" hidden="1" customHeight="1" thickBot="1" x14ac:dyDescent="0.3">
      <c r="A155" s="563"/>
      <c r="B155" s="44"/>
      <c r="C155" s="365"/>
      <c r="D155" s="362"/>
      <c r="E155" s="353"/>
      <c r="F155" s="359"/>
      <c r="G155" s="356"/>
      <c r="H155" s="353"/>
      <c r="I155" s="145" t="e">
        <f>#REF!</f>
        <v>#REF!</v>
      </c>
      <c r="J155" s="297" t="e">
        <f t="shared" ref="J155" si="28">LOG(K155)</f>
        <v>#REF!</v>
      </c>
      <c r="K155" s="328" t="e">
        <f>#REF!</f>
        <v>#REF!</v>
      </c>
      <c r="L155" s="328" t="e">
        <f t="shared" si="27"/>
        <v>#REF!</v>
      </c>
      <c r="M155" s="151" t="e">
        <f>#REF!</f>
        <v>#REF!</v>
      </c>
      <c r="N155" s="394"/>
      <c r="O155" s="696"/>
      <c r="P155" s="44"/>
      <c r="Q155" s="365"/>
      <c r="R155" s="362"/>
      <c r="S155" s="353"/>
      <c r="T155" s="359"/>
      <c r="U155" s="356"/>
      <c r="V155" s="353"/>
      <c r="W155" s="145" t="e">
        <f>#REF!</f>
        <v>#REF!</v>
      </c>
      <c r="X155" s="197" t="e">
        <f t="shared" si="21"/>
        <v>#REF!</v>
      </c>
      <c r="Y155" s="150" t="e">
        <f>#REF!</f>
        <v>#REF!</v>
      </c>
      <c r="Z155" s="150" t="e">
        <f t="shared" si="26"/>
        <v>#REF!</v>
      </c>
      <c r="AA155" s="151" t="e">
        <f>#REF!</f>
        <v>#REF!</v>
      </c>
    </row>
    <row r="156" spans="1:30" ht="15" customHeight="1" thickTop="1" x14ac:dyDescent="0.25">
      <c r="A156" s="563"/>
      <c r="B156" s="429" t="s">
        <v>37</v>
      </c>
      <c r="C156" s="148">
        <f>AVERAGE(J156:J158)</f>
        <v>7.6304278750250241</v>
      </c>
      <c r="D156" s="369" t="s">
        <v>12</v>
      </c>
      <c r="E156" s="370"/>
      <c r="F156" s="149">
        <f>AVERAGE(K156:K158)</f>
        <v>42700000</v>
      </c>
      <c r="G156" s="371" t="s">
        <v>12</v>
      </c>
      <c r="H156" s="372"/>
      <c r="I156" s="145" t="str">
        <f>[6]Summary!K$6</f>
        <v>95-P1-SA-90-PC-9d-1</v>
      </c>
      <c r="J156" s="296">
        <f>[6]Summary!L$6</f>
        <v>7.6304278750250241</v>
      </c>
      <c r="K156" s="327">
        <f>[6]Summary!M$6</f>
        <v>42700000</v>
      </c>
      <c r="L156" s="327">
        <f>[6]Summary!N$6</f>
        <v>2440000</v>
      </c>
      <c r="M156" s="147">
        <f>[6]Summary!O$6</f>
        <v>17.5</v>
      </c>
      <c r="N156" s="394"/>
      <c r="O156" s="696"/>
      <c r="P156" s="429" t="s">
        <v>37</v>
      </c>
      <c r="Q156" s="431">
        <f>AVERAGE(X156:X158)</f>
        <v>4.0862836982300585</v>
      </c>
      <c r="R156" s="432">
        <f>STDEV(X156:X158)</f>
        <v>0.14067623458749415</v>
      </c>
      <c r="S156" s="393">
        <f>R156/Q156</f>
        <v>3.4426448327223816E-2</v>
      </c>
      <c r="T156" s="391">
        <f>AVERAGE(Y156:Y158)</f>
        <v>12613</v>
      </c>
      <c r="U156" s="392">
        <f>STDEV(Y156:Y158)</f>
        <v>3820.2783929970337</v>
      </c>
      <c r="V156" s="393">
        <f>U156/T156</f>
        <v>0.302884198287246</v>
      </c>
      <c r="W156" s="145" t="str">
        <f>[6]Summary!K26</f>
        <v>95-P1-SA-90-TS-9d-01</v>
      </c>
      <c r="X156" s="196">
        <f>[6]Summary!L26</f>
        <v>4.2079035303860515</v>
      </c>
      <c r="Y156" s="146">
        <f>[6]Summary!M26</f>
        <v>16140</v>
      </c>
      <c r="Z156" s="146">
        <f>[6]Summary!N26</f>
        <v>896.66666666666663</v>
      </c>
      <c r="AA156" s="147">
        <f>[6]Summary!O26</f>
        <v>18</v>
      </c>
      <c r="AB156" s="257">
        <f>C$156-X156</f>
        <v>3.4225243446389726</v>
      </c>
      <c r="AC156" s="732">
        <f>AVERAGE(AB156:AB160)</f>
        <v>3.585061903621134</v>
      </c>
      <c r="AD156" s="735">
        <f>STDEV(AB156:AB160)</f>
        <v>0.11424815465394257</v>
      </c>
    </row>
    <row r="157" spans="1:30" ht="14.45" customHeight="1" x14ac:dyDescent="0.25">
      <c r="A157" s="563"/>
      <c r="B157" s="429"/>
      <c r="C157" s="373" t="s">
        <v>12</v>
      </c>
      <c r="D157" s="373"/>
      <c r="E157" s="373"/>
      <c r="F157" s="373"/>
      <c r="G157" s="373"/>
      <c r="H157" s="373"/>
      <c r="I157" s="373"/>
      <c r="J157" s="373"/>
      <c r="K157" s="373"/>
      <c r="L157" s="373"/>
      <c r="M157" s="374"/>
      <c r="N157" s="394"/>
      <c r="O157" s="696"/>
      <c r="P157" s="429"/>
      <c r="Q157" s="431"/>
      <c r="R157" s="432"/>
      <c r="S157" s="393"/>
      <c r="T157" s="391"/>
      <c r="U157" s="392"/>
      <c r="V157" s="393"/>
      <c r="W157" s="145" t="str">
        <f>[6]Summary!K27</f>
        <v>95-P1-SA-90-TS-9d-02</v>
      </c>
      <c r="X157" s="196">
        <f>[6]Summary!L27</f>
        <v>4.1187275504270051</v>
      </c>
      <c r="Y157" s="146">
        <f>[6]Summary!M27</f>
        <v>13144</v>
      </c>
      <c r="Z157" s="146">
        <f>[6]Summary!N27</f>
        <v>706.66666666666663</v>
      </c>
      <c r="AA157" s="147">
        <f>[6]Summary!O27</f>
        <v>18.600000000000001</v>
      </c>
      <c r="AB157" s="258">
        <f>C$156-X157</f>
        <v>3.511700324598019</v>
      </c>
      <c r="AC157" s="733"/>
      <c r="AD157" s="736"/>
    </row>
    <row r="158" spans="1:30" ht="14.45" customHeight="1" x14ac:dyDescent="0.25">
      <c r="A158" s="563"/>
      <c r="B158" s="429"/>
      <c r="C158" s="373"/>
      <c r="D158" s="373"/>
      <c r="E158" s="373"/>
      <c r="F158" s="373"/>
      <c r="G158" s="373"/>
      <c r="H158" s="373"/>
      <c r="I158" s="373"/>
      <c r="J158" s="373"/>
      <c r="K158" s="373"/>
      <c r="L158" s="373"/>
      <c r="M158" s="374"/>
      <c r="N158" s="394"/>
      <c r="O158" s="696"/>
      <c r="P158" s="429"/>
      <c r="Q158" s="431"/>
      <c r="R158" s="432"/>
      <c r="S158" s="393"/>
      <c r="T158" s="391"/>
      <c r="U158" s="392"/>
      <c r="V158" s="393"/>
      <c r="W158" s="145" t="str">
        <f>[6]Summary!K28</f>
        <v>95-P1-SA-90-TS-9d-03</v>
      </c>
      <c r="X158" s="196">
        <f>[6]Summary!L28</f>
        <v>3.9322200138771191</v>
      </c>
      <c r="Y158" s="146">
        <f>[6]Summary!M28</f>
        <v>8555</v>
      </c>
      <c r="Z158" s="146">
        <f>[6]Summary!N28</f>
        <v>483.33333333333331</v>
      </c>
      <c r="AA158" s="147">
        <f>[6]Summary!O28</f>
        <v>17.7</v>
      </c>
      <c r="AB158" s="258">
        <f>C$156-X158</f>
        <v>3.698207861147905</v>
      </c>
      <c r="AC158" s="733"/>
      <c r="AD158" s="736"/>
    </row>
    <row r="159" spans="1:30" ht="14.45" customHeight="1" x14ac:dyDescent="0.25">
      <c r="A159" s="563"/>
      <c r="B159" s="429"/>
      <c r="C159" s="373"/>
      <c r="D159" s="373"/>
      <c r="E159" s="373"/>
      <c r="F159" s="373"/>
      <c r="G159" s="373"/>
      <c r="H159" s="373"/>
      <c r="I159" s="373"/>
      <c r="J159" s="373"/>
      <c r="K159" s="373"/>
      <c r="L159" s="373"/>
      <c r="M159" s="374"/>
      <c r="N159" s="394"/>
      <c r="O159" s="696"/>
      <c r="P159" s="429"/>
      <c r="Q159" s="431"/>
      <c r="R159" s="432"/>
      <c r="S159" s="393"/>
      <c r="T159" s="391"/>
      <c r="U159" s="392"/>
      <c r="V159" s="393"/>
      <c r="W159" s="145" t="str">
        <f>[6]Summary!K29</f>
        <v>95-P1-SA-90-TS-9d-04</v>
      </c>
      <c r="X159" s="196">
        <f>[6]Summary!L29</f>
        <v>3.9779064276371185</v>
      </c>
      <c r="Y159" s="146">
        <f>[6]Summary!M29</f>
        <v>9504</v>
      </c>
      <c r="Z159" s="146">
        <f>[6]Summary!N29</f>
        <v>540</v>
      </c>
      <c r="AA159" s="147">
        <f>[6]Summary!O29</f>
        <v>17.600000000000001</v>
      </c>
      <c r="AB159" s="258">
        <f>C$156-X159</f>
        <v>3.6525214473879055</v>
      </c>
      <c r="AC159" s="733"/>
      <c r="AD159" s="736"/>
    </row>
    <row r="160" spans="1:30" ht="15" customHeight="1" thickBot="1" x14ac:dyDescent="0.3">
      <c r="A160" s="563"/>
      <c r="B160" s="523"/>
      <c r="C160" s="375"/>
      <c r="D160" s="375"/>
      <c r="E160" s="375"/>
      <c r="F160" s="375"/>
      <c r="G160" s="375"/>
      <c r="H160" s="375"/>
      <c r="I160" s="375"/>
      <c r="J160" s="375"/>
      <c r="K160" s="375"/>
      <c r="L160" s="375"/>
      <c r="M160" s="376"/>
      <c r="N160" s="394"/>
      <c r="O160" s="696"/>
      <c r="P160" s="430"/>
      <c r="Q160" s="363"/>
      <c r="R160" s="360"/>
      <c r="S160" s="351"/>
      <c r="T160" s="357"/>
      <c r="U160" s="354"/>
      <c r="V160" s="351"/>
      <c r="W160" s="161" t="str">
        <f>[6]Summary!K30</f>
        <v>95-P1-SA-90-TS-9d-05</v>
      </c>
      <c r="X160" s="198">
        <f>[6]Summary!L30</f>
        <v>3.9900723346921532</v>
      </c>
      <c r="Y160" s="162">
        <f>[6]Summary!M30</f>
        <v>9774</v>
      </c>
      <c r="Z160" s="162">
        <f>[6]Summary!N30</f>
        <v>540</v>
      </c>
      <c r="AA160" s="163">
        <f>[6]Summary!O30</f>
        <v>18.100000000000001</v>
      </c>
      <c r="AB160" s="259">
        <f>C$156-X160</f>
        <v>3.6403555403328709</v>
      </c>
      <c r="AC160" s="734"/>
      <c r="AD160" s="737"/>
    </row>
    <row r="161" spans="1:180" s="142" customFormat="1" ht="21.6" customHeight="1" thickTop="1" x14ac:dyDescent="0.25">
      <c r="A161" s="563"/>
      <c r="B161" s="553" t="s">
        <v>38</v>
      </c>
      <c r="C161" s="152">
        <f>AVERAGE(J161:J163)</f>
        <v>7.1625743627243903</v>
      </c>
      <c r="D161" s="556" t="s">
        <v>12</v>
      </c>
      <c r="E161" s="556"/>
      <c r="F161" s="153">
        <f>AVERAGE(K161:K163)</f>
        <v>14540333.333333334</v>
      </c>
      <c r="G161" s="557" t="s">
        <v>12</v>
      </c>
      <c r="H161" s="557"/>
      <c r="I161" s="154" t="str">
        <f>[7]Summary!K6</f>
        <v>95-P1-SA-90-PC-9d-01</v>
      </c>
      <c r="J161" s="298">
        <f>[7]Summary!L6</f>
        <v>7.1625743627243903</v>
      </c>
      <c r="K161" s="329">
        <f>[7]Summary!M6</f>
        <v>14540333.333333334</v>
      </c>
      <c r="L161" s="329">
        <f>[7]Summary!N6</f>
        <v>803333.33333333326</v>
      </c>
      <c r="M161" s="154">
        <f>[7]Summary!O6</f>
        <v>18.100000000000001</v>
      </c>
      <c r="N161" s="394"/>
      <c r="O161" s="696"/>
      <c r="P161" s="662" t="s">
        <v>38</v>
      </c>
      <c r="Q161" s="665">
        <f>AVERAGE(X161:X163)</f>
        <v>1.8557014401060614</v>
      </c>
      <c r="R161" s="685">
        <f>STDEV(X161:X163)</f>
        <v>5.0540589487899955E-3</v>
      </c>
      <c r="S161" s="687">
        <f>R161/Q161</f>
        <v>2.7235302185793066E-3</v>
      </c>
      <c r="T161" s="690">
        <f>AVERAGE(Y161:Y163)</f>
        <v>71.733333333333334</v>
      </c>
      <c r="U161" s="693">
        <f>STDEV(Y161:Y163)</f>
        <v>0.83266639978645696</v>
      </c>
      <c r="V161" s="687">
        <f>U161/T161</f>
        <v>1.1607802971000794E-2</v>
      </c>
      <c r="W161" s="164" t="str">
        <f>[7]Summary!K27</f>
        <v>95-P1-SA-90-TS-9d-01</v>
      </c>
      <c r="X161" s="199">
        <f>[7]Summary!L27</f>
        <v>1.8573324964312685</v>
      </c>
      <c r="Y161" s="207">
        <f>[7]Summary!M27</f>
        <v>72</v>
      </c>
      <c r="Z161" s="207">
        <f>[7]Summary!N27</f>
        <v>4</v>
      </c>
      <c r="AA161" s="166">
        <f>[7]Summary!O27</f>
        <v>18</v>
      </c>
      <c r="AB161" s="254">
        <f>C$161-X161</f>
        <v>5.3052418662931213</v>
      </c>
      <c r="AC161" s="339">
        <f>AVERAGE(AB161:AB165)</f>
        <v>5.3062231809597531</v>
      </c>
      <c r="AD161" s="342">
        <f>STDEV(AB161:AB165)</f>
        <v>4.0588234841237286E-3</v>
      </c>
      <c r="AE161" s="141"/>
      <c r="AF161" s="141"/>
      <c r="AG161" s="141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  <c r="AV161" s="141"/>
      <c r="AW161" s="141"/>
      <c r="AX161" s="141"/>
      <c r="AY161" s="141"/>
      <c r="AZ161" s="141"/>
      <c r="BA161" s="141"/>
      <c r="BB161" s="141"/>
      <c r="BC161" s="141"/>
      <c r="BD161" s="141"/>
      <c r="BE161" s="141"/>
      <c r="BF161" s="141"/>
      <c r="BG161" s="141"/>
      <c r="BH161" s="141"/>
      <c r="BI161" s="141"/>
      <c r="BJ161" s="141"/>
      <c r="BK161" s="141"/>
      <c r="BL161" s="141"/>
      <c r="BM161" s="141"/>
      <c r="BN161" s="141"/>
      <c r="BO161" s="141"/>
      <c r="BP161" s="141"/>
      <c r="BQ161" s="141"/>
      <c r="BR161" s="141"/>
      <c r="BS161" s="141"/>
      <c r="BT161" s="141"/>
      <c r="BU161" s="141"/>
      <c r="BV161" s="141"/>
      <c r="BW161" s="141"/>
      <c r="BX161" s="141"/>
      <c r="BY161" s="141"/>
      <c r="BZ161" s="141"/>
      <c r="CA161" s="141"/>
      <c r="CB161" s="141"/>
      <c r="CC161" s="141"/>
      <c r="CD161" s="141"/>
      <c r="CE161" s="141"/>
      <c r="CF161" s="141"/>
      <c r="CG161" s="141"/>
      <c r="CH161" s="141"/>
      <c r="CI161" s="141"/>
      <c r="CJ161" s="141"/>
      <c r="CK161" s="141"/>
      <c r="CL161" s="141"/>
      <c r="CM161" s="141"/>
      <c r="CN161" s="141"/>
      <c r="CO161" s="141"/>
      <c r="CP161" s="141"/>
      <c r="CQ161" s="141"/>
      <c r="CR161" s="141"/>
      <c r="CS161" s="141"/>
      <c r="CT161" s="141"/>
      <c r="CU161" s="141"/>
      <c r="CV161" s="141"/>
      <c r="CW161" s="141"/>
      <c r="CX161" s="141"/>
      <c r="CY161" s="141"/>
      <c r="CZ161" s="141"/>
      <c r="DA161" s="141"/>
      <c r="DB161" s="141"/>
      <c r="DC161" s="141"/>
      <c r="DD161" s="141"/>
      <c r="DE161" s="141"/>
      <c r="DF161" s="141"/>
      <c r="DG161" s="141"/>
      <c r="DH161" s="141"/>
      <c r="DI161" s="141"/>
      <c r="DJ161" s="141"/>
      <c r="DK161" s="141"/>
      <c r="DL161" s="141"/>
      <c r="DM161" s="141"/>
      <c r="DN161" s="141"/>
      <c r="DO161" s="141"/>
      <c r="DP161" s="141"/>
      <c r="DQ161" s="141"/>
      <c r="DR161" s="141"/>
      <c r="DS161" s="141"/>
      <c r="DT161" s="141"/>
      <c r="DU161" s="141"/>
      <c r="DV161" s="141"/>
      <c r="DW161" s="141"/>
      <c r="DX161" s="141"/>
      <c r="DY161" s="141"/>
      <c r="DZ161" s="141"/>
      <c r="EA161" s="141"/>
      <c r="EB161" s="141"/>
      <c r="EC161" s="141"/>
      <c r="ED161" s="141"/>
      <c r="EE161" s="141"/>
      <c r="EF161" s="141"/>
      <c r="EG161" s="141"/>
      <c r="EH161" s="141"/>
      <c r="EI161" s="141"/>
      <c r="EJ161" s="141"/>
      <c r="EK161" s="141"/>
      <c r="EL161" s="141"/>
      <c r="EM161" s="141"/>
      <c r="EN161" s="141"/>
      <c r="EO161" s="141"/>
      <c r="EP161" s="141"/>
      <c r="EQ161" s="141"/>
      <c r="ER161" s="141"/>
      <c r="ES161" s="141"/>
      <c r="ET161" s="141"/>
      <c r="EU161" s="141"/>
      <c r="EV161" s="141"/>
      <c r="EW161" s="141"/>
      <c r="EX161" s="141"/>
      <c r="EY161" s="141"/>
      <c r="EZ161" s="141"/>
      <c r="FA161" s="141"/>
      <c r="FB161" s="141"/>
      <c r="FC161" s="141"/>
      <c r="FD161" s="141"/>
      <c r="FE161" s="141"/>
      <c r="FF161" s="141"/>
      <c r="FG161" s="141"/>
      <c r="FH161" s="141"/>
      <c r="FI161" s="141"/>
      <c r="FJ161" s="141"/>
      <c r="FK161" s="141"/>
      <c r="FL161" s="141"/>
      <c r="FM161" s="141"/>
      <c r="FN161" s="141"/>
      <c r="FO161" s="141"/>
      <c r="FP161" s="141"/>
      <c r="FQ161" s="141"/>
      <c r="FR161" s="141"/>
      <c r="FS161" s="141"/>
      <c r="FT161" s="141"/>
      <c r="FU161" s="141"/>
      <c r="FV161" s="141"/>
      <c r="FW161" s="141"/>
      <c r="FX161" s="141"/>
    </row>
    <row r="162" spans="1:180" s="142" customFormat="1" ht="14.45" customHeight="1" x14ac:dyDescent="0.25">
      <c r="A162" s="563"/>
      <c r="B162" s="554"/>
      <c r="C162" s="558" t="s">
        <v>12</v>
      </c>
      <c r="D162" s="558"/>
      <c r="E162" s="558"/>
      <c r="F162" s="558"/>
      <c r="G162" s="558"/>
      <c r="H162" s="558"/>
      <c r="I162" s="558"/>
      <c r="J162" s="558"/>
      <c r="K162" s="558"/>
      <c r="L162" s="558"/>
      <c r="M162" s="559"/>
      <c r="N162" s="394"/>
      <c r="O162" s="696"/>
      <c r="P162" s="663"/>
      <c r="Q162" s="666"/>
      <c r="R162" s="556"/>
      <c r="S162" s="688"/>
      <c r="T162" s="691"/>
      <c r="U162" s="557"/>
      <c r="V162" s="688"/>
      <c r="W162" s="154" t="str">
        <f>[7]Summary!K28</f>
        <v>95-P1-SA-90-TS-9d-02</v>
      </c>
      <c r="X162" s="200">
        <f>[7]Summary!L28</f>
        <v>1.8597385661971468</v>
      </c>
      <c r="Y162" s="155">
        <f>[7]Summary!M28</f>
        <v>72.400000000000006</v>
      </c>
      <c r="Z162" s="155">
        <f>[7]Summary!N28</f>
        <v>4</v>
      </c>
      <c r="AA162" s="167">
        <f>[7]Summary!O28</f>
        <v>18.100000000000001</v>
      </c>
      <c r="AB162" s="255">
        <f t="shared" ref="AB162:AB165" si="29">C$161-X162</f>
        <v>5.3028357965272432</v>
      </c>
      <c r="AC162" s="340"/>
      <c r="AD162" s="343"/>
      <c r="AE162" s="141"/>
      <c r="AF162" s="141"/>
      <c r="AG162" s="141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  <c r="AV162" s="141"/>
      <c r="AW162" s="141"/>
      <c r="AX162" s="141"/>
      <c r="AY162" s="141"/>
      <c r="AZ162" s="141"/>
      <c r="BA162" s="141"/>
      <c r="BB162" s="141"/>
      <c r="BC162" s="141"/>
      <c r="BD162" s="141"/>
      <c r="BE162" s="141"/>
      <c r="BF162" s="141"/>
      <c r="BG162" s="141"/>
      <c r="BH162" s="141"/>
      <c r="BI162" s="141"/>
      <c r="BJ162" s="141"/>
      <c r="BK162" s="141"/>
      <c r="BL162" s="141"/>
      <c r="BM162" s="141"/>
      <c r="BN162" s="141"/>
      <c r="BO162" s="141"/>
      <c r="BP162" s="141"/>
      <c r="BQ162" s="141"/>
      <c r="BR162" s="141"/>
      <c r="BS162" s="141"/>
      <c r="BT162" s="141"/>
      <c r="BU162" s="141"/>
      <c r="BV162" s="141"/>
      <c r="BW162" s="141"/>
      <c r="BX162" s="141"/>
      <c r="BY162" s="141"/>
      <c r="BZ162" s="141"/>
      <c r="CA162" s="141"/>
      <c r="CB162" s="141"/>
      <c r="CC162" s="141"/>
      <c r="CD162" s="141"/>
      <c r="CE162" s="141"/>
      <c r="CF162" s="141"/>
      <c r="CG162" s="141"/>
      <c r="CH162" s="141"/>
      <c r="CI162" s="141"/>
      <c r="CJ162" s="141"/>
      <c r="CK162" s="141"/>
      <c r="CL162" s="141"/>
      <c r="CM162" s="141"/>
      <c r="CN162" s="141"/>
      <c r="CO162" s="141"/>
      <c r="CP162" s="141"/>
      <c r="CQ162" s="141"/>
      <c r="CR162" s="141"/>
      <c r="CS162" s="141"/>
      <c r="CT162" s="141"/>
      <c r="CU162" s="141"/>
      <c r="CV162" s="141"/>
      <c r="CW162" s="141"/>
      <c r="CX162" s="141"/>
      <c r="CY162" s="141"/>
      <c r="CZ162" s="141"/>
      <c r="DA162" s="141"/>
      <c r="DB162" s="141"/>
      <c r="DC162" s="141"/>
      <c r="DD162" s="141"/>
      <c r="DE162" s="141"/>
      <c r="DF162" s="141"/>
      <c r="DG162" s="141"/>
      <c r="DH162" s="141"/>
      <c r="DI162" s="141"/>
      <c r="DJ162" s="141"/>
      <c r="DK162" s="141"/>
      <c r="DL162" s="141"/>
      <c r="DM162" s="141"/>
      <c r="DN162" s="141"/>
      <c r="DO162" s="141"/>
      <c r="DP162" s="141"/>
      <c r="DQ162" s="141"/>
      <c r="DR162" s="141"/>
      <c r="DS162" s="141"/>
      <c r="DT162" s="141"/>
      <c r="DU162" s="141"/>
      <c r="DV162" s="141"/>
      <c r="DW162" s="141"/>
      <c r="DX162" s="141"/>
      <c r="DY162" s="141"/>
      <c r="DZ162" s="141"/>
      <c r="EA162" s="141"/>
      <c r="EB162" s="141"/>
      <c r="EC162" s="141"/>
      <c r="ED162" s="141"/>
      <c r="EE162" s="141"/>
      <c r="EF162" s="141"/>
      <c r="EG162" s="141"/>
      <c r="EH162" s="141"/>
      <c r="EI162" s="141"/>
      <c r="EJ162" s="141"/>
      <c r="EK162" s="141"/>
      <c r="EL162" s="141"/>
      <c r="EM162" s="141"/>
      <c r="EN162" s="141"/>
      <c r="EO162" s="141"/>
      <c r="EP162" s="141"/>
      <c r="EQ162" s="141"/>
      <c r="ER162" s="141"/>
      <c r="ES162" s="141"/>
      <c r="ET162" s="141"/>
      <c r="EU162" s="141"/>
      <c r="EV162" s="141"/>
      <c r="EW162" s="141"/>
      <c r="EX162" s="141"/>
      <c r="EY162" s="141"/>
      <c r="EZ162" s="141"/>
      <c r="FA162" s="141"/>
      <c r="FB162" s="141"/>
      <c r="FC162" s="141"/>
      <c r="FD162" s="141"/>
      <c r="FE162" s="141"/>
      <c r="FF162" s="141"/>
      <c r="FG162" s="141"/>
      <c r="FH162" s="141"/>
      <c r="FI162" s="141"/>
      <c r="FJ162" s="141"/>
      <c r="FK162" s="141"/>
      <c r="FL162" s="141"/>
      <c r="FM162" s="141"/>
      <c r="FN162" s="141"/>
      <c r="FO162" s="141"/>
      <c r="FP162" s="141"/>
      <c r="FQ162" s="141"/>
      <c r="FR162" s="141"/>
      <c r="FS162" s="141"/>
      <c r="FT162" s="141"/>
      <c r="FU162" s="141"/>
      <c r="FV162" s="141"/>
      <c r="FW162" s="141"/>
      <c r="FX162" s="141"/>
    </row>
    <row r="163" spans="1:180" s="142" customFormat="1" ht="14.45" customHeight="1" x14ac:dyDescent="0.25">
      <c r="A163" s="563"/>
      <c r="B163" s="554"/>
      <c r="C163" s="558"/>
      <c r="D163" s="558"/>
      <c r="E163" s="558"/>
      <c r="F163" s="558"/>
      <c r="G163" s="558"/>
      <c r="H163" s="558"/>
      <c r="I163" s="558"/>
      <c r="J163" s="558"/>
      <c r="K163" s="558"/>
      <c r="L163" s="558"/>
      <c r="M163" s="559"/>
      <c r="N163" s="394"/>
      <c r="O163" s="696"/>
      <c r="P163" s="663"/>
      <c r="Q163" s="666"/>
      <c r="R163" s="556"/>
      <c r="S163" s="688"/>
      <c r="T163" s="691"/>
      <c r="U163" s="557"/>
      <c r="V163" s="688"/>
      <c r="W163" s="154" t="str">
        <f>[7]Summary!K29</f>
        <v>95-P1-SA-90-TS-9d-03</v>
      </c>
      <c r="X163" s="200">
        <f>[7]Summary!L29</f>
        <v>1.8500332576897689</v>
      </c>
      <c r="Y163" s="155">
        <f>[7]Summary!M29</f>
        <v>70.8</v>
      </c>
      <c r="Z163" s="155">
        <f>[7]Summary!N29</f>
        <v>4</v>
      </c>
      <c r="AA163" s="167">
        <f>[7]Summary!O29</f>
        <v>17.7</v>
      </c>
      <c r="AB163" s="255">
        <f t="shared" si="29"/>
        <v>5.3125411050346214</v>
      </c>
      <c r="AC163" s="340"/>
      <c r="AD163" s="343"/>
      <c r="AE163" s="141"/>
      <c r="AF163" s="141"/>
      <c r="AG163" s="141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  <c r="AV163" s="141"/>
      <c r="AW163" s="141"/>
      <c r="AX163" s="141"/>
      <c r="AY163" s="141"/>
      <c r="AZ163" s="141"/>
      <c r="BA163" s="141"/>
      <c r="BB163" s="141"/>
      <c r="BC163" s="141"/>
      <c r="BD163" s="141"/>
      <c r="BE163" s="141"/>
      <c r="BF163" s="141"/>
      <c r="BG163" s="141"/>
      <c r="BH163" s="141"/>
      <c r="BI163" s="141"/>
      <c r="BJ163" s="141"/>
      <c r="BK163" s="141"/>
      <c r="BL163" s="141"/>
      <c r="BM163" s="141"/>
      <c r="BN163" s="141"/>
      <c r="BO163" s="141"/>
      <c r="BP163" s="141"/>
      <c r="BQ163" s="141"/>
      <c r="BR163" s="141"/>
      <c r="BS163" s="141"/>
      <c r="BT163" s="141"/>
      <c r="BU163" s="141"/>
      <c r="BV163" s="141"/>
      <c r="BW163" s="141"/>
      <c r="BX163" s="141"/>
      <c r="BY163" s="141"/>
      <c r="BZ163" s="141"/>
      <c r="CA163" s="141"/>
      <c r="CB163" s="141"/>
      <c r="CC163" s="141"/>
      <c r="CD163" s="141"/>
      <c r="CE163" s="141"/>
      <c r="CF163" s="141"/>
      <c r="CG163" s="141"/>
      <c r="CH163" s="141"/>
      <c r="CI163" s="141"/>
      <c r="CJ163" s="141"/>
      <c r="CK163" s="141"/>
      <c r="CL163" s="141"/>
      <c r="CM163" s="141"/>
      <c r="CN163" s="141"/>
      <c r="CO163" s="141"/>
      <c r="CP163" s="141"/>
      <c r="CQ163" s="141"/>
      <c r="CR163" s="141"/>
      <c r="CS163" s="141"/>
      <c r="CT163" s="141"/>
      <c r="CU163" s="141"/>
      <c r="CV163" s="141"/>
      <c r="CW163" s="141"/>
      <c r="CX163" s="141"/>
      <c r="CY163" s="141"/>
      <c r="CZ163" s="141"/>
      <c r="DA163" s="141"/>
      <c r="DB163" s="141"/>
      <c r="DC163" s="141"/>
      <c r="DD163" s="141"/>
      <c r="DE163" s="141"/>
      <c r="DF163" s="141"/>
      <c r="DG163" s="141"/>
      <c r="DH163" s="141"/>
      <c r="DI163" s="141"/>
      <c r="DJ163" s="141"/>
      <c r="DK163" s="141"/>
      <c r="DL163" s="141"/>
      <c r="DM163" s="141"/>
      <c r="DN163" s="141"/>
      <c r="DO163" s="141"/>
      <c r="DP163" s="141"/>
      <c r="DQ163" s="141"/>
      <c r="DR163" s="141"/>
      <c r="DS163" s="141"/>
      <c r="DT163" s="141"/>
      <c r="DU163" s="141"/>
      <c r="DV163" s="141"/>
      <c r="DW163" s="141"/>
      <c r="DX163" s="141"/>
      <c r="DY163" s="141"/>
      <c r="DZ163" s="141"/>
      <c r="EA163" s="141"/>
      <c r="EB163" s="141"/>
      <c r="EC163" s="141"/>
      <c r="ED163" s="141"/>
      <c r="EE163" s="141"/>
      <c r="EF163" s="141"/>
      <c r="EG163" s="141"/>
      <c r="EH163" s="141"/>
      <c r="EI163" s="141"/>
      <c r="EJ163" s="141"/>
      <c r="EK163" s="141"/>
      <c r="EL163" s="141"/>
      <c r="EM163" s="141"/>
      <c r="EN163" s="141"/>
      <c r="EO163" s="141"/>
      <c r="EP163" s="141"/>
      <c r="EQ163" s="141"/>
      <c r="ER163" s="141"/>
      <c r="ES163" s="141"/>
      <c r="ET163" s="141"/>
      <c r="EU163" s="141"/>
      <c r="EV163" s="141"/>
      <c r="EW163" s="141"/>
      <c r="EX163" s="141"/>
      <c r="EY163" s="141"/>
      <c r="EZ163" s="141"/>
      <c r="FA163" s="141"/>
      <c r="FB163" s="141"/>
      <c r="FC163" s="141"/>
      <c r="FD163" s="141"/>
      <c r="FE163" s="141"/>
      <c r="FF163" s="141"/>
      <c r="FG163" s="141"/>
      <c r="FH163" s="141"/>
      <c r="FI163" s="141"/>
      <c r="FJ163" s="141"/>
      <c r="FK163" s="141"/>
      <c r="FL163" s="141"/>
      <c r="FM163" s="141"/>
      <c r="FN163" s="141"/>
      <c r="FO163" s="141"/>
      <c r="FP163" s="141"/>
      <c r="FQ163" s="141"/>
      <c r="FR163" s="141"/>
      <c r="FS163" s="141"/>
      <c r="FT163" s="141"/>
      <c r="FU163" s="141"/>
      <c r="FV163" s="141"/>
      <c r="FW163" s="141"/>
      <c r="FX163" s="141"/>
    </row>
    <row r="164" spans="1:180" s="142" customFormat="1" ht="14.45" customHeight="1" x14ac:dyDescent="0.25">
      <c r="A164" s="563"/>
      <c r="B164" s="554"/>
      <c r="C164" s="558"/>
      <c r="D164" s="558"/>
      <c r="E164" s="558"/>
      <c r="F164" s="558"/>
      <c r="G164" s="558"/>
      <c r="H164" s="558"/>
      <c r="I164" s="558"/>
      <c r="J164" s="558"/>
      <c r="K164" s="558"/>
      <c r="L164" s="558"/>
      <c r="M164" s="559"/>
      <c r="N164" s="394"/>
      <c r="O164" s="696"/>
      <c r="P164" s="663"/>
      <c r="Q164" s="666"/>
      <c r="R164" s="556"/>
      <c r="S164" s="688"/>
      <c r="T164" s="691"/>
      <c r="U164" s="557"/>
      <c r="V164" s="688"/>
      <c r="W164" s="154" t="str">
        <f>[7]Summary!K30</f>
        <v>95-P1-SA-90-TS-9d-04</v>
      </c>
      <c r="X164" s="200">
        <f>[7]Summary!L30</f>
        <v>1.8597385661971468</v>
      </c>
      <c r="Y164" s="155">
        <f>[7]Summary!M30</f>
        <v>72.400000000000006</v>
      </c>
      <c r="Z164" s="155">
        <f>[7]Summary!N30</f>
        <v>4</v>
      </c>
      <c r="AA164" s="167">
        <f>[7]Summary!O30</f>
        <v>18.100000000000001</v>
      </c>
      <c r="AB164" s="255">
        <f t="shared" si="29"/>
        <v>5.3028357965272432</v>
      </c>
      <c r="AC164" s="340"/>
      <c r="AD164" s="343"/>
      <c r="AE164" s="141"/>
      <c r="AF164" s="141"/>
      <c r="AG164" s="141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  <c r="AV164" s="141"/>
      <c r="AW164" s="141"/>
      <c r="AX164" s="141"/>
      <c r="AY164" s="141"/>
      <c r="AZ164" s="141"/>
      <c r="BA164" s="141"/>
      <c r="BB164" s="141"/>
      <c r="BC164" s="141"/>
      <c r="BD164" s="141"/>
      <c r="BE164" s="141"/>
      <c r="BF164" s="141"/>
      <c r="BG164" s="141"/>
      <c r="BH164" s="141"/>
      <c r="BI164" s="141"/>
      <c r="BJ164" s="141"/>
      <c r="BK164" s="141"/>
      <c r="BL164" s="141"/>
      <c r="BM164" s="141"/>
      <c r="BN164" s="141"/>
      <c r="BO164" s="141"/>
      <c r="BP164" s="141"/>
      <c r="BQ164" s="141"/>
      <c r="BR164" s="141"/>
      <c r="BS164" s="141"/>
      <c r="BT164" s="141"/>
      <c r="BU164" s="141"/>
      <c r="BV164" s="141"/>
      <c r="BW164" s="141"/>
      <c r="BX164" s="141"/>
      <c r="BY164" s="141"/>
      <c r="BZ164" s="141"/>
      <c r="CA164" s="141"/>
      <c r="CB164" s="141"/>
      <c r="CC164" s="141"/>
      <c r="CD164" s="141"/>
      <c r="CE164" s="141"/>
      <c r="CF164" s="141"/>
      <c r="CG164" s="141"/>
      <c r="CH164" s="141"/>
      <c r="CI164" s="141"/>
      <c r="CJ164" s="141"/>
      <c r="CK164" s="141"/>
      <c r="CL164" s="141"/>
      <c r="CM164" s="141"/>
      <c r="CN164" s="141"/>
      <c r="CO164" s="141"/>
      <c r="CP164" s="141"/>
      <c r="CQ164" s="141"/>
      <c r="CR164" s="141"/>
      <c r="CS164" s="141"/>
      <c r="CT164" s="141"/>
      <c r="CU164" s="141"/>
      <c r="CV164" s="141"/>
      <c r="CW164" s="141"/>
      <c r="CX164" s="141"/>
      <c r="CY164" s="141"/>
      <c r="CZ164" s="141"/>
      <c r="DA164" s="141"/>
      <c r="DB164" s="141"/>
      <c r="DC164" s="141"/>
      <c r="DD164" s="141"/>
      <c r="DE164" s="141"/>
      <c r="DF164" s="141"/>
      <c r="DG164" s="141"/>
      <c r="DH164" s="141"/>
      <c r="DI164" s="141"/>
      <c r="DJ164" s="141"/>
      <c r="DK164" s="141"/>
      <c r="DL164" s="141"/>
      <c r="DM164" s="141"/>
      <c r="DN164" s="141"/>
      <c r="DO164" s="141"/>
      <c r="DP164" s="141"/>
      <c r="DQ164" s="141"/>
      <c r="DR164" s="141"/>
      <c r="DS164" s="141"/>
      <c r="DT164" s="141"/>
      <c r="DU164" s="141"/>
      <c r="DV164" s="141"/>
      <c r="DW164" s="141"/>
      <c r="DX164" s="141"/>
      <c r="DY164" s="141"/>
      <c r="DZ164" s="141"/>
      <c r="EA164" s="141"/>
      <c r="EB164" s="141"/>
      <c r="EC164" s="141"/>
      <c r="ED164" s="141"/>
      <c r="EE164" s="141"/>
      <c r="EF164" s="141"/>
      <c r="EG164" s="141"/>
      <c r="EH164" s="141"/>
      <c r="EI164" s="141"/>
      <c r="EJ164" s="141"/>
      <c r="EK164" s="141"/>
      <c r="EL164" s="141"/>
      <c r="EM164" s="141"/>
      <c r="EN164" s="141"/>
      <c r="EO164" s="141"/>
      <c r="EP164" s="141"/>
      <c r="EQ164" s="141"/>
      <c r="ER164" s="141"/>
      <c r="ES164" s="141"/>
      <c r="ET164" s="141"/>
      <c r="EU164" s="141"/>
      <c r="EV164" s="141"/>
      <c r="EW164" s="141"/>
      <c r="EX164" s="141"/>
      <c r="EY164" s="141"/>
      <c r="EZ164" s="141"/>
      <c r="FA164" s="141"/>
      <c r="FB164" s="141"/>
      <c r="FC164" s="141"/>
      <c r="FD164" s="141"/>
      <c r="FE164" s="141"/>
      <c r="FF164" s="141"/>
      <c r="FG164" s="141"/>
      <c r="FH164" s="141"/>
      <c r="FI164" s="141"/>
      <c r="FJ164" s="141"/>
      <c r="FK164" s="141"/>
      <c r="FL164" s="141"/>
      <c r="FM164" s="141"/>
      <c r="FN164" s="141"/>
      <c r="FO164" s="141"/>
      <c r="FP164" s="141"/>
      <c r="FQ164" s="141"/>
      <c r="FR164" s="141"/>
      <c r="FS164" s="141"/>
      <c r="FT164" s="141"/>
      <c r="FU164" s="141"/>
      <c r="FV164" s="141"/>
      <c r="FW164" s="141"/>
      <c r="FX164" s="141"/>
    </row>
    <row r="165" spans="1:180" s="142" customFormat="1" ht="15" customHeight="1" thickBot="1" x14ac:dyDescent="0.3">
      <c r="A165" s="563"/>
      <c r="B165" s="555"/>
      <c r="C165" s="560"/>
      <c r="D165" s="560"/>
      <c r="E165" s="560"/>
      <c r="F165" s="560"/>
      <c r="G165" s="560"/>
      <c r="H165" s="560"/>
      <c r="I165" s="560"/>
      <c r="J165" s="560"/>
      <c r="K165" s="560"/>
      <c r="L165" s="560"/>
      <c r="M165" s="561"/>
      <c r="N165" s="394"/>
      <c r="O165" s="696"/>
      <c r="P165" s="664"/>
      <c r="Q165" s="667"/>
      <c r="R165" s="686"/>
      <c r="S165" s="689"/>
      <c r="T165" s="692"/>
      <c r="U165" s="694"/>
      <c r="V165" s="689"/>
      <c r="W165" s="165" t="str">
        <f>[7]Summary!K31</f>
        <v>95-P1-SA-90-TS-9d-05</v>
      </c>
      <c r="X165" s="201">
        <f>[7]Summary!L31</f>
        <v>1.8549130223078556</v>
      </c>
      <c r="Y165" s="208">
        <f>[7]Summary!M31</f>
        <v>71.599999999999994</v>
      </c>
      <c r="Z165" s="208">
        <f>[7]Summary!N31</f>
        <v>4</v>
      </c>
      <c r="AA165" s="168">
        <f>[7]Summary!O31</f>
        <v>17.899999999999999</v>
      </c>
      <c r="AB165" s="256">
        <f t="shared" si="29"/>
        <v>5.3076613404165345</v>
      </c>
      <c r="AC165" s="341"/>
      <c r="AD165" s="344"/>
      <c r="AE165" s="141"/>
      <c r="AF165" s="141"/>
      <c r="AG165" s="141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  <c r="AV165" s="141"/>
      <c r="AW165" s="141"/>
      <c r="AX165" s="141"/>
      <c r="AY165" s="141"/>
      <c r="AZ165" s="141"/>
      <c r="BA165" s="141"/>
      <c r="BB165" s="141"/>
      <c r="BC165" s="141"/>
      <c r="BD165" s="141"/>
      <c r="BE165" s="141"/>
      <c r="BF165" s="141"/>
      <c r="BG165" s="141"/>
      <c r="BH165" s="141"/>
      <c r="BI165" s="141"/>
      <c r="BJ165" s="141"/>
      <c r="BK165" s="141"/>
      <c r="BL165" s="141"/>
      <c r="BM165" s="141"/>
      <c r="BN165" s="141"/>
      <c r="BO165" s="141"/>
      <c r="BP165" s="141"/>
      <c r="BQ165" s="141"/>
      <c r="BR165" s="141"/>
      <c r="BS165" s="141"/>
      <c r="BT165" s="141"/>
      <c r="BU165" s="141"/>
      <c r="BV165" s="141"/>
      <c r="BW165" s="141"/>
      <c r="BX165" s="141"/>
      <c r="BY165" s="141"/>
      <c r="BZ165" s="141"/>
      <c r="CA165" s="141"/>
      <c r="CB165" s="141"/>
      <c r="CC165" s="141"/>
      <c r="CD165" s="141"/>
      <c r="CE165" s="141"/>
      <c r="CF165" s="141"/>
      <c r="CG165" s="141"/>
      <c r="CH165" s="141"/>
      <c r="CI165" s="141"/>
      <c r="CJ165" s="141"/>
      <c r="CK165" s="141"/>
      <c r="CL165" s="141"/>
      <c r="CM165" s="141"/>
      <c r="CN165" s="141"/>
      <c r="CO165" s="141"/>
      <c r="CP165" s="141"/>
      <c r="CQ165" s="141"/>
      <c r="CR165" s="141"/>
      <c r="CS165" s="141"/>
      <c r="CT165" s="141"/>
      <c r="CU165" s="141"/>
      <c r="CV165" s="141"/>
      <c r="CW165" s="141"/>
      <c r="CX165" s="141"/>
      <c r="CY165" s="141"/>
      <c r="CZ165" s="141"/>
      <c r="DA165" s="141"/>
      <c r="DB165" s="141"/>
      <c r="DC165" s="141"/>
      <c r="DD165" s="141"/>
      <c r="DE165" s="141"/>
      <c r="DF165" s="141"/>
      <c r="DG165" s="141"/>
      <c r="DH165" s="141"/>
      <c r="DI165" s="141"/>
      <c r="DJ165" s="141"/>
      <c r="DK165" s="141"/>
      <c r="DL165" s="141"/>
      <c r="DM165" s="141"/>
      <c r="DN165" s="141"/>
      <c r="DO165" s="141"/>
      <c r="DP165" s="141"/>
      <c r="DQ165" s="141"/>
      <c r="DR165" s="141"/>
      <c r="DS165" s="141"/>
      <c r="DT165" s="141"/>
      <c r="DU165" s="141"/>
      <c r="DV165" s="141"/>
      <c r="DW165" s="141"/>
      <c r="DX165" s="141"/>
      <c r="DY165" s="141"/>
      <c r="DZ165" s="141"/>
      <c r="EA165" s="141"/>
      <c r="EB165" s="141"/>
      <c r="EC165" s="141"/>
      <c r="ED165" s="141"/>
      <c r="EE165" s="141"/>
      <c r="EF165" s="141"/>
      <c r="EG165" s="141"/>
      <c r="EH165" s="141"/>
      <c r="EI165" s="141"/>
      <c r="EJ165" s="141"/>
      <c r="EK165" s="141"/>
      <c r="EL165" s="141"/>
      <c r="EM165" s="141"/>
      <c r="EN165" s="141"/>
      <c r="EO165" s="141"/>
      <c r="EP165" s="141"/>
      <c r="EQ165" s="141"/>
      <c r="ER165" s="141"/>
      <c r="ES165" s="141"/>
      <c r="ET165" s="141"/>
      <c r="EU165" s="141"/>
      <c r="EV165" s="141"/>
      <c r="EW165" s="141"/>
      <c r="EX165" s="141"/>
      <c r="EY165" s="141"/>
      <c r="EZ165" s="141"/>
      <c r="FA165" s="141"/>
      <c r="FB165" s="141"/>
      <c r="FC165" s="141"/>
      <c r="FD165" s="141"/>
      <c r="FE165" s="141"/>
      <c r="FF165" s="141"/>
      <c r="FG165" s="141"/>
      <c r="FH165" s="141"/>
      <c r="FI165" s="141"/>
      <c r="FJ165" s="141"/>
      <c r="FK165" s="141"/>
      <c r="FL165" s="141"/>
      <c r="FM165" s="141"/>
      <c r="FN165" s="141"/>
      <c r="FO165" s="141"/>
      <c r="FP165" s="141"/>
      <c r="FQ165" s="141"/>
      <c r="FR165" s="141"/>
      <c r="FS165" s="141"/>
      <c r="FT165" s="141"/>
      <c r="FU165" s="141"/>
      <c r="FV165" s="141"/>
      <c r="FW165" s="141"/>
      <c r="FX165" s="141"/>
    </row>
    <row r="166" spans="1:180" s="142" customFormat="1" ht="15" customHeight="1" thickTop="1" x14ac:dyDescent="0.25">
      <c r="A166" s="183"/>
      <c r="B166" s="553" t="s">
        <v>40</v>
      </c>
      <c r="C166" s="152">
        <f>AVERAGE(J166:J168)</f>
        <v>7.4957246779979796</v>
      </c>
      <c r="D166" s="556" t="s">
        <v>12</v>
      </c>
      <c r="E166" s="556"/>
      <c r="F166" s="153">
        <f>AVERAGE(K166:K168)</f>
        <v>31313000.000000004</v>
      </c>
      <c r="G166" s="557" t="s">
        <v>12</v>
      </c>
      <c r="H166" s="557"/>
      <c r="I166" s="154" t="str">
        <f>[8]Summary!K6</f>
        <v>95-P1-SA-90-PC-15d-01</v>
      </c>
      <c r="J166" s="298">
        <f>[8]Summary!L6</f>
        <v>7.4957246779979796</v>
      </c>
      <c r="K166" s="329">
        <f>[8]Summary!M6</f>
        <v>31313000.000000004</v>
      </c>
      <c r="L166" s="329">
        <f>[8]Summary!N6</f>
        <v>1730000</v>
      </c>
      <c r="M166" s="154">
        <f>[8]Summary!O6</f>
        <v>18.100000000000001</v>
      </c>
      <c r="N166" s="394"/>
      <c r="O166" s="696"/>
      <c r="P166" s="662" t="s">
        <v>40</v>
      </c>
      <c r="Q166" s="665">
        <f>AVERAGE(X166:X168)</f>
        <v>1.8557014401060614</v>
      </c>
      <c r="R166" s="685">
        <f>STDEV(X166:X168)</f>
        <v>5.0540589487899955E-3</v>
      </c>
      <c r="S166" s="687">
        <f>R166/Q166</f>
        <v>2.7235302185793066E-3</v>
      </c>
      <c r="T166" s="690">
        <f>AVERAGE(Y166:Y168)</f>
        <v>71.733333333333334</v>
      </c>
      <c r="U166" s="693">
        <f>STDEV(Y166:Y168)</f>
        <v>0.83266639978645696</v>
      </c>
      <c r="V166" s="687">
        <f>U166/T166</f>
        <v>1.1607802971000794E-2</v>
      </c>
      <c r="W166" s="164" t="str">
        <f>[8]Summary!K27</f>
        <v>95-P1-SA-90-TS-15d-01</v>
      </c>
      <c r="X166" s="199">
        <f>[8]Summary!L27</f>
        <v>1.8573324964312685</v>
      </c>
      <c r="Y166" s="207">
        <f>[8]Summary!M27</f>
        <v>72</v>
      </c>
      <c r="Z166" s="207">
        <f>[8]Summary!N27</f>
        <v>4</v>
      </c>
      <c r="AA166" s="164">
        <f>[8]Summary!O27</f>
        <v>18</v>
      </c>
      <c r="AB166" s="254">
        <f>C$166-X166</f>
        <v>5.6383921815667115</v>
      </c>
      <c r="AC166" s="339">
        <f>AVERAGE(AB166:AB170)</f>
        <v>5.6393734962333424</v>
      </c>
      <c r="AD166" s="342">
        <f>STDEV(AB166:AB170)</f>
        <v>4.0588234841236748E-3</v>
      </c>
      <c r="AE166" s="141"/>
      <c r="AF166" s="141"/>
      <c r="AG166" s="141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  <c r="AV166" s="141"/>
      <c r="AW166" s="141"/>
      <c r="AX166" s="141"/>
      <c r="AY166" s="141"/>
      <c r="AZ166" s="141"/>
      <c r="BA166" s="141"/>
      <c r="BB166" s="141"/>
      <c r="BC166" s="141"/>
      <c r="BD166" s="141"/>
      <c r="BE166" s="141"/>
      <c r="BF166" s="141"/>
      <c r="BG166" s="141"/>
      <c r="BH166" s="141"/>
      <c r="BI166" s="141"/>
      <c r="BJ166" s="141"/>
      <c r="BK166" s="141"/>
      <c r="BL166" s="141"/>
      <c r="BM166" s="141"/>
      <c r="BN166" s="141"/>
      <c r="BO166" s="141"/>
      <c r="BP166" s="141"/>
      <c r="BQ166" s="141"/>
      <c r="BR166" s="141"/>
      <c r="BS166" s="141"/>
      <c r="BT166" s="141"/>
      <c r="BU166" s="141"/>
      <c r="BV166" s="141"/>
      <c r="BW166" s="141"/>
      <c r="BX166" s="141"/>
      <c r="BY166" s="141"/>
      <c r="BZ166" s="141"/>
      <c r="CA166" s="141"/>
      <c r="CB166" s="141"/>
      <c r="CC166" s="141"/>
      <c r="CD166" s="141"/>
      <c r="CE166" s="141"/>
      <c r="CF166" s="141"/>
      <c r="CG166" s="141"/>
      <c r="CH166" s="141"/>
      <c r="CI166" s="141"/>
      <c r="CJ166" s="141"/>
      <c r="CK166" s="141"/>
      <c r="CL166" s="141"/>
      <c r="CM166" s="141"/>
      <c r="CN166" s="141"/>
      <c r="CO166" s="141"/>
      <c r="CP166" s="141"/>
      <c r="CQ166" s="141"/>
      <c r="CR166" s="141"/>
      <c r="CS166" s="141"/>
      <c r="CT166" s="141"/>
      <c r="CU166" s="141"/>
      <c r="CV166" s="141"/>
      <c r="CW166" s="141"/>
      <c r="CX166" s="141"/>
      <c r="CY166" s="141"/>
      <c r="CZ166" s="141"/>
      <c r="DA166" s="141"/>
      <c r="DB166" s="141"/>
      <c r="DC166" s="141"/>
      <c r="DD166" s="141"/>
      <c r="DE166" s="141"/>
      <c r="DF166" s="141"/>
      <c r="DG166" s="141"/>
      <c r="DH166" s="141"/>
      <c r="DI166" s="141"/>
      <c r="DJ166" s="141"/>
      <c r="DK166" s="141"/>
      <c r="DL166" s="141"/>
      <c r="DM166" s="141"/>
      <c r="DN166" s="141"/>
      <c r="DO166" s="141"/>
      <c r="DP166" s="141"/>
      <c r="DQ166" s="141"/>
      <c r="DR166" s="141"/>
      <c r="DS166" s="141"/>
      <c r="DT166" s="141"/>
      <c r="DU166" s="141"/>
      <c r="DV166" s="141"/>
      <c r="DW166" s="141"/>
      <c r="DX166" s="141"/>
      <c r="DY166" s="141"/>
      <c r="DZ166" s="141"/>
      <c r="EA166" s="141"/>
      <c r="EB166" s="141"/>
      <c r="EC166" s="141"/>
      <c r="ED166" s="141"/>
      <c r="EE166" s="141"/>
      <c r="EF166" s="141"/>
      <c r="EG166" s="141"/>
      <c r="EH166" s="141"/>
      <c r="EI166" s="141"/>
      <c r="EJ166" s="141"/>
      <c r="EK166" s="141"/>
      <c r="EL166" s="141"/>
      <c r="EM166" s="141"/>
      <c r="EN166" s="141"/>
      <c r="EO166" s="141"/>
      <c r="EP166" s="141"/>
      <c r="EQ166" s="141"/>
      <c r="ER166" s="141"/>
      <c r="ES166" s="141"/>
      <c r="ET166" s="141"/>
      <c r="EU166" s="141"/>
      <c r="EV166" s="141"/>
      <c r="EW166" s="141"/>
      <c r="EX166" s="141"/>
      <c r="EY166" s="141"/>
      <c r="EZ166" s="141"/>
      <c r="FA166" s="141"/>
      <c r="FB166" s="141"/>
      <c r="FC166" s="141"/>
      <c r="FD166" s="141"/>
      <c r="FE166" s="141"/>
      <c r="FF166" s="141"/>
      <c r="FG166" s="141"/>
      <c r="FH166" s="141"/>
      <c r="FI166" s="141"/>
      <c r="FJ166" s="141"/>
      <c r="FK166" s="141"/>
      <c r="FL166" s="141"/>
      <c r="FM166" s="141"/>
      <c r="FN166" s="141"/>
      <c r="FO166" s="141"/>
      <c r="FP166" s="141"/>
      <c r="FQ166" s="141"/>
      <c r="FR166" s="141"/>
      <c r="FS166" s="141"/>
      <c r="FT166" s="141"/>
      <c r="FU166" s="141"/>
      <c r="FV166" s="141"/>
      <c r="FW166" s="141"/>
      <c r="FX166" s="141"/>
    </row>
    <row r="167" spans="1:180" s="142" customFormat="1" ht="14.45" customHeight="1" x14ac:dyDescent="0.25">
      <c r="A167" s="183"/>
      <c r="B167" s="554"/>
      <c r="C167" s="558" t="s">
        <v>12</v>
      </c>
      <c r="D167" s="558"/>
      <c r="E167" s="558"/>
      <c r="F167" s="558"/>
      <c r="G167" s="558"/>
      <c r="H167" s="558"/>
      <c r="I167" s="558"/>
      <c r="J167" s="558"/>
      <c r="K167" s="558"/>
      <c r="L167" s="558"/>
      <c r="M167" s="559"/>
      <c r="N167" s="394"/>
      <c r="O167" s="696"/>
      <c r="P167" s="663"/>
      <c r="Q167" s="666"/>
      <c r="R167" s="556"/>
      <c r="S167" s="688"/>
      <c r="T167" s="691"/>
      <c r="U167" s="557"/>
      <c r="V167" s="688"/>
      <c r="W167" s="154" t="str">
        <f>[8]Summary!K28</f>
        <v>95-P1-SA-90-TS-15d-02</v>
      </c>
      <c r="X167" s="200">
        <f>[8]Summary!L28</f>
        <v>1.8597385661971468</v>
      </c>
      <c r="Y167" s="155">
        <f>[8]Summary!M28</f>
        <v>72.400000000000006</v>
      </c>
      <c r="Z167" s="155">
        <f>[8]Summary!N28</f>
        <v>4</v>
      </c>
      <c r="AA167" s="154">
        <f>[8]Summary!O28</f>
        <v>18.100000000000001</v>
      </c>
      <c r="AB167" s="255">
        <f t="shared" ref="AB167:AB170" si="30">C$166-X167</f>
        <v>5.6359861118008325</v>
      </c>
      <c r="AC167" s="340"/>
      <c r="AD167" s="343"/>
      <c r="AE167" s="141"/>
      <c r="AF167" s="141"/>
      <c r="AG167" s="141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  <c r="AV167" s="141"/>
      <c r="AW167" s="141"/>
      <c r="AX167" s="141"/>
      <c r="AY167" s="141"/>
      <c r="AZ167" s="141"/>
      <c r="BA167" s="141"/>
      <c r="BB167" s="141"/>
      <c r="BC167" s="141"/>
      <c r="BD167" s="141"/>
      <c r="BE167" s="141"/>
      <c r="BF167" s="141"/>
      <c r="BG167" s="141"/>
      <c r="BH167" s="141"/>
      <c r="BI167" s="141"/>
      <c r="BJ167" s="141"/>
      <c r="BK167" s="141"/>
      <c r="BL167" s="141"/>
      <c r="BM167" s="141"/>
      <c r="BN167" s="141"/>
      <c r="BO167" s="141"/>
      <c r="BP167" s="141"/>
      <c r="BQ167" s="141"/>
      <c r="BR167" s="141"/>
      <c r="BS167" s="141"/>
      <c r="BT167" s="141"/>
      <c r="BU167" s="141"/>
      <c r="BV167" s="141"/>
      <c r="BW167" s="141"/>
      <c r="BX167" s="141"/>
      <c r="BY167" s="141"/>
      <c r="BZ167" s="141"/>
      <c r="CA167" s="141"/>
      <c r="CB167" s="141"/>
      <c r="CC167" s="141"/>
      <c r="CD167" s="141"/>
      <c r="CE167" s="141"/>
      <c r="CF167" s="141"/>
      <c r="CG167" s="141"/>
      <c r="CH167" s="141"/>
      <c r="CI167" s="141"/>
      <c r="CJ167" s="141"/>
      <c r="CK167" s="141"/>
      <c r="CL167" s="141"/>
      <c r="CM167" s="141"/>
      <c r="CN167" s="141"/>
      <c r="CO167" s="141"/>
      <c r="CP167" s="141"/>
      <c r="CQ167" s="141"/>
      <c r="CR167" s="141"/>
      <c r="CS167" s="141"/>
      <c r="CT167" s="141"/>
      <c r="CU167" s="141"/>
      <c r="CV167" s="141"/>
      <c r="CW167" s="141"/>
      <c r="CX167" s="141"/>
      <c r="CY167" s="141"/>
      <c r="CZ167" s="141"/>
      <c r="DA167" s="141"/>
      <c r="DB167" s="141"/>
      <c r="DC167" s="141"/>
      <c r="DD167" s="141"/>
      <c r="DE167" s="141"/>
      <c r="DF167" s="141"/>
      <c r="DG167" s="141"/>
      <c r="DH167" s="141"/>
      <c r="DI167" s="141"/>
      <c r="DJ167" s="141"/>
      <c r="DK167" s="141"/>
      <c r="DL167" s="141"/>
      <c r="DM167" s="141"/>
      <c r="DN167" s="141"/>
      <c r="DO167" s="141"/>
      <c r="DP167" s="141"/>
      <c r="DQ167" s="141"/>
      <c r="DR167" s="141"/>
      <c r="DS167" s="141"/>
      <c r="DT167" s="141"/>
      <c r="DU167" s="141"/>
      <c r="DV167" s="141"/>
      <c r="DW167" s="141"/>
      <c r="DX167" s="141"/>
      <c r="DY167" s="141"/>
      <c r="DZ167" s="141"/>
      <c r="EA167" s="141"/>
      <c r="EB167" s="141"/>
      <c r="EC167" s="141"/>
      <c r="ED167" s="141"/>
      <c r="EE167" s="141"/>
      <c r="EF167" s="141"/>
      <c r="EG167" s="141"/>
      <c r="EH167" s="141"/>
      <c r="EI167" s="141"/>
      <c r="EJ167" s="141"/>
      <c r="EK167" s="141"/>
      <c r="EL167" s="141"/>
      <c r="EM167" s="141"/>
      <c r="EN167" s="141"/>
      <c r="EO167" s="141"/>
      <c r="EP167" s="141"/>
      <c r="EQ167" s="141"/>
      <c r="ER167" s="141"/>
      <c r="ES167" s="141"/>
      <c r="ET167" s="141"/>
      <c r="EU167" s="141"/>
      <c r="EV167" s="141"/>
      <c r="EW167" s="141"/>
      <c r="EX167" s="141"/>
      <c r="EY167" s="141"/>
      <c r="EZ167" s="141"/>
      <c r="FA167" s="141"/>
      <c r="FB167" s="141"/>
      <c r="FC167" s="141"/>
      <c r="FD167" s="141"/>
      <c r="FE167" s="141"/>
      <c r="FF167" s="141"/>
      <c r="FG167" s="141"/>
      <c r="FH167" s="141"/>
      <c r="FI167" s="141"/>
      <c r="FJ167" s="141"/>
      <c r="FK167" s="141"/>
      <c r="FL167" s="141"/>
      <c r="FM167" s="141"/>
      <c r="FN167" s="141"/>
      <c r="FO167" s="141"/>
      <c r="FP167" s="141"/>
      <c r="FQ167" s="141"/>
      <c r="FR167" s="141"/>
      <c r="FS167" s="141"/>
      <c r="FT167" s="141"/>
      <c r="FU167" s="141"/>
      <c r="FV167" s="141"/>
      <c r="FW167" s="141"/>
      <c r="FX167" s="141"/>
    </row>
    <row r="168" spans="1:180" s="142" customFormat="1" ht="14.45" customHeight="1" x14ac:dyDescent="0.25">
      <c r="A168" s="183"/>
      <c r="B168" s="554"/>
      <c r="C168" s="558"/>
      <c r="D168" s="558"/>
      <c r="E168" s="558"/>
      <c r="F168" s="558"/>
      <c r="G168" s="558"/>
      <c r="H168" s="558"/>
      <c r="I168" s="558"/>
      <c r="J168" s="558"/>
      <c r="K168" s="558"/>
      <c r="L168" s="558"/>
      <c r="M168" s="559"/>
      <c r="N168" s="394"/>
      <c r="O168" s="696"/>
      <c r="P168" s="663"/>
      <c r="Q168" s="666"/>
      <c r="R168" s="556"/>
      <c r="S168" s="688"/>
      <c r="T168" s="691"/>
      <c r="U168" s="557"/>
      <c r="V168" s="688"/>
      <c r="W168" s="154" t="str">
        <f>[8]Summary!K29</f>
        <v>95-P1-SA-90-TS-15d-03</v>
      </c>
      <c r="X168" s="200">
        <f>[8]Summary!L29</f>
        <v>1.8500332576897689</v>
      </c>
      <c r="Y168" s="155">
        <f>[8]Summary!M29</f>
        <v>70.8</v>
      </c>
      <c r="Z168" s="155">
        <f>[8]Summary!N29</f>
        <v>4</v>
      </c>
      <c r="AA168" s="154">
        <f>[8]Summary!O29</f>
        <v>17.7</v>
      </c>
      <c r="AB168" s="255">
        <f t="shared" si="30"/>
        <v>5.6456914203082107</v>
      </c>
      <c r="AC168" s="340"/>
      <c r="AD168" s="343"/>
      <c r="AE168" s="141"/>
      <c r="AF168" s="141"/>
      <c r="AG168" s="141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  <c r="AV168" s="141"/>
      <c r="AW168" s="141"/>
      <c r="AX168" s="141"/>
      <c r="AY168" s="141"/>
      <c r="AZ168" s="141"/>
      <c r="BA168" s="141"/>
      <c r="BB168" s="141"/>
      <c r="BC168" s="141"/>
      <c r="BD168" s="141"/>
      <c r="BE168" s="141"/>
      <c r="BF168" s="141"/>
      <c r="BG168" s="141"/>
      <c r="BH168" s="141"/>
      <c r="BI168" s="141"/>
      <c r="BJ168" s="141"/>
      <c r="BK168" s="141"/>
      <c r="BL168" s="141"/>
      <c r="BM168" s="141"/>
      <c r="BN168" s="141"/>
      <c r="BO168" s="141"/>
      <c r="BP168" s="141"/>
      <c r="BQ168" s="141"/>
      <c r="BR168" s="141"/>
      <c r="BS168" s="141"/>
      <c r="BT168" s="141"/>
      <c r="BU168" s="141"/>
      <c r="BV168" s="141"/>
      <c r="BW168" s="141"/>
      <c r="BX168" s="141"/>
      <c r="BY168" s="141"/>
      <c r="BZ168" s="141"/>
      <c r="CA168" s="141"/>
      <c r="CB168" s="141"/>
      <c r="CC168" s="141"/>
      <c r="CD168" s="141"/>
      <c r="CE168" s="141"/>
      <c r="CF168" s="141"/>
      <c r="CG168" s="141"/>
      <c r="CH168" s="141"/>
      <c r="CI168" s="141"/>
      <c r="CJ168" s="141"/>
      <c r="CK168" s="141"/>
      <c r="CL168" s="141"/>
      <c r="CM168" s="141"/>
      <c r="CN168" s="141"/>
      <c r="CO168" s="141"/>
      <c r="CP168" s="141"/>
      <c r="CQ168" s="141"/>
      <c r="CR168" s="141"/>
      <c r="CS168" s="141"/>
      <c r="CT168" s="141"/>
      <c r="CU168" s="141"/>
      <c r="CV168" s="141"/>
      <c r="CW168" s="141"/>
      <c r="CX168" s="141"/>
      <c r="CY168" s="141"/>
      <c r="CZ168" s="141"/>
      <c r="DA168" s="141"/>
      <c r="DB168" s="141"/>
      <c r="DC168" s="141"/>
      <c r="DD168" s="141"/>
      <c r="DE168" s="141"/>
      <c r="DF168" s="141"/>
      <c r="DG168" s="141"/>
      <c r="DH168" s="141"/>
      <c r="DI168" s="141"/>
      <c r="DJ168" s="141"/>
      <c r="DK168" s="141"/>
      <c r="DL168" s="141"/>
      <c r="DM168" s="141"/>
      <c r="DN168" s="141"/>
      <c r="DO168" s="141"/>
      <c r="DP168" s="141"/>
      <c r="DQ168" s="141"/>
      <c r="DR168" s="141"/>
      <c r="DS168" s="141"/>
      <c r="DT168" s="141"/>
      <c r="DU168" s="141"/>
      <c r="DV168" s="141"/>
      <c r="DW168" s="141"/>
      <c r="DX168" s="141"/>
      <c r="DY168" s="141"/>
      <c r="DZ168" s="141"/>
      <c r="EA168" s="141"/>
      <c r="EB168" s="141"/>
      <c r="EC168" s="141"/>
      <c r="ED168" s="141"/>
      <c r="EE168" s="141"/>
      <c r="EF168" s="141"/>
      <c r="EG168" s="141"/>
      <c r="EH168" s="141"/>
      <c r="EI168" s="141"/>
      <c r="EJ168" s="141"/>
      <c r="EK168" s="141"/>
      <c r="EL168" s="141"/>
      <c r="EM168" s="141"/>
      <c r="EN168" s="141"/>
      <c r="EO168" s="141"/>
      <c r="EP168" s="141"/>
      <c r="EQ168" s="141"/>
      <c r="ER168" s="141"/>
      <c r="ES168" s="141"/>
      <c r="ET168" s="141"/>
      <c r="EU168" s="141"/>
      <c r="EV168" s="141"/>
      <c r="EW168" s="141"/>
      <c r="EX168" s="141"/>
      <c r="EY168" s="141"/>
      <c r="EZ168" s="141"/>
      <c r="FA168" s="141"/>
      <c r="FB168" s="141"/>
      <c r="FC168" s="141"/>
      <c r="FD168" s="141"/>
      <c r="FE168" s="141"/>
      <c r="FF168" s="141"/>
      <c r="FG168" s="141"/>
      <c r="FH168" s="141"/>
      <c r="FI168" s="141"/>
      <c r="FJ168" s="141"/>
      <c r="FK168" s="141"/>
      <c r="FL168" s="141"/>
      <c r="FM168" s="141"/>
      <c r="FN168" s="141"/>
      <c r="FO168" s="141"/>
      <c r="FP168" s="141"/>
      <c r="FQ168" s="141"/>
      <c r="FR168" s="141"/>
      <c r="FS168" s="141"/>
      <c r="FT168" s="141"/>
      <c r="FU168" s="141"/>
      <c r="FV168" s="141"/>
      <c r="FW168" s="141"/>
      <c r="FX168" s="141"/>
    </row>
    <row r="169" spans="1:180" s="142" customFormat="1" ht="14.45" customHeight="1" x14ac:dyDescent="0.25">
      <c r="A169" s="183"/>
      <c r="B169" s="554"/>
      <c r="C169" s="558"/>
      <c r="D169" s="558"/>
      <c r="E169" s="558"/>
      <c r="F169" s="558"/>
      <c r="G169" s="558"/>
      <c r="H169" s="558"/>
      <c r="I169" s="558"/>
      <c r="J169" s="558"/>
      <c r="K169" s="558"/>
      <c r="L169" s="558"/>
      <c r="M169" s="559"/>
      <c r="N169" s="394"/>
      <c r="O169" s="696"/>
      <c r="P169" s="663"/>
      <c r="Q169" s="666"/>
      <c r="R169" s="556"/>
      <c r="S169" s="688"/>
      <c r="T169" s="691"/>
      <c r="U169" s="557"/>
      <c r="V169" s="688"/>
      <c r="W169" s="154" t="str">
        <f>[8]Summary!K30</f>
        <v>95-P1-SA-90-TS-15d-04</v>
      </c>
      <c r="X169" s="200">
        <f>[8]Summary!L30</f>
        <v>1.8597385661971468</v>
      </c>
      <c r="Y169" s="155">
        <f>[8]Summary!M30</f>
        <v>72.400000000000006</v>
      </c>
      <c r="Z169" s="155">
        <f>[8]Summary!N30</f>
        <v>4</v>
      </c>
      <c r="AA169" s="154">
        <f>[8]Summary!O30</f>
        <v>18.100000000000001</v>
      </c>
      <c r="AB169" s="255">
        <f t="shared" si="30"/>
        <v>5.6359861118008325</v>
      </c>
      <c r="AC169" s="340"/>
      <c r="AD169" s="343"/>
      <c r="AE169" s="141"/>
      <c r="AF169" s="141"/>
      <c r="AG169" s="141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  <c r="AV169" s="141"/>
      <c r="AW169" s="141"/>
      <c r="AX169" s="141"/>
      <c r="AY169" s="141"/>
      <c r="AZ169" s="141"/>
      <c r="BA169" s="141"/>
      <c r="BB169" s="141"/>
      <c r="BC169" s="141"/>
      <c r="BD169" s="141"/>
      <c r="BE169" s="141"/>
      <c r="BF169" s="141"/>
      <c r="BG169" s="141"/>
      <c r="BH169" s="141"/>
      <c r="BI169" s="141"/>
      <c r="BJ169" s="141"/>
      <c r="BK169" s="141"/>
      <c r="BL169" s="141"/>
      <c r="BM169" s="141"/>
      <c r="BN169" s="141"/>
      <c r="BO169" s="141"/>
      <c r="BP169" s="141"/>
      <c r="BQ169" s="141"/>
      <c r="BR169" s="141"/>
      <c r="BS169" s="141"/>
      <c r="BT169" s="141"/>
      <c r="BU169" s="141"/>
      <c r="BV169" s="141"/>
      <c r="BW169" s="141"/>
      <c r="BX169" s="141"/>
      <c r="BY169" s="141"/>
      <c r="BZ169" s="141"/>
      <c r="CA169" s="141"/>
      <c r="CB169" s="141"/>
      <c r="CC169" s="141"/>
      <c r="CD169" s="141"/>
      <c r="CE169" s="141"/>
      <c r="CF169" s="141"/>
      <c r="CG169" s="141"/>
      <c r="CH169" s="141"/>
      <c r="CI169" s="141"/>
      <c r="CJ169" s="141"/>
      <c r="CK169" s="141"/>
      <c r="CL169" s="141"/>
      <c r="CM169" s="141"/>
      <c r="CN169" s="141"/>
      <c r="CO169" s="141"/>
      <c r="CP169" s="141"/>
      <c r="CQ169" s="141"/>
      <c r="CR169" s="141"/>
      <c r="CS169" s="141"/>
      <c r="CT169" s="141"/>
      <c r="CU169" s="141"/>
      <c r="CV169" s="141"/>
      <c r="CW169" s="141"/>
      <c r="CX169" s="141"/>
      <c r="CY169" s="141"/>
      <c r="CZ169" s="141"/>
      <c r="DA169" s="141"/>
      <c r="DB169" s="141"/>
      <c r="DC169" s="141"/>
      <c r="DD169" s="141"/>
      <c r="DE169" s="141"/>
      <c r="DF169" s="141"/>
      <c r="DG169" s="141"/>
      <c r="DH169" s="141"/>
      <c r="DI169" s="141"/>
      <c r="DJ169" s="141"/>
      <c r="DK169" s="141"/>
      <c r="DL169" s="141"/>
      <c r="DM169" s="141"/>
      <c r="DN169" s="141"/>
      <c r="DO169" s="141"/>
      <c r="DP169" s="141"/>
      <c r="DQ169" s="141"/>
      <c r="DR169" s="141"/>
      <c r="DS169" s="141"/>
      <c r="DT169" s="141"/>
      <c r="DU169" s="141"/>
      <c r="DV169" s="141"/>
      <c r="DW169" s="141"/>
      <c r="DX169" s="141"/>
      <c r="DY169" s="141"/>
      <c r="DZ169" s="141"/>
      <c r="EA169" s="141"/>
      <c r="EB169" s="141"/>
      <c r="EC169" s="141"/>
      <c r="ED169" s="141"/>
      <c r="EE169" s="141"/>
      <c r="EF169" s="141"/>
      <c r="EG169" s="141"/>
      <c r="EH169" s="141"/>
      <c r="EI169" s="141"/>
      <c r="EJ169" s="141"/>
      <c r="EK169" s="141"/>
      <c r="EL169" s="141"/>
      <c r="EM169" s="141"/>
      <c r="EN169" s="141"/>
      <c r="EO169" s="141"/>
      <c r="EP169" s="141"/>
      <c r="EQ169" s="141"/>
      <c r="ER169" s="141"/>
      <c r="ES169" s="141"/>
      <c r="ET169" s="141"/>
      <c r="EU169" s="141"/>
      <c r="EV169" s="141"/>
      <c r="EW169" s="141"/>
      <c r="EX169" s="141"/>
      <c r="EY169" s="141"/>
      <c r="EZ169" s="141"/>
      <c r="FA169" s="141"/>
      <c r="FB169" s="141"/>
      <c r="FC169" s="141"/>
      <c r="FD169" s="141"/>
      <c r="FE169" s="141"/>
      <c r="FF169" s="141"/>
      <c r="FG169" s="141"/>
      <c r="FH169" s="141"/>
      <c r="FI169" s="141"/>
      <c r="FJ169" s="141"/>
      <c r="FK169" s="141"/>
      <c r="FL169" s="141"/>
      <c r="FM169" s="141"/>
      <c r="FN169" s="141"/>
      <c r="FO169" s="141"/>
      <c r="FP169" s="141"/>
      <c r="FQ169" s="141"/>
      <c r="FR169" s="141"/>
      <c r="FS169" s="141"/>
      <c r="FT169" s="141"/>
      <c r="FU169" s="141"/>
      <c r="FV169" s="141"/>
      <c r="FW169" s="141"/>
      <c r="FX169" s="141"/>
    </row>
    <row r="170" spans="1:180" s="142" customFormat="1" ht="15" customHeight="1" thickBot="1" x14ac:dyDescent="0.3">
      <c r="A170" s="183"/>
      <c r="B170" s="555"/>
      <c r="C170" s="560"/>
      <c r="D170" s="560"/>
      <c r="E170" s="560"/>
      <c r="F170" s="560"/>
      <c r="G170" s="560"/>
      <c r="H170" s="560"/>
      <c r="I170" s="560"/>
      <c r="J170" s="560"/>
      <c r="K170" s="560"/>
      <c r="L170" s="560"/>
      <c r="M170" s="561"/>
      <c r="N170" s="394"/>
      <c r="O170" s="697"/>
      <c r="P170" s="664"/>
      <c r="Q170" s="667"/>
      <c r="R170" s="686"/>
      <c r="S170" s="689"/>
      <c r="T170" s="692"/>
      <c r="U170" s="694"/>
      <c r="V170" s="689"/>
      <c r="W170" s="165" t="str">
        <f>[8]Summary!K31</f>
        <v>95-P1-SA-90-TS-15d-05</v>
      </c>
      <c r="X170" s="201">
        <f>[8]Summary!L31</f>
        <v>1.8549130223078556</v>
      </c>
      <c r="Y170" s="208">
        <f>[8]Summary!M31</f>
        <v>71.599999999999994</v>
      </c>
      <c r="Z170" s="208">
        <f>[8]Summary!N31</f>
        <v>4</v>
      </c>
      <c r="AA170" s="165">
        <f>[8]Summary!O31</f>
        <v>17.899999999999999</v>
      </c>
      <c r="AB170" s="256">
        <f t="shared" si="30"/>
        <v>5.6408116556901238</v>
      </c>
      <c r="AC170" s="341"/>
      <c r="AD170" s="344"/>
      <c r="AE170" s="141"/>
      <c r="AF170" s="141"/>
      <c r="AG170" s="141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  <c r="AV170" s="141"/>
      <c r="AW170" s="141"/>
      <c r="AX170" s="141"/>
      <c r="AY170" s="141"/>
      <c r="AZ170" s="141"/>
      <c r="BA170" s="141"/>
      <c r="BB170" s="141"/>
      <c r="BC170" s="141"/>
      <c r="BD170" s="141"/>
      <c r="BE170" s="141"/>
      <c r="BF170" s="141"/>
      <c r="BG170" s="141"/>
      <c r="BH170" s="141"/>
      <c r="BI170" s="141"/>
      <c r="BJ170" s="141"/>
      <c r="BK170" s="141"/>
      <c r="BL170" s="141"/>
      <c r="BM170" s="141"/>
      <c r="BN170" s="141"/>
      <c r="BO170" s="141"/>
      <c r="BP170" s="141"/>
      <c r="BQ170" s="141"/>
      <c r="BR170" s="141"/>
      <c r="BS170" s="141"/>
      <c r="BT170" s="141"/>
      <c r="BU170" s="141"/>
      <c r="BV170" s="141"/>
      <c r="BW170" s="141"/>
      <c r="BX170" s="141"/>
      <c r="BY170" s="141"/>
      <c r="BZ170" s="141"/>
      <c r="CA170" s="141"/>
      <c r="CB170" s="141"/>
      <c r="CC170" s="141"/>
      <c r="CD170" s="141"/>
      <c r="CE170" s="141"/>
      <c r="CF170" s="141"/>
      <c r="CG170" s="141"/>
      <c r="CH170" s="141"/>
      <c r="CI170" s="141"/>
      <c r="CJ170" s="141"/>
      <c r="CK170" s="141"/>
      <c r="CL170" s="141"/>
      <c r="CM170" s="141"/>
      <c r="CN170" s="141"/>
      <c r="CO170" s="141"/>
      <c r="CP170" s="141"/>
      <c r="CQ170" s="141"/>
      <c r="CR170" s="141"/>
      <c r="CS170" s="141"/>
      <c r="CT170" s="141"/>
      <c r="CU170" s="141"/>
      <c r="CV170" s="141"/>
      <c r="CW170" s="141"/>
      <c r="CX170" s="141"/>
      <c r="CY170" s="141"/>
      <c r="CZ170" s="141"/>
      <c r="DA170" s="141"/>
      <c r="DB170" s="141"/>
      <c r="DC170" s="141"/>
      <c r="DD170" s="141"/>
      <c r="DE170" s="141"/>
      <c r="DF170" s="141"/>
      <c r="DG170" s="141"/>
      <c r="DH170" s="141"/>
      <c r="DI170" s="141"/>
      <c r="DJ170" s="141"/>
      <c r="DK170" s="141"/>
      <c r="DL170" s="141"/>
      <c r="DM170" s="141"/>
      <c r="DN170" s="141"/>
      <c r="DO170" s="141"/>
      <c r="DP170" s="141"/>
      <c r="DQ170" s="141"/>
      <c r="DR170" s="141"/>
      <c r="DS170" s="141"/>
      <c r="DT170" s="141"/>
      <c r="DU170" s="141"/>
      <c r="DV170" s="141"/>
      <c r="DW170" s="141"/>
      <c r="DX170" s="141"/>
      <c r="DY170" s="141"/>
      <c r="DZ170" s="141"/>
      <c r="EA170" s="141"/>
      <c r="EB170" s="141"/>
      <c r="EC170" s="141"/>
      <c r="ED170" s="141"/>
      <c r="EE170" s="141"/>
      <c r="EF170" s="141"/>
      <c r="EG170" s="141"/>
      <c r="EH170" s="141"/>
      <c r="EI170" s="141"/>
      <c r="EJ170" s="141"/>
      <c r="EK170" s="141"/>
      <c r="EL170" s="141"/>
      <c r="EM170" s="141"/>
      <c r="EN170" s="141"/>
      <c r="EO170" s="141"/>
      <c r="EP170" s="141"/>
      <c r="EQ170" s="141"/>
      <c r="ER170" s="141"/>
      <c r="ES170" s="141"/>
      <c r="ET170" s="141"/>
      <c r="EU170" s="141"/>
      <c r="EV170" s="141"/>
      <c r="EW170" s="141"/>
      <c r="EX170" s="141"/>
      <c r="EY170" s="141"/>
      <c r="EZ170" s="141"/>
      <c r="FA170" s="141"/>
      <c r="FB170" s="141"/>
      <c r="FC170" s="141"/>
      <c r="FD170" s="141"/>
      <c r="FE170" s="141"/>
      <c r="FF170" s="141"/>
      <c r="FG170" s="141"/>
      <c r="FH170" s="141"/>
      <c r="FI170" s="141"/>
      <c r="FJ170" s="141"/>
      <c r="FK170" s="141"/>
      <c r="FL170" s="141"/>
      <c r="FM170" s="141"/>
      <c r="FN170" s="141"/>
      <c r="FO170" s="141"/>
      <c r="FP170" s="141"/>
      <c r="FQ170" s="141"/>
      <c r="FR170" s="141"/>
      <c r="FS170" s="141"/>
      <c r="FT170" s="141"/>
      <c r="FU170" s="141"/>
      <c r="FV170" s="141"/>
      <c r="FW170" s="141"/>
      <c r="FX170" s="141"/>
    </row>
    <row r="171" spans="1:180" s="142" customFormat="1" ht="15" customHeight="1" thickTop="1" x14ac:dyDescent="0.25">
      <c r="A171" s="264"/>
      <c r="B171" s="550" t="s">
        <v>28</v>
      </c>
      <c r="C171" s="668">
        <f>AVERAGE(J171:J173)</f>
        <v>6.6802010819607105</v>
      </c>
      <c r="D171" s="594">
        <f>STDEV(J171:J173)</f>
        <v>7.6587267842064766E-2</v>
      </c>
      <c r="E171" s="585">
        <f>D171/C171</f>
        <v>1.1464814741712173E-2</v>
      </c>
      <c r="F171" s="591">
        <f>AVERAGE(K171:K173)</f>
        <v>4836666.666666667</v>
      </c>
      <c r="G171" s="588">
        <f>STDEV(K171:K173)</f>
        <v>807547.72820764722</v>
      </c>
      <c r="H171" s="585">
        <f>G171/F171</f>
        <v>0.16696369294437916</v>
      </c>
      <c r="I171" s="124" t="str">
        <f>[2]Summary!K20</f>
        <v>95-P1-BI-90-BP-0d-01</v>
      </c>
      <c r="J171" s="299">
        <f>[2]Summary!L20</f>
        <v>6.7315887651867383</v>
      </c>
      <c r="K171" s="330">
        <f>[2]Summary!M20</f>
        <v>5390000</v>
      </c>
      <c r="L171" s="330">
        <f>[2]Summary!N20</f>
        <v>539000</v>
      </c>
      <c r="M171" s="124">
        <f>[2]Summary!O20</f>
        <v>10</v>
      </c>
      <c r="N171" s="394"/>
      <c r="O171" s="679"/>
      <c r="P171" s="680"/>
      <c r="Q171" s="680"/>
      <c r="R171" s="680"/>
      <c r="S171" s="680"/>
      <c r="T171" s="680"/>
      <c r="U171" s="680"/>
      <c r="V171" s="680"/>
      <c r="W171" s="680"/>
      <c r="X171" s="680"/>
      <c r="Y171" s="680"/>
      <c r="Z171" s="680"/>
      <c r="AA171" s="680"/>
      <c r="AB171" s="680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141"/>
      <c r="AX171" s="141"/>
      <c r="AY171" s="141"/>
      <c r="AZ171" s="141"/>
      <c r="BA171" s="141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  <c r="BN171" s="141"/>
      <c r="BO171" s="141"/>
      <c r="BP171" s="141"/>
      <c r="BQ171" s="141"/>
      <c r="BR171" s="141"/>
      <c r="BS171" s="141"/>
      <c r="BT171" s="141"/>
      <c r="BU171" s="141"/>
      <c r="BV171" s="141"/>
      <c r="BW171" s="141"/>
      <c r="BX171" s="141"/>
      <c r="BY171" s="141"/>
      <c r="BZ171" s="141"/>
      <c r="CA171" s="141"/>
      <c r="CB171" s="141"/>
      <c r="CC171" s="141"/>
      <c r="CD171" s="141"/>
      <c r="CE171" s="141"/>
      <c r="CF171" s="141"/>
      <c r="CG171" s="141"/>
      <c r="CH171" s="141"/>
      <c r="CI171" s="141"/>
      <c r="CJ171" s="141"/>
      <c r="CK171" s="141"/>
      <c r="CL171" s="141"/>
      <c r="CM171" s="141"/>
      <c r="CN171" s="141"/>
      <c r="CO171" s="141"/>
      <c r="CP171" s="141"/>
      <c r="CQ171" s="141"/>
      <c r="CR171" s="141"/>
      <c r="CS171" s="141"/>
      <c r="CT171" s="141"/>
      <c r="CU171" s="141"/>
      <c r="CV171" s="141"/>
      <c r="CW171" s="141"/>
      <c r="CX171" s="141"/>
      <c r="CY171" s="141"/>
      <c r="CZ171" s="141"/>
      <c r="DA171" s="141"/>
      <c r="DB171" s="141"/>
      <c r="DC171" s="141"/>
      <c r="DD171" s="141"/>
      <c r="DE171" s="141"/>
      <c r="DF171" s="141"/>
      <c r="DG171" s="141"/>
      <c r="DH171" s="141"/>
      <c r="DI171" s="141"/>
      <c r="DJ171" s="141"/>
      <c r="DK171" s="141"/>
      <c r="DL171" s="141"/>
      <c r="DM171" s="141"/>
      <c r="DN171" s="141"/>
      <c r="DO171" s="141"/>
      <c r="DP171" s="141"/>
      <c r="DQ171" s="141"/>
      <c r="DR171" s="141"/>
      <c r="DS171" s="141"/>
      <c r="DT171" s="141"/>
      <c r="DU171" s="141"/>
      <c r="DV171" s="141"/>
      <c r="DW171" s="141"/>
      <c r="DX171" s="141"/>
      <c r="DY171" s="141"/>
      <c r="DZ171" s="141"/>
      <c r="EA171" s="141"/>
      <c r="EB171" s="141"/>
      <c r="EC171" s="141"/>
      <c r="ED171" s="141"/>
      <c r="EE171" s="141"/>
      <c r="EF171" s="141"/>
      <c r="EG171" s="141"/>
      <c r="EH171" s="141"/>
      <c r="EI171" s="141"/>
      <c r="EJ171" s="141"/>
      <c r="EK171" s="141"/>
      <c r="EL171" s="141"/>
      <c r="EM171" s="141"/>
      <c r="EN171" s="141"/>
      <c r="EO171" s="141"/>
      <c r="EP171" s="141"/>
      <c r="EQ171" s="141"/>
      <c r="ER171" s="141"/>
      <c r="ES171" s="141"/>
      <c r="ET171" s="141"/>
      <c r="EU171" s="141"/>
      <c r="EV171" s="141"/>
      <c r="EW171" s="141"/>
      <c r="EX171" s="141"/>
      <c r="EY171" s="141"/>
      <c r="EZ171" s="141"/>
      <c r="FA171" s="141"/>
      <c r="FB171" s="141"/>
      <c r="FC171" s="141"/>
      <c r="FD171" s="141"/>
      <c r="FE171" s="141"/>
      <c r="FF171" s="141"/>
      <c r="FG171" s="141"/>
      <c r="FH171" s="141"/>
      <c r="FI171" s="141"/>
      <c r="FJ171" s="141"/>
      <c r="FK171" s="141"/>
      <c r="FL171" s="141"/>
      <c r="FM171" s="141"/>
      <c r="FN171" s="141"/>
      <c r="FO171" s="141"/>
      <c r="FP171" s="141"/>
      <c r="FQ171" s="141"/>
      <c r="FR171" s="141"/>
      <c r="FS171" s="141"/>
      <c r="FT171" s="141"/>
      <c r="FU171" s="141"/>
      <c r="FV171" s="141"/>
      <c r="FW171" s="141"/>
      <c r="FX171" s="141"/>
    </row>
    <row r="172" spans="1:180" s="142" customFormat="1" x14ac:dyDescent="0.25">
      <c r="A172" s="264"/>
      <c r="B172" s="551"/>
      <c r="C172" s="669"/>
      <c r="D172" s="595"/>
      <c r="E172" s="586"/>
      <c r="F172" s="592"/>
      <c r="G172" s="589"/>
      <c r="H172" s="586"/>
      <c r="I172" s="124" t="str">
        <f>[2]Summary!K21</f>
        <v>95-P1-BI-90-BP-0d-02</v>
      </c>
      <c r="J172" s="299">
        <f>[2]Summary!L21</f>
        <v>6.7168377232995242</v>
      </c>
      <c r="K172" s="330">
        <f>[2]Summary!M21</f>
        <v>5210000</v>
      </c>
      <c r="L172" s="330">
        <f>[2]Summary!N21</f>
        <v>521000</v>
      </c>
      <c r="M172" s="124">
        <f>[2]Summary!O21</f>
        <v>10</v>
      </c>
      <c r="N172" s="394"/>
      <c r="O172" s="681"/>
      <c r="P172" s="682"/>
      <c r="Q172" s="682"/>
      <c r="R172" s="682"/>
      <c r="S172" s="682"/>
      <c r="T172" s="682"/>
      <c r="U172" s="682"/>
      <c r="V172" s="682"/>
      <c r="W172" s="682"/>
      <c r="X172" s="682"/>
      <c r="Y172" s="682"/>
      <c r="Z172" s="682"/>
      <c r="AA172" s="682"/>
      <c r="AB172" s="682"/>
      <c r="AC172" s="141"/>
      <c r="AD172" s="141"/>
      <c r="AE172" s="141"/>
      <c r="AF172" s="141"/>
      <c r="AG172" s="141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  <c r="AV172" s="141"/>
      <c r="AW172" s="141"/>
      <c r="AX172" s="141"/>
      <c r="AY172" s="141"/>
      <c r="AZ172" s="141"/>
      <c r="BA172" s="141"/>
      <c r="BB172" s="141"/>
      <c r="BC172" s="141"/>
      <c r="BD172" s="141"/>
      <c r="BE172" s="141"/>
      <c r="BF172" s="141"/>
      <c r="BG172" s="141"/>
      <c r="BH172" s="141"/>
      <c r="BI172" s="141"/>
      <c r="BJ172" s="141"/>
      <c r="BK172" s="141"/>
      <c r="BL172" s="141"/>
      <c r="BM172" s="141"/>
      <c r="BN172" s="141"/>
      <c r="BO172" s="141"/>
      <c r="BP172" s="141"/>
      <c r="BQ172" s="141"/>
      <c r="BR172" s="141"/>
      <c r="BS172" s="141"/>
      <c r="BT172" s="141"/>
      <c r="BU172" s="141"/>
      <c r="BV172" s="141"/>
      <c r="BW172" s="141"/>
      <c r="BX172" s="141"/>
      <c r="BY172" s="141"/>
      <c r="BZ172" s="141"/>
      <c r="CA172" s="141"/>
      <c r="CB172" s="141"/>
      <c r="CC172" s="141"/>
      <c r="CD172" s="141"/>
      <c r="CE172" s="141"/>
      <c r="CF172" s="141"/>
      <c r="CG172" s="141"/>
      <c r="CH172" s="141"/>
      <c r="CI172" s="141"/>
      <c r="CJ172" s="141"/>
      <c r="CK172" s="141"/>
      <c r="CL172" s="141"/>
      <c r="CM172" s="141"/>
      <c r="CN172" s="141"/>
      <c r="CO172" s="141"/>
      <c r="CP172" s="141"/>
      <c r="CQ172" s="141"/>
      <c r="CR172" s="141"/>
      <c r="CS172" s="141"/>
      <c r="CT172" s="141"/>
      <c r="CU172" s="141"/>
      <c r="CV172" s="141"/>
      <c r="CW172" s="141"/>
      <c r="CX172" s="141"/>
      <c r="CY172" s="141"/>
      <c r="CZ172" s="141"/>
      <c r="DA172" s="141"/>
      <c r="DB172" s="141"/>
      <c r="DC172" s="141"/>
      <c r="DD172" s="141"/>
      <c r="DE172" s="141"/>
      <c r="DF172" s="141"/>
      <c r="DG172" s="141"/>
      <c r="DH172" s="141"/>
      <c r="DI172" s="141"/>
      <c r="DJ172" s="141"/>
      <c r="DK172" s="141"/>
      <c r="DL172" s="141"/>
      <c r="DM172" s="141"/>
      <c r="DN172" s="141"/>
      <c r="DO172" s="141"/>
      <c r="DP172" s="141"/>
      <c r="DQ172" s="141"/>
      <c r="DR172" s="141"/>
      <c r="DS172" s="141"/>
      <c r="DT172" s="141"/>
      <c r="DU172" s="141"/>
      <c r="DV172" s="141"/>
      <c r="DW172" s="141"/>
      <c r="DX172" s="141"/>
      <c r="DY172" s="141"/>
      <c r="DZ172" s="141"/>
      <c r="EA172" s="141"/>
      <c r="EB172" s="141"/>
      <c r="EC172" s="141"/>
      <c r="ED172" s="141"/>
      <c r="EE172" s="141"/>
      <c r="EF172" s="141"/>
      <c r="EG172" s="141"/>
      <c r="EH172" s="141"/>
      <c r="EI172" s="141"/>
      <c r="EJ172" s="141"/>
      <c r="EK172" s="141"/>
      <c r="EL172" s="141"/>
      <c r="EM172" s="141"/>
      <c r="EN172" s="141"/>
      <c r="EO172" s="141"/>
      <c r="EP172" s="141"/>
      <c r="EQ172" s="141"/>
      <c r="ER172" s="141"/>
      <c r="ES172" s="141"/>
      <c r="ET172" s="141"/>
      <c r="EU172" s="141"/>
      <c r="EV172" s="141"/>
      <c r="EW172" s="141"/>
      <c r="EX172" s="141"/>
      <c r="EY172" s="141"/>
      <c r="EZ172" s="141"/>
      <c r="FA172" s="141"/>
      <c r="FB172" s="141"/>
      <c r="FC172" s="141"/>
      <c r="FD172" s="141"/>
      <c r="FE172" s="141"/>
      <c r="FF172" s="141"/>
      <c r="FG172" s="141"/>
      <c r="FH172" s="141"/>
      <c r="FI172" s="141"/>
      <c r="FJ172" s="141"/>
      <c r="FK172" s="141"/>
      <c r="FL172" s="141"/>
      <c r="FM172" s="141"/>
      <c r="FN172" s="141"/>
      <c r="FO172" s="141"/>
      <c r="FP172" s="141"/>
      <c r="FQ172" s="141"/>
      <c r="FR172" s="141"/>
      <c r="FS172" s="141"/>
      <c r="FT172" s="141"/>
      <c r="FU172" s="141"/>
      <c r="FV172" s="141"/>
      <c r="FW172" s="141"/>
      <c r="FX172" s="141"/>
    </row>
    <row r="173" spans="1:180" s="142" customFormat="1" ht="14.45" customHeight="1" thickBot="1" x14ac:dyDescent="0.3">
      <c r="A173" s="264"/>
      <c r="B173" s="552"/>
      <c r="C173" s="670"/>
      <c r="D173" s="596"/>
      <c r="E173" s="587"/>
      <c r="F173" s="593"/>
      <c r="G173" s="590"/>
      <c r="H173" s="587"/>
      <c r="I173" s="124" t="str">
        <f>[2]Summary!K22</f>
        <v>95-P1-BI-90-BP-0d-03</v>
      </c>
      <c r="J173" s="299">
        <f>[2]Summary!L22</f>
        <v>6.5921767573958672</v>
      </c>
      <c r="K173" s="330">
        <f>[2]Summary!M22</f>
        <v>3910000</v>
      </c>
      <c r="L173" s="330">
        <f>[2]Summary!N22</f>
        <v>391000</v>
      </c>
      <c r="M173" s="124">
        <f>[2]Summary!O22</f>
        <v>10</v>
      </c>
      <c r="N173" s="394"/>
      <c r="O173" s="683"/>
      <c r="P173" s="684"/>
      <c r="Q173" s="684"/>
      <c r="R173" s="684"/>
      <c r="S173" s="684"/>
      <c r="T173" s="684"/>
      <c r="U173" s="684"/>
      <c r="V173" s="684"/>
      <c r="W173" s="684"/>
      <c r="X173" s="684"/>
      <c r="Y173" s="684"/>
      <c r="Z173" s="684"/>
      <c r="AA173" s="684"/>
      <c r="AB173" s="684"/>
      <c r="AC173" s="141"/>
      <c r="AD173" s="141"/>
      <c r="AE173" s="141"/>
      <c r="AF173" s="141"/>
      <c r="AG173" s="141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  <c r="AV173" s="141"/>
      <c r="AW173" s="141"/>
      <c r="AX173" s="141"/>
      <c r="AY173" s="141"/>
      <c r="AZ173" s="141"/>
      <c r="BA173" s="141"/>
      <c r="BB173" s="141"/>
      <c r="BC173" s="141"/>
      <c r="BD173" s="141"/>
      <c r="BE173" s="141"/>
      <c r="BF173" s="141"/>
      <c r="BG173" s="141"/>
      <c r="BH173" s="141"/>
      <c r="BI173" s="141"/>
      <c r="BJ173" s="141"/>
      <c r="BK173" s="141"/>
      <c r="BL173" s="141"/>
      <c r="BM173" s="141"/>
      <c r="BN173" s="141"/>
      <c r="BO173" s="141"/>
      <c r="BP173" s="141"/>
      <c r="BQ173" s="141"/>
      <c r="BR173" s="141"/>
      <c r="BS173" s="141"/>
      <c r="BT173" s="141"/>
      <c r="BU173" s="141"/>
      <c r="BV173" s="141"/>
      <c r="BW173" s="141"/>
      <c r="BX173" s="141"/>
      <c r="BY173" s="141"/>
      <c r="BZ173" s="141"/>
      <c r="CA173" s="141"/>
      <c r="CB173" s="141"/>
      <c r="CC173" s="141"/>
      <c r="CD173" s="141"/>
      <c r="CE173" s="141"/>
      <c r="CF173" s="141"/>
      <c r="CG173" s="141"/>
      <c r="CH173" s="141"/>
      <c r="CI173" s="141"/>
      <c r="CJ173" s="141"/>
      <c r="CK173" s="141"/>
      <c r="CL173" s="141"/>
      <c r="CM173" s="141"/>
      <c r="CN173" s="141"/>
      <c r="CO173" s="141"/>
      <c r="CP173" s="141"/>
      <c r="CQ173" s="141"/>
      <c r="CR173" s="141"/>
      <c r="CS173" s="141"/>
      <c r="CT173" s="141"/>
      <c r="CU173" s="141"/>
      <c r="CV173" s="141"/>
      <c r="CW173" s="141"/>
      <c r="CX173" s="141"/>
      <c r="CY173" s="141"/>
      <c r="CZ173" s="141"/>
      <c r="DA173" s="141"/>
      <c r="DB173" s="141"/>
      <c r="DC173" s="141"/>
      <c r="DD173" s="141"/>
      <c r="DE173" s="141"/>
      <c r="DF173" s="141"/>
      <c r="DG173" s="141"/>
      <c r="DH173" s="141"/>
      <c r="DI173" s="141"/>
      <c r="DJ173" s="141"/>
      <c r="DK173" s="141"/>
      <c r="DL173" s="141"/>
      <c r="DM173" s="141"/>
      <c r="DN173" s="141"/>
      <c r="DO173" s="141"/>
      <c r="DP173" s="141"/>
      <c r="DQ173" s="141"/>
      <c r="DR173" s="141"/>
      <c r="DS173" s="141"/>
      <c r="DT173" s="141"/>
      <c r="DU173" s="141"/>
      <c r="DV173" s="141"/>
      <c r="DW173" s="141"/>
      <c r="DX173" s="141"/>
      <c r="DY173" s="141"/>
      <c r="DZ173" s="141"/>
      <c r="EA173" s="141"/>
      <c r="EB173" s="141"/>
      <c r="EC173" s="141"/>
      <c r="ED173" s="141"/>
      <c r="EE173" s="141"/>
      <c r="EF173" s="141"/>
      <c r="EG173" s="141"/>
      <c r="EH173" s="141"/>
      <c r="EI173" s="141"/>
      <c r="EJ173" s="141"/>
      <c r="EK173" s="141"/>
      <c r="EL173" s="141"/>
      <c r="EM173" s="141"/>
      <c r="EN173" s="141"/>
      <c r="EO173" s="141"/>
      <c r="EP173" s="141"/>
      <c r="EQ173" s="141"/>
      <c r="ER173" s="141"/>
      <c r="ES173" s="141"/>
      <c r="ET173" s="141"/>
      <c r="EU173" s="141"/>
      <c r="EV173" s="141"/>
      <c r="EW173" s="141"/>
      <c r="EX173" s="141"/>
      <c r="EY173" s="141"/>
      <c r="EZ173" s="141"/>
      <c r="FA173" s="141"/>
      <c r="FB173" s="141"/>
      <c r="FC173" s="141"/>
      <c r="FD173" s="141"/>
      <c r="FE173" s="141"/>
      <c r="FF173" s="141"/>
      <c r="FG173" s="141"/>
      <c r="FH173" s="141"/>
      <c r="FI173" s="141"/>
      <c r="FJ173" s="141"/>
      <c r="FK173" s="141"/>
      <c r="FL173" s="141"/>
      <c r="FM173" s="141"/>
      <c r="FN173" s="141"/>
      <c r="FO173" s="141"/>
      <c r="FP173" s="141"/>
      <c r="FQ173" s="141"/>
      <c r="FR173" s="141"/>
      <c r="FS173" s="141"/>
      <c r="FT173" s="141"/>
      <c r="FU173" s="141"/>
      <c r="FV173" s="141"/>
      <c r="FW173" s="141"/>
      <c r="FX173" s="141"/>
    </row>
    <row r="174" spans="1:180" s="142" customFormat="1" ht="14.45" customHeight="1" thickTop="1" x14ac:dyDescent="0.25">
      <c r="A174" s="264"/>
      <c r="B174" s="547" t="s">
        <v>29</v>
      </c>
      <c r="C174" s="169">
        <f>AVERAGE(J174:J176)</f>
        <v>6.6232492903979008</v>
      </c>
      <c r="D174" s="583" t="s">
        <v>12</v>
      </c>
      <c r="E174" s="584"/>
      <c r="F174" s="170">
        <f>AVERAGE(K174:K176)</f>
        <v>4200000</v>
      </c>
      <c r="G174" s="581" t="s">
        <v>12</v>
      </c>
      <c r="H174" s="582"/>
      <c r="I174" s="171" t="str">
        <f>[9]Summary!K3</f>
        <v>95-P1-BI-90-BP-2d-01</v>
      </c>
      <c r="J174" s="300">
        <f>[9]Summary!L3</f>
        <v>6.6232492903979008</v>
      </c>
      <c r="K174" s="331">
        <f>[9]Summary!M3</f>
        <v>4200000</v>
      </c>
      <c r="L174" s="331">
        <f>[9]Summary!N3</f>
        <v>420000</v>
      </c>
      <c r="M174" s="171">
        <f>[9]Summary!O3</f>
        <v>10</v>
      </c>
      <c r="N174" s="394"/>
      <c r="O174" s="715" t="s">
        <v>36</v>
      </c>
      <c r="P174" s="599" t="s">
        <v>29</v>
      </c>
      <c r="Q174" s="602">
        <f>AVERAGE(X174:X178)</f>
        <v>4.0514097196743624</v>
      </c>
      <c r="R174" s="605">
        <f>STDEV(X174:X178)</f>
        <v>0.45402429450659487</v>
      </c>
      <c r="S174" s="544">
        <f>R174/Q174</f>
        <v>0.112065756346926</v>
      </c>
      <c r="T174" s="608">
        <f>AVERAGE(Y174:Y178)</f>
        <v>16718</v>
      </c>
      <c r="U174" s="621">
        <f>STDEV(Y174:Y178)</f>
        <v>14660.785108581327</v>
      </c>
      <c r="V174" s="544">
        <f>U174/T174</f>
        <v>0.87694611248841536</v>
      </c>
      <c r="W174" s="171" t="str">
        <f>[9]Summary!K4</f>
        <v>95-P1-BI-90-BS-2d-01</v>
      </c>
      <c r="X174" s="190">
        <f>[9]Summary!L4</f>
        <v>4.0170333392987807</v>
      </c>
      <c r="Y174" s="172">
        <f>[9]Summary!M4</f>
        <v>10400</v>
      </c>
      <c r="Z174" s="172">
        <f>[9]Summary!N4</f>
        <v>1040</v>
      </c>
      <c r="AA174" s="171">
        <f>[9]Summary!O4</f>
        <v>10</v>
      </c>
      <c r="AB174" s="254">
        <f>C$174-X174</f>
        <v>2.6062159510991201</v>
      </c>
      <c r="AC174" s="339">
        <f>AVERAGE(AB174:AB178)</f>
        <v>2.571839570723538</v>
      </c>
      <c r="AD174" s="342">
        <f>STDEV(AB174:AB178)</f>
        <v>0.45402429450659409</v>
      </c>
      <c r="AE174" s="141"/>
      <c r="AF174" s="141"/>
      <c r="AG174" s="141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  <c r="AV174" s="141"/>
      <c r="AW174" s="141"/>
      <c r="AX174" s="141"/>
      <c r="AY174" s="141"/>
      <c r="AZ174" s="141"/>
      <c r="BA174" s="141"/>
      <c r="BB174" s="141"/>
      <c r="BC174" s="141"/>
      <c r="BD174" s="141"/>
      <c r="BE174" s="141"/>
      <c r="BF174" s="141"/>
      <c r="BG174" s="141"/>
      <c r="BH174" s="141"/>
      <c r="BI174" s="141"/>
      <c r="BJ174" s="141"/>
      <c r="BK174" s="141"/>
      <c r="BL174" s="141"/>
      <c r="BM174" s="141"/>
      <c r="BN174" s="141"/>
      <c r="BO174" s="141"/>
      <c r="BP174" s="141"/>
      <c r="BQ174" s="141"/>
      <c r="BR174" s="141"/>
      <c r="BS174" s="141"/>
      <c r="BT174" s="141"/>
      <c r="BU174" s="141"/>
      <c r="BV174" s="141"/>
      <c r="BW174" s="141"/>
      <c r="BX174" s="141"/>
      <c r="BY174" s="141"/>
      <c r="BZ174" s="141"/>
      <c r="CA174" s="141"/>
      <c r="CB174" s="141"/>
      <c r="CC174" s="141"/>
      <c r="CD174" s="141"/>
      <c r="CE174" s="141"/>
      <c r="CF174" s="141"/>
      <c r="CG174" s="141"/>
      <c r="CH174" s="141"/>
      <c r="CI174" s="141"/>
      <c r="CJ174" s="141"/>
      <c r="CK174" s="141"/>
      <c r="CL174" s="141"/>
      <c r="CM174" s="141"/>
      <c r="CN174" s="141"/>
      <c r="CO174" s="141"/>
      <c r="CP174" s="141"/>
      <c r="CQ174" s="141"/>
      <c r="CR174" s="141"/>
      <c r="CS174" s="141"/>
      <c r="CT174" s="141"/>
      <c r="CU174" s="141"/>
      <c r="CV174" s="141"/>
      <c r="CW174" s="141"/>
      <c r="CX174" s="141"/>
      <c r="CY174" s="141"/>
      <c r="CZ174" s="141"/>
      <c r="DA174" s="141"/>
      <c r="DB174" s="141"/>
      <c r="DC174" s="141"/>
      <c r="DD174" s="141"/>
      <c r="DE174" s="141"/>
      <c r="DF174" s="141"/>
      <c r="DG174" s="141"/>
      <c r="DH174" s="141"/>
      <c r="DI174" s="141"/>
      <c r="DJ174" s="141"/>
      <c r="DK174" s="141"/>
      <c r="DL174" s="141"/>
      <c r="DM174" s="141"/>
      <c r="DN174" s="141"/>
      <c r="DO174" s="141"/>
      <c r="DP174" s="141"/>
      <c r="DQ174" s="141"/>
      <c r="DR174" s="141"/>
      <c r="DS174" s="141"/>
      <c r="DT174" s="141"/>
      <c r="DU174" s="141"/>
      <c r="DV174" s="141"/>
      <c r="DW174" s="141"/>
      <c r="DX174" s="141"/>
      <c r="DY174" s="141"/>
      <c r="DZ174" s="141"/>
      <c r="EA174" s="141"/>
      <c r="EB174" s="141"/>
      <c r="EC174" s="141"/>
      <c r="ED174" s="141"/>
      <c r="EE174" s="141"/>
      <c r="EF174" s="141"/>
      <c r="EG174" s="141"/>
      <c r="EH174" s="141"/>
      <c r="EI174" s="141"/>
      <c r="EJ174" s="141"/>
      <c r="EK174" s="141"/>
      <c r="EL174" s="141"/>
      <c r="EM174" s="141"/>
      <c r="EN174" s="141"/>
      <c r="EO174" s="141"/>
      <c r="EP174" s="141"/>
      <c r="EQ174" s="141"/>
      <c r="ER174" s="141"/>
      <c r="ES174" s="141"/>
      <c r="ET174" s="141"/>
      <c r="EU174" s="141"/>
      <c r="EV174" s="141"/>
      <c r="EW174" s="141"/>
      <c r="EX174" s="141"/>
      <c r="EY174" s="141"/>
      <c r="EZ174" s="141"/>
      <c r="FA174" s="141"/>
      <c r="FB174" s="141"/>
      <c r="FC174" s="141"/>
      <c r="FD174" s="141"/>
      <c r="FE174" s="141"/>
      <c r="FF174" s="141"/>
      <c r="FG174" s="141"/>
      <c r="FH174" s="141"/>
      <c r="FI174" s="141"/>
      <c r="FJ174" s="141"/>
      <c r="FK174" s="141"/>
      <c r="FL174" s="141"/>
      <c r="FM174" s="141"/>
      <c r="FN174" s="141"/>
      <c r="FO174" s="141"/>
      <c r="FP174" s="141"/>
      <c r="FQ174" s="141"/>
      <c r="FR174" s="141"/>
      <c r="FS174" s="141"/>
      <c r="FT174" s="141"/>
      <c r="FU174" s="141"/>
      <c r="FV174" s="141"/>
      <c r="FW174" s="141"/>
      <c r="FX174" s="141"/>
    </row>
    <row r="175" spans="1:180" s="142" customFormat="1" ht="14.45" customHeight="1" x14ac:dyDescent="0.25">
      <c r="A175" s="264"/>
      <c r="B175" s="548"/>
      <c r="C175" s="572" t="s">
        <v>12</v>
      </c>
      <c r="D175" s="573"/>
      <c r="E175" s="573"/>
      <c r="F175" s="573"/>
      <c r="G175" s="573"/>
      <c r="H175" s="573"/>
      <c r="I175" s="573"/>
      <c r="J175" s="573"/>
      <c r="K175" s="573"/>
      <c r="L175" s="573"/>
      <c r="M175" s="574"/>
      <c r="N175" s="394"/>
      <c r="O175" s="716"/>
      <c r="P175" s="600"/>
      <c r="Q175" s="603"/>
      <c r="R175" s="606"/>
      <c r="S175" s="545"/>
      <c r="T175" s="609"/>
      <c r="U175" s="622"/>
      <c r="V175" s="545"/>
      <c r="W175" s="171" t="str">
        <f>[9]Summary!K5</f>
        <v>95-P1-BI-90-BS-2d-02</v>
      </c>
      <c r="X175" s="190">
        <f>[9]Summary!L5</f>
        <v>4.4969296480732153</v>
      </c>
      <c r="Y175" s="172">
        <f>[9]Summary!M5</f>
        <v>31400</v>
      </c>
      <c r="Z175" s="172">
        <f>[9]Summary!N5</f>
        <v>3140</v>
      </c>
      <c r="AA175" s="171">
        <f>[9]Summary!O5</f>
        <v>10</v>
      </c>
      <c r="AB175" s="255">
        <f t="shared" ref="AB175:AB178" si="31">C$174-X175</f>
        <v>2.1263196423246855</v>
      </c>
      <c r="AC175" s="340"/>
      <c r="AD175" s="343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1"/>
      <c r="AX175" s="141"/>
      <c r="AY175" s="141"/>
      <c r="AZ175" s="141"/>
      <c r="BA175" s="141"/>
      <c r="BB175" s="141"/>
      <c r="BC175" s="141"/>
      <c r="BD175" s="141"/>
      <c r="BE175" s="141"/>
      <c r="BF175" s="141"/>
      <c r="BG175" s="141"/>
      <c r="BH175" s="141"/>
      <c r="BI175" s="141"/>
      <c r="BJ175" s="141"/>
      <c r="BK175" s="141"/>
      <c r="BL175" s="141"/>
      <c r="BM175" s="141"/>
      <c r="BN175" s="141"/>
      <c r="BO175" s="141"/>
      <c r="BP175" s="141"/>
      <c r="BQ175" s="141"/>
      <c r="BR175" s="141"/>
      <c r="BS175" s="141"/>
      <c r="BT175" s="141"/>
      <c r="BU175" s="141"/>
      <c r="BV175" s="141"/>
      <c r="BW175" s="141"/>
      <c r="BX175" s="141"/>
      <c r="BY175" s="141"/>
      <c r="BZ175" s="141"/>
      <c r="CA175" s="141"/>
      <c r="CB175" s="141"/>
      <c r="CC175" s="141"/>
      <c r="CD175" s="141"/>
      <c r="CE175" s="141"/>
      <c r="CF175" s="141"/>
      <c r="CG175" s="141"/>
      <c r="CH175" s="141"/>
      <c r="CI175" s="141"/>
      <c r="CJ175" s="141"/>
      <c r="CK175" s="141"/>
      <c r="CL175" s="141"/>
      <c r="CM175" s="141"/>
      <c r="CN175" s="141"/>
      <c r="CO175" s="141"/>
      <c r="CP175" s="141"/>
      <c r="CQ175" s="141"/>
      <c r="CR175" s="141"/>
      <c r="CS175" s="141"/>
      <c r="CT175" s="141"/>
      <c r="CU175" s="141"/>
      <c r="CV175" s="141"/>
      <c r="CW175" s="141"/>
      <c r="CX175" s="141"/>
      <c r="CY175" s="141"/>
      <c r="CZ175" s="141"/>
      <c r="DA175" s="141"/>
      <c r="DB175" s="141"/>
      <c r="DC175" s="141"/>
      <c r="DD175" s="141"/>
      <c r="DE175" s="141"/>
      <c r="DF175" s="141"/>
      <c r="DG175" s="141"/>
      <c r="DH175" s="141"/>
      <c r="DI175" s="141"/>
      <c r="DJ175" s="141"/>
      <c r="DK175" s="141"/>
      <c r="DL175" s="141"/>
      <c r="DM175" s="141"/>
      <c r="DN175" s="141"/>
      <c r="DO175" s="141"/>
      <c r="DP175" s="141"/>
      <c r="DQ175" s="141"/>
      <c r="DR175" s="141"/>
      <c r="DS175" s="141"/>
      <c r="DT175" s="141"/>
      <c r="DU175" s="141"/>
      <c r="DV175" s="141"/>
      <c r="DW175" s="141"/>
      <c r="DX175" s="141"/>
      <c r="DY175" s="141"/>
      <c r="DZ175" s="141"/>
      <c r="EA175" s="141"/>
      <c r="EB175" s="141"/>
      <c r="EC175" s="141"/>
      <c r="ED175" s="141"/>
      <c r="EE175" s="141"/>
      <c r="EF175" s="141"/>
      <c r="EG175" s="141"/>
      <c r="EH175" s="141"/>
      <c r="EI175" s="141"/>
      <c r="EJ175" s="141"/>
      <c r="EK175" s="141"/>
      <c r="EL175" s="141"/>
      <c r="EM175" s="141"/>
      <c r="EN175" s="141"/>
      <c r="EO175" s="141"/>
      <c r="EP175" s="141"/>
      <c r="EQ175" s="141"/>
      <c r="ER175" s="141"/>
      <c r="ES175" s="141"/>
      <c r="ET175" s="141"/>
      <c r="EU175" s="141"/>
      <c r="EV175" s="141"/>
      <c r="EW175" s="141"/>
      <c r="EX175" s="141"/>
      <c r="EY175" s="141"/>
      <c r="EZ175" s="141"/>
      <c r="FA175" s="141"/>
      <c r="FB175" s="141"/>
      <c r="FC175" s="141"/>
      <c r="FD175" s="141"/>
      <c r="FE175" s="141"/>
      <c r="FF175" s="141"/>
      <c r="FG175" s="141"/>
      <c r="FH175" s="141"/>
      <c r="FI175" s="141"/>
      <c r="FJ175" s="141"/>
      <c r="FK175" s="141"/>
      <c r="FL175" s="141"/>
      <c r="FM175" s="141"/>
      <c r="FN175" s="141"/>
      <c r="FO175" s="141"/>
      <c r="FP175" s="141"/>
      <c r="FQ175" s="141"/>
      <c r="FR175" s="141"/>
      <c r="FS175" s="141"/>
      <c r="FT175" s="141"/>
      <c r="FU175" s="141"/>
      <c r="FV175" s="141"/>
      <c r="FW175" s="141"/>
      <c r="FX175" s="141"/>
    </row>
    <row r="176" spans="1:180" s="142" customFormat="1" ht="14.45" customHeight="1" x14ac:dyDescent="0.25">
      <c r="A176" s="264"/>
      <c r="B176" s="548"/>
      <c r="C176" s="575"/>
      <c r="D176" s="576"/>
      <c r="E176" s="576"/>
      <c r="F176" s="576"/>
      <c r="G176" s="576"/>
      <c r="H176" s="576"/>
      <c r="I176" s="576"/>
      <c r="J176" s="576"/>
      <c r="K176" s="576"/>
      <c r="L176" s="576"/>
      <c r="M176" s="577"/>
      <c r="N176" s="394"/>
      <c r="O176" s="716"/>
      <c r="P176" s="600"/>
      <c r="Q176" s="603"/>
      <c r="R176" s="606"/>
      <c r="S176" s="545"/>
      <c r="T176" s="609"/>
      <c r="U176" s="622"/>
      <c r="V176" s="545"/>
      <c r="W176" s="171" t="str">
        <f>[9]Summary!K6</f>
        <v>95-P1-BI-90-BS-2d-03</v>
      </c>
      <c r="X176" s="190">
        <f>[9]Summary!L6</f>
        <v>4.5263392773898437</v>
      </c>
      <c r="Y176" s="172">
        <f>[9]Summary!M6</f>
        <v>33600</v>
      </c>
      <c r="Z176" s="172">
        <f>[9]Summary!N6</f>
        <v>3360</v>
      </c>
      <c r="AA176" s="171">
        <f>[9]Summary!O6</f>
        <v>10</v>
      </c>
      <c r="AB176" s="255">
        <f t="shared" si="31"/>
        <v>2.0969100130080571</v>
      </c>
      <c r="AC176" s="340"/>
      <c r="AD176" s="343"/>
      <c r="AE176" s="141"/>
      <c r="AF176" s="141"/>
      <c r="AG176" s="141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  <c r="AV176" s="141"/>
      <c r="AW176" s="141"/>
      <c r="AX176" s="141"/>
      <c r="AY176" s="141"/>
      <c r="AZ176" s="141"/>
      <c r="BA176" s="141"/>
      <c r="BB176" s="141"/>
      <c r="BC176" s="141"/>
      <c r="BD176" s="141"/>
      <c r="BE176" s="141"/>
      <c r="BF176" s="141"/>
      <c r="BG176" s="141"/>
      <c r="BH176" s="141"/>
      <c r="BI176" s="141"/>
      <c r="BJ176" s="141"/>
      <c r="BK176" s="141"/>
      <c r="BL176" s="141"/>
      <c r="BM176" s="141"/>
      <c r="BN176" s="141"/>
      <c r="BO176" s="141"/>
      <c r="BP176" s="141"/>
      <c r="BQ176" s="141"/>
      <c r="BR176" s="141"/>
      <c r="BS176" s="141"/>
      <c r="BT176" s="141"/>
      <c r="BU176" s="141"/>
      <c r="BV176" s="141"/>
      <c r="BW176" s="141"/>
      <c r="BX176" s="141"/>
      <c r="BY176" s="141"/>
      <c r="BZ176" s="141"/>
      <c r="CA176" s="141"/>
      <c r="CB176" s="141"/>
      <c r="CC176" s="141"/>
      <c r="CD176" s="141"/>
      <c r="CE176" s="141"/>
      <c r="CF176" s="141"/>
      <c r="CG176" s="141"/>
      <c r="CH176" s="141"/>
      <c r="CI176" s="141"/>
      <c r="CJ176" s="141"/>
      <c r="CK176" s="141"/>
      <c r="CL176" s="141"/>
      <c r="CM176" s="141"/>
      <c r="CN176" s="141"/>
      <c r="CO176" s="141"/>
      <c r="CP176" s="141"/>
      <c r="CQ176" s="141"/>
      <c r="CR176" s="141"/>
      <c r="CS176" s="141"/>
      <c r="CT176" s="141"/>
      <c r="CU176" s="141"/>
      <c r="CV176" s="141"/>
      <c r="CW176" s="141"/>
      <c r="CX176" s="141"/>
      <c r="CY176" s="141"/>
      <c r="CZ176" s="141"/>
      <c r="DA176" s="141"/>
      <c r="DB176" s="141"/>
      <c r="DC176" s="141"/>
      <c r="DD176" s="141"/>
      <c r="DE176" s="141"/>
      <c r="DF176" s="141"/>
      <c r="DG176" s="141"/>
      <c r="DH176" s="141"/>
      <c r="DI176" s="141"/>
      <c r="DJ176" s="141"/>
      <c r="DK176" s="141"/>
      <c r="DL176" s="141"/>
      <c r="DM176" s="141"/>
      <c r="DN176" s="141"/>
      <c r="DO176" s="141"/>
      <c r="DP176" s="141"/>
      <c r="DQ176" s="141"/>
      <c r="DR176" s="141"/>
      <c r="DS176" s="141"/>
      <c r="DT176" s="141"/>
      <c r="DU176" s="141"/>
      <c r="DV176" s="141"/>
      <c r="DW176" s="141"/>
      <c r="DX176" s="141"/>
      <c r="DY176" s="141"/>
      <c r="DZ176" s="141"/>
      <c r="EA176" s="141"/>
      <c r="EB176" s="141"/>
      <c r="EC176" s="141"/>
      <c r="ED176" s="141"/>
      <c r="EE176" s="141"/>
      <c r="EF176" s="141"/>
      <c r="EG176" s="141"/>
      <c r="EH176" s="141"/>
      <c r="EI176" s="141"/>
      <c r="EJ176" s="141"/>
      <c r="EK176" s="141"/>
      <c r="EL176" s="141"/>
      <c r="EM176" s="141"/>
      <c r="EN176" s="141"/>
      <c r="EO176" s="141"/>
      <c r="EP176" s="141"/>
      <c r="EQ176" s="141"/>
      <c r="ER176" s="141"/>
      <c r="ES176" s="141"/>
      <c r="ET176" s="141"/>
      <c r="EU176" s="141"/>
      <c r="EV176" s="141"/>
      <c r="EW176" s="141"/>
      <c r="EX176" s="141"/>
      <c r="EY176" s="141"/>
      <c r="EZ176" s="141"/>
      <c r="FA176" s="141"/>
      <c r="FB176" s="141"/>
      <c r="FC176" s="141"/>
      <c r="FD176" s="141"/>
      <c r="FE176" s="141"/>
      <c r="FF176" s="141"/>
      <c r="FG176" s="141"/>
      <c r="FH176" s="141"/>
      <c r="FI176" s="141"/>
      <c r="FJ176" s="141"/>
      <c r="FK176" s="141"/>
      <c r="FL176" s="141"/>
      <c r="FM176" s="141"/>
      <c r="FN176" s="141"/>
      <c r="FO176" s="141"/>
      <c r="FP176" s="141"/>
      <c r="FQ176" s="141"/>
      <c r="FR176" s="141"/>
      <c r="FS176" s="141"/>
      <c r="FT176" s="141"/>
      <c r="FU176" s="141"/>
      <c r="FV176" s="141"/>
      <c r="FW176" s="141"/>
      <c r="FX176" s="141"/>
    </row>
    <row r="177" spans="1:180" s="142" customFormat="1" ht="14.45" customHeight="1" x14ac:dyDescent="0.25">
      <c r="A177" s="264"/>
      <c r="B177" s="548"/>
      <c r="C177" s="575"/>
      <c r="D177" s="576"/>
      <c r="E177" s="576"/>
      <c r="F177" s="576"/>
      <c r="G177" s="576"/>
      <c r="H177" s="576"/>
      <c r="I177" s="576"/>
      <c r="J177" s="576"/>
      <c r="K177" s="576"/>
      <c r="L177" s="576"/>
      <c r="M177" s="577"/>
      <c r="N177" s="394"/>
      <c r="O177" s="716"/>
      <c r="P177" s="600"/>
      <c r="Q177" s="603"/>
      <c r="R177" s="606"/>
      <c r="S177" s="545"/>
      <c r="T177" s="609"/>
      <c r="U177" s="622"/>
      <c r="V177" s="545"/>
      <c r="W177" s="171" t="str">
        <f>[9]Summary!K7</f>
        <v>95-P1-BI-90-BS-2d-04</v>
      </c>
      <c r="X177" s="190">
        <f>[9]Summary!L7</f>
        <v>3.6665179805548807</v>
      </c>
      <c r="Y177" s="172">
        <f>[9]Summary!M7</f>
        <v>4640</v>
      </c>
      <c r="Z177" s="172">
        <f>[9]Summary!N7</f>
        <v>464</v>
      </c>
      <c r="AA177" s="171">
        <f>[9]Summary!O7</f>
        <v>10</v>
      </c>
      <c r="AB177" s="255">
        <f t="shared" si="31"/>
        <v>2.9567313098430201</v>
      </c>
      <c r="AC177" s="340"/>
      <c r="AD177" s="343"/>
      <c r="AE177" s="141"/>
      <c r="AF177" s="141"/>
      <c r="AG177" s="141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  <c r="AV177" s="141"/>
      <c r="AW177" s="141"/>
      <c r="AX177" s="141"/>
      <c r="AY177" s="141"/>
      <c r="AZ177" s="141"/>
      <c r="BA177" s="141"/>
      <c r="BB177" s="141"/>
      <c r="BC177" s="141"/>
      <c r="BD177" s="141"/>
      <c r="BE177" s="141"/>
      <c r="BF177" s="141"/>
      <c r="BG177" s="141"/>
      <c r="BH177" s="141"/>
      <c r="BI177" s="141"/>
      <c r="BJ177" s="141"/>
      <c r="BK177" s="141"/>
      <c r="BL177" s="141"/>
      <c r="BM177" s="141"/>
      <c r="BN177" s="141"/>
      <c r="BO177" s="141"/>
      <c r="BP177" s="141"/>
      <c r="BQ177" s="141"/>
      <c r="BR177" s="141"/>
      <c r="BS177" s="141"/>
      <c r="BT177" s="141"/>
      <c r="BU177" s="141"/>
      <c r="BV177" s="141"/>
      <c r="BW177" s="141"/>
      <c r="BX177" s="141"/>
      <c r="BY177" s="141"/>
      <c r="BZ177" s="141"/>
      <c r="CA177" s="141"/>
      <c r="CB177" s="141"/>
      <c r="CC177" s="141"/>
      <c r="CD177" s="141"/>
      <c r="CE177" s="141"/>
      <c r="CF177" s="141"/>
      <c r="CG177" s="141"/>
      <c r="CH177" s="141"/>
      <c r="CI177" s="141"/>
      <c r="CJ177" s="141"/>
      <c r="CK177" s="141"/>
      <c r="CL177" s="141"/>
      <c r="CM177" s="141"/>
      <c r="CN177" s="141"/>
      <c r="CO177" s="141"/>
      <c r="CP177" s="141"/>
      <c r="CQ177" s="141"/>
      <c r="CR177" s="141"/>
      <c r="CS177" s="141"/>
      <c r="CT177" s="141"/>
      <c r="CU177" s="141"/>
      <c r="CV177" s="141"/>
      <c r="CW177" s="141"/>
      <c r="CX177" s="141"/>
      <c r="CY177" s="141"/>
      <c r="CZ177" s="141"/>
      <c r="DA177" s="141"/>
      <c r="DB177" s="141"/>
      <c r="DC177" s="141"/>
      <c r="DD177" s="141"/>
      <c r="DE177" s="141"/>
      <c r="DF177" s="141"/>
      <c r="DG177" s="141"/>
      <c r="DH177" s="141"/>
      <c r="DI177" s="141"/>
      <c r="DJ177" s="141"/>
      <c r="DK177" s="141"/>
      <c r="DL177" s="141"/>
      <c r="DM177" s="141"/>
      <c r="DN177" s="141"/>
      <c r="DO177" s="141"/>
      <c r="DP177" s="141"/>
      <c r="DQ177" s="141"/>
      <c r="DR177" s="141"/>
      <c r="DS177" s="141"/>
      <c r="DT177" s="141"/>
      <c r="DU177" s="141"/>
      <c r="DV177" s="141"/>
      <c r="DW177" s="141"/>
      <c r="DX177" s="141"/>
      <c r="DY177" s="141"/>
      <c r="DZ177" s="141"/>
      <c r="EA177" s="141"/>
      <c r="EB177" s="141"/>
      <c r="EC177" s="141"/>
      <c r="ED177" s="141"/>
      <c r="EE177" s="141"/>
      <c r="EF177" s="141"/>
      <c r="EG177" s="141"/>
      <c r="EH177" s="141"/>
      <c r="EI177" s="141"/>
      <c r="EJ177" s="141"/>
      <c r="EK177" s="141"/>
      <c r="EL177" s="141"/>
      <c r="EM177" s="141"/>
      <c r="EN177" s="141"/>
      <c r="EO177" s="141"/>
      <c r="EP177" s="141"/>
      <c r="EQ177" s="141"/>
      <c r="ER177" s="141"/>
      <c r="ES177" s="141"/>
      <c r="ET177" s="141"/>
      <c r="EU177" s="141"/>
      <c r="EV177" s="141"/>
      <c r="EW177" s="141"/>
      <c r="EX177" s="141"/>
      <c r="EY177" s="141"/>
      <c r="EZ177" s="141"/>
      <c r="FA177" s="141"/>
      <c r="FB177" s="141"/>
      <c r="FC177" s="141"/>
      <c r="FD177" s="141"/>
      <c r="FE177" s="141"/>
      <c r="FF177" s="141"/>
      <c r="FG177" s="141"/>
      <c r="FH177" s="141"/>
      <c r="FI177" s="141"/>
      <c r="FJ177" s="141"/>
      <c r="FK177" s="141"/>
      <c r="FL177" s="141"/>
      <c r="FM177" s="141"/>
      <c r="FN177" s="141"/>
      <c r="FO177" s="141"/>
      <c r="FP177" s="141"/>
      <c r="FQ177" s="141"/>
      <c r="FR177" s="141"/>
      <c r="FS177" s="141"/>
      <c r="FT177" s="141"/>
      <c r="FU177" s="141"/>
      <c r="FV177" s="141"/>
      <c r="FW177" s="141"/>
      <c r="FX177" s="141"/>
    </row>
    <row r="178" spans="1:180" s="142" customFormat="1" ht="15" customHeight="1" thickBot="1" x14ac:dyDescent="0.3">
      <c r="A178" s="264"/>
      <c r="B178" s="549"/>
      <c r="C178" s="578"/>
      <c r="D178" s="579"/>
      <c r="E178" s="579"/>
      <c r="F178" s="579"/>
      <c r="G178" s="579"/>
      <c r="H178" s="579"/>
      <c r="I178" s="579"/>
      <c r="J178" s="579"/>
      <c r="K178" s="579"/>
      <c r="L178" s="579"/>
      <c r="M178" s="580"/>
      <c r="N178" s="394"/>
      <c r="O178" s="716"/>
      <c r="P178" s="601"/>
      <c r="Q178" s="604"/>
      <c r="R178" s="607"/>
      <c r="S178" s="546"/>
      <c r="T178" s="610"/>
      <c r="U178" s="623"/>
      <c r="V178" s="546"/>
      <c r="W178" s="171" t="str">
        <f>[9]Summary!K8</f>
        <v>95-P1-BI-90-BS-2d-05</v>
      </c>
      <c r="X178" s="190">
        <f>[9]Summary!L8</f>
        <v>3.5502283530550942</v>
      </c>
      <c r="Y178" s="172">
        <f>[9]Summary!M8</f>
        <v>3550</v>
      </c>
      <c r="Z178" s="172">
        <f>[9]Summary!N8</f>
        <v>355</v>
      </c>
      <c r="AA178" s="171">
        <f>[9]Summary!O8</f>
        <v>10</v>
      </c>
      <c r="AB178" s="256">
        <f t="shared" si="31"/>
        <v>3.0730209373428066</v>
      </c>
      <c r="AC178" s="341"/>
      <c r="AD178" s="344"/>
      <c r="AE178" s="141"/>
      <c r="AF178" s="141"/>
      <c r="AG178" s="141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  <c r="AV178" s="141"/>
      <c r="AW178" s="141"/>
      <c r="AX178" s="141"/>
      <c r="AY178" s="141"/>
      <c r="AZ178" s="141"/>
      <c r="BA178" s="141"/>
      <c r="BB178" s="141"/>
      <c r="BC178" s="141"/>
      <c r="BD178" s="141"/>
      <c r="BE178" s="141"/>
      <c r="BF178" s="141"/>
      <c r="BG178" s="141"/>
      <c r="BH178" s="141"/>
      <c r="BI178" s="141"/>
      <c r="BJ178" s="141"/>
      <c r="BK178" s="141"/>
      <c r="BL178" s="141"/>
      <c r="BM178" s="141"/>
      <c r="BN178" s="141"/>
      <c r="BO178" s="141"/>
      <c r="BP178" s="141"/>
      <c r="BQ178" s="141"/>
      <c r="BR178" s="141"/>
      <c r="BS178" s="141"/>
      <c r="BT178" s="141"/>
      <c r="BU178" s="141"/>
      <c r="BV178" s="141"/>
      <c r="BW178" s="141"/>
      <c r="BX178" s="141"/>
      <c r="BY178" s="141"/>
      <c r="BZ178" s="141"/>
      <c r="CA178" s="141"/>
      <c r="CB178" s="141"/>
      <c r="CC178" s="141"/>
      <c r="CD178" s="141"/>
      <c r="CE178" s="141"/>
      <c r="CF178" s="141"/>
      <c r="CG178" s="141"/>
      <c r="CH178" s="141"/>
      <c r="CI178" s="141"/>
      <c r="CJ178" s="141"/>
      <c r="CK178" s="141"/>
      <c r="CL178" s="141"/>
      <c r="CM178" s="141"/>
      <c r="CN178" s="141"/>
      <c r="CO178" s="141"/>
      <c r="CP178" s="141"/>
      <c r="CQ178" s="141"/>
      <c r="CR178" s="141"/>
      <c r="CS178" s="141"/>
      <c r="CT178" s="141"/>
      <c r="CU178" s="141"/>
      <c r="CV178" s="141"/>
      <c r="CW178" s="141"/>
      <c r="CX178" s="141"/>
      <c r="CY178" s="141"/>
      <c r="CZ178" s="141"/>
      <c r="DA178" s="141"/>
      <c r="DB178" s="141"/>
      <c r="DC178" s="141"/>
      <c r="DD178" s="141"/>
      <c r="DE178" s="141"/>
      <c r="DF178" s="141"/>
      <c r="DG178" s="141"/>
      <c r="DH178" s="141"/>
      <c r="DI178" s="141"/>
      <c r="DJ178" s="141"/>
      <c r="DK178" s="141"/>
      <c r="DL178" s="141"/>
      <c r="DM178" s="141"/>
      <c r="DN178" s="141"/>
      <c r="DO178" s="141"/>
      <c r="DP178" s="141"/>
      <c r="DQ178" s="141"/>
      <c r="DR178" s="141"/>
      <c r="DS178" s="141"/>
      <c r="DT178" s="141"/>
      <c r="DU178" s="141"/>
      <c r="DV178" s="141"/>
      <c r="DW178" s="141"/>
      <c r="DX178" s="141"/>
      <c r="DY178" s="141"/>
      <c r="DZ178" s="141"/>
      <c r="EA178" s="141"/>
      <c r="EB178" s="141"/>
      <c r="EC178" s="141"/>
      <c r="ED178" s="141"/>
      <c r="EE178" s="141"/>
      <c r="EF178" s="141"/>
      <c r="EG178" s="141"/>
      <c r="EH178" s="141"/>
      <c r="EI178" s="141"/>
      <c r="EJ178" s="141"/>
      <c r="EK178" s="141"/>
      <c r="EL178" s="141"/>
      <c r="EM178" s="141"/>
      <c r="EN178" s="141"/>
      <c r="EO178" s="141"/>
      <c r="EP178" s="141"/>
      <c r="EQ178" s="141"/>
      <c r="ER178" s="141"/>
      <c r="ES178" s="141"/>
      <c r="ET178" s="141"/>
      <c r="EU178" s="141"/>
      <c r="EV178" s="141"/>
      <c r="EW178" s="141"/>
      <c r="EX178" s="141"/>
      <c r="EY178" s="141"/>
      <c r="EZ178" s="141"/>
      <c r="FA178" s="141"/>
      <c r="FB178" s="141"/>
      <c r="FC178" s="141"/>
      <c r="FD178" s="141"/>
      <c r="FE178" s="141"/>
      <c r="FF178" s="141"/>
      <c r="FG178" s="141"/>
      <c r="FH178" s="141"/>
      <c r="FI178" s="141"/>
      <c r="FJ178" s="141"/>
      <c r="FK178" s="141"/>
      <c r="FL178" s="141"/>
      <c r="FM178" s="141"/>
      <c r="FN178" s="141"/>
      <c r="FO178" s="141"/>
      <c r="FP178" s="141"/>
      <c r="FQ178" s="141"/>
      <c r="FR178" s="141"/>
      <c r="FS178" s="141"/>
      <c r="FT178" s="141"/>
      <c r="FU178" s="141"/>
      <c r="FV178" s="141"/>
      <c r="FW178" s="141"/>
      <c r="FX178" s="141"/>
    </row>
    <row r="179" spans="1:180" s="142" customFormat="1" ht="14.45" customHeight="1" thickTop="1" x14ac:dyDescent="0.25">
      <c r="A179" s="264"/>
      <c r="B179" s="547" t="s">
        <v>30</v>
      </c>
      <c r="C179" s="169">
        <f>AVERAGE(J179:J181)</f>
        <v>5.8312296938670629</v>
      </c>
      <c r="D179" s="583" t="s">
        <v>12</v>
      </c>
      <c r="E179" s="584"/>
      <c r="F179" s="170">
        <f>AVERAGE(K179:K181)</f>
        <v>678000</v>
      </c>
      <c r="G179" s="581" t="s">
        <v>12</v>
      </c>
      <c r="H179" s="582"/>
      <c r="I179" s="171" t="str">
        <f>[10]Summary!K4</f>
        <v>95-P1-BI-90-BP-5d-01</v>
      </c>
      <c r="J179" s="300">
        <f>[10]Summary!L4</f>
        <v>5.8312296938670629</v>
      </c>
      <c r="K179" s="331">
        <f>[10]Summary!M4</f>
        <v>678000</v>
      </c>
      <c r="L179" s="331">
        <f>[10]Summary!N4</f>
        <v>67800</v>
      </c>
      <c r="M179" s="171">
        <f>[10]Summary!O4</f>
        <v>10</v>
      </c>
      <c r="N179" s="394"/>
      <c r="O179" s="716"/>
      <c r="P179" s="599" t="s">
        <v>30</v>
      </c>
      <c r="Q179" s="602">
        <f>AVERAGE(X179:X183)</f>
        <v>0.69088999790446104</v>
      </c>
      <c r="R179" s="605">
        <f>STDEV(X179:X183)</f>
        <v>0.40321523556487854</v>
      </c>
      <c r="S179" s="544">
        <f>R179/Q179</f>
        <v>0.58361712687674006</v>
      </c>
      <c r="T179" s="608">
        <f>AVERAGE(Y179:Y183)</f>
        <v>6.6724287888671441</v>
      </c>
      <c r="U179" s="621">
        <f>STDEV(Y179:Y183)</f>
        <v>5.4000634126012601</v>
      </c>
      <c r="V179" s="544">
        <f>U179/T179</f>
        <v>0.80931001041347816</v>
      </c>
      <c r="W179" s="171" t="str">
        <f>[10]Summary!K5</f>
        <v>95-P1-90-BS-5d-01</v>
      </c>
      <c r="X179" s="190">
        <f>[10]Summary!L5</f>
        <v>1.178069825037769</v>
      </c>
      <c r="Y179" s="172">
        <f>[10]Summary!M5</f>
        <v>15.068493150684931</v>
      </c>
      <c r="Z179" s="172">
        <f>[10]Summary!N5</f>
        <v>1.5068493150684932</v>
      </c>
      <c r="AA179" s="171">
        <f>[10]Summary!O5</f>
        <v>10</v>
      </c>
      <c r="AB179" s="254">
        <f>C$179-X179</f>
        <v>4.6531598688292934</v>
      </c>
      <c r="AC179" s="339">
        <f>AVERAGE(AB179:AB183)</f>
        <v>5.1403396959626013</v>
      </c>
      <c r="AD179" s="342">
        <f>STDEV(AB179:AB183)</f>
        <v>0.40321523556487854</v>
      </c>
      <c r="AE179" s="141"/>
      <c r="AF179" s="141"/>
      <c r="AG179" s="141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  <c r="AV179" s="141"/>
      <c r="AW179" s="141"/>
      <c r="AX179" s="141"/>
      <c r="AY179" s="141"/>
      <c r="AZ179" s="141"/>
      <c r="BA179" s="141"/>
      <c r="BB179" s="141"/>
      <c r="BC179" s="141"/>
      <c r="BD179" s="141"/>
      <c r="BE179" s="141"/>
      <c r="BF179" s="141"/>
      <c r="BG179" s="141"/>
      <c r="BH179" s="141"/>
      <c r="BI179" s="141"/>
      <c r="BJ179" s="141"/>
      <c r="BK179" s="141"/>
      <c r="BL179" s="141"/>
      <c r="BM179" s="141"/>
      <c r="BN179" s="141"/>
      <c r="BO179" s="141"/>
      <c r="BP179" s="141"/>
      <c r="BQ179" s="141"/>
      <c r="BR179" s="141"/>
      <c r="BS179" s="141"/>
      <c r="BT179" s="141"/>
      <c r="BU179" s="141"/>
      <c r="BV179" s="141"/>
      <c r="BW179" s="141"/>
      <c r="BX179" s="141"/>
      <c r="BY179" s="141"/>
      <c r="BZ179" s="141"/>
      <c r="CA179" s="141"/>
      <c r="CB179" s="141"/>
      <c r="CC179" s="141"/>
      <c r="CD179" s="141"/>
      <c r="CE179" s="141"/>
      <c r="CF179" s="141"/>
      <c r="CG179" s="141"/>
      <c r="CH179" s="141"/>
      <c r="CI179" s="141"/>
      <c r="CJ179" s="141"/>
      <c r="CK179" s="141"/>
      <c r="CL179" s="141"/>
      <c r="CM179" s="141"/>
      <c r="CN179" s="141"/>
      <c r="CO179" s="141"/>
      <c r="CP179" s="141"/>
      <c r="CQ179" s="141"/>
      <c r="CR179" s="141"/>
      <c r="CS179" s="141"/>
      <c r="CT179" s="141"/>
      <c r="CU179" s="141"/>
      <c r="CV179" s="141"/>
      <c r="CW179" s="141"/>
      <c r="CX179" s="141"/>
      <c r="CY179" s="141"/>
      <c r="CZ179" s="141"/>
      <c r="DA179" s="141"/>
      <c r="DB179" s="141"/>
      <c r="DC179" s="141"/>
      <c r="DD179" s="141"/>
      <c r="DE179" s="141"/>
      <c r="DF179" s="141"/>
      <c r="DG179" s="141"/>
      <c r="DH179" s="141"/>
      <c r="DI179" s="141"/>
      <c r="DJ179" s="141"/>
      <c r="DK179" s="141"/>
      <c r="DL179" s="141"/>
      <c r="DM179" s="141"/>
      <c r="DN179" s="141"/>
      <c r="DO179" s="141"/>
      <c r="DP179" s="141"/>
      <c r="DQ179" s="141"/>
      <c r="DR179" s="141"/>
      <c r="DS179" s="141"/>
      <c r="DT179" s="141"/>
      <c r="DU179" s="141"/>
      <c r="DV179" s="141"/>
      <c r="DW179" s="141"/>
      <c r="DX179" s="141"/>
      <c r="DY179" s="141"/>
      <c r="DZ179" s="141"/>
      <c r="EA179" s="141"/>
      <c r="EB179" s="141"/>
      <c r="EC179" s="141"/>
      <c r="ED179" s="141"/>
      <c r="EE179" s="141"/>
      <c r="EF179" s="141"/>
      <c r="EG179" s="141"/>
      <c r="EH179" s="141"/>
      <c r="EI179" s="141"/>
      <c r="EJ179" s="141"/>
      <c r="EK179" s="141"/>
      <c r="EL179" s="141"/>
      <c r="EM179" s="141"/>
      <c r="EN179" s="141"/>
      <c r="EO179" s="141"/>
      <c r="EP179" s="141"/>
      <c r="EQ179" s="141"/>
      <c r="ER179" s="141"/>
      <c r="ES179" s="141"/>
      <c r="ET179" s="141"/>
      <c r="EU179" s="141"/>
      <c r="EV179" s="141"/>
      <c r="EW179" s="141"/>
      <c r="EX179" s="141"/>
      <c r="EY179" s="141"/>
      <c r="EZ179" s="141"/>
      <c r="FA179" s="141"/>
      <c r="FB179" s="141"/>
      <c r="FC179" s="141"/>
      <c r="FD179" s="141"/>
      <c r="FE179" s="141"/>
      <c r="FF179" s="141"/>
      <c r="FG179" s="141"/>
      <c r="FH179" s="141"/>
      <c r="FI179" s="141"/>
      <c r="FJ179" s="141"/>
      <c r="FK179" s="141"/>
      <c r="FL179" s="141"/>
      <c r="FM179" s="141"/>
      <c r="FN179" s="141"/>
      <c r="FO179" s="141"/>
      <c r="FP179" s="141"/>
      <c r="FQ179" s="141"/>
      <c r="FR179" s="141"/>
      <c r="FS179" s="141"/>
      <c r="FT179" s="141"/>
      <c r="FU179" s="141"/>
      <c r="FV179" s="141"/>
      <c r="FW179" s="141"/>
      <c r="FX179" s="141"/>
    </row>
    <row r="180" spans="1:180" s="142" customFormat="1" ht="14.45" customHeight="1" x14ac:dyDescent="0.25">
      <c r="A180" s="264"/>
      <c r="B180" s="548"/>
      <c r="C180" s="572" t="s">
        <v>12</v>
      </c>
      <c r="D180" s="573"/>
      <c r="E180" s="573"/>
      <c r="F180" s="573"/>
      <c r="G180" s="573"/>
      <c r="H180" s="573"/>
      <c r="I180" s="573"/>
      <c r="J180" s="573"/>
      <c r="K180" s="573"/>
      <c r="L180" s="573"/>
      <c r="M180" s="574"/>
      <c r="N180" s="394"/>
      <c r="O180" s="716"/>
      <c r="P180" s="600"/>
      <c r="Q180" s="603"/>
      <c r="R180" s="606"/>
      <c r="S180" s="545"/>
      <c r="T180" s="609"/>
      <c r="U180" s="622"/>
      <c r="V180" s="545"/>
      <c r="W180" s="171" t="str">
        <f>[10]Summary!K6</f>
        <v>95-P1-90-BS-5d-02</v>
      </c>
      <c r="X180" s="190">
        <f>[10]Summary!L6</f>
        <v>0.75696195131370547</v>
      </c>
      <c r="Y180" s="172">
        <f>[10]Summary!M6</f>
        <v>5.7142857142857135</v>
      </c>
      <c r="Z180" s="172">
        <f>[10]Summary!N6</f>
        <v>0.5714285714285714</v>
      </c>
      <c r="AA180" s="171">
        <f>[10]Summary!O6</f>
        <v>10</v>
      </c>
      <c r="AB180" s="255">
        <f t="shared" ref="AB180:AB183" si="32">C$179-X180</f>
        <v>5.0742677425533573</v>
      </c>
      <c r="AC180" s="340"/>
      <c r="AD180" s="343"/>
      <c r="AE180" s="141"/>
      <c r="AF180" s="141"/>
      <c r="AG180" s="141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  <c r="AV180" s="141"/>
      <c r="AW180" s="141"/>
      <c r="AX180" s="141"/>
      <c r="AY180" s="141"/>
      <c r="AZ180" s="141"/>
      <c r="BA180" s="141"/>
      <c r="BB180" s="141"/>
      <c r="BC180" s="141"/>
      <c r="BD180" s="141"/>
      <c r="BE180" s="141"/>
      <c r="BF180" s="141"/>
      <c r="BG180" s="141"/>
      <c r="BH180" s="141"/>
      <c r="BI180" s="141"/>
      <c r="BJ180" s="141"/>
      <c r="BK180" s="141"/>
      <c r="BL180" s="141"/>
      <c r="BM180" s="141"/>
      <c r="BN180" s="141"/>
      <c r="BO180" s="141"/>
      <c r="BP180" s="141"/>
      <c r="BQ180" s="141"/>
      <c r="BR180" s="141"/>
      <c r="BS180" s="141"/>
      <c r="BT180" s="141"/>
      <c r="BU180" s="141"/>
      <c r="BV180" s="141"/>
      <c r="BW180" s="141"/>
      <c r="BX180" s="141"/>
      <c r="BY180" s="141"/>
      <c r="BZ180" s="141"/>
      <c r="CA180" s="141"/>
      <c r="CB180" s="141"/>
      <c r="CC180" s="141"/>
      <c r="CD180" s="141"/>
      <c r="CE180" s="141"/>
      <c r="CF180" s="141"/>
      <c r="CG180" s="141"/>
      <c r="CH180" s="141"/>
      <c r="CI180" s="141"/>
      <c r="CJ180" s="141"/>
      <c r="CK180" s="141"/>
      <c r="CL180" s="141"/>
      <c r="CM180" s="141"/>
      <c r="CN180" s="141"/>
      <c r="CO180" s="141"/>
      <c r="CP180" s="141"/>
      <c r="CQ180" s="141"/>
      <c r="CR180" s="141"/>
      <c r="CS180" s="141"/>
      <c r="CT180" s="141"/>
      <c r="CU180" s="141"/>
      <c r="CV180" s="141"/>
      <c r="CW180" s="141"/>
      <c r="CX180" s="141"/>
      <c r="CY180" s="141"/>
      <c r="CZ180" s="141"/>
      <c r="DA180" s="141"/>
      <c r="DB180" s="141"/>
      <c r="DC180" s="141"/>
      <c r="DD180" s="141"/>
      <c r="DE180" s="141"/>
      <c r="DF180" s="141"/>
      <c r="DG180" s="141"/>
      <c r="DH180" s="141"/>
      <c r="DI180" s="141"/>
      <c r="DJ180" s="141"/>
      <c r="DK180" s="141"/>
      <c r="DL180" s="141"/>
      <c r="DM180" s="141"/>
      <c r="DN180" s="141"/>
      <c r="DO180" s="141"/>
      <c r="DP180" s="141"/>
      <c r="DQ180" s="141"/>
      <c r="DR180" s="141"/>
      <c r="DS180" s="141"/>
      <c r="DT180" s="141"/>
      <c r="DU180" s="141"/>
      <c r="DV180" s="141"/>
      <c r="DW180" s="141"/>
      <c r="DX180" s="141"/>
      <c r="DY180" s="141"/>
      <c r="DZ180" s="141"/>
      <c r="EA180" s="141"/>
      <c r="EB180" s="141"/>
      <c r="EC180" s="141"/>
      <c r="ED180" s="141"/>
      <c r="EE180" s="141"/>
      <c r="EF180" s="141"/>
      <c r="EG180" s="141"/>
      <c r="EH180" s="141"/>
      <c r="EI180" s="141"/>
      <c r="EJ180" s="141"/>
      <c r="EK180" s="141"/>
      <c r="EL180" s="141"/>
      <c r="EM180" s="141"/>
      <c r="EN180" s="141"/>
      <c r="EO180" s="141"/>
      <c r="EP180" s="141"/>
      <c r="EQ180" s="141"/>
      <c r="ER180" s="141"/>
      <c r="ES180" s="141"/>
      <c r="ET180" s="141"/>
      <c r="EU180" s="141"/>
      <c r="EV180" s="141"/>
      <c r="EW180" s="141"/>
      <c r="EX180" s="141"/>
      <c r="EY180" s="141"/>
      <c r="EZ180" s="141"/>
      <c r="FA180" s="141"/>
      <c r="FB180" s="141"/>
      <c r="FC180" s="141"/>
      <c r="FD180" s="141"/>
      <c r="FE180" s="141"/>
      <c r="FF180" s="141"/>
      <c r="FG180" s="141"/>
      <c r="FH180" s="141"/>
      <c r="FI180" s="141"/>
      <c r="FJ180" s="141"/>
      <c r="FK180" s="141"/>
      <c r="FL180" s="141"/>
      <c r="FM180" s="141"/>
      <c r="FN180" s="141"/>
      <c r="FO180" s="141"/>
      <c r="FP180" s="141"/>
      <c r="FQ180" s="141"/>
      <c r="FR180" s="141"/>
      <c r="FS180" s="141"/>
      <c r="FT180" s="141"/>
      <c r="FU180" s="141"/>
      <c r="FV180" s="141"/>
      <c r="FW180" s="141"/>
      <c r="FX180" s="141"/>
    </row>
    <row r="181" spans="1:180" s="142" customFormat="1" ht="14.45" customHeight="1" x14ac:dyDescent="0.25">
      <c r="A181" s="264"/>
      <c r="B181" s="548"/>
      <c r="C181" s="575"/>
      <c r="D181" s="576"/>
      <c r="E181" s="576"/>
      <c r="F181" s="576"/>
      <c r="G181" s="576"/>
      <c r="H181" s="576"/>
      <c r="I181" s="576"/>
      <c r="J181" s="576"/>
      <c r="K181" s="576"/>
      <c r="L181" s="576"/>
      <c r="M181" s="577"/>
      <c r="N181" s="394"/>
      <c r="O181" s="716"/>
      <c r="P181" s="600"/>
      <c r="Q181" s="603"/>
      <c r="R181" s="606"/>
      <c r="S181" s="545"/>
      <c r="T181" s="609"/>
      <c r="U181" s="622"/>
      <c r="V181" s="545"/>
      <c r="W181" s="171" t="str">
        <f>[10]Summary!K7</f>
        <v>95-P1-90-BS-5d-03</v>
      </c>
      <c r="X181" s="190">
        <f>[10]Summary!L7</f>
        <v>0.14266750356873154</v>
      </c>
      <c r="Y181" s="172">
        <f>[10]Summary!M7</f>
        <v>1.3888888888888888</v>
      </c>
      <c r="Z181" s="172">
        <f>[10]Summary!N7</f>
        <v>0.1388888888888889</v>
      </c>
      <c r="AA181" s="171">
        <f>[10]Summary!O7</f>
        <v>10</v>
      </c>
      <c r="AB181" s="255">
        <f t="shared" si="32"/>
        <v>5.688562190298331</v>
      </c>
      <c r="AC181" s="340"/>
      <c r="AD181" s="343"/>
      <c r="AE181" s="141"/>
      <c r="AF181" s="141"/>
      <c r="AG181" s="141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  <c r="AV181" s="141"/>
      <c r="AW181" s="141"/>
      <c r="AX181" s="141"/>
      <c r="AY181" s="141"/>
      <c r="AZ181" s="141"/>
      <c r="BA181" s="141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1"/>
      <c r="BM181" s="141"/>
      <c r="BN181" s="141"/>
      <c r="BO181" s="141"/>
      <c r="BP181" s="141"/>
      <c r="BQ181" s="141"/>
      <c r="BR181" s="141"/>
      <c r="BS181" s="141"/>
      <c r="BT181" s="141"/>
      <c r="BU181" s="141"/>
      <c r="BV181" s="141"/>
      <c r="BW181" s="141"/>
      <c r="BX181" s="141"/>
      <c r="BY181" s="141"/>
      <c r="BZ181" s="141"/>
      <c r="CA181" s="141"/>
      <c r="CB181" s="141"/>
      <c r="CC181" s="141"/>
      <c r="CD181" s="141"/>
      <c r="CE181" s="141"/>
      <c r="CF181" s="141"/>
      <c r="CG181" s="141"/>
      <c r="CH181" s="141"/>
      <c r="CI181" s="141"/>
      <c r="CJ181" s="141"/>
      <c r="CK181" s="141"/>
      <c r="CL181" s="141"/>
      <c r="CM181" s="141"/>
      <c r="CN181" s="141"/>
      <c r="CO181" s="141"/>
      <c r="CP181" s="141"/>
      <c r="CQ181" s="141"/>
      <c r="CR181" s="141"/>
      <c r="CS181" s="141"/>
      <c r="CT181" s="141"/>
      <c r="CU181" s="141"/>
      <c r="CV181" s="141"/>
      <c r="CW181" s="141"/>
      <c r="CX181" s="141"/>
      <c r="CY181" s="141"/>
      <c r="CZ181" s="141"/>
      <c r="DA181" s="141"/>
      <c r="DB181" s="141"/>
      <c r="DC181" s="141"/>
      <c r="DD181" s="141"/>
      <c r="DE181" s="141"/>
      <c r="DF181" s="141"/>
      <c r="DG181" s="141"/>
      <c r="DH181" s="141"/>
      <c r="DI181" s="141"/>
      <c r="DJ181" s="141"/>
      <c r="DK181" s="141"/>
      <c r="DL181" s="141"/>
      <c r="DM181" s="141"/>
      <c r="DN181" s="141"/>
      <c r="DO181" s="141"/>
      <c r="DP181" s="141"/>
      <c r="DQ181" s="141"/>
      <c r="DR181" s="141"/>
      <c r="DS181" s="141"/>
      <c r="DT181" s="141"/>
      <c r="DU181" s="141"/>
      <c r="DV181" s="141"/>
      <c r="DW181" s="141"/>
      <c r="DX181" s="141"/>
      <c r="DY181" s="141"/>
      <c r="DZ181" s="141"/>
      <c r="EA181" s="141"/>
      <c r="EB181" s="141"/>
      <c r="EC181" s="141"/>
      <c r="ED181" s="141"/>
      <c r="EE181" s="141"/>
      <c r="EF181" s="141"/>
      <c r="EG181" s="141"/>
      <c r="EH181" s="141"/>
      <c r="EI181" s="141"/>
      <c r="EJ181" s="141"/>
      <c r="EK181" s="141"/>
      <c r="EL181" s="141"/>
      <c r="EM181" s="141"/>
      <c r="EN181" s="141"/>
      <c r="EO181" s="141"/>
      <c r="EP181" s="141"/>
      <c r="EQ181" s="141"/>
      <c r="ER181" s="141"/>
      <c r="ES181" s="141"/>
      <c r="ET181" s="141"/>
      <c r="EU181" s="141"/>
      <c r="EV181" s="141"/>
      <c r="EW181" s="141"/>
      <c r="EX181" s="141"/>
      <c r="EY181" s="141"/>
      <c r="EZ181" s="141"/>
      <c r="FA181" s="141"/>
      <c r="FB181" s="141"/>
      <c r="FC181" s="141"/>
      <c r="FD181" s="141"/>
      <c r="FE181" s="141"/>
      <c r="FF181" s="141"/>
      <c r="FG181" s="141"/>
      <c r="FH181" s="141"/>
      <c r="FI181" s="141"/>
      <c r="FJ181" s="141"/>
      <c r="FK181" s="141"/>
      <c r="FL181" s="141"/>
      <c r="FM181" s="141"/>
      <c r="FN181" s="141"/>
      <c r="FO181" s="141"/>
      <c r="FP181" s="141"/>
      <c r="FQ181" s="141"/>
      <c r="FR181" s="141"/>
      <c r="FS181" s="141"/>
      <c r="FT181" s="141"/>
      <c r="FU181" s="141"/>
      <c r="FV181" s="141"/>
      <c r="FW181" s="141"/>
      <c r="FX181" s="141"/>
    </row>
    <row r="182" spans="1:180" s="142" customFormat="1" ht="14.45" customHeight="1" x14ac:dyDescent="0.25">
      <c r="A182" s="264"/>
      <c r="B182" s="548"/>
      <c r="C182" s="575"/>
      <c r="D182" s="576"/>
      <c r="E182" s="576"/>
      <c r="F182" s="576"/>
      <c r="G182" s="576"/>
      <c r="H182" s="576"/>
      <c r="I182" s="576"/>
      <c r="J182" s="576"/>
      <c r="K182" s="576"/>
      <c r="L182" s="576"/>
      <c r="M182" s="577"/>
      <c r="N182" s="394"/>
      <c r="O182" s="716"/>
      <c r="P182" s="600"/>
      <c r="Q182" s="603"/>
      <c r="R182" s="606"/>
      <c r="S182" s="545"/>
      <c r="T182" s="609"/>
      <c r="U182" s="622"/>
      <c r="V182" s="545"/>
      <c r="W182" s="171" t="str">
        <f>[10]Summary!K8</f>
        <v>95-P1-90-BS-5d-04</v>
      </c>
      <c r="X182" s="190">
        <f>[10]Summary!L8</f>
        <v>0.92081875395237511</v>
      </c>
      <c r="Y182" s="172">
        <f>[10]Summary!M8</f>
        <v>8.3333333333333321</v>
      </c>
      <c r="Z182" s="172">
        <f>[10]Summary!N8</f>
        <v>0.83333333333333326</v>
      </c>
      <c r="AA182" s="171">
        <f>[10]Summary!O8</f>
        <v>10</v>
      </c>
      <c r="AB182" s="255">
        <f t="shared" si="32"/>
        <v>4.910410939914688</v>
      </c>
      <c r="AC182" s="340"/>
      <c r="AD182" s="343"/>
      <c r="AE182" s="141"/>
      <c r="AF182" s="141"/>
      <c r="AG182" s="141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  <c r="AV182" s="141"/>
      <c r="AW182" s="141"/>
      <c r="AX182" s="141"/>
      <c r="AY182" s="141"/>
      <c r="AZ182" s="141"/>
      <c r="BA182" s="141"/>
      <c r="BB182" s="141"/>
      <c r="BC182" s="141"/>
      <c r="BD182" s="141"/>
      <c r="BE182" s="141"/>
      <c r="BF182" s="141"/>
      <c r="BG182" s="141"/>
      <c r="BH182" s="141"/>
      <c r="BI182" s="141"/>
      <c r="BJ182" s="141"/>
      <c r="BK182" s="141"/>
      <c r="BL182" s="141"/>
      <c r="BM182" s="141"/>
      <c r="BN182" s="141"/>
      <c r="BO182" s="141"/>
      <c r="BP182" s="141"/>
      <c r="BQ182" s="141"/>
      <c r="BR182" s="141"/>
      <c r="BS182" s="141"/>
      <c r="BT182" s="141"/>
      <c r="BU182" s="141"/>
      <c r="BV182" s="141"/>
      <c r="BW182" s="141"/>
      <c r="BX182" s="141"/>
      <c r="BY182" s="141"/>
      <c r="BZ182" s="141"/>
      <c r="CA182" s="141"/>
      <c r="CB182" s="141"/>
      <c r="CC182" s="141"/>
      <c r="CD182" s="141"/>
      <c r="CE182" s="141"/>
      <c r="CF182" s="141"/>
      <c r="CG182" s="141"/>
      <c r="CH182" s="141"/>
      <c r="CI182" s="141"/>
      <c r="CJ182" s="141"/>
      <c r="CK182" s="141"/>
      <c r="CL182" s="141"/>
      <c r="CM182" s="141"/>
      <c r="CN182" s="141"/>
      <c r="CO182" s="141"/>
      <c r="CP182" s="141"/>
      <c r="CQ182" s="141"/>
      <c r="CR182" s="141"/>
      <c r="CS182" s="141"/>
      <c r="CT182" s="141"/>
      <c r="CU182" s="141"/>
      <c r="CV182" s="141"/>
      <c r="CW182" s="141"/>
      <c r="CX182" s="141"/>
      <c r="CY182" s="141"/>
      <c r="CZ182" s="141"/>
      <c r="DA182" s="141"/>
      <c r="DB182" s="141"/>
      <c r="DC182" s="141"/>
      <c r="DD182" s="141"/>
      <c r="DE182" s="141"/>
      <c r="DF182" s="141"/>
      <c r="DG182" s="141"/>
      <c r="DH182" s="141"/>
      <c r="DI182" s="141"/>
      <c r="DJ182" s="141"/>
      <c r="DK182" s="141"/>
      <c r="DL182" s="141"/>
      <c r="DM182" s="141"/>
      <c r="DN182" s="141"/>
      <c r="DO182" s="141"/>
      <c r="DP182" s="141"/>
      <c r="DQ182" s="141"/>
      <c r="DR182" s="141"/>
      <c r="DS182" s="141"/>
      <c r="DT182" s="141"/>
      <c r="DU182" s="141"/>
      <c r="DV182" s="141"/>
      <c r="DW182" s="141"/>
      <c r="DX182" s="141"/>
      <c r="DY182" s="141"/>
      <c r="DZ182" s="141"/>
      <c r="EA182" s="141"/>
      <c r="EB182" s="141"/>
      <c r="EC182" s="141"/>
      <c r="ED182" s="141"/>
      <c r="EE182" s="141"/>
      <c r="EF182" s="141"/>
      <c r="EG182" s="141"/>
      <c r="EH182" s="141"/>
      <c r="EI182" s="141"/>
      <c r="EJ182" s="141"/>
      <c r="EK182" s="141"/>
      <c r="EL182" s="141"/>
      <c r="EM182" s="141"/>
      <c r="EN182" s="141"/>
      <c r="EO182" s="141"/>
      <c r="EP182" s="141"/>
      <c r="EQ182" s="141"/>
      <c r="ER182" s="141"/>
      <c r="ES182" s="141"/>
      <c r="ET182" s="141"/>
      <c r="EU182" s="141"/>
      <c r="EV182" s="141"/>
      <c r="EW182" s="141"/>
      <c r="EX182" s="141"/>
      <c r="EY182" s="141"/>
      <c r="EZ182" s="141"/>
      <c r="FA182" s="141"/>
      <c r="FB182" s="141"/>
      <c r="FC182" s="141"/>
      <c r="FD182" s="141"/>
      <c r="FE182" s="141"/>
      <c r="FF182" s="141"/>
      <c r="FG182" s="141"/>
      <c r="FH182" s="141"/>
      <c r="FI182" s="141"/>
      <c r="FJ182" s="141"/>
      <c r="FK182" s="141"/>
      <c r="FL182" s="141"/>
      <c r="FM182" s="141"/>
      <c r="FN182" s="141"/>
      <c r="FO182" s="141"/>
      <c r="FP182" s="141"/>
      <c r="FQ182" s="141"/>
      <c r="FR182" s="141"/>
      <c r="FS182" s="141"/>
      <c r="FT182" s="141"/>
      <c r="FU182" s="141"/>
      <c r="FV182" s="141"/>
      <c r="FW182" s="141"/>
      <c r="FX182" s="141"/>
    </row>
    <row r="183" spans="1:180" s="142" customFormat="1" ht="15" customHeight="1" thickBot="1" x14ac:dyDescent="0.3">
      <c r="A183" s="264"/>
      <c r="B183" s="549"/>
      <c r="C183" s="578"/>
      <c r="D183" s="579"/>
      <c r="E183" s="579"/>
      <c r="F183" s="579"/>
      <c r="G183" s="579"/>
      <c r="H183" s="579"/>
      <c r="I183" s="579"/>
      <c r="J183" s="579"/>
      <c r="K183" s="579"/>
      <c r="L183" s="579"/>
      <c r="M183" s="580"/>
      <c r="N183" s="394"/>
      <c r="O183" s="716"/>
      <c r="P183" s="601"/>
      <c r="Q183" s="604"/>
      <c r="R183" s="607"/>
      <c r="S183" s="546"/>
      <c r="T183" s="610"/>
      <c r="U183" s="623"/>
      <c r="V183" s="546"/>
      <c r="W183" s="171" t="str">
        <f>[10]Summary!K9</f>
        <v>95-P1-90-BS-5d-05</v>
      </c>
      <c r="X183" s="190">
        <f>[10]Summary!L9</f>
        <v>0.45593195564972433</v>
      </c>
      <c r="Y183" s="172">
        <f>[10]Summary!M9</f>
        <v>2.8571428571428568</v>
      </c>
      <c r="Z183" s="172">
        <f>[10]Summary!N9</f>
        <v>0.2857142857142857</v>
      </c>
      <c r="AA183" s="171">
        <f>[10]Summary!O9</f>
        <v>10</v>
      </c>
      <c r="AB183" s="256">
        <f t="shared" si="32"/>
        <v>5.3752977382173386</v>
      </c>
      <c r="AC183" s="341"/>
      <c r="AD183" s="344"/>
      <c r="AE183" s="141"/>
      <c r="AF183" s="141"/>
      <c r="AG183" s="141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  <c r="AV183" s="141"/>
      <c r="AW183" s="141"/>
      <c r="AX183" s="141"/>
      <c r="AY183" s="141"/>
      <c r="AZ183" s="141"/>
      <c r="BA183" s="141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1"/>
      <c r="BM183" s="141"/>
      <c r="BN183" s="141"/>
      <c r="BO183" s="141"/>
      <c r="BP183" s="141"/>
      <c r="BQ183" s="141"/>
      <c r="BR183" s="141"/>
      <c r="BS183" s="141"/>
      <c r="BT183" s="141"/>
      <c r="BU183" s="141"/>
      <c r="BV183" s="141"/>
      <c r="BW183" s="141"/>
      <c r="BX183" s="141"/>
      <c r="BY183" s="141"/>
      <c r="BZ183" s="141"/>
      <c r="CA183" s="141"/>
      <c r="CB183" s="141"/>
      <c r="CC183" s="141"/>
      <c r="CD183" s="141"/>
      <c r="CE183" s="141"/>
      <c r="CF183" s="141"/>
      <c r="CG183" s="141"/>
      <c r="CH183" s="141"/>
      <c r="CI183" s="141"/>
      <c r="CJ183" s="141"/>
      <c r="CK183" s="141"/>
      <c r="CL183" s="141"/>
      <c r="CM183" s="141"/>
      <c r="CN183" s="141"/>
      <c r="CO183" s="141"/>
      <c r="CP183" s="141"/>
      <c r="CQ183" s="141"/>
      <c r="CR183" s="141"/>
      <c r="CS183" s="141"/>
      <c r="CT183" s="141"/>
      <c r="CU183" s="141"/>
      <c r="CV183" s="141"/>
      <c r="CW183" s="141"/>
      <c r="CX183" s="141"/>
      <c r="CY183" s="141"/>
      <c r="CZ183" s="141"/>
      <c r="DA183" s="141"/>
      <c r="DB183" s="141"/>
      <c r="DC183" s="141"/>
      <c r="DD183" s="141"/>
      <c r="DE183" s="141"/>
      <c r="DF183" s="141"/>
      <c r="DG183" s="141"/>
      <c r="DH183" s="141"/>
      <c r="DI183" s="141"/>
      <c r="DJ183" s="141"/>
      <c r="DK183" s="141"/>
      <c r="DL183" s="141"/>
      <c r="DM183" s="141"/>
      <c r="DN183" s="141"/>
      <c r="DO183" s="141"/>
      <c r="DP183" s="141"/>
      <c r="DQ183" s="141"/>
      <c r="DR183" s="141"/>
      <c r="DS183" s="141"/>
      <c r="DT183" s="141"/>
      <c r="DU183" s="141"/>
      <c r="DV183" s="141"/>
      <c r="DW183" s="141"/>
      <c r="DX183" s="141"/>
      <c r="DY183" s="141"/>
      <c r="DZ183" s="141"/>
      <c r="EA183" s="141"/>
      <c r="EB183" s="141"/>
      <c r="EC183" s="141"/>
      <c r="ED183" s="141"/>
      <c r="EE183" s="141"/>
      <c r="EF183" s="141"/>
      <c r="EG183" s="141"/>
      <c r="EH183" s="141"/>
      <c r="EI183" s="141"/>
      <c r="EJ183" s="141"/>
      <c r="EK183" s="141"/>
      <c r="EL183" s="141"/>
      <c r="EM183" s="141"/>
      <c r="EN183" s="141"/>
      <c r="EO183" s="141"/>
      <c r="EP183" s="141"/>
      <c r="EQ183" s="141"/>
      <c r="ER183" s="141"/>
      <c r="ES183" s="141"/>
      <c r="ET183" s="141"/>
      <c r="EU183" s="141"/>
      <c r="EV183" s="141"/>
      <c r="EW183" s="141"/>
      <c r="EX183" s="141"/>
      <c r="EY183" s="141"/>
      <c r="EZ183" s="141"/>
      <c r="FA183" s="141"/>
      <c r="FB183" s="141"/>
      <c r="FC183" s="141"/>
      <c r="FD183" s="141"/>
      <c r="FE183" s="141"/>
      <c r="FF183" s="141"/>
      <c r="FG183" s="141"/>
      <c r="FH183" s="141"/>
      <c r="FI183" s="141"/>
      <c r="FJ183" s="141"/>
      <c r="FK183" s="141"/>
      <c r="FL183" s="141"/>
      <c r="FM183" s="141"/>
      <c r="FN183" s="141"/>
      <c r="FO183" s="141"/>
      <c r="FP183" s="141"/>
      <c r="FQ183" s="141"/>
      <c r="FR183" s="141"/>
      <c r="FS183" s="141"/>
      <c r="FT183" s="141"/>
      <c r="FU183" s="141"/>
      <c r="FV183" s="141"/>
      <c r="FW183" s="141"/>
      <c r="FX183" s="141"/>
    </row>
    <row r="184" spans="1:180" s="142" customFormat="1" ht="14.45" customHeight="1" thickTop="1" x14ac:dyDescent="0.25">
      <c r="A184" s="264"/>
      <c r="B184" s="547" t="s">
        <v>31</v>
      </c>
      <c r="C184" s="169">
        <f>AVERAGE(J184:J187)</f>
        <v>6.7626785637274365</v>
      </c>
      <c r="D184" s="583" t="s">
        <v>12</v>
      </c>
      <c r="E184" s="584"/>
      <c r="F184" s="170">
        <f>AVERAGE(K184:K187)</f>
        <v>5790000</v>
      </c>
      <c r="G184" s="581" t="s">
        <v>12</v>
      </c>
      <c r="H184" s="582"/>
      <c r="I184" s="171" t="str">
        <f>[11]Summary!K4</f>
        <v>95-P1-BI-90-BP-7d-01</v>
      </c>
      <c r="J184" s="300">
        <f>[11]Summary!L4</f>
        <v>6.7626785637274365</v>
      </c>
      <c r="K184" s="331">
        <f>[11]Summary!M4</f>
        <v>5790000</v>
      </c>
      <c r="L184" s="331">
        <f>[11]Summary!N4</f>
        <v>579000</v>
      </c>
      <c r="M184" s="171">
        <f>[11]Summary!O4</f>
        <v>10</v>
      </c>
      <c r="N184" s="394"/>
      <c r="O184" s="716"/>
      <c r="P184" s="599" t="s">
        <v>31</v>
      </c>
      <c r="Q184" s="602">
        <f>AVERAGE(X184:X188)</f>
        <v>0.10468443929353093</v>
      </c>
      <c r="R184" s="605">
        <f>STDEV(X184:X188)</f>
        <v>1.078114745653226E-2</v>
      </c>
      <c r="S184" s="544">
        <f>R184/Q184</f>
        <v>0.10298710609990812</v>
      </c>
      <c r="T184" s="608">
        <f>AVERAGE(Y184:Y188)</f>
        <v>1.2728919878042686</v>
      </c>
      <c r="U184" s="621">
        <f>STDEV(Y184:Y188)</f>
        <v>3.1625774117241948E-2</v>
      </c>
      <c r="V184" s="544">
        <f>U184/T184</f>
        <v>2.4845607027345836E-2</v>
      </c>
      <c r="W184" s="265" t="str">
        <f>[11]Summary!K5</f>
        <v>95-P1-90-BS-7d-01</v>
      </c>
      <c r="X184" s="266">
        <f>[11]Summary!L5</f>
        <v>0.10790539730951963</v>
      </c>
      <c r="Y184" s="267">
        <f>[11]Summary!M5</f>
        <v>1.2820512820512822</v>
      </c>
      <c r="Z184" s="267">
        <f>[11]Summary!N5</f>
        <v>0.12820512820512822</v>
      </c>
      <c r="AA184" s="265">
        <f>[11]Summary!O5</f>
        <v>10</v>
      </c>
      <c r="AB184" s="254">
        <f>C$184-X184</f>
        <v>6.6547731664179173</v>
      </c>
      <c r="AC184" s="339">
        <f>AVERAGE(AB184:AB188)</f>
        <v>6.6579941244339054</v>
      </c>
      <c r="AD184" s="342">
        <f>STDEV(AB184:AB188)</f>
        <v>1.0781147456532183E-2</v>
      </c>
      <c r="AE184" s="141"/>
      <c r="AF184" s="141"/>
      <c r="AG184" s="141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  <c r="AV184" s="141"/>
      <c r="AW184" s="141"/>
      <c r="AX184" s="141"/>
      <c r="AY184" s="141"/>
      <c r="AZ184" s="141"/>
      <c r="BA184" s="141"/>
      <c r="BB184" s="141"/>
      <c r="BC184" s="141"/>
      <c r="BD184" s="141"/>
      <c r="BE184" s="141"/>
      <c r="BF184" s="141"/>
      <c r="BG184" s="141"/>
      <c r="BH184" s="141"/>
      <c r="BI184" s="141"/>
      <c r="BJ184" s="141"/>
      <c r="BK184" s="141"/>
      <c r="BL184" s="141"/>
      <c r="BM184" s="141"/>
      <c r="BN184" s="141"/>
      <c r="BO184" s="141"/>
      <c r="BP184" s="141"/>
      <c r="BQ184" s="141"/>
      <c r="BR184" s="141"/>
      <c r="BS184" s="141"/>
      <c r="BT184" s="141"/>
      <c r="BU184" s="141"/>
      <c r="BV184" s="141"/>
      <c r="BW184" s="141"/>
      <c r="BX184" s="141"/>
      <c r="BY184" s="141"/>
      <c r="BZ184" s="141"/>
      <c r="CA184" s="141"/>
      <c r="CB184" s="141"/>
      <c r="CC184" s="141"/>
      <c r="CD184" s="141"/>
      <c r="CE184" s="141"/>
      <c r="CF184" s="141"/>
      <c r="CG184" s="141"/>
      <c r="CH184" s="141"/>
      <c r="CI184" s="141"/>
      <c r="CJ184" s="141"/>
      <c r="CK184" s="141"/>
      <c r="CL184" s="141"/>
      <c r="CM184" s="141"/>
      <c r="CN184" s="141"/>
      <c r="CO184" s="141"/>
      <c r="CP184" s="141"/>
      <c r="CQ184" s="141"/>
      <c r="CR184" s="141"/>
      <c r="CS184" s="141"/>
      <c r="CT184" s="141"/>
      <c r="CU184" s="141"/>
      <c r="CV184" s="141"/>
      <c r="CW184" s="141"/>
      <c r="CX184" s="141"/>
      <c r="CY184" s="141"/>
      <c r="CZ184" s="141"/>
      <c r="DA184" s="141"/>
      <c r="DB184" s="141"/>
      <c r="DC184" s="141"/>
      <c r="DD184" s="141"/>
      <c r="DE184" s="141"/>
      <c r="DF184" s="141"/>
      <c r="DG184" s="141"/>
      <c r="DH184" s="141"/>
      <c r="DI184" s="141"/>
      <c r="DJ184" s="141"/>
      <c r="DK184" s="141"/>
      <c r="DL184" s="141"/>
      <c r="DM184" s="141"/>
      <c r="DN184" s="141"/>
      <c r="DO184" s="141"/>
      <c r="DP184" s="141"/>
      <c r="DQ184" s="141"/>
      <c r="DR184" s="141"/>
      <c r="DS184" s="141"/>
      <c r="DT184" s="141"/>
      <c r="DU184" s="141"/>
      <c r="DV184" s="141"/>
      <c r="DW184" s="141"/>
      <c r="DX184" s="141"/>
      <c r="DY184" s="141"/>
      <c r="DZ184" s="141"/>
      <c r="EA184" s="141"/>
      <c r="EB184" s="141"/>
      <c r="EC184" s="141"/>
      <c r="ED184" s="141"/>
      <c r="EE184" s="141"/>
      <c r="EF184" s="141"/>
      <c r="EG184" s="141"/>
      <c r="EH184" s="141"/>
      <c r="EI184" s="141"/>
      <c r="EJ184" s="141"/>
      <c r="EK184" s="141"/>
      <c r="EL184" s="141"/>
      <c r="EM184" s="141"/>
      <c r="EN184" s="141"/>
      <c r="EO184" s="141"/>
      <c r="EP184" s="141"/>
      <c r="EQ184" s="141"/>
      <c r="ER184" s="141"/>
      <c r="ES184" s="141"/>
      <c r="ET184" s="141"/>
      <c r="EU184" s="141"/>
      <c r="EV184" s="141"/>
      <c r="EW184" s="141"/>
      <c r="EX184" s="141"/>
      <c r="EY184" s="141"/>
      <c r="EZ184" s="141"/>
      <c r="FA184" s="141"/>
      <c r="FB184" s="141"/>
      <c r="FC184" s="141"/>
      <c r="FD184" s="141"/>
      <c r="FE184" s="141"/>
      <c r="FF184" s="141"/>
      <c r="FG184" s="141"/>
      <c r="FH184" s="141"/>
      <c r="FI184" s="141"/>
      <c r="FJ184" s="141"/>
      <c r="FK184" s="141"/>
      <c r="FL184" s="141"/>
      <c r="FM184" s="141"/>
      <c r="FN184" s="141"/>
      <c r="FO184" s="141"/>
      <c r="FP184" s="141"/>
      <c r="FQ184" s="141"/>
      <c r="FR184" s="141"/>
      <c r="FS184" s="141"/>
      <c r="FT184" s="141"/>
      <c r="FU184" s="141"/>
      <c r="FV184" s="141"/>
      <c r="FW184" s="141"/>
      <c r="FX184" s="141"/>
    </row>
    <row r="185" spans="1:180" s="142" customFormat="1" ht="14.45" customHeight="1" x14ac:dyDescent="0.25">
      <c r="A185" s="264"/>
      <c r="B185" s="548"/>
      <c r="C185" s="572" t="s">
        <v>12</v>
      </c>
      <c r="D185" s="573"/>
      <c r="E185" s="573"/>
      <c r="F185" s="573"/>
      <c r="G185" s="573"/>
      <c r="H185" s="573"/>
      <c r="I185" s="573"/>
      <c r="J185" s="573"/>
      <c r="K185" s="573"/>
      <c r="L185" s="573"/>
      <c r="M185" s="574"/>
      <c r="N185" s="394"/>
      <c r="O185" s="716"/>
      <c r="P185" s="600"/>
      <c r="Q185" s="603"/>
      <c r="R185" s="606"/>
      <c r="S185" s="545"/>
      <c r="T185" s="609"/>
      <c r="U185" s="622"/>
      <c r="V185" s="545"/>
      <c r="W185" s="265" t="str">
        <f>[11]Summary!K6</f>
        <v>95-P1-90-BS-7d-02</v>
      </c>
      <c r="X185" s="266">
        <f>[11]Summary!L6</f>
        <v>9.691001300805642E-2</v>
      </c>
      <c r="Y185" s="267">
        <f>[11]Summary!M6</f>
        <v>1.25</v>
      </c>
      <c r="Z185" s="267">
        <f>[11]Summary!N6</f>
        <v>0.125</v>
      </c>
      <c r="AA185" s="265">
        <f>[11]Summary!O6</f>
        <v>10</v>
      </c>
      <c r="AB185" s="255">
        <f t="shared" ref="AB185:AB188" si="33">C$184-X185</f>
        <v>6.6657685507193802</v>
      </c>
      <c r="AC185" s="340"/>
      <c r="AD185" s="343"/>
      <c r="AE185" s="141"/>
      <c r="AF185" s="141"/>
      <c r="AG185" s="141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  <c r="AV185" s="141"/>
      <c r="AW185" s="141"/>
      <c r="AX185" s="141"/>
      <c r="AY185" s="141"/>
      <c r="AZ185" s="141"/>
      <c r="BA185" s="141"/>
      <c r="BB185" s="141"/>
      <c r="BC185" s="141"/>
      <c r="BD185" s="141"/>
      <c r="BE185" s="141"/>
      <c r="BF185" s="141"/>
      <c r="BG185" s="141"/>
      <c r="BH185" s="141"/>
      <c r="BI185" s="141"/>
      <c r="BJ185" s="141"/>
      <c r="BK185" s="141"/>
      <c r="BL185" s="141"/>
      <c r="BM185" s="141"/>
      <c r="BN185" s="141"/>
      <c r="BO185" s="141"/>
      <c r="BP185" s="141"/>
      <c r="BQ185" s="141"/>
      <c r="BR185" s="141"/>
      <c r="BS185" s="141"/>
      <c r="BT185" s="141"/>
      <c r="BU185" s="141"/>
      <c r="BV185" s="141"/>
      <c r="BW185" s="141"/>
      <c r="BX185" s="141"/>
      <c r="BY185" s="141"/>
      <c r="BZ185" s="141"/>
      <c r="CA185" s="141"/>
      <c r="CB185" s="141"/>
      <c r="CC185" s="141"/>
      <c r="CD185" s="141"/>
      <c r="CE185" s="141"/>
      <c r="CF185" s="141"/>
      <c r="CG185" s="141"/>
      <c r="CH185" s="141"/>
      <c r="CI185" s="141"/>
      <c r="CJ185" s="141"/>
      <c r="CK185" s="141"/>
      <c r="CL185" s="141"/>
      <c r="CM185" s="141"/>
      <c r="CN185" s="141"/>
      <c r="CO185" s="141"/>
      <c r="CP185" s="141"/>
      <c r="CQ185" s="141"/>
      <c r="CR185" s="141"/>
      <c r="CS185" s="141"/>
      <c r="CT185" s="141"/>
      <c r="CU185" s="141"/>
      <c r="CV185" s="141"/>
      <c r="CW185" s="141"/>
      <c r="CX185" s="141"/>
      <c r="CY185" s="141"/>
      <c r="CZ185" s="141"/>
      <c r="DA185" s="141"/>
      <c r="DB185" s="141"/>
      <c r="DC185" s="141"/>
      <c r="DD185" s="141"/>
      <c r="DE185" s="141"/>
      <c r="DF185" s="141"/>
      <c r="DG185" s="141"/>
      <c r="DH185" s="141"/>
      <c r="DI185" s="141"/>
      <c r="DJ185" s="141"/>
      <c r="DK185" s="141"/>
      <c r="DL185" s="141"/>
      <c r="DM185" s="141"/>
      <c r="DN185" s="141"/>
      <c r="DO185" s="141"/>
      <c r="DP185" s="141"/>
      <c r="DQ185" s="141"/>
      <c r="DR185" s="141"/>
      <c r="DS185" s="141"/>
      <c r="DT185" s="141"/>
      <c r="DU185" s="141"/>
      <c r="DV185" s="141"/>
      <c r="DW185" s="141"/>
      <c r="DX185" s="141"/>
      <c r="DY185" s="141"/>
      <c r="DZ185" s="141"/>
      <c r="EA185" s="141"/>
      <c r="EB185" s="141"/>
      <c r="EC185" s="141"/>
      <c r="ED185" s="141"/>
      <c r="EE185" s="141"/>
      <c r="EF185" s="141"/>
      <c r="EG185" s="141"/>
      <c r="EH185" s="141"/>
      <c r="EI185" s="141"/>
      <c r="EJ185" s="141"/>
      <c r="EK185" s="141"/>
      <c r="EL185" s="141"/>
      <c r="EM185" s="141"/>
      <c r="EN185" s="141"/>
      <c r="EO185" s="141"/>
      <c r="EP185" s="141"/>
      <c r="EQ185" s="141"/>
      <c r="ER185" s="141"/>
      <c r="ES185" s="141"/>
      <c r="ET185" s="141"/>
      <c r="EU185" s="141"/>
      <c r="EV185" s="141"/>
      <c r="EW185" s="141"/>
      <c r="EX185" s="141"/>
      <c r="EY185" s="141"/>
      <c r="EZ185" s="141"/>
      <c r="FA185" s="141"/>
      <c r="FB185" s="141"/>
      <c r="FC185" s="141"/>
      <c r="FD185" s="141"/>
      <c r="FE185" s="141"/>
      <c r="FF185" s="141"/>
      <c r="FG185" s="141"/>
      <c r="FH185" s="141"/>
      <c r="FI185" s="141"/>
      <c r="FJ185" s="141"/>
      <c r="FK185" s="141"/>
      <c r="FL185" s="141"/>
      <c r="FM185" s="141"/>
      <c r="FN185" s="141"/>
      <c r="FO185" s="141"/>
      <c r="FP185" s="141"/>
      <c r="FQ185" s="141"/>
      <c r="FR185" s="141"/>
      <c r="FS185" s="141"/>
      <c r="FT185" s="141"/>
      <c r="FU185" s="141"/>
      <c r="FV185" s="141"/>
      <c r="FW185" s="141"/>
      <c r="FX185" s="141"/>
    </row>
    <row r="186" spans="1:180" s="142" customFormat="1" ht="14.45" customHeight="1" x14ac:dyDescent="0.25">
      <c r="A186" s="264"/>
      <c r="B186" s="548"/>
      <c r="C186" s="575"/>
      <c r="D186" s="576"/>
      <c r="E186" s="576"/>
      <c r="F186" s="576"/>
      <c r="G186" s="576"/>
      <c r="H186" s="576"/>
      <c r="I186" s="576"/>
      <c r="J186" s="576"/>
      <c r="K186" s="576"/>
      <c r="L186" s="576"/>
      <c r="M186" s="577"/>
      <c r="N186" s="394"/>
      <c r="O186" s="716"/>
      <c r="P186" s="600"/>
      <c r="Q186" s="603"/>
      <c r="R186" s="606"/>
      <c r="S186" s="545"/>
      <c r="T186" s="609"/>
      <c r="U186" s="622"/>
      <c r="V186" s="545"/>
      <c r="W186" s="265" t="str">
        <f>[11]Summary!K7</f>
        <v>95-P1-90-BS-7d-03</v>
      </c>
      <c r="X186" s="266">
        <f>[11]Summary!L7</f>
        <v>9.15149811213503E-2</v>
      </c>
      <c r="Y186" s="267">
        <f>[11]Summary!M7</f>
        <v>1.2345679012345681</v>
      </c>
      <c r="Z186" s="267">
        <f>[11]Summary!N7</f>
        <v>0.1234567901234568</v>
      </c>
      <c r="AA186" s="265">
        <f>[11]Summary!O7</f>
        <v>10</v>
      </c>
      <c r="AB186" s="255">
        <f t="shared" si="33"/>
        <v>6.671163582606086</v>
      </c>
      <c r="AC186" s="340"/>
      <c r="AD186" s="343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  <c r="AV186" s="141"/>
      <c r="AW186" s="141"/>
      <c r="AX186" s="141"/>
      <c r="AY186" s="141"/>
      <c r="AZ186" s="141"/>
      <c r="BA186" s="141"/>
      <c r="BB186" s="141"/>
      <c r="BC186" s="141"/>
      <c r="BD186" s="141"/>
      <c r="BE186" s="141"/>
      <c r="BF186" s="141"/>
      <c r="BG186" s="141"/>
      <c r="BH186" s="141"/>
      <c r="BI186" s="141"/>
      <c r="BJ186" s="141"/>
      <c r="BK186" s="141"/>
      <c r="BL186" s="141"/>
      <c r="BM186" s="141"/>
      <c r="BN186" s="141"/>
      <c r="BO186" s="141"/>
      <c r="BP186" s="141"/>
      <c r="BQ186" s="141"/>
      <c r="BR186" s="141"/>
      <c r="BS186" s="141"/>
      <c r="BT186" s="141"/>
      <c r="BU186" s="141"/>
      <c r="BV186" s="141"/>
      <c r="BW186" s="141"/>
      <c r="BX186" s="141"/>
      <c r="BY186" s="141"/>
      <c r="BZ186" s="141"/>
      <c r="CA186" s="141"/>
      <c r="CB186" s="141"/>
      <c r="CC186" s="141"/>
      <c r="CD186" s="141"/>
      <c r="CE186" s="141"/>
      <c r="CF186" s="141"/>
      <c r="CG186" s="141"/>
      <c r="CH186" s="141"/>
      <c r="CI186" s="141"/>
      <c r="CJ186" s="141"/>
      <c r="CK186" s="141"/>
      <c r="CL186" s="141"/>
      <c r="CM186" s="141"/>
      <c r="CN186" s="141"/>
      <c r="CO186" s="141"/>
      <c r="CP186" s="141"/>
      <c r="CQ186" s="141"/>
      <c r="CR186" s="141"/>
      <c r="CS186" s="141"/>
      <c r="CT186" s="141"/>
      <c r="CU186" s="141"/>
      <c r="CV186" s="141"/>
      <c r="CW186" s="141"/>
      <c r="CX186" s="141"/>
      <c r="CY186" s="141"/>
      <c r="CZ186" s="141"/>
      <c r="DA186" s="141"/>
      <c r="DB186" s="141"/>
      <c r="DC186" s="141"/>
      <c r="DD186" s="141"/>
      <c r="DE186" s="141"/>
      <c r="DF186" s="141"/>
      <c r="DG186" s="141"/>
      <c r="DH186" s="141"/>
      <c r="DI186" s="141"/>
      <c r="DJ186" s="141"/>
      <c r="DK186" s="141"/>
      <c r="DL186" s="141"/>
      <c r="DM186" s="141"/>
      <c r="DN186" s="141"/>
      <c r="DO186" s="141"/>
      <c r="DP186" s="141"/>
      <c r="DQ186" s="141"/>
      <c r="DR186" s="141"/>
      <c r="DS186" s="141"/>
      <c r="DT186" s="141"/>
      <c r="DU186" s="141"/>
      <c r="DV186" s="141"/>
      <c r="DW186" s="141"/>
      <c r="DX186" s="141"/>
      <c r="DY186" s="141"/>
      <c r="DZ186" s="141"/>
      <c r="EA186" s="141"/>
      <c r="EB186" s="141"/>
      <c r="EC186" s="141"/>
      <c r="ED186" s="141"/>
      <c r="EE186" s="141"/>
      <c r="EF186" s="141"/>
      <c r="EG186" s="141"/>
      <c r="EH186" s="141"/>
      <c r="EI186" s="141"/>
      <c r="EJ186" s="141"/>
      <c r="EK186" s="141"/>
      <c r="EL186" s="141"/>
      <c r="EM186" s="141"/>
      <c r="EN186" s="141"/>
      <c r="EO186" s="141"/>
      <c r="EP186" s="141"/>
      <c r="EQ186" s="141"/>
      <c r="ER186" s="141"/>
      <c r="ES186" s="141"/>
      <c r="ET186" s="141"/>
      <c r="EU186" s="141"/>
      <c r="EV186" s="141"/>
      <c r="EW186" s="141"/>
      <c r="EX186" s="141"/>
      <c r="EY186" s="141"/>
      <c r="EZ186" s="141"/>
      <c r="FA186" s="141"/>
      <c r="FB186" s="141"/>
      <c r="FC186" s="141"/>
      <c r="FD186" s="141"/>
      <c r="FE186" s="141"/>
      <c r="FF186" s="141"/>
      <c r="FG186" s="141"/>
      <c r="FH186" s="141"/>
      <c r="FI186" s="141"/>
      <c r="FJ186" s="141"/>
      <c r="FK186" s="141"/>
      <c r="FL186" s="141"/>
      <c r="FM186" s="141"/>
      <c r="FN186" s="141"/>
      <c r="FO186" s="141"/>
      <c r="FP186" s="141"/>
      <c r="FQ186" s="141"/>
      <c r="FR186" s="141"/>
      <c r="FS186" s="141"/>
      <c r="FT186" s="141"/>
      <c r="FU186" s="141"/>
      <c r="FV186" s="141"/>
      <c r="FW186" s="141"/>
      <c r="FX186" s="141"/>
    </row>
    <row r="187" spans="1:180" s="142" customFormat="1" ht="14.45" customHeight="1" x14ac:dyDescent="0.25">
      <c r="A187" s="264"/>
      <c r="B187" s="548"/>
      <c r="C187" s="575"/>
      <c r="D187" s="576"/>
      <c r="E187" s="576"/>
      <c r="F187" s="576"/>
      <c r="G187" s="576"/>
      <c r="H187" s="576"/>
      <c r="I187" s="576"/>
      <c r="J187" s="576"/>
      <c r="K187" s="576"/>
      <c r="L187" s="576"/>
      <c r="M187" s="577"/>
      <c r="N187" s="394"/>
      <c r="O187" s="716"/>
      <c r="P187" s="600"/>
      <c r="Q187" s="603"/>
      <c r="R187" s="606"/>
      <c r="S187" s="545"/>
      <c r="T187" s="609"/>
      <c r="U187" s="622"/>
      <c r="V187" s="545"/>
      <c r="W187" s="265" t="str">
        <f>[11]Summary!K8</f>
        <v>95-P1-90-BS-7d-04</v>
      </c>
      <c r="X187" s="266">
        <f>[11]Summary!L8</f>
        <v>0.10790539730951963</v>
      </c>
      <c r="Y187" s="267">
        <f>[11]Summary!M8</f>
        <v>1.2820512820512822</v>
      </c>
      <c r="Z187" s="267">
        <f>[11]Summary!N8</f>
        <v>0.12820512820512822</v>
      </c>
      <c r="AA187" s="265">
        <f>[11]Summary!O8</f>
        <v>10</v>
      </c>
      <c r="AB187" s="255">
        <f t="shared" si="33"/>
        <v>6.6547731664179173</v>
      </c>
      <c r="AC187" s="340"/>
      <c r="AD187" s="343"/>
      <c r="AE187" s="141"/>
      <c r="AF187" s="141"/>
      <c r="AG187" s="141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  <c r="AV187" s="141"/>
      <c r="AW187" s="141"/>
      <c r="AX187" s="141"/>
      <c r="AY187" s="141"/>
      <c r="AZ187" s="141"/>
      <c r="BA187" s="141"/>
      <c r="BB187" s="141"/>
      <c r="BC187" s="141"/>
      <c r="BD187" s="141"/>
      <c r="BE187" s="141"/>
      <c r="BF187" s="141"/>
      <c r="BG187" s="141"/>
      <c r="BH187" s="141"/>
      <c r="BI187" s="141"/>
      <c r="BJ187" s="141"/>
      <c r="BK187" s="141"/>
      <c r="BL187" s="141"/>
      <c r="BM187" s="141"/>
      <c r="BN187" s="141"/>
      <c r="BO187" s="141"/>
      <c r="BP187" s="141"/>
      <c r="BQ187" s="141"/>
      <c r="BR187" s="141"/>
      <c r="BS187" s="141"/>
      <c r="BT187" s="141"/>
      <c r="BU187" s="141"/>
      <c r="BV187" s="141"/>
      <c r="BW187" s="141"/>
      <c r="BX187" s="141"/>
      <c r="BY187" s="141"/>
      <c r="BZ187" s="141"/>
      <c r="CA187" s="141"/>
      <c r="CB187" s="141"/>
      <c r="CC187" s="141"/>
      <c r="CD187" s="141"/>
      <c r="CE187" s="141"/>
      <c r="CF187" s="141"/>
      <c r="CG187" s="141"/>
      <c r="CH187" s="141"/>
      <c r="CI187" s="141"/>
      <c r="CJ187" s="141"/>
      <c r="CK187" s="141"/>
      <c r="CL187" s="141"/>
      <c r="CM187" s="141"/>
      <c r="CN187" s="141"/>
      <c r="CO187" s="141"/>
      <c r="CP187" s="141"/>
      <c r="CQ187" s="141"/>
      <c r="CR187" s="141"/>
      <c r="CS187" s="141"/>
      <c r="CT187" s="141"/>
      <c r="CU187" s="141"/>
      <c r="CV187" s="141"/>
      <c r="CW187" s="141"/>
      <c r="CX187" s="141"/>
      <c r="CY187" s="141"/>
      <c r="CZ187" s="141"/>
      <c r="DA187" s="141"/>
      <c r="DB187" s="141"/>
      <c r="DC187" s="141"/>
      <c r="DD187" s="141"/>
      <c r="DE187" s="141"/>
      <c r="DF187" s="141"/>
      <c r="DG187" s="141"/>
      <c r="DH187" s="141"/>
      <c r="DI187" s="141"/>
      <c r="DJ187" s="141"/>
      <c r="DK187" s="141"/>
      <c r="DL187" s="141"/>
      <c r="DM187" s="141"/>
      <c r="DN187" s="141"/>
      <c r="DO187" s="141"/>
      <c r="DP187" s="141"/>
      <c r="DQ187" s="141"/>
      <c r="DR187" s="141"/>
      <c r="DS187" s="141"/>
      <c r="DT187" s="141"/>
      <c r="DU187" s="141"/>
      <c r="DV187" s="141"/>
      <c r="DW187" s="141"/>
      <c r="DX187" s="141"/>
      <c r="DY187" s="141"/>
      <c r="DZ187" s="141"/>
      <c r="EA187" s="141"/>
      <c r="EB187" s="141"/>
      <c r="EC187" s="141"/>
      <c r="ED187" s="141"/>
      <c r="EE187" s="141"/>
      <c r="EF187" s="141"/>
      <c r="EG187" s="141"/>
      <c r="EH187" s="141"/>
      <c r="EI187" s="141"/>
      <c r="EJ187" s="141"/>
      <c r="EK187" s="141"/>
      <c r="EL187" s="141"/>
      <c r="EM187" s="141"/>
      <c r="EN187" s="141"/>
      <c r="EO187" s="141"/>
      <c r="EP187" s="141"/>
      <c r="EQ187" s="141"/>
      <c r="ER187" s="141"/>
      <c r="ES187" s="141"/>
      <c r="ET187" s="141"/>
      <c r="EU187" s="141"/>
      <c r="EV187" s="141"/>
      <c r="EW187" s="141"/>
      <c r="EX187" s="141"/>
      <c r="EY187" s="141"/>
      <c r="EZ187" s="141"/>
      <c r="FA187" s="141"/>
      <c r="FB187" s="141"/>
      <c r="FC187" s="141"/>
      <c r="FD187" s="141"/>
      <c r="FE187" s="141"/>
      <c r="FF187" s="141"/>
      <c r="FG187" s="141"/>
      <c r="FH187" s="141"/>
      <c r="FI187" s="141"/>
      <c r="FJ187" s="141"/>
      <c r="FK187" s="141"/>
      <c r="FL187" s="141"/>
      <c r="FM187" s="141"/>
      <c r="FN187" s="141"/>
      <c r="FO187" s="141"/>
      <c r="FP187" s="141"/>
      <c r="FQ187" s="141"/>
      <c r="FR187" s="141"/>
      <c r="FS187" s="141"/>
      <c r="FT187" s="141"/>
      <c r="FU187" s="141"/>
      <c r="FV187" s="141"/>
      <c r="FW187" s="141"/>
      <c r="FX187" s="141"/>
    </row>
    <row r="188" spans="1:180" s="142" customFormat="1" ht="15" customHeight="1" thickBot="1" x14ac:dyDescent="0.3">
      <c r="A188" s="264"/>
      <c r="B188" s="548"/>
      <c r="C188" s="575"/>
      <c r="D188" s="576"/>
      <c r="E188" s="576"/>
      <c r="F188" s="576"/>
      <c r="G188" s="576"/>
      <c r="H188" s="576"/>
      <c r="I188" s="576"/>
      <c r="J188" s="576"/>
      <c r="K188" s="576"/>
      <c r="L188" s="576"/>
      <c r="M188" s="577"/>
      <c r="N188" s="394"/>
      <c r="O188" s="716"/>
      <c r="P188" s="601"/>
      <c r="Q188" s="604"/>
      <c r="R188" s="607"/>
      <c r="S188" s="546"/>
      <c r="T188" s="610"/>
      <c r="U188" s="623"/>
      <c r="V188" s="546"/>
      <c r="W188" s="265" t="str">
        <f>[11]Summary!K9</f>
        <v>95-P1-90-BS-7d-05</v>
      </c>
      <c r="X188" s="266">
        <f>[11]Summary!L9</f>
        <v>0.1191864077192086</v>
      </c>
      <c r="Y188" s="267">
        <f>[11]Summary!M9</f>
        <v>1.3157894736842104</v>
      </c>
      <c r="Z188" s="267">
        <f>[11]Summary!N9</f>
        <v>0.13157894736842105</v>
      </c>
      <c r="AA188" s="265">
        <f>[11]Summary!O9</f>
        <v>10</v>
      </c>
      <c r="AB188" s="256">
        <f t="shared" si="33"/>
        <v>6.6434921560082278</v>
      </c>
      <c r="AC188" s="341"/>
      <c r="AD188" s="344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  <c r="AV188" s="141"/>
      <c r="AW188" s="141"/>
      <c r="AX188" s="141"/>
      <c r="AY188" s="141"/>
      <c r="AZ188" s="141"/>
      <c r="BA188" s="141"/>
      <c r="BB188" s="141"/>
      <c r="BC188" s="141"/>
      <c r="BD188" s="141"/>
      <c r="BE188" s="141"/>
      <c r="BF188" s="141"/>
      <c r="BG188" s="141"/>
      <c r="BH188" s="141"/>
      <c r="BI188" s="141"/>
      <c r="BJ188" s="141"/>
      <c r="BK188" s="141"/>
      <c r="BL188" s="141"/>
      <c r="BM188" s="141"/>
      <c r="BN188" s="141"/>
      <c r="BO188" s="141"/>
      <c r="BP188" s="141"/>
      <c r="BQ188" s="141"/>
      <c r="BR188" s="141"/>
      <c r="BS188" s="141"/>
      <c r="BT188" s="141"/>
      <c r="BU188" s="141"/>
      <c r="BV188" s="141"/>
      <c r="BW188" s="141"/>
      <c r="BX188" s="141"/>
      <c r="BY188" s="141"/>
      <c r="BZ188" s="141"/>
      <c r="CA188" s="141"/>
      <c r="CB188" s="141"/>
      <c r="CC188" s="141"/>
      <c r="CD188" s="141"/>
      <c r="CE188" s="141"/>
      <c r="CF188" s="141"/>
      <c r="CG188" s="141"/>
      <c r="CH188" s="141"/>
      <c r="CI188" s="141"/>
      <c r="CJ188" s="141"/>
      <c r="CK188" s="141"/>
      <c r="CL188" s="141"/>
      <c r="CM188" s="141"/>
      <c r="CN188" s="141"/>
      <c r="CO188" s="141"/>
      <c r="CP188" s="141"/>
      <c r="CQ188" s="141"/>
      <c r="CR188" s="141"/>
      <c r="CS188" s="141"/>
      <c r="CT188" s="141"/>
      <c r="CU188" s="141"/>
      <c r="CV188" s="141"/>
      <c r="CW188" s="141"/>
      <c r="CX188" s="141"/>
      <c r="CY188" s="141"/>
      <c r="CZ188" s="141"/>
      <c r="DA188" s="141"/>
      <c r="DB188" s="141"/>
      <c r="DC188" s="141"/>
      <c r="DD188" s="141"/>
      <c r="DE188" s="141"/>
      <c r="DF188" s="141"/>
      <c r="DG188" s="141"/>
      <c r="DH188" s="141"/>
      <c r="DI188" s="141"/>
      <c r="DJ188" s="141"/>
      <c r="DK188" s="141"/>
      <c r="DL188" s="141"/>
      <c r="DM188" s="141"/>
      <c r="DN188" s="141"/>
      <c r="DO188" s="141"/>
      <c r="DP188" s="141"/>
      <c r="DQ188" s="141"/>
      <c r="DR188" s="141"/>
      <c r="DS188" s="141"/>
      <c r="DT188" s="141"/>
      <c r="DU188" s="141"/>
      <c r="DV188" s="141"/>
      <c r="DW188" s="141"/>
      <c r="DX188" s="141"/>
      <c r="DY188" s="141"/>
      <c r="DZ188" s="141"/>
      <c r="EA188" s="141"/>
      <c r="EB188" s="141"/>
      <c r="EC188" s="141"/>
      <c r="ED188" s="141"/>
      <c r="EE188" s="141"/>
      <c r="EF188" s="141"/>
      <c r="EG188" s="141"/>
      <c r="EH188" s="141"/>
      <c r="EI188" s="141"/>
      <c r="EJ188" s="141"/>
      <c r="EK188" s="141"/>
      <c r="EL188" s="141"/>
      <c r="EM188" s="141"/>
      <c r="EN188" s="141"/>
      <c r="EO188" s="141"/>
      <c r="EP188" s="141"/>
      <c r="EQ188" s="141"/>
      <c r="ER188" s="141"/>
      <c r="ES188" s="141"/>
      <c r="ET188" s="141"/>
      <c r="EU188" s="141"/>
      <c r="EV188" s="141"/>
      <c r="EW188" s="141"/>
      <c r="EX188" s="141"/>
      <c r="EY188" s="141"/>
      <c r="EZ188" s="141"/>
      <c r="FA188" s="141"/>
      <c r="FB188" s="141"/>
      <c r="FC188" s="141"/>
      <c r="FD188" s="141"/>
      <c r="FE188" s="141"/>
      <c r="FF188" s="141"/>
      <c r="FG188" s="141"/>
      <c r="FH188" s="141"/>
      <c r="FI188" s="141"/>
      <c r="FJ188" s="141"/>
      <c r="FK188" s="141"/>
      <c r="FL188" s="141"/>
      <c r="FM188" s="141"/>
      <c r="FN188" s="141"/>
      <c r="FO188" s="141"/>
      <c r="FP188" s="141"/>
      <c r="FQ188" s="141"/>
      <c r="FR188" s="141"/>
      <c r="FS188" s="141"/>
      <c r="FT188" s="141"/>
      <c r="FU188" s="141"/>
      <c r="FV188" s="141"/>
      <c r="FW188" s="141"/>
      <c r="FX188" s="141"/>
    </row>
    <row r="189" spans="1:180" s="142" customFormat="1" ht="14.45" customHeight="1" thickTop="1" x14ac:dyDescent="0.25">
      <c r="A189" s="264"/>
      <c r="B189" s="547" t="s">
        <v>38</v>
      </c>
      <c r="C189" s="169">
        <f>AVERAGE(J189:J191)</f>
        <v>7.126845440649185</v>
      </c>
      <c r="D189" s="583" t="s">
        <v>12</v>
      </c>
      <c r="E189" s="584"/>
      <c r="F189" s="170">
        <f>AVERAGE(K189:K191)</f>
        <v>13392000</v>
      </c>
      <c r="G189" s="581" t="s">
        <v>12</v>
      </c>
      <c r="H189" s="582"/>
      <c r="I189" s="171" t="str">
        <f>[7]Summary!K7</f>
        <v>95-P1-BI-90-BP-9d-01</v>
      </c>
      <c r="J189" s="300">
        <f>[7]Summary!L7</f>
        <v>7.126845440649185</v>
      </c>
      <c r="K189" s="331">
        <f>[7]Summary!M7</f>
        <v>13392000</v>
      </c>
      <c r="L189" s="331">
        <f>[7]Summary!N7</f>
        <v>620000</v>
      </c>
      <c r="M189" s="171">
        <f>[7]Summary!O7</f>
        <v>21.6</v>
      </c>
      <c r="N189" s="394"/>
      <c r="O189" s="716"/>
      <c r="P189" s="599" t="s">
        <v>32</v>
      </c>
      <c r="Q189" s="602">
        <f>AVERAGE(X189:X193)</f>
        <v>9.0569074636342312E-2</v>
      </c>
      <c r="R189" s="605">
        <f>STDEV(X189:X193)</f>
        <v>1.1684405154483319E-2</v>
      </c>
      <c r="S189" s="544">
        <f>R189/Q189</f>
        <v>0.12901098086073148</v>
      </c>
      <c r="T189" s="608">
        <f>AVERAGE(Y189:Y193)</f>
        <v>1.2322404062780201</v>
      </c>
      <c r="U189" s="621">
        <f>STDEV(Y189:Y193)</f>
        <v>3.3400488482853423E-2</v>
      </c>
      <c r="V189" s="544">
        <f>U189/T189</f>
        <v>2.7105496876002902E-2</v>
      </c>
      <c r="W189" s="265" t="str">
        <f>[7]Summary!K32</f>
        <v>95-P1-BI-90-BS-01</v>
      </c>
      <c r="X189" s="266">
        <f>[7]Summary!L32</f>
        <v>8.0921907623926051E-2</v>
      </c>
      <c r="Y189" s="267">
        <f>[7]Summary!M32</f>
        <v>1.2048192771084336</v>
      </c>
      <c r="Z189" s="267">
        <f>[7]Summary!N32</f>
        <v>0.12048192771084336</v>
      </c>
      <c r="AA189" s="268">
        <f>[7]Summary!O32</f>
        <v>10</v>
      </c>
      <c r="AB189" s="254">
        <f>C$189-X189</f>
        <v>7.0459235330252588</v>
      </c>
      <c r="AC189" s="339">
        <f>AVERAGE(AB189:AB193)</f>
        <v>7.036276366012844</v>
      </c>
      <c r="AD189" s="342">
        <f>STDEV(AB189:AB193)</f>
        <v>1.1684405154483064E-2</v>
      </c>
      <c r="AE189" s="141"/>
      <c r="AF189" s="141"/>
      <c r="AG189" s="141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  <c r="AV189" s="141"/>
      <c r="AW189" s="141"/>
      <c r="AX189" s="141"/>
      <c r="AY189" s="141"/>
      <c r="AZ189" s="141"/>
      <c r="BA189" s="141"/>
      <c r="BB189" s="141"/>
      <c r="BC189" s="141"/>
      <c r="BD189" s="141"/>
      <c r="BE189" s="141"/>
      <c r="BF189" s="141"/>
      <c r="BG189" s="141"/>
      <c r="BH189" s="141"/>
      <c r="BI189" s="141"/>
      <c r="BJ189" s="141"/>
      <c r="BK189" s="141"/>
      <c r="BL189" s="141"/>
      <c r="BM189" s="141"/>
      <c r="BN189" s="141"/>
      <c r="BO189" s="141"/>
      <c r="BP189" s="141"/>
      <c r="BQ189" s="141"/>
      <c r="BR189" s="141"/>
      <c r="BS189" s="141"/>
      <c r="BT189" s="141"/>
      <c r="BU189" s="141"/>
      <c r="BV189" s="141"/>
      <c r="BW189" s="141"/>
      <c r="BX189" s="141"/>
      <c r="BY189" s="141"/>
      <c r="BZ189" s="141"/>
      <c r="CA189" s="141"/>
      <c r="CB189" s="141"/>
      <c r="CC189" s="141"/>
      <c r="CD189" s="141"/>
      <c r="CE189" s="141"/>
      <c r="CF189" s="141"/>
      <c r="CG189" s="141"/>
      <c r="CH189" s="141"/>
      <c r="CI189" s="141"/>
      <c r="CJ189" s="141"/>
      <c r="CK189" s="141"/>
      <c r="CL189" s="141"/>
      <c r="CM189" s="141"/>
      <c r="CN189" s="141"/>
      <c r="CO189" s="141"/>
      <c r="CP189" s="141"/>
      <c r="CQ189" s="141"/>
      <c r="CR189" s="141"/>
      <c r="CS189" s="141"/>
      <c r="CT189" s="141"/>
      <c r="CU189" s="141"/>
      <c r="CV189" s="141"/>
      <c r="CW189" s="141"/>
      <c r="CX189" s="141"/>
      <c r="CY189" s="141"/>
      <c r="CZ189" s="141"/>
      <c r="DA189" s="141"/>
      <c r="DB189" s="141"/>
      <c r="DC189" s="141"/>
      <c r="DD189" s="141"/>
      <c r="DE189" s="141"/>
      <c r="DF189" s="141"/>
      <c r="DG189" s="141"/>
      <c r="DH189" s="141"/>
      <c r="DI189" s="141"/>
      <c r="DJ189" s="141"/>
      <c r="DK189" s="141"/>
      <c r="DL189" s="141"/>
      <c r="DM189" s="141"/>
      <c r="DN189" s="141"/>
      <c r="DO189" s="141"/>
      <c r="DP189" s="141"/>
      <c r="DQ189" s="141"/>
      <c r="DR189" s="141"/>
      <c r="DS189" s="141"/>
      <c r="DT189" s="141"/>
      <c r="DU189" s="141"/>
      <c r="DV189" s="141"/>
      <c r="DW189" s="141"/>
      <c r="DX189" s="141"/>
      <c r="DY189" s="141"/>
      <c r="DZ189" s="141"/>
      <c r="EA189" s="141"/>
      <c r="EB189" s="141"/>
      <c r="EC189" s="141"/>
      <c r="ED189" s="141"/>
      <c r="EE189" s="141"/>
      <c r="EF189" s="141"/>
      <c r="EG189" s="141"/>
      <c r="EH189" s="141"/>
      <c r="EI189" s="141"/>
      <c r="EJ189" s="141"/>
      <c r="EK189" s="141"/>
      <c r="EL189" s="141"/>
      <c r="EM189" s="141"/>
      <c r="EN189" s="141"/>
      <c r="EO189" s="141"/>
      <c r="EP189" s="141"/>
      <c r="EQ189" s="141"/>
      <c r="ER189" s="141"/>
      <c r="ES189" s="141"/>
      <c r="ET189" s="141"/>
      <c r="EU189" s="141"/>
      <c r="EV189" s="141"/>
      <c r="EW189" s="141"/>
      <c r="EX189" s="141"/>
      <c r="EY189" s="141"/>
      <c r="EZ189" s="141"/>
      <c r="FA189" s="141"/>
      <c r="FB189" s="141"/>
      <c r="FC189" s="141"/>
      <c r="FD189" s="141"/>
      <c r="FE189" s="141"/>
      <c r="FF189" s="141"/>
      <c r="FG189" s="141"/>
      <c r="FH189" s="141"/>
      <c r="FI189" s="141"/>
      <c r="FJ189" s="141"/>
      <c r="FK189" s="141"/>
      <c r="FL189" s="141"/>
      <c r="FM189" s="141"/>
      <c r="FN189" s="141"/>
      <c r="FO189" s="141"/>
      <c r="FP189" s="141"/>
      <c r="FQ189" s="141"/>
      <c r="FR189" s="141"/>
      <c r="FS189" s="141"/>
      <c r="FT189" s="141"/>
      <c r="FU189" s="141"/>
      <c r="FV189" s="141"/>
      <c r="FW189" s="141"/>
      <c r="FX189" s="141"/>
    </row>
    <row r="190" spans="1:180" s="142" customFormat="1" ht="14.45" customHeight="1" x14ac:dyDescent="0.25">
      <c r="A190" s="264"/>
      <c r="B190" s="548"/>
      <c r="C190" s="572" t="s">
        <v>12</v>
      </c>
      <c r="D190" s="573"/>
      <c r="E190" s="573"/>
      <c r="F190" s="573"/>
      <c r="G190" s="573"/>
      <c r="H190" s="573"/>
      <c r="I190" s="573"/>
      <c r="J190" s="573"/>
      <c r="K190" s="573"/>
      <c r="L190" s="573"/>
      <c r="M190" s="574"/>
      <c r="N190" s="394"/>
      <c r="O190" s="716"/>
      <c r="P190" s="600"/>
      <c r="Q190" s="603"/>
      <c r="R190" s="606"/>
      <c r="S190" s="545"/>
      <c r="T190" s="609"/>
      <c r="U190" s="622"/>
      <c r="V190" s="545"/>
      <c r="W190" s="265" t="str">
        <f>[7]Summary!K33</f>
        <v>95-P1-BI-90-BS-02</v>
      </c>
      <c r="X190" s="266">
        <f>[7]Summary!L33</f>
        <v>8.6186147616283376E-2</v>
      </c>
      <c r="Y190" s="267">
        <f>[7]Summary!M33</f>
        <v>1.2195121951219514</v>
      </c>
      <c r="Z190" s="267">
        <f>[7]Summary!N33</f>
        <v>0.12195121951219513</v>
      </c>
      <c r="AA190" s="268">
        <f>[7]Summary!O33</f>
        <v>10</v>
      </c>
      <c r="AB190" s="255">
        <f t="shared" ref="AB190:AB193" si="34">C$189-X190</f>
        <v>7.0406592930329017</v>
      </c>
      <c r="AC190" s="340"/>
      <c r="AD190" s="343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1"/>
      <c r="AX190" s="141"/>
      <c r="AY190" s="141"/>
      <c r="AZ190" s="141"/>
      <c r="BA190" s="141"/>
      <c r="BB190" s="141"/>
      <c r="BC190" s="141"/>
      <c r="BD190" s="141"/>
      <c r="BE190" s="141"/>
      <c r="BF190" s="141"/>
      <c r="BG190" s="141"/>
      <c r="BH190" s="141"/>
      <c r="BI190" s="141"/>
      <c r="BJ190" s="141"/>
      <c r="BK190" s="141"/>
      <c r="BL190" s="141"/>
      <c r="BM190" s="141"/>
      <c r="BN190" s="141"/>
      <c r="BO190" s="141"/>
      <c r="BP190" s="141"/>
      <c r="BQ190" s="141"/>
      <c r="BR190" s="141"/>
      <c r="BS190" s="141"/>
      <c r="BT190" s="141"/>
      <c r="BU190" s="141"/>
      <c r="BV190" s="141"/>
      <c r="BW190" s="141"/>
      <c r="BX190" s="141"/>
      <c r="BY190" s="141"/>
      <c r="BZ190" s="141"/>
      <c r="CA190" s="141"/>
      <c r="CB190" s="141"/>
      <c r="CC190" s="141"/>
      <c r="CD190" s="141"/>
      <c r="CE190" s="141"/>
      <c r="CF190" s="141"/>
      <c r="CG190" s="141"/>
      <c r="CH190" s="141"/>
      <c r="CI190" s="141"/>
      <c r="CJ190" s="141"/>
      <c r="CK190" s="141"/>
      <c r="CL190" s="141"/>
      <c r="CM190" s="141"/>
      <c r="CN190" s="141"/>
      <c r="CO190" s="141"/>
      <c r="CP190" s="141"/>
      <c r="CQ190" s="141"/>
      <c r="CR190" s="141"/>
      <c r="CS190" s="141"/>
      <c r="CT190" s="141"/>
      <c r="CU190" s="141"/>
      <c r="CV190" s="141"/>
      <c r="CW190" s="141"/>
      <c r="CX190" s="141"/>
      <c r="CY190" s="141"/>
      <c r="CZ190" s="141"/>
      <c r="DA190" s="141"/>
      <c r="DB190" s="141"/>
      <c r="DC190" s="141"/>
      <c r="DD190" s="141"/>
      <c r="DE190" s="141"/>
      <c r="DF190" s="141"/>
      <c r="DG190" s="141"/>
      <c r="DH190" s="141"/>
      <c r="DI190" s="141"/>
      <c r="DJ190" s="141"/>
      <c r="DK190" s="141"/>
      <c r="DL190" s="141"/>
      <c r="DM190" s="141"/>
      <c r="DN190" s="141"/>
      <c r="DO190" s="141"/>
      <c r="DP190" s="141"/>
      <c r="DQ190" s="141"/>
      <c r="DR190" s="141"/>
      <c r="DS190" s="141"/>
      <c r="DT190" s="141"/>
      <c r="DU190" s="141"/>
      <c r="DV190" s="141"/>
      <c r="DW190" s="141"/>
      <c r="DX190" s="141"/>
      <c r="DY190" s="141"/>
      <c r="DZ190" s="141"/>
      <c r="EA190" s="141"/>
      <c r="EB190" s="141"/>
      <c r="EC190" s="141"/>
      <c r="ED190" s="141"/>
      <c r="EE190" s="141"/>
      <c r="EF190" s="141"/>
      <c r="EG190" s="141"/>
      <c r="EH190" s="141"/>
      <c r="EI190" s="141"/>
      <c r="EJ190" s="141"/>
      <c r="EK190" s="141"/>
      <c r="EL190" s="141"/>
      <c r="EM190" s="141"/>
      <c r="EN190" s="141"/>
      <c r="EO190" s="141"/>
      <c r="EP190" s="141"/>
      <c r="EQ190" s="141"/>
      <c r="ER190" s="141"/>
      <c r="ES190" s="141"/>
      <c r="ET190" s="141"/>
      <c r="EU190" s="141"/>
      <c r="EV190" s="141"/>
      <c r="EW190" s="141"/>
      <c r="EX190" s="141"/>
      <c r="EY190" s="141"/>
      <c r="EZ190" s="141"/>
      <c r="FA190" s="141"/>
      <c r="FB190" s="141"/>
      <c r="FC190" s="141"/>
      <c r="FD190" s="141"/>
      <c r="FE190" s="141"/>
      <c r="FF190" s="141"/>
      <c r="FG190" s="141"/>
      <c r="FH190" s="141"/>
      <c r="FI190" s="141"/>
      <c r="FJ190" s="141"/>
      <c r="FK190" s="141"/>
      <c r="FL190" s="141"/>
      <c r="FM190" s="141"/>
      <c r="FN190" s="141"/>
      <c r="FO190" s="141"/>
      <c r="FP190" s="141"/>
      <c r="FQ190" s="141"/>
      <c r="FR190" s="141"/>
      <c r="FS190" s="141"/>
      <c r="FT190" s="141"/>
      <c r="FU190" s="141"/>
      <c r="FV190" s="141"/>
      <c r="FW190" s="141"/>
      <c r="FX190" s="141"/>
    </row>
    <row r="191" spans="1:180" s="142" customFormat="1" ht="14.45" customHeight="1" x14ac:dyDescent="0.25">
      <c r="A191" s="264"/>
      <c r="B191" s="548"/>
      <c r="C191" s="575"/>
      <c r="D191" s="576"/>
      <c r="E191" s="576"/>
      <c r="F191" s="576"/>
      <c r="G191" s="576"/>
      <c r="H191" s="576"/>
      <c r="I191" s="576"/>
      <c r="J191" s="576"/>
      <c r="K191" s="576"/>
      <c r="L191" s="576"/>
      <c r="M191" s="577"/>
      <c r="O191" s="716"/>
      <c r="P191" s="600"/>
      <c r="Q191" s="603"/>
      <c r="R191" s="606"/>
      <c r="S191" s="545"/>
      <c r="T191" s="609"/>
      <c r="U191" s="622"/>
      <c r="V191" s="545"/>
      <c r="W191" s="265" t="str">
        <f>[7]Summary!K34</f>
        <v>95-P1-BI-90-BS-03</v>
      </c>
      <c r="X191" s="266">
        <f>[7]Summary!L34</f>
        <v>9.691001300805642E-2</v>
      </c>
      <c r="Y191" s="267">
        <f>[7]Summary!M34</f>
        <v>1.25</v>
      </c>
      <c r="Z191" s="267">
        <f>[7]Summary!N34</f>
        <v>0.125</v>
      </c>
      <c r="AA191" s="268">
        <f>[7]Summary!O34</f>
        <v>10</v>
      </c>
      <c r="AB191" s="255">
        <f t="shared" si="34"/>
        <v>7.0299354276411288</v>
      </c>
      <c r="AC191" s="340"/>
      <c r="AD191" s="343"/>
      <c r="AE191" s="141"/>
      <c r="AF191" s="141"/>
      <c r="AG191" s="141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  <c r="AV191" s="141"/>
      <c r="AW191" s="141"/>
      <c r="AX191" s="141"/>
      <c r="AY191" s="141"/>
      <c r="AZ191" s="141"/>
      <c r="BA191" s="141"/>
      <c r="BB191" s="141"/>
      <c r="BC191" s="141"/>
      <c r="BD191" s="141"/>
      <c r="BE191" s="141"/>
      <c r="BF191" s="141"/>
      <c r="BG191" s="141"/>
      <c r="BH191" s="141"/>
      <c r="BI191" s="141"/>
      <c r="BJ191" s="141"/>
      <c r="BK191" s="141"/>
      <c r="BL191" s="141"/>
      <c r="BM191" s="141"/>
      <c r="BN191" s="141"/>
      <c r="BO191" s="141"/>
      <c r="BP191" s="141"/>
      <c r="BQ191" s="141"/>
      <c r="BR191" s="141"/>
      <c r="BS191" s="141"/>
      <c r="BT191" s="141"/>
      <c r="BU191" s="141"/>
      <c r="BV191" s="141"/>
      <c r="BW191" s="141"/>
      <c r="BX191" s="141"/>
      <c r="BY191" s="141"/>
      <c r="BZ191" s="141"/>
      <c r="CA191" s="141"/>
      <c r="CB191" s="141"/>
      <c r="CC191" s="141"/>
      <c r="CD191" s="141"/>
      <c r="CE191" s="141"/>
      <c r="CF191" s="141"/>
      <c r="CG191" s="141"/>
      <c r="CH191" s="141"/>
      <c r="CI191" s="141"/>
      <c r="CJ191" s="141"/>
      <c r="CK191" s="141"/>
      <c r="CL191" s="141"/>
      <c r="CM191" s="141"/>
      <c r="CN191" s="141"/>
      <c r="CO191" s="141"/>
      <c r="CP191" s="141"/>
      <c r="CQ191" s="141"/>
      <c r="CR191" s="141"/>
      <c r="CS191" s="141"/>
      <c r="CT191" s="141"/>
      <c r="CU191" s="141"/>
      <c r="CV191" s="141"/>
      <c r="CW191" s="141"/>
      <c r="CX191" s="141"/>
      <c r="CY191" s="141"/>
      <c r="CZ191" s="141"/>
      <c r="DA191" s="141"/>
      <c r="DB191" s="141"/>
      <c r="DC191" s="141"/>
      <c r="DD191" s="141"/>
      <c r="DE191" s="141"/>
      <c r="DF191" s="141"/>
      <c r="DG191" s="141"/>
      <c r="DH191" s="141"/>
      <c r="DI191" s="141"/>
      <c r="DJ191" s="141"/>
      <c r="DK191" s="141"/>
      <c r="DL191" s="141"/>
      <c r="DM191" s="141"/>
      <c r="DN191" s="141"/>
      <c r="DO191" s="141"/>
      <c r="DP191" s="141"/>
      <c r="DQ191" s="141"/>
      <c r="DR191" s="141"/>
      <c r="DS191" s="141"/>
      <c r="DT191" s="141"/>
      <c r="DU191" s="141"/>
      <c r="DV191" s="141"/>
      <c r="DW191" s="141"/>
      <c r="DX191" s="141"/>
      <c r="DY191" s="141"/>
      <c r="DZ191" s="141"/>
      <c r="EA191" s="141"/>
      <c r="EB191" s="141"/>
      <c r="EC191" s="141"/>
      <c r="ED191" s="141"/>
      <c r="EE191" s="141"/>
      <c r="EF191" s="141"/>
      <c r="EG191" s="141"/>
      <c r="EH191" s="141"/>
      <c r="EI191" s="141"/>
      <c r="EJ191" s="141"/>
      <c r="EK191" s="141"/>
      <c r="EL191" s="141"/>
      <c r="EM191" s="141"/>
      <c r="EN191" s="141"/>
      <c r="EO191" s="141"/>
      <c r="EP191" s="141"/>
      <c r="EQ191" s="141"/>
      <c r="ER191" s="141"/>
      <c r="ES191" s="141"/>
      <c r="ET191" s="141"/>
      <c r="EU191" s="141"/>
      <c r="EV191" s="141"/>
      <c r="EW191" s="141"/>
      <c r="EX191" s="141"/>
      <c r="EY191" s="141"/>
      <c r="EZ191" s="141"/>
      <c r="FA191" s="141"/>
      <c r="FB191" s="141"/>
      <c r="FC191" s="141"/>
      <c r="FD191" s="141"/>
      <c r="FE191" s="141"/>
      <c r="FF191" s="141"/>
      <c r="FG191" s="141"/>
      <c r="FH191" s="141"/>
      <c r="FI191" s="141"/>
      <c r="FJ191" s="141"/>
      <c r="FK191" s="141"/>
      <c r="FL191" s="141"/>
      <c r="FM191" s="141"/>
      <c r="FN191" s="141"/>
      <c r="FO191" s="141"/>
      <c r="FP191" s="141"/>
      <c r="FQ191" s="141"/>
      <c r="FR191" s="141"/>
      <c r="FS191" s="141"/>
      <c r="FT191" s="141"/>
      <c r="FU191" s="141"/>
      <c r="FV191" s="141"/>
      <c r="FW191" s="141"/>
      <c r="FX191" s="141"/>
    </row>
    <row r="192" spans="1:180" s="142" customFormat="1" ht="14.45" customHeight="1" x14ac:dyDescent="0.25">
      <c r="A192" s="264"/>
      <c r="B192" s="548"/>
      <c r="C192" s="575"/>
      <c r="D192" s="576"/>
      <c r="E192" s="576"/>
      <c r="F192" s="576"/>
      <c r="G192" s="576"/>
      <c r="H192" s="576"/>
      <c r="I192" s="576"/>
      <c r="J192" s="576"/>
      <c r="K192" s="576"/>
      <c r="L192" s="576"/>
      <c r="M192" s="577"/>
      <c r="O192" s="716"/>
      <c r="P192" s="600"/>
      <c r="Q192" s="603"/>
      <c r="R192" s="606"/>
      <c r="S192" s="545"/>
      <c r="T192" s="609"/>
      <c r="U192" s="622"/>
      <c r="V192" s="545"/>
      <c r="W192" s="265" t="str">
        <f>[7]Summary!K35</f>
        <v>95-P1-BI-90-BS-04</v>
      </c>
      <c r="X192" s="266">
        <f>[7]Summary!L35</f>
        <v>8.0921907623926051E-2</v>
      </c>
      <c r="Y192" s="267">
        <f>[7]Summary!M35</f>
        <v>1.2048192771084336</v>
      </c>
      <c r="Z192" s="267">
        <f>[7]Summary!N35</f>
        <v>0.12048192771084336</v>
      </c>
      <c r="AA192" s="268">
        <f>[7]Summary!O35</f>
        <v>10</v>
      </c>
      <c r="AB192" s="255">
        <f t="shared" si="34"/>
        <v>7.0459235330252588</v>
      </c>
      <c r="AC192" s="340"/>
      <c r="AD192" s="343"/>
      <c r="AE192" s="141"/>
      <c r="AF192" s="141"/>
      <c r="AG192" s="141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  <c r="AV192" s="141"/>
      <c r="AW192" s="141"/>
      <c r="AX192" s="141"/>
      <c r="AY192" s="141"/>
      <c r="AZ192" s="141"/>
      <c r="BA192" s="141"/>
      <c r="BB192" s="141"/>
      <c r="BC192" s="141"/>
      <c r="BD192" s="141"/>
      <c r="BE192" s="141"/>
      <c r="BF192" s="141"/>
      <c r="BG192" s="141"/>
      <c r="BH192" s="141"/>
      <c r="BI192" s="141"/>
      <c r="BJ192" s="141"/>
      <c r="BK192" s="141"/>
      <c r="BL192" s="141"/>
      <c r="BM192" s="141"/>
      <c r="BN192" s="141"/>
      <c r="BO192" s="141"/>
      <c r="BP192" s="141"/>
      <c r="BQ192" s="141"/>
      <c r="BR192" s="141"/>
      <c r="BS192" s="141"/>
      <c r="BT192" s="141"/>
      <c r="BU192" s="141"/>
      <c r="BV192" s="141"/>
      <c r="BW192" s="141"/>
      <c r="BX192" s="141"/>
      <c r="BY192" s="141"/>
      <c r="BZ192" s="141"/>
      <c r="CA192" s="141"/>
      <c r="CB192" s="141"/>
      <c r="CC192" s="141"/>
      <c r="CD192" s="141"/>
      <c r="CE192" s="141"/>
      <c r="CF192" s="141"/>
      <c r="CG192" s="141"/>
      <c r="CH192" s="141"/>
      <c r="CI192" s="141"/>
      <c r="CJ192" s="141"/>
      <c r="CK192" s="141"/>
      <c r="CL192" s="141"/>
      <c r="CM192" s="141"/>
      <c r="CN192" s="141"/>
      <c r="CO192" s="141"/>
      <c r="CP192" s="141"/>
      <c r="CQ192" s="141"/>
      <c r="CR192" s="141"/>
      <c r="CS192" s="141"/>
      <c r="CT192" s="141"/>
      <c r="CU192" s="141"/>
      <c r="CV192" s="141"/>
      <c r="CW192" s="141"/>
      <c r="CX192" s="141"/>
      <c r="CY192" s="141"/>
      <c r="CZ192" s="141"/>
      <c r="DA192" s="141"/>
      <c r="DB192" s="141"/>
      <c r="DC192" s="141"/>
      <c r="DD192" s="141"/>
      <c r="DE192" s="141"/>
      <c r="DF192" s="141"/>
      <c r="DG192" s="141"/>
      <c r="DH192" s="141"/>
      <c r="DI192" s="141"/>
      <c r="DJ192" s="141"/>
      <c r="DK192" s="141"/>
      <c r="DL192" s="141"/>
      <c r="DM192" s="141"/>
      <c r="DN192" s="141"/>
      <c r="DO192" s="141"/>
      <c r="DP192" s="141"/>
      <c r="DQ192" s="141"/>
      <c r="DR192" s="141"/>
      <c r="DS192" s="141"/>
      <c r="DT192" s="141"/>
      <c r="DU192" s="141"/>
      <c r="DV192" s="141"/>
      <c r="DW192" s="141"/>
      <c r="DX192" s="141"/>
      <c r="DY192" s="141"/>
      <c r="DZ192" s="141"/>
      <c r="EA192" s="141"/>
      <c r="EB192" s="141"/>
      <c r="EC192" s="141"/>
      <c r="ED192" s="141"/>
      <c r="EE192" s="141"/>
      <c r="EF192" s="141"/>
      <c r="EG192" s="141"/>
      <c r="EH192" s="141"/>
      <c r="EI192" s="141"/>
      <c r="EJ192" s="141"/>
      <c r="EK192" s="141"/>
      <c r="EL192" s="141"/>
      <c r="EM192" s="141"/>
      <c r="EN192" s="141"/>
      <c r="EO192" s="141"/>
      <c r="EP192" s="141"/>
      <c r="EQ192" s="141"/>
      <c r="ER192" s="141"/>
      <c r="ES192" s="141"/>
      <c r="ET192" s="141"/>
      <c r="EU192" s="141"/>
      <c r="EV192" s="141"/>
      <c r="EW192" s="141"/>
      <c r="EX192" s="141"/>
      <c r="EY192" s="141"/>
      <c r="EZ192" s="141"/>
      <c r="FA192" s="141"/>
      <c r="FB192" s="141"/>
      <c r="FC192" s="141"/>
      <c r="FD192" s="141"/>
      <c r="FE192" s="141"/>
      <c r="FF192" s="141"/>
      <c r="FG192" s="141"/>
      <c r="FH192" s="141"/>
      <c r="FI192" s="141"/>
      <c r="FJ192" s="141"/>
      <c r="FK192" s="141"/>
      <c r="FL192" s="141"/>
      <c r="FM192" s="141"/>
      <c r="FN192" s="141"/>
      <c r="FO192" s="141"/>
      <c r="FP192" s="141"/>
      <c r="FQ192" s="141"/>
      <c r="FR192" s="141"/>
      <c r="FS192" s="141"/>
      <c r="FT192" s="141"/>
      <c r="FU192" s="141"/>
      <c r="FV192" s="141"/>
      <c r="FW192" s="141"/>
      <c r="FX192" s="141"/>
    </row>
    <row r="193" spans="1:180" s="142" customFormat="1" ht="14.45" customHeight="1" thickBot="1" x14ac:dyDescent="0.3">
      <c r="A193" s="264"/>
      <c r="B193" s="549"/>
      <c r="C193" s="578"/>
      <c r="D193" s="579"/>
      <c r="E193" s="579"/>
      <c r="F193" s="579"/>
      <c r="G193" s="579"/>
      <c r="H193" s="579"/>
      <c r="I193" s="579"/>
      <c r="J193" s="579"/>
      <c r="K193" s="579"/>
      <c r="L193" s="579"/>
      <c r="M193" s="580"/>
      <c r="O193" s="716"/>
      <c r="P193" s="601"/>
      <c r="Q193" s="604"/>
      <c r="R193" s="607"/>
      <c r="S193" s="546"/>
      <c r="T193" s="610"/>
      <c r="U193" s="623"/>
      <c r="V193" s="546"/>
      <c r="W193" s="265" t="str">
        <f>[7]Summary!K36</f>
        <v>95-P1-BI-90-BS-05</v>
      </c>
      <c r="X193" s="266">
        <f>[7]Summary!L36</f>
        <v>0.10790539730951963</v>
      </c>
      <c r="Y193" s="267">
        <f>[7]Summary!M36</f>
        <v>1.2820512820512822</v>
      </c>
      <c r="Z193" s="267">
        <f>[7]Summary!N36</f>
        <v>0.12820512820512822</v>
      </c>
      <c r="AA193" s="268">
        <f>[7]Summary!O36</f>
        <v>10</v>
      </c>
      <c r="AB193" s="256">
        <f t="shared" si="34"/>
        <v>7.0189400433396658</v>
      </c>
      <c r="AC193" s="341"/>
      <c r="AD193" s="344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1"/>
      <c r="AW193" s="141"/>
      <c r="AX193" s="141"/>
      <c r="AY193" s="141"/>
      <c r="AZ193" s="141"/>
      <c r="BA193" s="141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1"/>
      <c r="BV193" s="141"/>
      <c r="BW193" s="141"/>
      <c r="BX193" s="141"/>
      <c r="BY193" s="141"/>
      <c r="BZ193" s="141"/>
      <c r="CA193" s="141"/>
      <c r="CB193" s="141"/>
      <c r="CC193" s="141"/>
      <c r="CD193" s="141"/>
      <c r="CE193" s="141"/>
      <c r="CF193" s="141"/>
      <c r="CG193" s="141"/>
      <c r="CH193" s="141"/>
      <c r="CI193" s="141"/>
      <c r="CJ193" s="141"/>
      <c r="CK193" s="141"/>
      <c r="CL193" s="141"/>
      <c r="CM193" s="141"/>
      <c r="CN193" s="141"/>
      <c r="CO193" s="141"/>
      <c r="CP193" s="141"/>
      <c r="CQ193" s="141"/>
      <c r="CR193" s="141"/>
      <c r="CS193" s="141"/>
      <c r="CT193" s="141"/>
      <c r="CU193" s="141"/>
      <c r="CV193" s="141"/>
      <c r="CW193" s="141"/>
      <c r="CX193" s="141"/>
      <c r="CY193" s="141"/>
      <c r="CZ193" s="141"/>
      <c r="DA193" s="141"/>
      <c r="DB193" s="141"/>
      <c r="DC193" s="141"/>
      <c r="DD193" s="141"/>
      <c r="DE193" s="141"/>
      <c r="DF193" s="141"/>
      <c r="DG193" s="141"/>
      <c r="DH193" s="141"/>
      <c r="DI193" s="141"/>
      <c r="DJ193" s="141"/>
      <c r="DK193" s="141"/>
      <c r="DL193" s="141"/>
      <c r="DM193" s="141"/>
      <c r="DN193" s="141"/>
      <c r="DO193" s="141"/>
      <c r="DP193" s="141"/>
      <c r="DQ193" s="141"/>
      <c r="DR193" s="141"/>
      <c r="DS193" s="141"/>
      <c r="DT193" s="141"/>
      <c r="DU193" s="141"/>
      <c r="DV193" s="141"/>
      <c r="DW193" s="141"/>
      <c r="DX193" s="141"/>
      <c r="DY193" s="141"/>
      <c r="DZ193" s="141"/>
      <c r="EA193" s="141"/>
      <c r="EB193" s="141"/>
      <c r="EC193" s="141"/>
      <c r="ED193" s="141"/>
      <c r="EE193" s="141"/>
      <c r="EF193" s="141"/>
      <c r="EG193" s="141"/>
      <c r="EH193" s="141"/>
      <c r="EI193" s="141"/>
      <c r="EJ193" s="141"/>
      <c r="EK193" s="141"/>
      <c r="EL193" s="141"/>
      <c r="EM193" s="141"/>
      <c r="EN193" s="141"/>
      <c r="EO193" s="141"/>
      <c r="EP193" s="141"/>
      <c r="EQ193" s="141"/>
      <c r="ER193" s="141"/>
      <c r="ES193" s="141"/>
      <c r="ET193" s="141"/>
      <c r="EU193" s="141"/>
      <c r="EV193" s="141"/>
      <c r="EW193" s="141"/>
      <c r="EX193" s="141"/>
      <c r="EY193" s="141"/>
      <c r="EZ193" s="141"/>
      <c r="FA193" s="141"/>
      <c r="FB193" s="141"/>
      <c r="FC193" s="141"/>
      <c r="FD193" s="141"/>
      <c r="FE193" s="141"/>
      <c r="FF193" s="141"/>
      <c r="FG193" s="141"/>
      <c r="FH193" s="141"/>
      <c r="FI193" s="141"/>
      <c r="FJ193" s="141"/>
      <c r="FK193" s="141"/>
      <c r="FL193" s="141"/>
      <c r="FM193" s="141"/>
      <c r="FN193" s="141"/>
      <c r="FO193" s="141"/>
      <c r="FP193" s="141"/>
      <c r="FQ193" s="141"/>
      <c r="FR193" s="141"/>
      <c r="FS193" s="141"/>
      <c r="FT193" s="141"/>
      <c r="FU193" s="141"/>
      <c r="FV193" s="141"/>
      <c r="FW193" s="141"/>
      <c r="FX193" s="141"/>
    </row>
    <row r="194" spans="1:180" s="142" customFormat="1" ht="14.45" customHeight="1" thickTop="1" x14ac:dyDescent="0.25">
      <c r="A194" s="264"/>
      <c r="B194" s="661" t="s">
        <v>40</v>
      </c>
      <c r="C194" s="169">
        <f>AVERAGE(J194:J196)</f>
        <v>7.3810789632428326</v>
      </c>
      <c r="D194" s="583" t="s">
        <v>12</v>
      </c>
      <c r="E194" s="584"/>
      <c r="F194" s="170">
        <f>AVERAGE(K194:K196)</f>
        <v>24048000</v>
      </c>
      <c r="G194" s="581" t="s">
        <v>12</v>
      </c>
      <c r="H194" s="582"/>
      <c r="I194" s="171" t="str">
        <f>[8]Summary!K7</f>
        <v>95-P1-BI-90-BP-15d-1</v>
      </c>
      <c r="J194" s="300">
        <f>[8]Summary!L7</f>
        <v>7.3810789632428326</v>
      </c>
      <c r="K194" s="331">
        <f>[8]Summary!M7</f>
        <v>24048000</v>
      </c>
      <c r="L194" s="331">
        <f>[8]Summary!N7</f>
        <v>1113333.3333333333</v>
      </c>
      <c r="M194" s="171">
        <f>[8]Summary!O7</f>
        <v>21.6</v>
      </c>
      <c r="O194" s="716"/>
      <c r="P194" s="698" t="s">
        <v>40</v>
      </c>
      <c r="Q194" s="700">
        <f>AVERAGE(X194:X198)</f>
        <v>0.10356436881057948</v>
      </c>
      <c r="R194" s="703">
        <f>STDEV(X194:X198)</f>
        <v>9.9465318268611817E-3</v>
      </c>
      <c r="S194" s="706">
        <f>R194/Q194</f>
        <v>9.6042026240255582E-2</v>
      </c>
      <c r="T194" s="709">
        <f>AVERAGE(Y194:Y198)</f>
        <v>1.2695681511470984</v>
      </c>
      <c r="U194" s="712">
        <f>STDEV(Y194:Y198)</f>
        <v>2.9329920014371801E-2</v>
      </c>
      <c r="V194" s="706">
        <f>U194/T194</f>
        <v>2.3102280872335377E-2</v>
      </c>
      <c r="W194" s="265" t="str">
        <f>[8]Summary!K32</f>
        <v>95-P1-BI-90-BS-01</v>
      </c>
      <c r="X194" s="266">
        <f>[8]Summary!L32</f>
        <v>0.10790539730951963</v>
      </c>
      <c r="Y194" s="267">
        <f>[8]Summary!M32</f>
        <v>1.2820512820512822</v>
      </c>
      <c r="Z194" s="267">
        <f>[8]Summary!N32</f>
        <v>0.12820512820512822</v>
      </c>
      <c r="AA194" s="268">
        <f>[8]Summary!O32</f>
        <v>10</v>
      </c>
      <c r="AB194" s="254">
        <f>C$194-X194</f>
        <v>7.2731735659333134</v>
      </c>
      <c r="AC194" s="339">
        <f>AVERAGE(AB194:AB198)</f>
        <v>7.2775145944322528</v>
      </c>
      <c r="AD194" s="342">
        <f>STDEV(AB194:AB198)</f>
        <v>9.9465318268612372E-3</v>
      </c>
      <c r="AE194" s="141"/>
      <c r="AF194" s="141"/>
      <c r="AG194" s="141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  <c r="AV194" s="141"/>
      <c r="AW194" s="141"/>
      <c r="AX194" s="141"/>
      <c r="AY194" s="141"/>
      <c r="AZ194" s="141"/>
      <c r="BA194" s="141"/>
      <c r="BB194" s="141"/>
      <c r="BC194" s="141"/>
      <c r="BD194" s="141"/>
      <c r="BE194" s="141"/>
      <c r="BF194" s="141"/>
      <c r="BG194" s="141"/>
      <c r="BH194" s="141"/>
      <c r="BI194" s="141"/>
      <c r="BJ194" s="141"/>
      <c r="BK194" s="141"/>
      <c r="BL194" s="141"/>
      <c r="BM194" s="141"/>
      <c r="BN194" s="141"/>
      <c r="BO194" s="141"/>
      <c r="BP194" s="141"/>
      <c r="BQ194" s="141"/>
      <c r="BR194" s="141"/>
      <c r="BS194" s="141"/>
      <c r="BT194" s="141"/>
      <c r="BU194" s="141"/>
      <c r="BV194" s="141"/>
      <c r="BW194" s="141"/>
      <c r="BX194" s="141"/>
      <c r="BY194" s="141"/>
      <c r="BZ194" s="141"/>
      <c r="CA194" s="141"/>
      <c r="CB194" s="141"/>
      <c r="CC194" s="141"/>
      <c r="CD194" s="141"/>
      <c r="CE194" s="141"/>
      <c r="CF194" s="141"/>
      <c r="CG194" s="141"/>
      <c r="CH194" s="141"/>
      <c r="CI194" s="141"/>
      <c r="CJ194" s="141"/>
      <c r="CK194" s="141"/>
      <c r="CL194" s="141"/>
      <c r="CM194" s="141"/>
      <c r="CN194" s="141"/>
      <c r="CO194" s="141"/>
      <c r="CP194" s="141"/>
      <c r="CQ194" s="141"/>
      <c r="CR194" s="141"/>
      <c r="CS194" s="141"/>
      <c r="CT194" s="141"/>
      <c r="CU194" s="141"/>
      <c r="CV194" s="141"/>
      <c r="CW194" s="141"/>
      <c r="CX194" s="141"/>
      <c r="CY194" s="141"/>
      <c r="CZ194" s="141"/>
      <c r="DA194" s="141"/>
      <c r="DB194" s="141"/>
      <c r="DC194" s="141"/>
      <c r="DD194" s="141"/>
      <c r="DE194" s="141"/>
      <c r="DF194" s="141"/>
      <c r="DG194" s="141"/>
      <c r="DH194" s="141"/>
      <c r="DI194" s="141"/>
      <c r="DJ194" s="141"/>
      <c r="DK194" s="141"/>
      <c r="DL194" s="141"/>
      <c r="DM194" s="141"/>
      <c r="DN194" s="141"/>
      <c r="DO194" s="141"/>
      <c r="DP194" s="141"/>
      <c r="DQ194" s="141"/>
      <c r="DR194" s="141"/>
      <c r="DS194" s="141"/>
      <c r="DT194" s="141"/>
      <c r="DU194" s="141"/>
      <c r="DV194" s="141"/>
      <c r="DW194" s="141"/>
      <c r="DX194" s="141"/>
      <c r="DY194" s="141"/>
      <c r="DZ194" s="141"/>
      <c r="EA194" s="141"/>
      <c r="EB194" s="141"/>
      <c r="EC194" s="141"/>
      <c r="ED194" s="141"/>
      <c r="EE194" s="141"/>
      <c r="EF194" s="141"/>
      <c r="EG194" s="141"/>
      <c r="EH194" s="141"/>
      <c r="EI194" s="141"/>
      <c r="EJ194" s="141"/>
      <c r="EK194" s="141"/>
      <c r="EL194" s="141"/>
      <c r="EM194" s="141"/>
      <c r="EN194" s="141"/>
      <c r="EO194" s="141"/>
      <c r="EP194" s="141"/>
      <c r="EQ194" s="141"/>
      <c r="ER194" s="141"/>
      <c r="ES194" s="141"/>
      <c r="ET194" s="141"/>
      <c r="EU194" s="141"/>
      <c r="EV194" s="141"/>
      <c r="EW194" s="141"/>
      <c r="EX194" s="141"/>
      <c r="EY194" s="141"/>
      <c r="EZ194" s="141"/>
      <c r="FA194" s="141"/>
      <c r="FB194" s="141"/>
      <c r="FC194" s="141"/>
      <c r="FD194" s="141"/>
      <c r="FE194" s="141"/>
      <c r="FF194" s="141"/>
      <c r="FG194" s="141"/>
      <c r="FH194" s="141"/>
      <c r="FI194" s="141"/>
      <c r="FJ194" s="141"/>
      <c r="FK194" s="141"/>
      <c r="FL194" s="141"/>
      <c r="FM194" s="141"/>
      <c r="FN194" s="141"/>
      <c r="FO194" s="141"/>
      <c r="FP194" s="141"/>
      <c r="FQ194" s="141"/>
      <c r="FR194" s="141"/>
      <c r="FS194" s="141"/>
      <c r="FT194" s="141"/>
      <c r="FU194" s="141"/>
      <c r="FV194" s="141"/>
      <c r="FW194" s="141"/>
      <c r="FX194" s="141"/>
    </row>
    <row r="195" spans="1:180" s="142" customFormat="1" ht="15" customHeight="1" x14ac:dyDescent="0.25">
      <c r="A195" s="264"/>
      <c r="B195" s="554"/>
      <c r="C195" s="572" t="s">
        <v>12</v>
      </c>
      <c r="D195" s="573"/>
      <c r="E195" s="573"/>
      <c r="F195" s="573"/>
      <c r="G195" s="573"/>
      <c r="H195" s="573"/>
      <c r="I195" s="573"/>
      <c r="J195" s="573"/>
      <c r="K195" s="573"/>
      <c r="L195" s="573"/>
      <c r="M195" s="574"/>
      <c r="O195" s="716"/>
      <c r="P195" s="699"/>
      <c r="Q195" s="701"/>
      <c r="R195" s="704"/>
      <c r="S195" s="707"/>
      <c r="T195" s="710"/>
      <c r="U195" s="713"/>
      <c r="V195" s="707"/>
      <c r="W195" s="265" t="str">
        <f>[8]Summary!K33</f>
        <v>95-P1-BI-90-BS-02</v>
      </c>
      <c r="X195" s="266">
        <f>[8]Summary!L33</f>
        <v>9.691001300805642E-2</v>
      </c>
      <c r="Y195" s="267">
        <f>[8]Summary!M33</f>
        <v>1.25</v>
      </c>
      <c r="Z195" s="267">
        <f>[8]Summary!N33</f>
        <v>0.125</v>
      </c>
      <c r="AA195" s="268">
        <f>[8]Summary!O33</f>
        <v>10</v>
      </c>
      <c r="AB195" s="255">
        <f t="shared" ref="AB195:AB198" si="35">C$194-X195</f>
        <v>7.2841689502347764</v>
      </c>
      <c r="AC195" s="340"/>
      <c r="AD195" s="343"/>
      <c r="AE195" s="141"/>
      <c r="AF195" s="141"/>
      <c r="AG195" s="141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  <c r="AV195" s="141"/>
      <c r="AW195" s="141"/>
      <c r="AX195" s="141"/>
      <c r="AY195" s="141"/>
      <c r="AZ195" s="141"/>
      <c r="BA195" s="141"/>
      <c r="BB195" s="141"/>
      <c r="BC195" s="141"/>
      <c r="BD195" s="141"/>
      <c r="BE195" s="141"/>
      <c r="BF195" s="141"/>
      <c r="BG195" s="141"/>
      <c r="BH195" s="141"/>
      <c r="BI195" s="141"/>
      <c r="BJ195" s="141"/>
      <c r="BK195" s="141"/>
      <c r="BL195" s="141"/>
      <c r="BM195" s="141"/>
      <c r="BN195" s="141"/>
      <c r="BO195" s="141"/>
      <c r="BP195" s="141"/>
      <c r="BQ195" s="141"/>
      <c r="BR195" s="141"/>
      <c r="BS195" s="141"/>
      <c r="BT195" s="141"/>
      <c r="BU195" s="141"/>
      <c r="BV195" s="141"/>
      <c r="BW195" s="141"/>
      <c r="BX195" s="141"/>
      <c r="BY195" s="141"/>
      <c r="BZ195" s="141"/>
      <c r="CA195" s="141"/>
      <c r="CB195" s="141"/>
      <c r="CC195" s="141"/>
      <c r="CD195" s="141"/>
      <c r="CE195" s="141"/>
      <c r="CF195" s="141"/>
      <c r="CG195" s="141"/>
      <c r="CH195" s="141"/>
      <c r="CI195" s="141"/>
      <c r="CJ195" s="141"/>
      <c r="CK195" s="141"/>
      <c r="CL195" s="141"/>
      <c r="CM195" s="141"/>
      <c r="CN195" s="141"/>
      <c r="CO195" s="141"/>
      <c r="CP195" s="141"/>
      <c r="CQ195" s="141"/>
      <c r="CR195" s="141"/>
      <c r="CS195" s="141"/>
      <c r="CT195" s="141"/>
      <c r="CU195" s="141"/>
      <c r="CV195" s="141"/>
      <c r="CW195" s="141"/>
      <c r="CX195" s="141"/>
      <c r="CY195" s="141"/>
      <c r="CZ195" s="141"/>
      <c r="DA195" s="141"/>
      <c r="DB195" s="141"/>
      <c r="DC195" s="141"/>
      <c r="DD195" s="141"/>
      <c r="DE195" s="141"/>
      <c r="DF195" s="141"/>
      <c r="DG195" s="141"/>
      <c r="DH195" s="141"/>
      <c r="DI195" s="141"/>
      <c r="DJ195" s="141"/>
      <c r="DK195" s="141"/>
      <c r="DL195" s="141"/>
      <c r="DM195" s="141"/>
      <c r="DN195" s="141"/>
      <c r="DO195" s="141"/>
      <c r="DP195" s="141"/>
      <c r="DQ195" s="141"/>
      <c r="DR195" s="141"/>
      <c r="DS195" s="141"/>
      <c r="DT195" s="141"/>
      <c r="DU195" s="141"/>
      <c r="DV195" s="141"/>
      <c r="DW195" s="141"/>
      <c r="DX195" s="141"/>
      <c r="DY195" s="141"/>
      <c r="DZ195" s="141"/>
      <c r="EA195" s="141"/>
      <c r="EB195" s="141"/>
      <c r="EC195" s="141"/>
      <c r="ED195" s="141"/>
      <c r="EE195" s="141"/>
      <c r="EF195" s="141"/>
      <c r="EG195" s="141"/>
      <c r="EH195" s="141"/>
      <c r="EI195" s="141"/>
      <c r="EJ195" s="141"/>
      <c r="EK195" s="141"/>
      <c r="EL195" s="141"/>
      <c r="EM195" s="141"/>
      <c r="EN195" s="141"/>
      <c r="EO195" s="141"/>
      <c r="EP195" s="141"/>
      <c r="EQ195" s="141"/>
      <c r="ER195" s="141"/>
      <c r="ES195" s="141"/>
      <c r="ET195" s="141"/>
      <c r="EU195" s="141"/>
      <c r="EV195" s="141"/>
      <c r="EW195" s="141"/>
      <c r="EX195" s="141"/>
      <c r="EY195" s="141"/>
      <c r="EZ195" s="141"/>
      <c r="FA195" s="141"/>
      <c r="FB195" s="141"/>
      <c r="FC195" s="141"/>
      <c r="FD195" s="141"/>
      <c r="FE195" s="141"/>
      <c r="FF195" s="141"/>
      <c r="FG195" s="141"/>
      <c r="FH195" s="141"/>
      <c r="FI195" s="141"/>
      <c r="FJ195" s="141"/>
      <c r="FK195" s="141"/>
      <c r="FL195" s="141"/>
      <c r="FM195" s="141"/>
      <c r="FN195" s="141"/>
      <c r="FO195" s="141"/>
      <c r="FP195" s="141"/>
      <c r="FQ195" s="141"/>
      <c r="FR195" s="141"/>
      <c r="FS195" s="141"/>
      <c r="FT195" s="141"/>
      <c r="FU195" s="141"/>
      <c r="FV195" s="141"/>
      <c r="FW195" s="141"/>
      <c r="FX195" s="141"/>
    </row>
    <row r="196" spans="1:180" s="142" customFormat="1" ht="14.45" customHeight="1" x14ac:dyDescent="0.25">
      <c r="A196" s="264"/>
      <c r="B196" s="554"/>
      <c r="C196" s="575"/>
      <c r="D196" s="576"/>
      <c r="E196" s="576"/>
      <c r="F196" s="576"/>
      <c r="G196" s="576"/>
      <c r="H196" s="576"/>
      <c r="I196" s="576"/>
      <c r="J196" s="576"/>
      <c r="K196" s="576"/>
      <c r="L196" s="576"/>
      <c r="M196" s="577"/>
      <c r="O196" s="716"/>
      <c r="P196" s="699"/>
      <c r="Q196" s="701"/>
      <c r="R196" s="704"/>
      <c r="S196" s="707"/>
      <c r="T196" s="710"/>
      <c r="U196" s="713"/>
      <c r="V196" s="707"/>
      <c r="W196" s="265" t="str">
        <f>[8]Summary!K34</f>
        <v>95-P1-BI-90-BS-03</v>
      </c>
      <c r="X196" s="266">
        <f>[8]Summary!L34</f>
        <v>0.1191864077192086</v>
      </c>
      <c r="Y196" s="267">
        <f>[8]Summary!M34</f>
        <v>1.3157894736842104</v>
      </c>
      <c r="Z196" s="267">
        <f>[8]Summary!N34</f>
        <v>0.13157894736842105</v>
      </c>
      <c r="AA196" s="268">
        <f>[8]Summary!O34</f>
        <v>10</v>
      </c>
      <c r="AB196" s="255">
        <f t="shared" si="35"/>
        <v>7.261892555523624</v>
      </c>
      <c r="AC196" s="340"/>
      <c r="AD196" s="343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41"/>
      <c r="BO196" s="141"/>
      <c r="BP196" s="141"/>
      <c r="BQ196" s="141"/>
      <c r="BR196" s="141"/>
      <c r="BS196" s="141"/>
      <c r="BT196" s="141"/>
      <c r="BU196" s="141"/>
      <c r="BV196" s="141"/>
      <c r="BW196" s="141"/>
      <c r="BX196" s="141"/>
      <c r="BY196" s="141"/>
      <c r="BZ196" s="141"/>
      <c r="CA196" s="141"/>
      <c r="CB196" s="141"/>
      <c r="CC196" s="141"/>
      <c r="CD196" s="141"/>
      <c r="CE196" s="141"/>
      <c r="CF196" s="141"/>
      <c r="CG196" s="141"/>
      <c r="CH196" s="141"/>
      <c r="CI196" s="141"/>
      <c r="CJ196" s="141"/>
      <c r="CK196" s="141"/>
      <c r="CL196" s="141"/>
      <c r="CM196" s="141"/>
      <c r="CN196" s="141"/>
      <c r="CO196" s="141"/>
      <c r="CP196" s="141"/>
      <c r="CQ196" s="141"/>
      <c r="CR196" s="141"/>
      <c r="CS196" s="141"/>
      <c r="CT196" s="141"/>
      <c r="CU196" s="141"/>
      <c r="CV196" s="141"/>
      <c r="CW196" s="141"/>
      <c r="CX196" s="141"/>
      <c r="CY196" s="141"/>
      <c r="CZ196" s="141"/>
      <c r="DA196" s="141"/>
      <c r="DB196" s="141"/>
      <c r="DC196" s="141"/>
      <c r="DD196" s="141"/>
      <c r="DE196" s="141"/>
      <c r="DF196" s="141"/>
      <c r="DG196" s="141"/>
      <c r="DH196" s="141"/>
      <c r="DI196" s="141"/>
      <c r="DJ196" s="141"/>
      <c r="DK196" s="141"/>
      <c r="DL196" s="141"/>
      <c r="DM196" s="141"/>
      <c r="DN196" s="141"/>
      <c r="DO196" s="141"/>
      <c r="DP196" s="141"/>
      <c r="DQ196" s="141"/>
      <c r="DR196" s="141"/>
      <c r="DS196" s="141"/>
      <c r="DT196" s="141"/>
      <c r="DU196" s="141"/>
      <c r="DV196" s="141"/>
      <c r="DW196" s="141"/>
      <c r="DX196" s="141"/>
      <c r="DY196" s="141"/>
      <c r="DZ196" s="141"/>
      <c r="EA196" s="141"/>
      <c r="EB196" s="141"/>
      <c r="EC196" s="141"/>
      <c r="ED196" s="141"/>
      <c r="EE196" s="141"/>
      <c r="EF196" s="141"/>
      <c r="EG196" s="141"/>
      <c r="EH196" s="141"/>
      <c r="EI196" s="141"/>
      <c r="EJ196" s="141"/>
      <c r="EK196" s="141"/>
      <c r="EL196" s="141"/>
      <c r="EM196" s="141"/>
      <c r="EN196" s="141"/>
      <c r="EO196" s="141"/>
      <c r="EP196" s="141"/>
      <c r="EQ196" s="141"/>
      <c r="ER196" s="141"/>
      <c r="ES196" s="141"/>
      <c r="ET196" s="141"/>
      <c r="EU196" s="141"/>
      <c r="EV196" s="141"/>
      <c r="EW196" s="141"/>
      <c r="EX196" s="141"/>
      <c r="EY196" s="141"/>
      <c r="EZ196" s="141"/>
      <c r="FA196" s="141"/>
      <c r="FB196" s="141"/>
      <c r="FC196" s="141"/>
      <c r="FD196" s="141"/>
      <c r="FE196" s="141"/>
      <c r="FF196" s="141"/>
      <c r="FG196" s="141"/>
      <c r="FH196" s="141"/>
      <c r="FI196" s="141"/>
      <c r="FJ196" s="141"/>
      <c r="FK196" s="141"/>
      <c r="FL196" s="141"/>
      <c r="FM196" s="141"/>
      <c r="FN196" s="141"/>
      <c r="FO196" s="141"/>
      <c r="FP196" s="141"/>
      <c r="FQ196" s="141"/>
      <c r="FR196" s="141"/>
      <c r="FS196" s="141"/>
      <c r="FT196" s="141"/>
      <c r="FU196" s="141"/>
      <c r="FV196" s="141"/>
      <c r="FW196" s="141"/>
      <c r="FX196" s="141"/>
    </row>
    <row r="197" spans="1:180" ht="14.45" customHeight="1" x14ac:dyDescent="0.25">
      <c r="A197" s="84"/>
      <c r="B197" s="554"/>
      <c r="C197" s="575"/>
      <c r="D197" s="576"/>
      <c r="E197" s="576"/>
      <c r="F197" s="576"/>
      <c r="G197" s="576"/>
      <c r="H197" s="576"/>
      <c r="I197" s="576"/>
      <c r="J197" s="576"/>
      <c r="K197" s="576"/>
      <c r="L197" s="576"/>
      <c r="M197" s="577"/>
      <c r="O197" s="716"/>
      <c r="P197" s="699"/>
      <c r="Q197" s="701"/>
      <c r="R197" s="704"/>
      <c r="S197" s="707"/>
      <c r="T197" s="710"/>
      <c r="U197" s="713"/>
      <c r="V197" s="707"/>
      <c r="W197" s="94" t="str">
        <f>[8]Summary!K35</f>
        <v>95-P1-BI-90-BS-04</v>
      </c>
      <c r="X197" s="103">
        <f>[8]Summary!L35</f>
        <v>9.691001300805642E-2</v>
      </c>
      <c r="Y197" s="104">
        <f>[8]Summary!M35</f>
        <v>1.25</v>
      </c>
      <c r="Z197" s="104">
        <f>[8]Summary!N35</f>
        <v>0.125</v>
      </c>
      <c r="AA197" s="184">
        <f>[8]Summary!O35</f>
        <v>10</v>
      </c>
      <c r="AB197" s="255">
        <f t="shared" si="35"/>
        <v>7.2841689502347764</v>
      </c>
      <c r="AC197" s="340"/>
      <c r="AD197" s="343"/>
    </row>
    <row r="198" spans="1:180" ht="15" customHeight="1" thickBot="1" x14ac:dyDescent="0.3">
      <c r="A198" s="84"/>
      <c r="B198" s="554"/>
      <c r="C198" s="578"/>
      <c r="D198" s="579"/>
      <c r="E198" s="579"/>
      <c r="F198" s="579"/>
      <c r="G198" s="579"/>
      <c r="H198" s="579"/>
      <c r="I198" s="579"/>
      <c r="J198" s="579"/>
      <c r="K198" s="579"/>
      <c r="L198" s="579"/>
      <c r="M198" s="580"/>
      <c r="O198" s="717"/>
      <c r="P198" s="699"/>
      <c r="Q198" s="702"/>
      <c r="R198" s="705"/>
      <c r="S198" s="708"/>
      <c r="T198" s="711"/>
      <c r="U198" s="714"/>
      <c r="V198" s="708"/>
      <c r="W198" s="94" t="str">
        <f>[8]Summary!K36</f>
        <v>95-P1-BI-90-BS-05</v>
      </c>
      <c r="X198" s="103">
        <f>[8]Summary!L36</f>
        <v>9.691001300805642E-2</v>
      </c>
      <c r="Y198" s="104">
        <f>[8]Summary!M36</f>
        <v>1.25</v>
      </c>
      <c r="Z198" s="104">
        <f>[8]Summary!N36</f>
        <v>0.125</v>
      </c>
      <c r="AA198" s="184">
        <f>[8]Summary!O36</f>
        <v>10</v>
      </c>
      <c r="AB198" s="256">
        <f t="shared" si="35"/>
        <v>7.2841689502347764</v>
      </c>
      <c r="AC198" s="341"/>
      <c r="AD198" s="344"/>
    </row>
    <row r="199" spans="1:180" ht="22.5" thickTop="1" thickBot="1" x14ac:dyDescent="0.3">
      <c r="A199" s="524" t="s">
        <v>33</v>
      </c>
      <c r="B199" s="525"/>
      <c r="C199" s="525"/>
      <c r="D199" s="525"/>
      <c r="E199" s="525"/>
      <c r="F199" s="525"/>
      <c r="G199" s="525"/>
      <c r="H199" s="525"/>
      <c r="I199" s="525"/>
      <c r="J199" s="525"/>
      <c r="K199" s="525"/>
      <c r="L199" s="525"/>
      <c r="M199" s="526"/>
    </row>
    <row r="200" spans="1:180" ht="15.75" thickTop="1" x14ac:dyDescent="0.25">
      <c r="A200" s="718" t="s">
        <v>25</v>
      </c>
      <c r="B200" s="597" t="s">
        <v>28</v>
      </c>
      <c r="C200" s="237">
        <f>AVERAGE(J200:J205)</f>
        <v>0.6258194128276221</v>
      </c>
      <c r="D200" s="238">
        <f>STDEV(J200:J205)</f>
        <v>0.89774613155539307</v>
      </c>
      <c r="E200" s="239">
        <f>D200/C200</f>
        <v>1.4345130770219034</v>
      </c>
      <c r="F200" s="240">
        <f>AVERAGE(K200:K205)</f>
        <v>43.065157881334358</v>
      </c>
      <c r="G200" s="241">
        <f>STDEV(K200:K205)</f>
        <v>100.15935736391444</v>
      </c>
      <c r="H200" s="239">
        <f>G200/F200</f>
        <v>2.3257631526605014</v>
      </c>
      <c r="I200" s="232" t="str">
        <f>[1]Summary!K$25</f>
        <v>95-P1-SS-90-NC-1</v>
      </c>
      <c r="J200" s="301">
        <f>[1]Summary!L$25</f>
        <v>7.0581074285707285E-2</v>
      </c>
      <c r="K200" s="332">
        <f>[1]Summary!M$25</f>
        <v>1.1764705882352942</v>
      </c>
      <c r="L200" s="332">
        <f>[1]Summary!N$25</f>
        <v>5.8823529411764705E-2</v>
      </c>
      <c r="M200" s="233">
        <f>[1]Summary!O$25</f>
        <v>20</v>
      </c>
    </row>
    <row r="201" spans="1:180" x14ac:dyDescent="0.25">
      <c r="A201" s="719"/>
      <c r="B201" s="598"/>
      <c r="C201" s="225"/>
      <c r="D201" s="186"/>
      <c r="E201" s="226"/>
      <c r="F201" s="227"/>
      <c r="G201" s="228"/>
      <c r="H201" s="226"/>
      <c r="I201" s="229" t="str">
        <f>[2]Summary!K23</f>
        <v>95-P1-SS-90-NC-0d-01</v>
      </c>
      <c r="J201" s="302">
        <f>[2]Summary!L23</f>
        <v>5.5517327849831329E-2</v>
      </c>
      <c r="K201" s="333">
        <f>[2]Summary!M23</f>
        <v>1.1363636363636362</v>
      </c>
      <c r="L201" s="333">
        <f>[2]Summary!N23</f>
        <v>5.6818181818181816E-2</v>
      </c>
      <c r="M201" s="131">
        <f>[2]Summary!O23</f>
        <v>20</v>
      </c>
    </row>
    <row r="202" spans="1:180" x14ac:dyDescent="0.25">
      <c r="A202" s="719"/>
      <c r="B202" s="12" t="s">
        <v>29</v>
      </c>
      <c r="C202" s="218"/>
      <c r="D202" s="219"/>
      <c r="E202" s="220"/>
      <c r="F202" s="221"/>
      <c r="G202" s="222"/>
      <c r="H202" s="220"/>
      <c r="I202" s="223" t="str">
        <f>[3]Summary!K$7</f>
        <v>95-P1-SS-90-NC-2D-01</v>
      </c>
      <c r="J202" s="303">
        <f>[3]Summary!L$7</f>
        <v>2.3935752032695876</v>
      </c>
      <c r="K202" s="334">
        <f>[3]Summary!M$7</f>
        <v>247.5</v>
      </c>
      <c r="L202" s="334">
        <f>[3]Summary!N$7</f>
        <v>12.375</v>
      </c>
      <c r="M202" s="224">
        <f>[3]Summary!O$7</f>
        <v>20</v>
      </c>
    </row>
    <row r="203" spans="1:180" x14ac:dyDescent="0.25">
      <c r="A203" s="719"/>
      <c r="B203" s="12" t="s">
        <v>30</v>
      </c>
      <c r="C203" s="218"/>
      <c r="D203" s="219"/>
      <c r="E203" s="220"/>
      <c r="F203" s="221"/>
      <c r="G203" s="222"/>
      <c r="H203" s="220"/>
      <c r="I203" s="223" t="str">
        <f>[4]Summary!K$7</f>
        <v>95-P1-SS-90-NC-5D-01</v>
      </c>
      <c r="J203" s="303">
        <f>[4]Summary!L$7</f>
        <v>0.54770232900536975</v>
      </c>
      <c r="K203" s="334">
        <f>[4]Summary!M$7</f>
        <v>3.5294117647058827</v>
      </c>
      <c r="L203" s="334">
        <f>[4]Summary!N$7</f>
        <v>0.17647058823529413</v>
      </c>
      <c r="M203" s="224">
        <f>[4]Summary!O$7</f>
        <v>20</v>
      </c>
    </row>
    <row r="204" spans="1:180" x14ac:dyDescent="0.25">
      <c r="A204" s="719"/>
      <c r="B204" s="13" t="s">
        <v>31</v>
      </c>
      <c r="C204" s="218"/>
      <c r="D204" s="219"/>
      <c r="E204" s="220"/>
      <c r="F204" s="221"/>
      <c r="G204" s="222"/>
      <c r="H204" s="220"/>
      <c r="I204" s="230" t="str">
        <f>[5]Summary!K$7</f>
        <v>95-P1-SS-90-NC-7D-01</v>
      </c>
      <c r="J204" s="304">
        <f>[5]Summary!L$7</f>
        <v>0.57403126772771884</v>
      </c>
      <c r="K204" s="335">
        <f>[5]Summary!M$7</f>
        <v>3.75</v>
      </c>
      <c r="L204" s="335">
        <f>[5]Summary!N$7</f>
        <v>0.1875</v>
      </c>
      <c r="M204" s="231">
        <f>[5]Summary!O$7</f>
        <v>20</v>
      </c>
    </row>
    <row r="205" spans="1:180" x14ac:dyDescent="0.25">
      <c r="A205" s="719"/>
      <c r="B205" s="13" t="s">
        <v>32</v>
      </c>
      <c r="C205" s="218"/>
      <c r="D205" s="219"/>
      <c r="E205" s="220"/>
      <c r="F205" s="221"/>
      <c r="G205" s="222"/>
      <c r="H205" s="220"/>
      <c r="I205" s="223" t="str">
        <f>[6]Summary!K$7</f>
        <v>95-P1-SS-90-NC-9D-01</v>
      </c>
      <c r="J205" s="303">
        <f>[6]Summary!L$7</f>
        <v>0.11350927482751813</v>
      </c>
      <c r="K205" s="334">
        <f>[6]Summary!M$7</f>
        <v>1.2987012987012987</v>
      </c>
      <c r="L205" s="334">
        <f>[6]Summary!N$7</f>
        <v>6.4935064935064929E-2</v>
      </c>
      <c r="M205" s="224">
        <f>[6]Summary!O$7</f>
        <v>20</v>
      </c>
    </row>
    <row r="206" spans="1:180" s="142" customFormat="1" x14ac:dyDescent="0.25">
      <c r="A206" s="719"/>
      <c r="B206" s="269" t="s">
        <v>38</v>
      </c>
      <c r="C206" s="270"/>
      <c r="D206" s="271"/>
      <c r="E206" s="272"/>
      <c r="F206" s="273"/>
      <c r="G206" s="274"/>
      <c r="H206" s="272"/>
      <c r="I206" s="229" t="str">
        <f>[7]Summary!K8</f>
        <v>95-P1-SS-90-NC-9D-01</v>
      </c>
      <c r="J206" s="302">
        <f>[7]Summary!L8</f>
        <v>9.691001300805642E-2</v>
      </c>
      <c r="K206" s="333">
        <f>[7]Summary!M8</f>
        <v>1.25</v>
      </c>
      <c r="L206" s="333">
        <f>[7]Summary!N8</f>
        <v>6.25E-2</v>
      </c>
      <c r="M206" s="229">
        <f>[7]Summary!O8</f>
        <v>20</v>
      </c>
      <c r="T206" s="275"/>
      <c r="X206" s="276"/>
      <c r="Y206" s="275"/>
      <c r="Z206" s="275"/>
      <c r="AB206" s="141"/>
      <c r="AC206" s="141"/>
      <c r="AD206" s="141"/>
      <c r="AE206" s="141"/>
      <c r="AF206" s="141"/>
      <c r="AG206" s="141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  <c r="AV206" s="141"/>
      <c r="AW206" s="141"/>
      <c r="AX206" s="141"/>
      <c r="AY206" s="141"/>
      <c r="AZ206" s="141"/>
      <c r="BA206" s="141"/>
      <c r="BB206" s="141"/>
      <c r="BC206" s="141"/>
      <c r="BD206" s="141"/>
      <c r="BE206" s="141"/>
      <c r="BF206" s="141"/>
      <c r="BG206" s="141"/>
      <c r="BH206" s="141"/>
      <c r="BI206" s="141"/>
      <c r="BJ206" s="141"/>
      <c r="BK206" s="141"/>
      <c r="BL206" s="141"/>
      <c r="BM206" s="141"/>
      <c r="BN206" s="141"/>
      <c r="BO206" s="141"/>
      <c r="BP206" s="141"/>
      <c r="BQ206" s="141"/>
      <c r="BR206" s="141"/>
      <c r="BS206" s="141"/>
      <c r="BT206" s="141"/>
      <c r="BU206" s="141"/>
      <c r="BV206" s="141"/>
      <c r="BW206" s="141"/>
      <c r="BX206" s="141"/>
      <c r="BY206" s="141"/>
      <c r="BZ206" s="141"/>
      <c r="CA206" s="141"/>
      <c r="CB206" s="141"/>
      <c r="CC206" s="141"/>
      <c r="CD206" s="141"/>
      <c r="CE206" s="141"/>
      <c r="CF206" s="141"/>
      <c r="CG206" s="141"/>
      <c r="CH206" s="141"/>
      <c r="CI206" s="141"/>
      <c r="CJ206" s="141"/>
      <c r="CK206" s="141"/>
      <c r="CL206" s="141"/>
      <c r="CM206" s="141"/>
      <c r="CN206" s="141"/>
      <c r="CO206" s="141"/>
      <c r="CP206" s="141"/>
      <c r="CQ206" s="141"/>
      <c r="CR206" s="141"/>
      <c r="CS206" s="141"/>
      <c r="CT206" s="141"/>
      <c r="CU206" s="141"/>
      <c r="CV206" s="141"/>
      <c r="CW206" s="141"/>
      <c r="CX206" s="141"/>
      <c r="CY206" s="141"/>
      <c r="CZ206" s="141"/>
      <c r="DA206" s="141"/>
      <c r="DB206" s="141"/>
      <c r="DC206" s="141"/>
      <c r="DD206" s="141"/>
      <c r="DE206" s="141"/>
      <c r="DF206" s="141"/>
      <c r="DG206" s="141"/>
      <c r="DH206" s="141"/>
      <c r="DI206" s="141"/>
      <c r="DJ206" s="141"/>
      <c r="DK206" s="141"/>
      <c r="DL206" s="141"/>
      <c r="DM206" s="141"/>
      <c r="DN206" s="141"/>
      <c r="DO206" s="141"/>
      <c r="DP206" s="141"/>
      <c r="DQ206" s="141"/>
      <c r="DR206" s="141"/>
      <c r="DS206" s="141"/>
      <c r="DT206" s="141"/>
      <c r="DU206" s="141"/>
      <c r="DV206" s="141"/>
      <c r="DW206" s="141"/>
      <c r="DX206" s="141"/>
      <c r="DY206" s="141"/>
      <c r="DZ206" s="141"/>
      <c r="EA206" s="141"/>
      <c r="EB206" s="141"/>
      <c r="EC206" s="141"/>
      <c r="ED206" s="141"/>
      <c r="EE206" s="141"/>
      <c r="EF206" s="141"/>
      <c r="EG206" s="141"/>
      <c r="EH206" s="141"/>
      <c r="EI206" s="141"/>
      <c r="EJ206" s="141"/>
      <c r="EK206" s="141"/>
      <c r="EL206" s="141"/>
      <c r="EM206" s="141"/>
      <c r="EN206" s="141"/>
      <c r="EO206" s="141"/>
      <c r="EP206" s="141"/>
      <c r="EQ206" s="141"/>
      <c r="ER206" s="141"/>
      <c r="ES206" s="141"/>
      <c r="ET206" s="141"/>
      <c r="EU206" s="141"/>
      <c r="EV206" s="141"/>
      <c r="EW206" s="141"/>
      <c r="EX206" s="141"/>
      <c r="EY206" s="141"/>
      <c r="EZ206" s="141"/>
      <c r="FA206" s="141"/>
      <c r="FB206" s="141"/>
      <c r="FC206" s="141"/>
      <c r="FD206" s="141"/>
      <c r="FE206" s="141"/>
      <c r="FF206" s="141"/>
      <c r="FG206" s="141"/>
      <c r="FH206" s="141"/>
      <c r="FI206" s="141"/>
      <c r="FJ206" s="141"/>
      <c r="FK206" s="141"/>
      <c r="FL206" s="141"/>
      <c r="FM206" s="141"/>
      <c r="FN206" s="141"/>
      <c r="FO206" s="141"/>
      <c r="FP206" s="141"/>
      <c r="FQ206" s="141"/>
      <c r="FR206" s="141"/>
      <c r="FS206" s="141"/>
      <c r="FT206" s="141"/>
      <c r="FU206" s="141"/>
      <c r="FV206" s="141"/>
      <c r="FW206" s="141"/>
      <c r="FX206" s="141"/>
    </row>
    <row r="207" spans="1:180" s="209" customFormat="1" ht="15.75" thickBot="1" x14ac:dyDescent="0.3">
      <c r="A207" s="720"/>
      <c r="B207" s="236" t="s">
        <v>40</v>
      </c>
      <c r="C207" s="242"/>
      <c r="D207" s="243"/>
      <c r="E207" s="244"/>
      <c r="F207" s="245"/>
      <c r="G207" s="246"/>
      <c r="H207" s="244"/>
      <c r="I207" s="247" t="str">
        <f>[8]Summary!K8</f>
        <v>95-P1-SS-90-NC-15d-01</v>
      </c>
      <c r="J207" s="305">
        <f>[8]Summary!L8</f>
        <v>1.7937563237142198</v>
      </c>
      <c r="K207" s="336">
        <f>[8]Summary!M8</f>
        <v>62.195121951219512</v>
      </c>
      <c r="L207" s="336">
        <f>[8]Summary!N8</f>
        <v>3.1097560975609757</v>
      </c>
      <c r="M207" s="248">
        <f>[8]Summary!O8</f>
        <v>20</v>
      </c>
      <c r="T207" s="211"/>
      <c r="X207" s="210"/>
      <c r="Y207" s="211"/>
      <c r="Z207" s="211"/>
      <c r="AB207" s="212"/>
      <c r="AC207" s="212"/>
      <c r="AD207" s="212"/>
      <c r="AE207" s="212"/>
      <c r="AF207" s="212"/>
      <c r="AG207" s="212"/>
      <c r="AH207" s="212"/>
      <c r="AI207" s="212"/>
      <c r="AJ207" s="212"/>
      <c r="AK207" s="212"/>
      <c r="AL207" s="212"/>
      <c r="AM207" s="212"/>
      <c r="AN207" s="212"/>
      <c r="AO207" s="212"/>
      <c r="AP207" s="212"/>
      <c r="AQ207" s="212"/>
      <c r="AR207" s="212"/>
      <c r="AS207" s="212"/>
      <c r="AT207" s="212"/>
      <c r="AU207" s="212"/>
      <c r="AV207" s="212"/>
      <c r="AW207" s="212"/>
      <c r="AX207" s="212"/>
      <c r="AY207" s="212"/>
      <c r="AZ207" s="212"/>
      <c r="BA207" s="212"/>
      <c r="BB207" s="212"/>
      <c r="BC207" s="212"/>
      <c r="BD207" s="212"/>
      <c r="BE207" s="212"/>
      <c r="BF207" s="212"/>
      <c r="BG207" s="212"/>
      <c r="BH207" s="212"/>
      <c r="BI207" s="212"/>
      <c r="BJ207" s="212"/>
      <c r="BK207" s="212"/>
      <c r="BL207" s="212"/>
      <c r="BM207" s="212"/>
      <c r="BN207" s="212"/>
      <c r="BO207" s="212"/>
      <c r="BP207" s="212"/>
      <c r="BQ207" s="212"/>
      <c r="BR207" s="212"/>
      <c r="BS207" s="212"/>
      <c r="BT207" s="212"/>
      <c r="BU207" s="212"/>
      <c r="BV207" s="212"/>
      <c r="BW207" s="212"/>
      <c r="BX207" s="212"/>
      <c r="BY207" s="212"/>
      <c r="BZ207" s="212"/>
      <c r="CA207" s="212"/>
      <c r="CB207" s="212"/>
      <c r="CC207" s="212"/>
      <c r="CD207" s="212"/>
      <c r="CE207" s="212"/>
      <c r="CF207" s="212"/>
      <c r="CG207" s="212"/>
      <c r="CH207" s="212"/>
      <c r="CI207" s="212"/>
      <c r="CJ207" s="212"/>
      <c r="CK207" s="212"/>
      <c r="CL207" s="212"/>
      <c r="CM207" s="212"/>
      <c r="CN207" s="212"/>
      <c r="CO207" s="212"/>
      <c r="CP207" s="212"/>
      <c r="CQ207" s="212"/>
      <c r="CR207" s="212"/>
      <c r="CS207" s="212"/>
      <c r="CT207" s="212"/>
      <c r="CU207" s="212"/>
      <c r="CV207" s="212"/>
      <c r="CW207" s="212"/>
      <c r="CX207" s="212"/>
      <c r="CY207" s="212"/>
      <c r="CZ207" s="212"/>
      <c r="DA207" s="212"/>
      <c r="DB207" s="212"/>
      <c r="DC207" s="212"/>
      <c r="DD207" s="212"/>
      <c r="DE207" s="212"/>
      <c r="DF207" s="212"/>
      <c r="DG207" s="212"/>
      <c r="DH207" s="212"/>
      <c r="DI207" s="212"/>
      <c r="DJ207" s="212"/>
      <c r="DK207" s="212"/>
      <c r="DL207" s="212"/>
      <c r="DM207" s="212"/>
      <c r="DN207" s="212"/>
      <c r="DO207" s="212"/>
      <c r="DP207" s="212"/>
      <c r="DQ207" s="212"/>
      <c r="DR207" s="212"/>
      <c r="DS207" s="212"/>
      <c r="DT207" s="212"/>
      <c r="DU207" s="212"/>
      <c r="DV207" s="212"/>
      <c r="DW207" s="212"/>
      <c r="DX207" s="212"/>
      <c r="DY207" s="212"/>
      <c r="DZ207" s="212"/>
      <c r="EA207" s="212"/>
      <c r="EB207" s="212"/>
      <c r="EC207" s="212"/>
      <c r="ED207" s="212"/>
      <c r="EE207" s="212"/>
      <c r="EF207" s="212"/>
      <c r="EG207" s="212"/>
      <c r="EH207" s="212"/>
      <c r="EI207" s="212"/>
      <c r="EJ207" s="212"/>
      <c r="EK207" s="212"/>
      <c r="EL207" s="212"/>
      <c r="EM207" s="212"/>
      <c r="EN207" s="212"/>
      <c r="EO207" s="212"/>
      <c r="EP207" s="212"/>
      <c r="EQ207" s="212"/>
      <c r="ER207" s="212"/>
      <c r="ES207" s="212"/>
      <c r="ET207" s="212"/>
      <c r="EU207" s="212"/>
      <c r="EV207" s="212"/>
      <c r="EW207" s="212"/>
      <c r="EX207" s="212"/>
      <c r="EY207" s="212"/>
      <c r="EZ207" s="212"/>
      <c r="FA207" s="212"/>
      <c r="FB207" s="212"/>
      <c r="FC207" s="212"/>
      <c r="FD207" s="212"/>
      <c r="FE207" s="212"/>
      <c r="FF207" s="212"/>
      <c r="FG207" s="212"/>
      <c r="FH207" s="212"/>
      <c r="FI207" s="212"/>
      <c r="FJ207" s="212"/>
      <c r="FK207" s="212"/>
      <c r="FL207" s="212"/>
      <c r="FM207" s="212"/>
      <c r="FN207" s="212"/>
      <c r="FO207" s="212"/>
      <c r="FP207" s="212"/>
      <c r="FQ207" s="212"/>
      <c r="FR207" s="212"/>
      <c r="FS207" s="212"/>
      <c r="FT207" s="212"/>
      <c r="FU207" s="212"/>
      <c r="FV207" s="212"/>
      <c r="FW207" s="212"/>
      <c r="FX207" s="212"/>
    </row>
    <row r="208" spans="1:180" ht="15.75" thickTop="1" x14ac:dyDescent="0.25">
      <c r="A208" s="721" t="s">
        <v>26</v>
      </c>
      <c r="B208" s="597" t="s">
        <v>28</v>
      </c>
      <c r="C208" s="519">
        <f>AVERAGE(J208:J213)</f>
        <v>2.1388498071245716</v>
      </c>
      <c r="D208" s="521">
        <f>STDEV(J208:J213)</f>
        <v>0.55923421888838531</v>
      </c>
      <c r="E208" s="499">
        <f>D208/C208</f>
        <v>0.26146493177106672</v>
      </c>
      <c r="F208" s="515">
        <f>AVERAGE(K208:K213)</f>
        <v>384.82666666666665</v>
      </c>
      <c r="G208" s="517">
        <f>STDEV(K208:K213)</f>
        <v>742.76754120428996</v>
      </c>
      <c r="H208" s="499">
        <f>G208/F208</f>
        <v>1.9301353194623294</v>
      </c>
      <c r="I208" s="232" t="str">
        <f>[1]Summary!K$26</f>
        <v>95-P1-CL-90-NC-1</v>
      </c>
      <c r="J208" s="301">
        <f>[1]Summary!L$26</f>
        <v>1.9365137424788934</v>
      </c>
      <c r="K208" s="332">
        <f>[1]Summary!M$26</f>
        <v>86.4</v>
      </c>
      <c r="L208" s="332">
        <f>[1]Summary!N$26</f>
        <v>4</v>
      </c>
      <c r="M208" s="233">
        <f>[1]Summary!O$26</f>
        <v>21.6</v>
      </c>
    </row>
    <row r="209" spans="1:180" x14ac:dyDescent="0.25">
      <c r="A209" s="722"/>
      <c r="B209" s="598"/>
      <c r="C209" s="520"/>
      <c r="D209" s="522"/>
      <c r="E209" s="500"/>
      <c r="F209" s="516"/>
      <c r="G209" s="518"/>
      <c r="H209" s="500"/>
      <c r="I209" s="229" t="str">
        <f>[2]Summary!K24</f>
        <v>95-P1-CL-90-NC-0d-01</v>
      </c>
      <c r="J209" s="302">
        <f>[2]Summary!L24</f>
        <v>3.2789729785371722</v>
      </c>
      <c r="K209" s="333">
        <f>[2]Summary!M24</f>
        <v>1900.96</v>
      </c>
      <c r="L209" s="333">
        <f>[2]Summary!N24</f>
        <v>87.2</v>
      </c>
      <c r="M209" s="131">
        <f>[2]Summary!O24</f>
        <v>21.8</v>
      </c>
    </row>
    <row r="210" spans="1:180" x14ac:dyDescent="0.25">
      <c r="A210" s="722"/>
      <c r="B210" s="12" t="s">
        <v>29</v>
      </c>
      <c r="C210" s="520"/>
      <c r="D210" s="522"/>
      <c r="E210" s="500"/>
      <c r="F210" s="516"/>
      <c r="G210" s="518"/>
      <c r="H210" s="500"/>
      <c r="I210" s="223" t="str">
        <f>[3]Summary!K$8</f>
        <v>95-P1-CL-90-NC-2d-1</v>
      </c>
      <c r="J210" s="303">
        <f>[3]Summary!L$8</f>
        <v>1.9263424466256551</v>
      </c>
      <c r="K210" s="334">
        <f>[3]Summary!M$8</f>
        <v>84.4</v>
      </c>
      <c r="L210" s="334">
        <f>[3]Summary!N$8</f>
        <v>4</v>
      </c>
      <c r="M210" s="224">
        <f>[3]Summary!O$8</f>
        <v>21.1</v>
      </c>
    </row>
    <row r="211" spans="1:180" x14ac:dyDescent="0.25">
      <c r="A211" s="722"/>
      <c r="B211" s="12" t="s">
        <v>30</v>
      </c>
      <c r="C211" s="520"/>
      <c r="D211" s="522"/>
      <c r="E211" s="500"/>
      <c r="F211" s="516"/>
      <c r="G211" s="518"/>
      <c r="H211" s="500"/>
      <c r="I211" s="223" t="str">
        <f>[4]Summary!K$8</f>
        <v>95-P1-CL-90-NC-5d-1</v>
      </c>
      <c r="J211" s="303">
        <f>[4]Summary!L$8</f>
        <v>1.920123326290724</v>
      </c>
      <c r="K211" s="334">
        <f>[4]Summary!M$8</f>
        <v>83.2</v>
      </c>
      <c r="L211" s="334">
        <f>[4]Summary!N$8</f>
        <v>4</v>
      </c>
      <c r="M211" s="224">
        <f>[4]Summary!O$8</f>
        <v>20.8</v>
      </c>
    </row>
    <row r="212" spans="1:180" x14ac:dyDescent="0.25">
      <c r="A212" s="722"/>
      <c r="B212" s="13" t="s">
        <v>31</v>
      </c>
      <c r="C212" s="520"/>
      <c r="D212" s="522"/>
      <c r="E212" s="500"/>
      <c r="F212" s="516"/>
      <c r="G212" s="518"/>
      <c r="H212" s="500"/>
      <c r="I212" s="223" t="str">
        <f>[5]Summary!K$8</f>
        <v>95-P1-CL-90-NC-7d-1</v>
      </c>
      <c r="J212" s="303">
        <f>[5]Summary!L$8</f>
        <v>1.8573324964312685</v>
      </c>
      <c r="K212" s="334">
        <f>[5]Summary!M$8</f>
        <v>72</v>
      </c>
      <c r="L212" s="334">
        <f>[5]Summary!N$8</f>
        <v>4</v>
      </c>
      <c r="M212" s="224">
        <f>[5]Summary!O$8</f>
        <v>18</v>
      </c>
    </row>
    <row r="213" spans="1:180" x14ac:dyDescent="0.25">
      <c r="A213" s="722"/>
      <c r="B213" s="13" t="s">
        <v>32</v>
      </c>
      <c r="C213" s="520"/>
      <c r="D213" s="522"/>
      <c r="E213" s="500"/>
      <c r="F213" s="516"/>
      <c r="G213" s="518"/>
      <c r="H213" s="500"/>
      <c r="I213" s="223" t="str">
        <f>[6]Summary!K$8</f>
        <v>95-P1-CL-90-NC-9d-1</v>
      </c>
      <c r="J213" s="303">
        <f>[6]Summary!L$8</f>
        <v>1.9138138523837167</v>
      </c>
      <c r="K213" s="334">
        <f>[6]Summary!M$8</f>
        <v>82</v>
      </c>
      <c r="L213" s="334">
        <f>[6]Summary!N$8</f>
        <v>4</v>
      </c>
      <c r="M213" s="224">
        <f>[6]Summary!O$8</f>
        <v>20.5</v>
      </c>
    </row>
    <row r="214" spans="1:180" x14ac:dyDescent="0.25">
      <c r="A214" s="722"/>
      <c r="B214" s="269" t="s">
        <v>38</v>
      </c>
      <c r="C214" s="270"/>
      <c r="D214" s="271"/>
      <c r="E214" s="272"/>
      <c r="F214" s="273"/>
      <c r="G214" s="274"/>
      <c r="H214" s="272"/>
      <c r="I214" s="229" t="str">
        <f>[7]Summary!K9</f>
        <v>95-P1-CL-90-NC-9d-01</v>
      </c>
      <c r="J214" s="302">
        <f>[7]Summary!L9</f>
        <v>1.9159272116971158</v>
      </c>
      <c r="K214" s="333">
        <f>[7]Summary!M9</f>
        <v>82.4</v>
      </c>
      <c r="L214" s="333">
        <f>[7]Summary!N9</f>
        <v>4</v>
      </c>
      <c r="M214" s="229">
        <f>[7]Summary!O9</f>
        <v>20.6</v>
      </c>
    </row>
    <row r="215" spans="1:180" s="209" customFormat="1" ht="15.75" thickBot="1" x14ac:dyDescent="0.3">
      <c r="A215" s="723"/>
      <c r="B215" s="236" t="s">
        <v>40</v>
      </c>
      <c r="C215" s="249"/>
      <c r="D215" s="250"/>
      <c r="E215" s="251"/>
      <c r="F215" s="252"/>
      <c r="G215" s="253"/>
      <c r="H215" s="251"/>
      <c r="I215" s="247" t="str">
        <f>[8]Summary!K9</f>
        <v>95-P1-CL-90-NC-15d-01</v>
      </c>
      <c r="J215" s="305">
        <f>[8]Summary!L9</f>
        <v>1.9159272116971158</v>
      </c>
      <c r="K215" s="336">
        <f>[8]Summary!M9</f>
        <v>82.4</v>
      </c>
      <c r="L215" s="336">
        <f>[8]Summary!N9</f>
        <v>4</v>
      </c>
      <c r="M215" s="248">
        <f>[8]Summary!O9</f>
        <v>20.6</v>
      </c>
      <c r="T215" s="211"/>
      <c r="X215" s="210"/>
      <c r="Y215" s="211"/>
      <c r="Z215" s="211"/>
      <c r="AB215" s="212"/>
      <c r="AC215" s="212"/>
      <c r="AD215" s="212"/>
      <c r="AE215" s="212"/>
      <c r="AF215" s="212"/>
      <c r="AG215" s="212"/>
      <c r="AH215" s="212"/>
      <c r="AI215" s="212"/>
      <c r="AJ215" s="212"/>
      <c r="AK215" s="212"/>
      <c r="AL215" s="212"/>
      <c r="AM215" s="212"/>
      <c r="AN215" s="212"/>
      <c r="AO215" s="212"/>
      <c r="AP215" s="212"/>
      <c r="AQ215" s="212"/>
      <c r="AR215" s="212"/>
      <c r="AS215" s="212"/>
      <c r="AT215" s="212"/>
      <c r="AU215" s="212"/>
      <c r="AV215" s="212"/>
      <c r="AW215" s="212"/>
      <c r="AX215" s="212"/>
      <c r="AY215" s="212"/>
      <c r="AZ215" s="212"/>
      <c r="BA215" s="212"/>
      <c r="BB215" s="212"/>
      <c r="BC215" s="212"/>
      <c r="BD215" s="212"/>
      <c r="BE215" s="212"/>
      <c r="BF215" s="212"/>
      <c r="BG215" s="212"/>
      <c r="BH215" s="212"/>
      <c r="BI215" s="212"/>
      <c r="BJ215" s="212"/>
      <c r="BK215" s="212"/>
      <c r="BL215" s="212"/>
      <c r="BM215" s="212"/>
      <c r="BN215" s="212"/>
      <c r="BO215" s="212"/>
      <c r="BP215" s="212"/>
      <c r="BQ215" s="212"/>
      <c r="BR215" s="212"/>
      <c r="BS215" s="212"/>
      <c r="BT215" s="212"/>
      <c r="BU215" s="212"/>
      <c r="BV215" s="212"/>
      <c r="BW215" s="212"/>
      <c r="BX215" s="212"/>
      <c r="BY215" s="212"/>
      <c r="BZ215" s="212"/>
      <c r="CA215" s="212"/>
      <c r="CB215" s="212"/>
      <c r="CC215" s="212"/>
      <c r="CD215" s="212"/>
      <c r="CE215" s="212"/>
      <c r="CF215" s="212"/>
      <c r="CG215" s="212"/>
      <c r="CH215" s="212"/>
      <c r="CI215" s="212"/>
      <c r="CJ215" s="212"/>
      <c r="CK215" s="212"/>
      <c r="CL215" s="212"/>
      <c r="CM215" s="212"/>
      <c r="CN215" s="212"/>
      <c r="CO215" s="212"/>
      <c r="CP215" s="212"/>
      <c r="CQ215" s="212"/>
      <c r="CR215" s="212"/>
      <c r="CS215" s="212"/>
      <c r="CT215" s="212"/>
      <c r="CU215" s="212"/>
      <c r="CV215" s="212"/>
      <c r="CW215" s="212"/>
      <c r="CX215" s="212"/>
      <c r="CY215" s="212"/>
      <c r="CZ215" s="212"/>
      <c r="DA215" s="212"/>
      <c r="DB215" s="212"/>
      <c r="DC215" s="212"/>
      <c r="DD215" s="212"/>
      <c r="DE215" s="212"/>
      <c r="DF215" s="212"/>
      <c r="DG215" s="212"/>
      <c r="DH215" s="212"/>
      <c r="DI215" s="212"/>
      <c r="DJ215" s="212"/>
      <c r="DK215" s="212"/>
      <c r="DL215" s="212"/>
      <c r="DM215" s="212"/>
      <c r="DN215" s="212"/>
      <c r="DO215" s="212"/>
      <c r="DP215" s="212"/>
      <c r="DQ215" s="212"/>
      <c r="DR215" s="212"/>
      <c r="DS215" s="212"/>
      <c r="DT215" s="212"/>
      <c r="DU215" s="212"/>
      <c r="DV215" s="212"/>
      <c r="DW215" s="212"/>
      <c r="DX215" s="212"/>
      <c r="DY215" s="212"/>
      <c r="DZ215" s="212"/>
      <c r="EA215" s="212"/>
      <c r="EB215" s="212"/>
      <c r="EC215" s="212"/>
      <c r="ED215" s="212"/>
      <c r="EE215" s="212"/>
      <c r="EF215" s="212"/>
      <c r="EG215" s="212"/>
      <c r="EH215" s="212"/>
      <c r="EI215" s="212"/>
      <c r="EJ215" s="212"/>
      <c r="EK215" s="212"/>
      <c r="EL215" s="212"/>
      <c r="EM215" s="212"/>
      <c r="EN215" s="212"/>
      <c r="EO215" s="212"/>
      <c r="EP215" s="212"/>
      <c r="EQ215" s="212"/>
      <c r="ER215" s="212"/>
      <c r="ES215" s="212"/>
      <c r="ET215" s="212"/>
      <c r="EU215" s="212"/>
      <c r="EV215" s="212"/>
      <c r="EW215" s="212"/>
      <c r="EX215" s="212"/>
      <c r="EY215" s="212"/>
      <c r="EZ215" s="212"/>
      <c r="FA215" s="212"/>
      <c r="FB215" s="212"/>
      <c r="FC215" s="212"/>
      <c r="FD215" s="212"/>
      <c r="FE215" s="212"/>
      <c r="FF215" s="212"/>
      <c r="FG215" s="212"/>
      <c r="FH215" s="212"/>
      <c r="FI215" s="212"/>
      <c r="FJ215" s="212"/>
      <c r="FK215" s="212"/>
      <c r="FL215" s="212"/>
      <c r="FM215" s="212"/>
      <c r="FN215" s="212"/>
      <c r="FO215" s="212"/>
      <c r="FP215" s="212"/>
      <c r="FQ215" s="212"/>
      <c r="FR215" s="212"/>
      <c r="FS215" s="212"/>
      <c r="FT215" s="212"/>
      <c r="FU215" s="212"/>
      <c r="FV215" s="212"/>
      <c r="FW215" s="212"/>
      <c r="FX215" s="212"/>
    </row>
    <row r="216" spans="1:180" ht="15.75" thickTop="1" x14ac:dyDescent="0.25">
      <c r="A216" s="724" t="s">
        <v>27</v>
      </c>
      <c r="B216" s="597" t="s">
        <v>28</v>
      </c>
      <c r="C216" s="519">
        <f>AVERAGE(J216:J221)</f>
        <v>2.1469711791522981</v>
      </c>
      <c r="D216" s="521">
        <f>STDEV(J216:J221)</f>
        <v>0.55294682370514259</v>
      </c>
      <c r="E216" s="499">
        <f>D216/C216</f>
        <v>0.25754739005088367</v>
      </c>
      <c r="F216" s="515">
        <f>AVERAGE(K216:K221)</f>
        <v>383.5266666666667</v>
      </c>
      <c r="G216" s="517">
        <f>STDEV(K216:K221)</f>
        <v>734.87206632628681</v>
      </c>
      <c r="H216" s="499">
        <f>G216/F216</f>
        <v>1.9160911879042397</v>
      </c>
      <c r="I216" s="232" t="str">
        <f>[1]Summary!K$27</f>
        <v>95-P1-LO-90-NC-1</v>
      </c>
      <c r="J216" s="301">
        <f>[1]Summary!L$27</f>
        <v>1.9304395947667001</v>
      </c>
      <c r="K216" s="332">
        <f>[1]Summary!M$27</f>
        <v>85.2</v>
      </c>
      <c r="L216" s="332">
        <f>[1]Summary!N$27</f>
        <v>4</v>
      </c>
      <c r="M216" s="233">
        <f>[1]Summary!O$27</f>
        <v>21.3</v>
      </c>
    </row>
    <row r="217" spans="1:180" x14ac:dyDescent="0.25">
      <c r="A217" s="725"/>
      <c r="B217" s="598"/>
      <c r="C217" s="520"/>
      <c r="D217" s="522"/>
      <c r="E217" s="500"/>
      <c r="F217" s="516"/>
      <c r="G217" s="518"/>
      <c r="H217" s="500"/>
      <c r="I217" s="229" t="str">
        <f>[2]Summary!K25</f>
        <v>95-P1-LO-90-NC-0d-01</v>
      </c>
      <c r="J217" s="302">
        <f>[2]Summary!L25</f>
        <v>3.2749794590250212</v>
      </c>
      <c r="K217" s="333">
        <f>[2]Summary!M25</f>
        <v>1883.56</v>
      </c>
      <c r="L217" s="333">
        <f>[2]Summary!N25</f>
        <v>86.8</v>
      </c>
      <c r="M217" s="131">
        <f>[2]Summary!O25</f>
        <v>21.7</v>
      </c>
    </row>
    <row r="218" spans="1:180" x14ac:dyDescent="0.25">
      <c r="A218" s="725"/>
      <c r="B218" s="12" t="s">
        <v>29</v>
      </c>
      <c r="C218" s="520"/>
      <c r="D218" s="522"/>
      <c r="E218" s="500"/>
      <c r="F218" s="516"/>
      <c r="G218" s="518"/>
      <c r="H218" s="500"/>
      <c r="I218" s="223" t="str">
        <f>[3]Summary!K$9</f>
        <v>95-P1-LO-90-NC-2d-1</v>
      </c>
      <c r="J218" s="303">
        <f>[3]Summary!L$9</f>
        <v>1.9344984512435677</v>
      </c>
      <c r="K218" s="334">
        <f>[3]Summary!M$9</f>
        <v>86</v>
      </c>
      <c r="L218" s="334">
        <f>[3]Summary!N$9</f>
        <v>4</v>
      </c>
      <c r="M218" s="224">
        <f>[3]Summary!O$9</f>
        <v>21.5</v>
      </c>
    </row>
    <row r="219" spans="1:180" x14ac:dyDescent="0.25">
      <c r="A219" s="725"/>
      <c r="B219" s="12" t="s">
        <v>30</v>
      </c>
      <c r="C219" s="520"/>
      <c r="D219" s="522"/>
      <c r="E219" s="500"/>
      <c r="F219" s="516"/>
      <c r="G219" s="518"/>
      <c r="H219" s="500"/>
      <c r="I219" s="223" t="str">
        <f>[4]Summary!K$9</f>
        <v>95-P1-LO-90-NC-5d-1</v>
      </c>
      <c r="J219" s="303">
        <f>[4]Summary!L$9</f>
        <v>1.8830933585756899</v>
      </c>
      <c r="K219" s="334">
        <f>[4]Summary!M$9</f>
        <v>76.400000000000006</v>
      </c>
      <c r="L219" s="334">
        <f>[4]Summary!N$9</f>
        <v>4</v>
      </c>
      <c r="M219" s="224">
        <f>[4]Summary!O$9</f>
        <v>19.100000000000001</v>
      </c>
    </row>
    <row r="220" spans="1:180" x14ac:dyDescent="0.25">
      <c r="A220" s="725"/>
      <c r="B220" s="13" t="s">
        <v>31</v>
      </c>
      <c r="C220" s="520"/>
      <c r="D220" s="522"/>
      <c r="E220" s="500"/>
      <c r="F220" s="516"/>
      <c r="G220" s="518"/>
      <c r="H220" s="500"/>
      <c r="I220" s="223" t="str">
        <f>[5]Summary!K$9</f>
        <v>95-P1-LO-90-NC-7d-1</v>
      </c>
      <c r="J220" s="303">
        <f>[5]Summary!L$9</f>
        <v>1.9324737646771533</v>
      </c>
      <c r="K220" s="334">
        <f>[5]Summary!M$9</f>
        <v>85.6</v>
      </c>
      <c r="L220" s="334">
        <f>[5]Summary!N$9</f>
        <v>4</v>
      </c>
      <c r="M220" s="224">
        <f>[5]Summary!O$9</f>
        <v>21.4</v>
      </c>
    </row>
    <row r="221" spans="1:180" x14ac:dyDescent="0.25">
      <c r="A221" s="725"/>
      <c r="B221" s="13" t="s">
        <v>32</v>
      </c>
      <c r="C221" s="520"/>
      <c r="D221" s="522"/>
      <c r="E221" s="500"/>
      <c r="F221" s="516"/>
      <c r="G221" s="518"/>
      <c r="H221" s="500"/>
      <c r="I221" s="223" t="str">
        <f>[6]Summary!K$9</f>
        <v>95-P1-LO-90-NC-9d-1</v>
      </c>
      <c r="J221" s="303">
        <f>[6]Summary!L$9</f>
        <v>1.9263424466256551</v>
      </c>
      <c r="K221" s="334">
        <f>[6]Summary!M$9</f>
        <v>84.4</v>
      </c>
      <c r="L221" s="334">
        <f>[6]Summary!N$9</f>
        <v>4</v>
      </c>
      <c r="M221" s="224">
        <f>[6]Summary!O$9</f>
        <v>21.1</v>
      </c>
    </row>
    <row r="222" spans="1:180" x14ac:dyDescent="0.25">
      <c r="A222" s="725"/>
      <c r="B222" s="269" t="s">
        <v>38</v>
      </c>
      <c r="C222" s="270"/>
      <c r="D222" s="271"/>
      <c r="E222" s="272"/>
      <c r="F222" s="273"/>
      <c r="G222" s="274"/>
      <c r="H222" s="272"/>
      <c r="I222" s="229" t="str">
        <f>[7]Summary!K10</f>
        <v>95-P1-LO-90-NC-9d-01</v>
      </c>
      <c r="J222" s="302">
        <f>[7]Summary!L10</f>
        <v>1.9242792860618816</v>
      </c>
      <c r="K222" s="333">
        <f>[7]Summary!M10</f>
        <v>84</v>
      </c>
      <c r="L222" s="333">
        <f>[7]Summary!N10</f>
        <v>4</v>
      </c>
      <c r="M222" s="229">
        <f>[7]Summary!O10</f>
        <v>21</v>
      </c>
    </row>
    <row r="223" spans="1:180" s="209" customFormat="1" ht="15.75" thickBot="1" x14ac:dyDescent="0.3">
      <c r="A223" s="726"/>
      <c r="B223" s="236" t="s">
        <v>40</v>
      </c>
      <c r="C223" s="249"/>
      <c r="D223" s="250"/>
      <c r="E223" s="251"/>
      <c r="F223" s="252"/>
      <c r="G223" s="253"/>
      <c r="H223" s="251"/>
      <c r="I223" s="247" t="str">
        <f>[8]Summary!K10</f>
        <v>95-P1-LO-90-NC-15d-01</v>
      </c>
      <c r="J223" s="305">
        <f>[8]Summary!L10</f>
        <v>1.9242792860618816</v>
      </c>
      <c r="K223" s="336">
        <f>[8]Summary!M10</f>
        <v>84</v>
      </c>
      <c r="L223" s="336">
        <f>[8]Summary!N10</f>
        <v>4</v>
      </c>
      <c r="M223" s="248">
        <f>[8]Summary!O10</f>
        <v>21</v>
      </c>
      <c r="T223" s="211"/>
      <c r="X223" s="210"/>
      <c r="Y223" s="211"/>
      <c r="Z223" s="211"/>
      <c r="AB223" s="212"/>
      <c r="AC223" s="212"/>
      <c r="AD223" s="212"/>
      <c r="AE223" s="212"/>
      <c r="AF223" s="212"/>
      <c r="AG223" s="212"/>
      <c r="AH223" s="212"/>
      <c r="AI223" s="212"/>
      <c r="AJ223" s="212"/>
      <c r="AK223" s="212"/>
      <c r="AL223" s="212"/>
      <c r="AM223" s="212"/>
      <c r="AN223" s="212"/>
      <c r="AO223" s="212"/>
      <c r="AP223" s="212"/>
      <c r="AQ223" s="212"/>
      <c r="AR223" s="212"/>
      <c r="AS223" s="212"/>
      <c r="AT223" s="212"/>
      <c r="AU223" s="212"/>
      <c r="AV223" s="212"/>
      <c r="AW223" s="212"/>
      <c r="AX223" s="212"/>
      <c r="AY223" s="212"/>
      <c r="AZ223" s="212"/>
      <c r="BA223" s="212"/>
      <c r="BB223" s="212"/>
      <c r="BC223" s="212"/>
      <c r="BD223" s="212"/>
      <c r="BE223" s="212"/>
      <c r="BF223" s="212"/>
      <c r="BG223" s="212"/>
      <c r="BH223" s="212"/>
      <c r="BI223" s="212"/>
      <c r="BJ223" s="212"/>
      <c r="BK223" s="212"/>
      <c r="BL223" s="212"/>
      <c r="BM223" s="212"/>
      <c r="BN223" s="212"/>
      <c r="BO223" s="212"/>
      <c r="BP223" s="212"/>
      <c r="BQ223" s="212"/>
      <c r="BR223" s="212"/>
      <c r="BS223" s="212"/>
      <c r="BT223" s="212"/>
      <c r="BU223" s="212"/>
      <c r="BV223" s="212"/>
      <c r="BW223" s="212"/>
      <c r="BX223" s="212"/>
      <c r="BY223" s="212"/>
      <c r="BZ223" s="212"/>
      <c r="CA223" s="212"/>
      <c r="CB223" s="212"/>
      <c r="CC223" s="212"/>
      <c r="CD223" s="212"/>
      <c r="CE223" s="212"/>
      <c r="CF223" s="212"/>
      <c r="CG223" s="212"/>
      <c r="CH223" s="212"/>
      <c r="CI223" s="212"/>
      <c r="CJ223" s="212"/>
      <c r="CK223" s="212"/>
      <c r="CL223" s="212"/>
      <c r="CM223" s="212"/>
      <c r="CN223" s="212"/>
      <c r="CO223" s="212"/>
      <c r="CP223" s="212"/>
      <c r="CQ223" s="212"/>
      <c r="CR223" s="212"/>
      <c r="CS223" s="212"/>
      <c r="CT223" s="212"/>
      <c r="CU223" s="212"/>
      <c r="CV223" s="212"/>
      <c r="CW223" s="212"/>
      <c r="CX223" s="212"/>
      <c r="CY223" s="212"/>
      <c r="CZ223" s="212"/>
      <c r="DA223" s="212"/>
      <c r="DB223" s="212"/>
      <c r="DC223" s="212"/>
      <c r="DD223" s="212"/>
      <c r="DE223" s="212"/>
      <c r="DF223" s="212"/>
      <c r="DG223" s="212"/>
      <c r="DH223" s="212"/>
      <c r="DI223" s="212"/>
      <c r="DJ223" s="212"/>
      <c r="DK223" s="212"/>
      <c r="DL223" s="212"/>
      <c r="DM223" s="212"/>
      <c r="DN223" s="212"/>
      <c r="DO223" s="212"/>
      <c r="DP223" s="212"/>
      <c r="DQ223" s="212"/>
      <c r="DR223" s="212"/>
      <c r="DS223" s="212"/>
      <c r="DT223" s="212"/>
      <c r="DU223" s="212"/>
      <c r="DV223" s="212"/>
      <c r="DW223" s="212"/>
      <c r="DX223" s="212"/>
      <c r="DY223" s="212"/>
      <c r="DZ223" s="212"/>
      <c r="EA223" s="212"/>
      <c r="EB223" s="212"/>
      <c r="EC223" s="212"/>
      <c r="ED223" s="212"/>
      <c r="EE223" s="212"/>
      <c r="EF223" s="212"/>
      <c r="EG223" s="212"/>
      <c r="EH223" s="212"/>
      <c r="EI223" s="212"/>
      <c r="EJ223" s="212"/>
      <c r="EK223" s="212"/>
      <c r="EL223" s="212"/>
      <c r="EM223" s="212"/>
      <c r="EN223" s="212"/>
      <c r="EO223" s="212"/>
      <c r="EP223" s="212"/>
      <c r="EQ223" s="212"/>
      <c r="ER223" s="212"/>
      <c r="ES223" s="212"/>
      <c r="ET223" s="212"/>
      <c r="EU223" s="212"/>
      <c r="EV223" s="212"/>
      <c r="EW223" s="212"/>
      <c r="EX223" s="212"/>
      <c r="EY223" s="212"/>
      <c r="EZ223" s="212"/>
      <c r="FA223" s="212"/>
      <c r="FB223" s="212"/>
      <c r="FC223" s="212"/>
      <c r="FD223" s="212"/>
      <c r="FE223" s="212"/>
      <c r="FF223" s="212"/>
      <c r="FG223" s="212"/>
      <c r="FH223" s="212"/>
      <c r="FI223" s="212"/>
      <c r="FJ223" s="212"/>
      <c r="FK223" s="212"/>
      <c r="FL223" s="212"/>
      <c r="FM223" s="212"/>
      <c r="FN223" s="212"/>
      <c r="FO223" s="212"/>
      <c r="FP223" s="212"/>
      <c r="FQ223" s="212"/>
      <c r="FR223" s="212"/>
      <c r="FS223" s="212"/>
      <c r="FT223" s="212"/>
      <c r="FU223" s="212"/>
      <c r="FV223" s="212"/>
      <c r="FW223" s="212"/>
      <c r="FX223" s="212"/>
    </row>
    <row r="224" spans="1:180" ht="15.75" thickTop="1" x14ac:dyDescent="0.25">
      <c r="A224" s="727" t="s">
        <v>22</v>
      </c>
      <c r="B224" s="597" t="s">
        <v>28</v>
      </c>
      <c r="C224" s="519">
        <f>AVERAGE(J224:J229)</f>
        <v>2.0699909312858664</v>
      </c>
      <c r="D224" s="521">
        <f>STDEV(J224:J229)</f>
        <v>0.5179614465554232</v>
      </c>
      <c r="E224" s="499">
        <f>D224/C224</f>
        <v>0.25022401727802185</v>
      </c>
      <c r="F224" s="515">
        <f>AVERAGE(K224:K229)</f>
        <v>283.46000000000004</v>
      </c>
      <c r="G224" s="517">
        <f>STDEV(K224:K229)</f>
        <v>517.38534266057445</v>
      </c>
      <c r="H224" s="499">
        <f>G224/F224</f>
        <v>1.8252499211902011</v>
      </c>
      <c r="I224" s="232" t="str">
        <f>[1]Summary!K$28</f>
        <v>95-P1-SA-90-NC-1</v>
      </c>
      <c r="J224" s="301">
        <f>[1]Summary!L$28</f>
        <v>1.8573324964312685</v>
      </c>
      <c r="K224" s="332">
        <f>[1]Summary!M$28</f>
        <v>72</v>
      </c>
      <c r="L224" s="332">
        <f>[1]Summary!N$28</f>
        <v>4</v>
      </c>
      <c r="M224" s="233">
        <f>[1]Summary!O$28</f>
        <v>18</v>
      </c>
    </row>
    <row r="225" spans="1:180" x14ac:dyDescent="0.25">
      <c r="A225" s="728"/>
      <c r="B225" s="598"/>
      <c r="C225" s="520"/>
      <c r="D225" s="522"/>
      <c r="E225" s="500"/>
      <c r="F225" s="516"/>
      <c r="G225" s="518"/>
      <c r="H225" s="500"/>
      <c r="I225" s="229" t="str">
        <f>[2]Summary!K26</f>
        <v>95-P1-SA-90-NC-0d-01</v>
      </c>
      <c r="J225" s="302">
        <f>[2]Summary!L26</f>
        <v>3.1269621707888215</v>
      </c>
      <c r="K225" s="333">
        <f>[2]Summary!M26</f>
        <v>1339.5600000000002</v>
      </c>
      <c r="L225" s="333">
        <f>[2]Summary!N26</f>
        <v>73.2</v>
      </c>
      <c r="M225" s="131">
        <f>[2]Summary!O26</f>
        <v>18.3</v>
      </c>
    </row>
    <row r="226" spans="1:180" x14ac:dyDescent="0.25">
      <c r="A226" s="728"/>
      <c r="B226" s="12" t="s">
        <v>29</v>
      </c>
      <c r="C226" s="520"/>
      <c r="D226" s="522"/>
      <c r="E226" s="500"/>
      <c r="F226" s="516"/>
      <c r="G226" s="518"/>
      <c r="H226" s="500"/>
      <c r="I226" s="223" t="str">
        <f>[3]Summary!K$10</f>
        <v>95-P1-SA-90-NC-2d-1</v>
      </c>
      <c r="J226" s="303">
        <f>[3]Summary!L$10</f>
        <v>1.8692317197309762</v>
      </c>
      <c r="K226" s="334">
        <f>[3]Summary!M$10</f>
        <v>74</v>
      </c>
      <c r="L226" s="334">
        <f>[3]Summary!N$10</f>
        <v>4</v>
      </c>
      <c r="M226" s="224">
        <f>[3]Summary!O$10</f>
        <v>18.5</v>
      </c>
    </row>
    <row r="227" spans="1:180" x14ac:dyDescent="0.25">
      <c r="A227" s="728"/>
      <c r="B227" s="12" t="s">
        <v>30</v>
      </c>
      <c r="C227" s="520"/>
      <c r="D227" s="522"/>
      <c r="E227" s="500"/>
      <c r="F227" s="516"/>
      <c r="G227" s="518"/>
      <c r="H227" s="500"/>
      <c r="I227" s="223" t="str">
        <f>[4]Summary!K$10</f>
        <v>95-P1-SA-90-NC-5d-1</v>
      </c>
      <c r="J227" s="303">
        <f>[4]Summary!L$10</f>
        <v>1.8692317197309762</v>
      </c>
      <c r="K227" s="334">
        <f>[4]Summary!M$10</f>
        <v>74</v>
      </c>
      <c r="L227" s="334">
        <f>[4]Summary!N$10</f>
        <v>4</v>
      </c>
      <c r="M227" s="224">
        <f>[4]Summary!O$10</f>
        <v>18.5</v>
      </c>
    </row>
    <row r="228" spans="1:180" x14ac:dyDescent="0.25">
      <c r="A228" s="728"/>
      <c r="B228" s="13" t="s">
        <v>31</v>
      </c>
      <c r="C228" s="520"/>
      <c r="D228" s="522"/>
      <c r="E228" s="500"/>
      <c r="F228" s="516"/>
      <c r="G228" s="518"/>
      <c r="H228" s="500"/>
      <c r="I228" s="223" t="str">
        <f>[5]Summary!K$10</f>
        <v>95-P1-SA-90-NC-7d-1</v>
      </c>
      <c r="J228" s="303">
        <f>[5]Summary!L$10</f>
        <v>1.8621313793130372</v>
      </c>
      <c r="K228" s="334">
        <f>[5]Summary!M$10</f>
        <v>72.8</v>
      </c>
      <c r="L228" s="334">
        <f>[5]Summary!N$10</f>
        <v>4</v>
      </c>
      <c r="M228" s="224">
        <f>[5]Summary!O$10</f>
        <v>18.2</v>
      </c>
    </row>
    <row r="229" spans="1:180" x14ac:dyDescent="0.25">
      <c r="A229" s="728"/>
      <c r="B229" s="13" t="s">
        <v>32</v>
      </c>
      <c r="C229" s="520"/>
      <c r="D229" s="522"/>
      <c r="E229" s="500"/>
      <c r="F229" s="516"/>
      <c r="G229" s="518"/>
      <c r="H229" s="500"/>
      <c r="I229" s="223" t="str">
        <f>[6]Summary!K$10</f>
        <v>95-P1-SA-90-NC-9d-1</v>
      </c>
      <c r="J229" s="303">
        <f>[6]Summary!L$10</f>
        <v>1.8350561017201164</v>
      </c>
      <c r="K229" s="334">
        <f>[6]Summary!M$10</f>
        <v>68.400000000000006</v>
      </c>
      <c r="L229" s="334">
        <f>[6]Summary!N$10</f>
        <v>4</v>
      </c>
      <c r="M229" s="224">
        <f>[6]Summary!O$10</f>
        <v>17.100000000000001</v>
      </c>
    </row>
    <row r="230" spans="1:180" x14ac:dyDescent="0.25">
      <c r="A230" s="728"/>
      <c r="B230" s="269" t="s">
        <v>38</v>
      </c>
      <c r="C230" s="270"/>
      <c r="D230" s="271"/>
      <c r="E230" s="272"/>
      <c r="F230" s="273"/>
      <c r="G230" s="274"/>
      <c r="H230" s="272"/>
      <c r="I230" s="229" t="str">
        <f>[7]Summary!K11</f>
        <v>95-P1-SA-90-NC-9d-01</v>
      </c>
      <c r="J230" s="302">
        <f>[7]Summary!L11</f>
        <v>1.8597385661971468</v>
      </c>
      <c r="K230" s="333">
        <f>[7]Summary!M11</f>
        <v>72.400000000000006</v>
      </c>
      <c r="L230" s="333">
        <f>[7]Summary!N11</f>
        <v>4</v>
      </c>
      <c r="M230" s="229">
        <f>[7]Summary!O11</f>
        <v>18.100000000000001</v>
      </c>
    </row>
    <row r="231" spans="1:180" s="213" customFormat="1" ht="15.75" thickBot="1" x14ac:dyDescent="0.3">
      <c r="A231" s="729"/>
      <c r="B231" s="217" t="s">
        <v>40</v>
      </c>
      <c r="C231" s="234"/>
      <c r="D231" s="234"/>
      <c r="E231" s="234"/>
      <c r="F231" s="234"/>
      <c r="G231" s="234"/>
      <c r="H231" s="234"/>
      <c r="I231" s="234" t="str">
        <f>[8]Summary!K11</f>
        <v>95-P1-SA-90-NC-15d-01</v>
      </c>
      <c r="J231" s="306">
        <f>[8]Summary!L11</f>
        <v>1.8597385661971468</v>
      </c>
      <c r="K231" s="337">
        <f>[8]Summary!M11</f>
        <v>72.400000000000006</v>
      </c>
      <c r="L231" s="337">
        <f>[8]Summary!N11</f>
        <v>4</v>
      </c>
      <c r="M231" s="235">
        <f>[8]Summary!O11</f>
        <v>18.100000000000001</v>
      </c>
      <c r="T231" s="215"/>
      <c r="X231" s="214"/>
      <c r="Y231" s="215"/>
      <c r="Z231" s="215"/>
      <c r="AB231" s="216"/>
      <c r="AC231" s="216"/>
      <c r="AD231" s="216"/>
      <c r="AE231" s="216"/>
      <c r="AF231" s="216"/>
      <c r="AG231" s="216"/>
      <c r="AH231" s="216"/>
      <c r="AI231" s="216"/>
      <c r="AJ231" s="216"/>
      <c r="AK231" s="216"/>
      <c r="AL231" s="216"/>
      <c r="AM231" s="216"/>
      <c r="AN231" s="216"/>
      <c r="AO231" s="216"/>
      <c r="AP231" s="216"/>
      <c r="AQ231" s="216"/>
      <c r="AR231" s="216"/>
      <c r="AS231" s="216"/>
      <c r="AT231" s="216"/>
      <c r="AU231" s="216"/>
      <c r="AV231" s="216"/>
      <c r="AW231" s="216"/>
      <c r="AX231" s="216"/>
      <c r="AY231" s="216"/>
      <c r="AZ231" s="216"/>
      <c r="BA231" s="216"/>
      <c r="BB231" s="216"/>
      <c r="BC231" s="216"/>
      <c r="BD231" s="216"/>
      <c r="BE231" s="216"/>
      <c r="BF231" s="216"/>
      <c r="BG231" s="216"/>
      <c r="BH231" s="216"/>
      <c r="BI231" s="216"/>
      <c r="BJ231" s="216"/>
      <c r="BK231" s="216"/>
      <c r="BL231" s="216"/>
      <c r="BM231" s="216"/>
      <c r="BN231" s="216"/>
      <c r="BO231" s="216"/>
      <c r="BP231" s="216"/>
      <c r="BQ231" s="216"/>
      <c r="BR231" s="216"/>
      <c r="BS231" s="216"/>
      <c r="BT231" s="216"/>
      <c r="BU231" s="216"/>
      <c r="BV231" s="216"/>
      <c r="BW231" s="216"/>
      <c r="BX231" s="216"/>
      <c r="BY231" s="216"/>
      <c r="BZ231" s="216"/>
      <c r="CA231" s="216"/>
      <c r="CB231" s="216"/>
      <c r="CC231" s="216"/>
      <c r="CD231" s="216"/>
      <c r="CE231" s="216"/>
      <c r="CF231" s="216"/>
      <c r="CG231" s="216"/>
      <c r="CH231" s="216"/>
      <c r="CI231" s="216"/>
      <c r="CJ231" s="216"/>
      <c r="CK231" s="216"/>
      <c r="CL231" s="216"/>
      <c r="CM231" s="216"/>
      <c r="CN231" s="216"/>
      <c r="CO231" s="216"/>
      <c r="CP231" s="216"/>
      <c r="CQ231" s="216"/>
      <c r="CR231" s="216"/>
      <c r="CS231" s="216"/>
      <c r="CT231" s="216"/>
      <c r="CU231" s="216"/>
      <c r="CV231" s="216"/>
      <c r="CW231" s="216"/>
      <c r="CX231" s="216"/>
      <c r="CY231" s="216"/>
      <c r="CZ231" s="216"/>
      <c r="DA231" s="216"/>
      <c r="DB231" s="216"/>
      <c r="DC231" s="216"/>
      <c r="DD231" s="216"/>
      <c r="DE231" s="216"/>
      <c r="DF231" s="216"/>
      <c r="DG231" s="216"/>
      <c r="DH231" s="216"/>
      <c r="DI231" s="216"/>
      <c r="DJ231" s="216"/>
      <c r="DK231" s="216"/>
      <c r="DL231" s="216"/>
      <c r="DM231" s="216"/>
      <c r="DN231" s="216"/>
      <c r="DO231" s="216"/>
      <c r="DP231" s="216"/>
      <c r="DQ231" s="216"/>
      <c r="DR231" s="216"/>
      <c r="DS231" s="216"/>
      <c r="DT231" s="216"/>
      <c r="DU231" s="216"/>
      <c r="DV231" s="216"/>
      <c r="DW231" s="216"/>
      <c r="DX231" s="216"/>
      <c r="DY231" s="216"/>
      <c r="DZ231" s="216"/>
      <c r="EA231" s="216"/>
      <c r="EB231" s="216"/>
      <c r="EC231" s="216"/>
      <c r="ED231" s="216"/>
      <c r="EE231" s="216"/>
      <c r="EF231" s="216"/>
      <c r="EG231" s="216"/>
      <c r="EH231" s="216"/>
      <c r="EI231" s="216"/>
      <c r="EJ231" s="216"/>
      <c r="EK231" s="216"/>
      <c r="EL231" s="216"/>
      <c r="EM231" s="216"/>
      <c r="EN231" s="216"/>
      <c r="EO231" s="216"/>
      <c r="EP231" s="216"/>
      <c r="EQ231" s="216"/>
      <c r="ER231" s="216"/>
      <c r="ES231" s="216"/>
      <c r="ET231" s="216"/>
      <c r="EU231" s="216"/>
      <c r="EV231" s="216"/>
      <c r="EW231" s="216"/>
      <c r="EX231" s="216"/>
      <c r="EY231" s="216"/>
      <c r="EZ231" s="216"/>
      <c r="FA231" s="216"/>
      <c r="FB231" s="216"/>
      <c r="FC231" s="216"/>
      <c r="FD231" s="216"/>
      <c r="FE231" s="216"/>
      <c r="FF231" s="216"/>
      <c r="FG231" s="216"/>
      <c r="FH231" s="216"/>
      <c r="FI231" s="216"/>
      <c r="FJ231" s="216"/>
      <c r="FK231" s="216"/>
      <c r="FL231" s="216"/>
      <c r="FM231" s="216"/>
      <c r="FN231" s="216"/>
      <c r="FO231" s="216"/>
      <c r="FP231" s="216"/>
      <c r="FQ231" s="216"/>
      <c r="FR231" s="216"/>
      <c r="FS231" s="216"/>
      <c r="FT231" s="216"/>
      <c r="FU231" s="216"/>
      <c r="FV231" s="216"/>
      <c r="FW231" s="216"/>
      <c r="FX231" s="216"/>
    </row>
    <row r="232" spans="1:180" ht="16.5" thickTop="1" thickBot="1" x14ac:dyDescent="0.3"/>
    <row r="233" spans="1:180" ht="15.75" thickTop="1" x14ac:dyDescent="0.25">
      <c r="A233" s="14" t="s">
        <v>16</v>
      </c>
      <c r="B233" s="15"/>
      <c r="C233" s="15"/>
      <c r="D233" s="15"/>
      <c r="E233" s="15"/>
      <c r="F233" s="15"/>
      <c r="G233" s="16"/>
    </row>
    <row r="234" spans="1:180" x14ac:dyDescent="0.25">
      <c r="A234" s="17" t="s">
        <v>17</v>
      </c>
      <c r="B234" s="7"/>
      <c r="C234" s="7"/>
      <c r="D234" s="7"/>
      <c r="E234" s="7"/>
      <c r="F234" s="7"/>
      <c r="G234" s="18"/>
    </row>
    <row r="235" spans="1:180" ht="15.75" thickBot="1" x14ac:dyDescent="0.3">
      <c r="A235" s="19" t="s">
        <v>18</v>
      </c>
      <c r="B235" s="20"/>
      <c r="C235" s="20"/>
      <c r="D235" s="20"/>
      <c r="E235" s="20"/>
      <c r="F235" s="20"/>
      <c r="G235" s="21"/>
    </row>
    <row r="236" spans="1:180" ht="15.75" thickTop="1" x14ac:dyDescent="0.25"/>
  </sheetData>
  <mergeCells count="529">
    <mergeCell ref="AC138:AC142"/>
    <mergeCell ref="AD138:AD142"/>
    <mergeCell ref="AC143:AC147"/>
    <mergeCell ref="AD143:AD147"/>
    <mergeCell ref="AC156:AC160"/>
    <mergeCell ref="AD156:AD160"/>
    <mergeCell ref="AC107:AC111"/>
    <mergeCell ref="AD107:AD111"/>
    <mergeCell ref="AC112:AC116"/>
    <mergeCell ref="AD112:AD116"/>
    <mergeCell ref="AC117:AC121"/>
    <mergeCell ref="AD117:AD121"/>
    <mergeCell ref="AC122:AC126"/>
    <mergeCell ref="AD122:AD126"/>
    <mergeCell ref="AC133:AC137"/>
    <mergeCell ref="AD133:AD137"/>
    <mergeCell ref="AD76:AD80"/>
    <mergeCell ref="AC81:AC85"/>
    <mergeCell ref="AD81:AD85"/>
    <mergeCell ref="AC86:AC90"/>
    <mergeCell ref="AD86:AD90"/>
    <mergeCell ref="AC97:AC101"/>
    <mergeCell ref="AD97:AD101"/>
    <mergeCell ref="AC102:AC106"/>
    <mergeCell ref="AD102:AD106"/>
    <mergeCell ref="A200:A207"/>
    <mergeCell ref="A208:A215"/>
    <mergeCell ref="A216:A223"/>
    <mergeCell ref="A224:A231"/>
    <mergeCell ref="AB23:AD23"/>
    <mergeCell ref="AC25:AC29"/>
    <mergeCell ref="AD25:AD29"/>
    <mergeCell ref="AC30:AC34"/>
    <mergeCell ref="AD30:AD34"/>
    <mergeCell ref="AC35:AC39"/>
    <mergeCell ref="AD35:AD39"/>
    <mergeCell ref="AC40:AC44"/>
    <mergeCell ref="AD40:AD44"/>
    <mergeCell ref="AC45:AC49"/>
    <mergeCell ref="AD45:AD49"/>
    <mergeCell ref="AC50:AC54"/>
    <mergeCell ref="AD50:AD54"/>
    <mergeCell ref="AC61:AC65"/>
    <mergeCell ref="AD61:AD65"/>
    <mergeCell ref="AC66:AC70"/>
    <mergeCell ref="AD66:AD70"/>
    <mergeCell ref="AC71:AC75"/>
    <mergeCell ref="AD71:AD75"/>
    <mergeCell ref="AC76:AC80"/>
    <mergeCell ref="Q143:Q148"/>
    <mergeCell ref="P194:P198"/>
    <mergeCell ref="Q194:Q198"/>
    <mergeCell ref="R194:R198"/>
    <mergeCell ref="S194:S198"/>
    <mergeCell ref="T194:T198"/>
    <mergeCell ref="U194:U198"/>
    <mergeCell ref="V194:V198"/>
    <mergeCell ref="O174:O198"/>
    <mergeCell ref="T133:T137"/>
    <mergeCell ref="U133:U137"/>
    <mergeCell ref="V133:V137"/>
    <mergeCell ref="P138:P142"/>
    <mergeCell ref="Q138:Q142"/>
    <mergeCell ref="R138:R142"/>
    <mergeCell ref="S138:S142"/>
    <mergeCell ref="T138:T142"/>
    <mergeCell ref="U138:U142"/>
    <mergeCell ref="V138:V142"/>
    <mergeCell ref="O91:O126"/>
    <mergeCell ref="O171:AB173"/>
    <mergeCell ref="R161:R165"/>
    <mergeCell ref="S161:S165"/>
    <mergeCell ref="T161:T165"/>
    <mergeCell ref="U161:U165"/>
    <mergeCell ref="V161:V165"/>
    <mergeCell ref="T117:T121"/>
    <mergeCell ref="U117:U121"/>
    <mergeCell ref="V117:V121"/>
    <mergeCell ref="T97:T101"/>
    <mergeCell ref="U97:U101"/>
    <mergeCell ref="V97:V101"/>
    <mergeCell ref="T102:T106"/>
    <mergeCell ref="U102:U106"/>
    <mergeCell ref="V102:V106"/>
    <mergeCell ref="P166:P170"/>
    <mergeCell ref="Q166:Q170"/>
    <mergeCell ref="R166:R170"/>
    <mergeCell ref="S166:S170"/>
    <mergeCell ref="T166:T170"/>
    <mergeCell ref="U166:U170"/>
    <mergeCell ref="V166:V170"/>
    <mergeCell ref="O127:O170"/>
    <mergeCell ref="B194:B198"/>
    <mergeCell ref="D194:E194"/>
    <mergeCell ref="G194:H194"/>
    <mergeCell ref="C195:M198"/>
    <mergeCell ref="B50:B54"/>
    <mergeCell ref="D50:E50"/>
    <mergeCell ref="G50:H50"/>
    <mergeCell ref="P50:P54"/>
    <mergeCell ref="Q50:Q54"/>
    <mergeCell ref="P161:P165"/>
    <mergeCell ref="Q161:Q165"/>
    <mergeCell ref="C82:M85"/>
    <mergeCell ref="C171:C173"/>
    <mergeCell ref="C190:M193"/>
    <mergeCell ref="B189:B193"/>
    <mergeCell ref="C127:C129"/>
    <mergeCell ref="D127:D129"/>
    <mergeCell ref="E127:E129"/>
    <mergeCell ref="F127:F129"/>
    <mergeCell ref="G127:G129"/>
    <mergeCell ref="B127:B132"/>
    <mergeCell ref="C130:C132"/>
    <mergeCell ref="D130:D132"/>
    <mergeCell ref="E130:E132"/>
    <mergeCell ref="T50:T54"/>
    <mergeCell ref="U50:U54"/>
    <mergeCell ref="V50:V54"/>
    <mergeCell ref="B86:B90"/>
    <mergeCell ref="D86:E86"/>
    <mergeCell ref="G86:H86"/>
    <mergeCell ref="C87:M90"/>
    <mergeCell ref="P86:P90"/>
    <mergeCell ref="Q86:Q90"/>
    <mergeCell ref="R86:R90"/>
    <mergeCell ref="S86:S90"/>
    <mergeCell ref="R81:R85"/>
    <mergeCell ref="S81:S85"/>
    <mergeCell ref="T81:T85"/>
    <mergeCell ref="U81:U85"/>
    <mergeCell ref="V81:V85"/>
    <mergeCell ref="T86:T90"/>
    <mergeCell ref="U86:U90"/>
    <mergeCell ref="V86:V90"/>
    <mergeCell ref="B81:B85"/>
    <mergeCell ref="D81:E81"/>
    <mergeCell ref="G81:H81"/>
    <mergeCell ref="S97:S101"/>
    <mergeCell ref="Q102:Q106"/>
    <mergeCell ref="R102:R106"/>
    <mergeCell ref="S102:S106"/>
    <mergeCell ref="Q107:Q111"/>
    <mergeCell ref="R107:R111"/>
    <mergeCell ref="S107:S111"/>
    <mergeCell ref="R50:R54"/>
    <mergeCell ref="S50:S54"/>
    <mergeCell ref="G45:H45"/>
    <mergeCell ref="O25:O49"/>
    <mergeCell ref="Q45:Q49"/>
    <mergeCell ref="R45:R49"/>
    <mergeCell ref="S45:S49"/>
    <mergeCell ref="T45:T49"/>
    <mergeCell ref="U45:U49"/>
    <mergeCell ref="V45:V49"/>
    <mergeCell ref="P45:P49"/>
    <mergeCell ref="S30:S34"/>
    <mergeCell ref="T30:T34"/>
    <mergeCell ref="U30:U34"/>
    <mergeCell ref="V30:V34"/>
    <mergeCell ref="S35:S39"/>
    <mergeCell ref="T35:T39"/>
    <mergeCell ref="U35:U39"/>
    <mergeCell ref="V35:V39"/>
    <mergeCell ref="S40:S44"/>
    <mergeCell ref="T40:T44"/>
    <mergeCell ref="U40:U44"/>
    <mergeCell ref="V40:V44"/>
    <mergeCell ref="V189:V193"/>
    <mergeCell ref="P179:P183"/>
    <mergeCell ref="Q179:Q183"/>
    <mergeCell ref="R179:R183"/>
    <mergeCell ref="S179:S183"/>
    <mergeCell ref="T179:T183"/>
    <mergeCell ref="U179:U183"/>
    <mergeCell ref="V179:V183"/>
    <mergeCell ref="U174:U178"/>
    <mergeCell ref="V174:V178"/>
    <mergeCell ref="U184:U188"/>
    <mergeCell ref="A55:A85"/>
    <mergeCell ref="P81:P85"/>
    <mergeCell ref="Q81:Q85"/>
    <mergeCell ref="P189:P193"/>
    <mergeCell ref="Q189:Q193"/>
    <mergeCell ref="R189:R193"/>
    <mergeCell ref="S189:S193"/>
    <mergeCell ref="T189:T193"/>
    <mergeCell ref="U189:U193"/>
    <mergeCell ref="A91:A121"/>
    <mergeCell ref="B117:B121"/>
    <mergeCell ref="D117:E117"/>
    <mergeCell ref="G117:H117"/>
    <mergeCell ref="C118:M121"/>
    <mergeCell ref="P117:P121"/>
    <mergeCell ref="Q117:Q121"/>
    <mergeCell ref="R117:R121"/>
    <mergeCell ref="S117:S121"/>
    <mergeCell ref="G94:G96"/>
    <mergeCell ref="H94:H96"/>
    <mergeCell ref="G97:H97"/>
    <mergeCell ref="C98:M101"/>
    <mergeCell ref="C91:C93"/>
    <mergeCell ref="B112:B116"/>
    <mergeCell ref="B200:B201"/>
    <mergeCell ref="B208:B209"/>
    <mergeCell ref="B216:B217"/>
    <mergeCell ref="B224:B225"/>
    <mergeCell ref="P174:P178"/>
    <mergeCell ref="Q174:Q178"/>
    <mergeCell ref="R174:R178"/>
    <mergeCell ref="S174:S178"/>
    <mergeCell ref="T174:T178"/>
    <mergeCell ref="P184:P188"/>
    <mergeCell ref="Q184:Q188"/>
    <mergeCell ref="R184:R188"/>
    <mergeCell ref="S184:S188"/>
    <mergeCell ref="T184:T188"/>
    <mergeCell ref="B179:B183"/>
    <mergeCell ref="D179:E179"/>
    <mergeCell ref="G179:H179"/>
    <mergeCell ref="C180:M183"/>
    <mergeCell ref="B184:B188"/>
    <mergeCell ref="D184:E184"/>
    <mergeCell ref="G184:H184"/>
    <mergeCell ref="C185:M188"/>
    <mergeCell ref="D189:E189"/>
    <mergeCell ref="G189:H189"/>
    <mergeCell ref="V184:V188"/>
    <mergeCell ref="B174:B178"/>
    <mergeCell ref="B171:B173"/>
    <mergeCell ref="B161:B165"/>
    <mergeCell ref="D161:E161"/>
    <mergeCell ref="G161:H161"/>
    <mergeCell ref="C162:M165"/>
    <mergeCell ref="A127:A165"/>
    <mergeCell ref="B122:B126"/>
    <mergeCell ref="D122:E122"/>
    <mergeCell ref="G122:H122"/>
    <mergeCell ref="C123:M126"/>
    <mergeCell ref="B166:B170"/>
    <mergeCell ref="D166:E166"/>
    <mergeCell ref="G166:H166"/>
    <mergeCell ref="C167:M170"/>
    <mergeCell ref="C175:M178"/>
    <mergeCell ref="G174:H174"/>
    <mergeCell ref="D174:E174"/>
    <mergeCell ref="H171:H173"/>
    <mergeCell ref="G171:G173"/>
    <mergeCell ref="F171:F173"/>
    <mergeCell ref="E171:E173"/>
    <mergeCell ref="D171:D173"/>
    <mergeCell ref="B156:B160"/>
    <mergeCell ref="B76:B80"/>
    <mergeCell ref="A199:M199"/>
    <mergeCell ref="C208:C213"/>
    <mergeCell ref="D208:D213"/>
    <mergeCell ref="E208:E213"/>
    <mergeCell ref="F208:F213"/>
    <mergeCell ref="G208:G213"/>
    <mergeCell ref="A3:A17"/>
    <mergeCell ref="C13:C17"/>
    <mergeCell ref="D13:D17"/>
    <mergeCell ref="E13:E17"/>
    <mergeCell ref="F13:F17"/>
    <mergeCell ref="G13:G17"/>
    <mergeCell ref="H13:H17"/>
    <mergeCell ref="B55:B60"/>
    <mergeCell ref="C58:C60"/>
    <mergeCell ref="D58:D60"/>
    <mergeCell ref="E58:E60"/>
    <mergeCell ref="F58:F60"/>
    <mergeCell ref="G58:G60"/>
    <mergeCell ref="H58:H60"/>
    <mergeCell ref="C22:C24"/>
    <mergeCell ref="D22:D24"/>
    <mergeCell ref="F216:F221"/>
    <mergeCell ref="G216:G221"/>
    <mergeCell ref="H216:H221"/>
    <mergeCell ref="C224:C229"/>
    <mergeCell ref="D224:D229"/>
    <mergeCell ref="E224:E229"/>
    <mergeCell ref="F224:F229"/>
    <mergeCell ref="G224:G229"/>
    <mergeCell ref="H224:H229"/>
    <mergeCell ref="C216:C221"/>
    <mergeCell ref="D216:D221"/>
    <mergeCell ref="E216:E221"/>
    <mergeCell ref="H208:H213"/>
    <mergeCell ref="B40:B44"/>
    <mergeCell ref="B71:B75"/>
    <mergeCell ref="B149:B153"/>
    <mergeCell ref="C149:C153"/>
    <mergeCell ref="D149:D153"/>
    <mergeCell ref="E149:E153"/>
    <mergeCell ref="F149:F153"/>
    <mergeCell ref="G149:G153"/>
    <mergeCell ref="D91:D93"/>
    <mergeCell ref="E91:E93"/>
    <mergeCell ref="F91:F93"/>
    <mergeCell ref="C113:M116"/>
    <mergeCell ref="D71:E71"/>
    <mergeCell ref="G71:H71"/>
    <mergeCell ref="C72:M75"/>
    <mergeCell ref="D143:E143"/>
    <mergeCell ref="G143:H143"/>
    <mergeCell ref="C144:M148"/>
    <mergeCell ref="B91:B96"/>
    <mergeCell ref="C94:C96"/>
    <mergeCell ref="D94:D96"/>
    <mergeCell ref="E94:E96"/>
    <mergeCell ref="F94:F96"/>
    <mergeCell ref="F130:F132"/>
    <mergeCell ref="G130:G132"/>
    <mergeCell ref="H130:H132"/>
    <mergeCell ref="B35:B39"/>
    <mergeCell ref="B30:B34"/>
    <mergeCell ref="C36:M39"/>
    <mergeCell ref="B133:B137"/>
    <mergeCell ref="B138:B142"/>
    <mergeCell ref="B143:B148"/>
    <mergeCell ref="B97:B101"/>
    <mergeCell ref="B107:B111"/>
    <mergeCell ref="B102:B106"/>
    <mergeCell ref="H127:H129"/>
    <mergeCell ref="B61:B65"/>
    <mergeCell ref="B66:B70"/>
    <mergeCell ref="D76:E76"/>
    <mergeCell ref="G76:H76"/>
    <mergeCell ref="D133:E133"/>
    <mergeCell ref="G133:H133"/>
    <mergeCell ref="C134:M137"/>
    <mergeCell ref="D138:E138"/>
    <mergeCell ref="G138:H138"/>
    <mergeCell ref="C139:M142"/>
    <mergeCell ref="B45:B49"/>
    <mergeCell ref="C77:M80"/>
    <mergeCell ref="D97:E97"/>
    <mergeCell ref="O55:O80"/>
    <mergeCell ref="B19:B24"/>
    <mergeCell ref="H19:H21"/>
    <mergeCell ref="C55:C57"/>
    <mergeCell ref="D55:D57"/>
    <mergeCell ref="E55:E57"/>
    <mergeCell ref="F55:F57"/>
    <mergeCell ref="G55:G57"/>
    <mergeCell ref="G91:G93"/>
    <mergeCell ref="H91:H93"/>
    <mergeCell ref="H55:H57"/>
    <mergeCell ref="C19:C21"/>
    <mergeCell ref="D19:D21"/>
    <mergeCell ref="E19:E21"/>
    <mergeCell ref="F19:F21"/>
    <mergeCell ref="D61:E61"/>
    <mergeCell ref="G61:H61"/>
    <mergeCell ref="C62:M65"/>
    <mergeCell ref="D66:E66"/>
    <mergeCell ref="G66:H66"/>
    <mergeCell ref="C67:M70"/>
    <mergeCell ref="F22:F24"/>
    <mergeCell ref="G154:G155"/>
    <mergeCell ref="H154:H155"/>
    <mergeCell ref="C154:C155"/>
    <mergeCell ref="D154:D155"/>
    <mergeCell ref="E154:E155"/>
    <mergeCell ref="F154:F155"/>
    <mergeCell ref="P30:P34"/>
    <mergeCell ref="Q30:Q34"/>
    <mergeCell ref="R30:R34"/>
    <mergeCell ref="P35:P39"/>
    <mergeCell ref="Q35:Q39"/>
    <mergeCell ref="R35:R39"/>
    <mergeCell ref="P40:P44"/>
    <mergeCell ref="Q40:Q44"/>
    <mergeCell ref="R40:R44"/>
    <mergeCell ref="P61:P65"/>
    <mergeCell ref="Q61:Q65"/>
    <mergeCell ref="R61:R65"/>
    <mergeCell ref="Q71:Q75"/>
    <mergeCell ref="R71:R75"/>
    <mergeCell ref="P97:P101"/>
    <mergeCell ref="Q97:Q101"/>
    <mergeCell ref="R97:R101"/>
    <mergeCell ref="P102:P106"/>
    <mergeCell ref="P19:P21"/>
    <mergeCell ref="Q19:Q21"/>
    <mergeCell ref="R19:R21"/>
    <mergeCell ref="S19:S21"/>
    <mergeCell ref="T19:T21"/>
    <mergeCell ref="U19:U21"/>
    <mergeCell ref="V19:V21"/>
    <mergeCell ref="P25:P29"/>
    <mergeCell ref="Q25:Q29"/>
    <mergeCell ref="R25:R29"/>
    <mergeCell ref="S25:S29"/>
    <mergeCell ref="T25:T29"/>
    <mergeCell ref="U25:U29"/>
    <mergeCell ref="V25:V29"/>
    <mergeCell ref="S61:S65"/>
    <mergeCell ref="T61:T65"/>
    <mergeCell ref="U61:U65"/>
    <mergeCell ref="V61:V65"/>
    <mergeCell ref="P66:P70"/>
    <mergeCell ref="Q66:Q70"/>
    <mergeCell ref="R66:R70"/>
    <mergeCell ref="S66:S70"/>
    <mergeCell ref="T66:T70"/>
    <mergeCell ref="U66:U70"/>
    <mergeCell ref="V66:V70"/>
    <mergeCell ref="S71:S75"/>
    <mergeCell ref="T71:T75"/>
    <mergeCell ref="U71:U75"/>
    <mergeCell ref="V71:V75"/>
    <mergeCell ref="P76:P80"/>
    <mergeCell ref="Q76:Q80"/>
    <mergeCell ref="R76:R80"/>
    <mergeCell ref="S76:S80"/>
    <mergeCell ref="T76:T80"/>
    <mergeCell ref="U76:U80"/>
    <mergeCell ref="V76:V80"/>
    <mergeCell ref="P71:P75"/>
    <mergeCell ref="R143:R148"/>
    <mergeCell ref="P143:P148"/>
    <mergeCell ref="T107:T111"/>
    <mergeCell ref="U107:U111"/>
    <mergeCell ref="V107:V111"/>
    <mergeCell ref="P112:P116"/>
    <mergeCell ref="Q112:Q116"/>
    <mergeCell ref="R112:R116"/>
    <mergeCell ref="S112:S116"/>
    <mergeCell ref="T112:T116"/>
    <mergeCell ref="U112:U116"/>
    <mergeCell ref="V112:V116"/>
    <mergeCell ref="P107:P111"/>
    <mergeCell ref="P122:P126"/>
    <mergeCell ref="Q122:Q126"/>
    <mergeCell ref="R122:R126"/>
    <mergeCell ref="S122:S126"/>
    <mergeCell ref="T122:T126"/>
    <mergeCell ref="U122:U126"/>
    <mergeCell ref="V122:V126"/>
    <mergeCell ref="P133:P137"/>
    <mergeCell ref="Q133:Q137"/>
    <mergeCell ref="R133:R137"/>
    <mergeCell ref="S133:S137"/>
    <mergeCell ref="Q154:Q155"/>
    <mergeCell ref="R154:R155"/>
    <mergeCell ref="S154:S155"/>
    <mergeCell ref="T154:T155"/>
    <mergeCell ref="U154:U155"/>
    <mergeCell ref="V154:V155"/>
    <mergeCell ref="P156:P160"/>
    <mergeCell ref="Q156:Q160"/>
    <mergeCell ref="R156:R160"/>
    <mergeCell ref="S156:S160"/>
    <mergeCell ref="T156:T160"/>
    <mergeCell ref="U156:U160"/>
    <mergeCell ref="V156:V160"/>
    <mergeCell ref="C41:M44"/>
    <mergeCell ref="A1:M1"/>
    <mergeCell ref="C26:M29"/>
    <mergeCell ref="D25:E25"/>
    <mergeCell ref="G25:H25"/>
    <mergeCell ref="D30:E30"/>
    <mergeCell ref="G30:H30"/>
    <mergeCell ref="C31:M34"/>
    <mergeCell ref="D35:E35"/>
    <mergeCell ref="G35:H35"/>
    <mergeCell ref="A18:M18"/>
    <mergeCell ref="H3:H12"/>
    <mergeCell ref="G3:G12"/>
    <mergeCell ref="F3:F12"/>
    <mergeCell ref="E3:E12"/>
    <mergeCell ref="D3:D12"/>
    <mergeCell ref="C3:C12"/>
    <mergeCell ref="G19:G21"/>
    <mergeCell ref="B25:B29"/>
    <mergeCell ref="G22:G24"/>
    <mergeCell ref="H22:H24"/>
    <mergeCell ref="A19:A54"/>
    <mergeCell ref="E22:E24"/>
    <mergeCell ref="D45:E45"/>
    <mergeCell ref="P149:P153"/>
    <mergeCell ref="H149:H153"/>
    <mergeCell ref="D156:E156"/>
    <mergeCell ref="G156:H156"/>
    <mergeCell ref="C157:M160"/>
    <mergeCell ref="P55:AA57"/>
    <mergeCell ref="P91:AA93"/>
    <mergeCell ref="P127:AA129"/>
    <mergeCell ref="T143:T147"/>
    <mergeCell ref="U143:U147"/>
    <mergeCell ref="V143:V147"/>
    <mergeCell ref="S143:S147"/>
    <mergeCell ref="N1:N190"/>
    <mergeCell ref="O23:AA24"/>
    <mergeCell ref="D102:E102"/>
    <mergeCell ref="G102:H102"/>
    <mergeCell ref="C103:M106"/>
    <mergeCell ref="D107:E107"/>
    <mergeCell ref="G107:H107"/>
    <mergeCell ref="C108:M111"/>
    <mergeCell ref="D112:E112"/>
    <mergeCell ref="G112:H112"/>
    <mergeCell ref="D40:E40"/>
    <mergeCell ref="G40:H40"/>
    <mergeCell ref="AC189:AC193"/>
    <mergeCell ref="AD189:AD193"/>
    <mergeCell ref="AC194:AC198"/>
    <mergeCell ref="AD194:AD198"/>
    <mergeCell ref="P4:P5"/>
    <mergeCell ref="B3:B12"/>
    <mergeCell ref="B13:B17"/>
    <mergeCell ref="AC161:AC165"/>
    <mergeCell ref="AD161:AD165"/>
    <mergeCell ref="AC166:AC170"/>
    <mergeCell ref="AD166:AD170"/>
    <mergeCell ref="AC174:AC178"/>
    <mergeCell ref="AD174:AD178"/>
    <mergeCell ref="AC179:AC183"/>
    <mergeCell ref="AD179:AD183"/>
    <mergeCell ref="AC184:AC188"/>
    <mergeCell ref="AD184:AD188"/>
    <mergeCell ref="AB148:AB152"/>
    <mergeCell ref="V149:V153"/>
    <mergeCell ref="U149:U153"/>
    <mergeCell ref="T149:T153"/>
    <mergeCell ref="S149:S153"/>
    <mergeCell ref="R149:R153"/>
    <mergeCell ref="Q149:Q15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sqref="A1:XFD1048576"/>
    </sheetView>
  </sheetViews>
  <sheetFormatPr defaultColWidth="8.85546875" defaultRowHeight="15" x14ac:dyDescent="0.25"/>
  <cols>
    <col min="1" max="1" width="8.85546875" style="3"/>
    <col min="2" max="3" width="8.85546875" style="1"/>
    <col min="4" max="4" width="8.85546875" style="2"/>
    <col min="5" max="16384" width="8.855468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Abdel-Hady, Ahmed</dc:creator>
  <cp:lastModifiedBy>Wood, Joe</cp:lastModifiedBy>
  <cp:lastPrinted>2018-08-15T20:39:28Z</cp:lastPrinted>
  <dcterms:created xsi:type="dcterms:W3CDTF">2018-07-19T16:45:44Z</dcterms:created>
  <dcterms:modified xsi:type="dcterms:W3CDTF">2020-06-30T19:38:04Z</dcterms:modified>
</cp:coreProperties>
</file>