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wood_joe_epa_gov/Documents/DTRL - EP-C-15-08 JTI contract/WA 4-095 heat treament soil/sci hub/"/>
    </mc:Choice>
  </mc:AlternateContent>
  <xr:revisionPtr revIDLastSave="0" documentId="8_{CE6FC6DB-82FA-48B2-8944-A432C6D18EF4}" xr6:coauthVersionLast="44" xr6:coauthVersionMax="44" xr10:uidLastSave="{00000000-0000-0000-0000-000000000000}"/>
  <bookViews>
    <workbookView xWindow="-23148" yWindow="-108" windowWidth="23256" windowHeight="12576" xr2:uid="{00000000-000D-0000-FFFF-FFFF00000000}"/>
  </bookViews>
  <sheets>
    <sheet name="Summary" sheetId="2" r:id="rId1"/>
    <sheet name=" " sheetId="1" r:id="rId2"/>
  </sheets>
  <externalReferences>
    <externalReference r:id="rId3"/>
    <externalReference r:id="rId4"/>
  </externalReferenc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2" i="2" l="1"/>
  <c r="K92" i="2"/>
  <c r="L92" i="2"/>
  <c r="M92" i="2"/>
  <c r="I92" i="2"/>
  <c r="J89" i="2"/>
  <c r="K89" i="2"/>
  <c r="L89" i="2"/>
  <c r="M89" i="2"/>
  <c r="I89" i="2"/>
  <c r="J86" i="2"/>
  <c r="K86" i="2"/>
  <c r="L86" i="2"/>
  <c r="M86" i="2"/>
  <c r="I86" i="2"/>
  <c r="J83" i="2"/>
  <c r="K83" i="2"/>
  <c r="L83" i="2"/>
  <c r="M83" i="2"/>
  <c r="I83" i="2"/>
  <c r="C24" i="2" s="1"/>
  <c r="F24" i="2" s="1"/>
  <c r="C37" i="2" s="1"/>
  <c r="F37" i="2" s="1"/>
  <c r="AB25" i="2" s="1"/>
  <c r="AB54" i="2"/>
  <c r="AB64" i="2" l="1"/>
  <c r="AB37" i="2"/>
  <c r="AB53" i="2"/>
  <c r="AB41" i="2"/>
  <c r="AB52" i="2"/>
  <c r="AB63" i="2"/>
  <c r="AB24" i="2"/>
  <c r="AB40" i="2"/>
  <c r="AB51" i="2"/>
  <c r="AB28" i="2"/>
  <c r="AB39" i="2"/>
  <c r="AB27" i="2"/>
  <c r="AB38" i="2"/>
  <c r="AB67" i="2"/>
  <c r="AB26" i="2"/>
  <c r="AB66" i="2"/>
  <c r="AB50" i="2"/>
  <c r="AB65" i="2"/>
  <c r="X71" i="2"/>
  <c r="Y71" i="2"/>
  <c r="Z71" i="2"/>
  <c r="AA71" i="2"/>
  <c r="X72" i="2"/>
  <c r="Y72" i="2"/>
  <c r="Z72" i="2"/>
  <c r="AA72" i="2"/>
  <c r="X73" i="2"/>
  <c r="Y73" i="2"/>
  <c r="Z73" i="2"/>
  <c r="AA73" i="2"/>
  <c r="X74" i="2"/>
  <c r="Y74" i="2"/>
  <c r="Z74" i="2"/>
  <c r="AA74" i="2"/>
  <c r="X75" i="2"/>
  <c r="Y75" i="2"/>
  <c r="Z75" i="2"/>
  <c r="AA75" i="2"/>
  <c r="W72" i="2"/>
  <c r="W73" i="2"/>
  <c r="W74" i="2"/>
  <c r="W75" i="2"/>
  <c r="W71" i="2"/>
  <c r="X58" i="2"/>
  <c r="Y58" i="2"/>
  <c r="Z58" i="2"/>
  <c r="AA58" i="2"/>
  <c r="X59" i="2"/>
  <c r="Y59" i="2"/>
  <c r="Z59" i="2"/>
  <c r="AA59" i="2"/>
  <c r="X60" i="2"/>
  <c r="Y60" i="2"/>
  <c r="Z60" i="2"/>
  <c r="AA60" i="2"/>
  <c r="X61" i="2"/>
  <c r="Y61" i="2"/>
  <c r="Z61" i="2"/>
  <c r="AA61" i="2"/>
  <c r="X62" i="2"/>
  <c r="Y62" i="2"/>
  <c r="Z62" i="2"/>
  <c r="AA62" i="2"/>
  <c r="W59" i="2"/>
  <c r="W60" i="2"/>
  <c r="W61" i="2"/>
  <c r="W62" i="2"/>
  <c r="W58" i="2"/>
  <c r="X45" i="2"/>
  <c r="Y45" i="2"/>
  <c r="Z45" i="2"/>
  <c r="AA45" i="2"/>
  <c r="X46" i="2"/>
  <c r="Y46" i="2"/>
  <c r="Z46" i="2"/>
  <c r="AA46" i="2"/>
  <c r="X47" i="2"/>
  <c r="Y47" i="2"/>
  <c r="Z47" i="2"/>
  <c r="AA47" i="2"/>
  <c r="X48" i="2"/>
  <c r="Y48" i="2"/>
  <c r="Z48" i="2"/>
  <c r="AA48" i="2"/>
  <c r="X49" i="2"/>
  <c r="Y49" i="2"/>
  <c r="Z49" i="2"/>
  <c r="AA49" i="2"/>
  <c r="W46" i="2"/>
  <c r="W47" i="2"/>
  <c r="W48" i="2"/>
  <c r="W49" i="2"/>
  <c r="W45" i="2"/>
  <c r="W36" i="2"/>
  <c r="X36" i="2"/>
  <c r="Y36" i="2"/>
  <c r="Z36" i="2"/>
  <c r="AA36" i="2"/>
  <c r="X32" i="2"/>
  <c r="Y32" i="2"/>
  <c r="Z32" i="2"/>
  <c r="AA32" i="2"/>
  <c r="X33" i="2"/>
  <c r="Y33" i="2"/>
  <c r="Z33" i="2"/>
  <c r="AA33" i="2"/>
  <c r="X34" i="2"/>
  <c r="Y34" i="2"/>
  <c r="Z34" i="2"/>
  <c r="AA34" i="2"/>
  <c r="X35" i="2"/>
  <c r="Y35" i="2"/>
  <c r="Z35" i="2"/>
  <c r="AA35" i="2"/>
  <c r="W33" i="2"/>
  <c r="W34" i="2"/>
  <c r="W35" i="2"/>
  <c r="W32" i="2"/>
  <c r="Y19" i="2"/>
  <c r="X19" i="2" s="1"/>
  <c r="Z19" i="2"/>
  <c r="AA19" i="2"/>
  <c r="X20" i="2"/>
  <c r="Y20" i="2"/>
  <c r="Z20" i="2"/>
  <c r="AA20" i="2"/>
  <c r="X21" i="2"/>
  <c r="Y21" i="2"/>
  <c r="Z21" i="2"/>
  <c r="AA21" i="2"/>
  <c r="X22" i="2"/>
  <c r="Y22" i="2"/>
  <c r="Z22" i="2"/>
  <c r="AA22" i="2"/>
  <c r="X23" i="2"/>
  <c r="Y23" i="2"/>
  <c r="Z23" i="2"/>
  <c r="AA23" i="2"/>
  <c r="W20" i="2"/>
  <c r="W21" i="2"/>
  <c r="W22" i="2"/>
  <c r="W23" i="2"/>
  <c r="W19" i="2"/>
  <c r="J58" i="2"/>
  <c r="K58" i="2"/>
  <c r="L58" i="2"/>
  <c r="M58" i="2"/>
  <c r="I58" i="2"/>
  <c r="J45" i="2"/>
  <c r="K45" i="2"/>
  <c r="L45" i="2"/>
  <c r="M45" i="2"/>
  <c r="I45" i="2"/>
  <c r="M19" i="2"/>
  <c r="J32" i="2"/>
  <c r="K32" i="2"/>
  <c r="L32" i="2"/>
  <c r="M32" i="2"/>
  <c r="I32" i="2"/>
  <c r="L19" i="2"/>
  <c r="I19" i="2"/>
  <c r="J91" i="2"/>
  <c r="K91" i="2"/>
  <c r="L91" i="2"/>
  <c r="M91" i="2"/>
  <c r="I91" i="2"/>
  <c r="J88" i="2"/>
  <c r="K88" i="2"/>
  <c r="L88" i="2"/>
  <c r="M88" i="2"/>
  <c r="I88" i="2"/>
  <c r="J85" i="2"/>
  <c r="K85" i="2"/>
  <c r="L85" i="2"/>
  <c r="M85" i="2"/>
  <c r="I85" i="2"/>
  <c r="J82" i="2"/>
  <c r="K82" i="2"/>
  <c r="L82" i="2"/>
  <c r="M82" i="2"/>
  <c r="I82" i="2"/>
  <c r="M68" i="2"/>
  <c r="M69" i="2"/>
  <c r="M70" i="2"/>
  <c r="I69" i="2"/>
  <c r="I70" i="2"/>
  <c r="I68" i="2"/>
  <c r="J55" i="2"/>
  <c r="K55" i="2"/>
  <c r="L55" i="2"/>
  <c r="M55" i="2"/>
  <c r="J56" i="2"/>
  <c r="K56" i="2"/>
  <c r="L56" i="2"/>
  <c r="M56" i="2"/>
  <c r="J57" i="2"/>
  <c r="K57" i="2"/>
  <c r="L57" i="2"/>
  <c r="M57" i="2"/>
  <c r="I56" i="2"/>
  <c r="I57" i="2"/>
  <c r="I55" i="2"/>
  <c r="J42" i="2"/>
  <c r="K42" i="2"/>
  <c r="L42" i="2"/>
  <c r="M42" i="2"/>
  <c r="J43" i="2"/>
  <c r="K43" i="2"/>
  <c r="L43" i="2"/>
  <c r="M43" i="2"/>
  <c r="J44" i="2"/>
  <c r="K44" i="2"/>
  <c r="L44" i="2"/>
  <c r="M44" i="2"/>
  <c r="I43" i="2"/>
  <c r="I44" i="2"/>
  <c r="I42" i="2"/>
  <c r="J29" i="2"/>
  <c r="K29" i="2"/>
  <c r="L29" i="2"/>
  <c r="M29" i="2"/>
  <c r="J30" i="2"/>
  <c r="K30" i="2"/>
  <c r="L30" i="2"/>
  <c r="M30" i="2"/>
  <c r="J31" i="2"/>
  <c r="K31" i="2"/>
  <c r="L31" i="2"/>
  <c r="M31" i="2"/>
  <c r="I30" i="2"/>
  <c r="I31" i="2"/>
  <c r="I29" i="2"/>
  <c r="M14" i="2"/>
  <c r="M15" i="2"/>
  <c r="M16" i="2"/>
  <c r="I15" i="2"/>
  <c r="I16" i="2"/>
  <c r="I14" i="2"/>
  <c r="M3" i="2"/>
  <c r="M4" i="2"/>
  <c r="M5" i="2"/>
  <c r="M6" i="2"/>
  <c r="M7" i="2"/>
  <c r="M8" i="2"/>
  <c r="M9" i="2"/>
  <c r="M10" i="2"/>
  <c r="M11" i="2"/>
  <c r="M12" i="2"/>
  <c r="I4" i="2"/>
  <c r="I5" i="2"/>
  <c r="I6" i="2"/>
  <c r="I7" i="2"/>
  <c r="I8" i="2"/>
  <c r="I9" i="2"/>
  <c r="I10" i="2"/>
  <c r="I11" i="2"/>
  <c r="I12" i="2"/>
  <c r="I3" i="2"/>
  <c r="AC50" i="2" l="1"/>
  <c r="AD50" i="2"/>
  <c r="AD37" i="2"/>
  <c r="AC37" i="2"/>
  <c r="AB61" i="2"/>
  <c r="AB62" i="2"/>
  <c r="AB58" i="2"/>
  <c r="AB59" i="2"/>
  <c r="AB60" i="2"/>
  <c r="AC24" i="2"/>
  <c r="AD24" i="2"/>
  <c r="AD63" i="2"/>
  <c r="AC63" i="2"/>
  <c r="AB33" i="2"/>
  <c r="AB34" i="2"/>
  <c r="AB35" i="2"/>
  <c r="AB36" i="2"/>
  <c r="AB32" i="2"/>
  <c r="AB45" i="2"/>
  <c r="AB46" i="2"/>
  <c r="AB47" i="2"/>
  <c r="AB48" i="2"/>
  <c r="AB49" i="2"/>
  <c r="L3" i="2"/>
  <c r="K3" i="2"/>
  <c r="AC58" i="2" l="1"/>
  <c r="AD58" i="2"/>
  <c r="AD32" i="2"/>
  <c r="AC32" i="2"/>
  <c r="AD45" i="2"/>
  <c r="AC45" i="2"/>
  <c r="L4" i="2"/>
  <c r="J3" i="2"/>
  <c r="L5" i="2" l="1"/>
  <c r="J4" i="2"/>
  <c r="K4" i="2"/>
  <c r="K5" i="2"/>
  <c r="L6" i="2" l="1"/>
  <c r="J5" i="2"/>
  <c r="L7" i="2" l="1"/>
  <c r="L12" i="2"/>
  <c r="L10" i="2"/>
  <c r="L9" i="2"/>
  <c r="L11" i="2"/>
  <c r="L8" i="2"/>
  <c r="J6" i="2"/>
  <c r="K6" i="2"/>
  <c r="K12" i="2"/>
  <c r="K7" i="2"/>
  <c r="J8" i="2" l="1"/>
  <c r="K8" i="2"/>
  <c r="J9" i="2"/>
  <c r="K9" i="2"/>
  <c r="J10" i="2"/>
  <c r="K10" i="2"/>
  <c r="J11" i="2"/>
  <c r="K11" i="2"/>
  <c r="J12" i="2"/>
  <c r="J7" i="2"/>
  <c r="L69" i="2" l="1"/>
  <c r="L68" i="2"/>
  <c r="L70" i="2"/>
  <c r="K68" i="2"/>
  <c r="J69" i="2" l="1"/>
  <c r="K69" i="2"/>
  <c r="J70" i="2"/>
  <c r="K70" i="2"/>
  <c r="J68" i="2"/>
  <c r="AB80" i="2" l="1"/>
  <c r="AB78" i="2"/>
  <c r="AB77" i="2"/>
  <c r="AB79" i="2"/>
  <c r="AB76" i="2"/>
  <c r="AB75" i="2"/>
  <c r="AB73" i="2"/>
  <c r="AB74" i="2"/>
  <c r="AB72" i="2"/>
  <c r="AB71" i="2"/>
  <c r="L14" i="2"/>
  <c r="L16" i="2"/>
  <c r="L15" i="2"/>
  <c r="AD76" i="2" l="1"/>
  <c r="AC76" i="2"/>
  <c r="AD71" i="2"/>
  <c r="AC71" i="2"/>
  <c r="J14" i="2"/>
  <c r="K14" i="2"/>
  <c r="J15" i="2" l="1"/>
  <c r="K15" i="2"/>
  <c r="J16" i="2" l="1"/>
  <c r="K16" i="2"/>
  <c r="T76" i="2" l="1"/>
  <c r="R76" i="2"/>
  <c r="U76" i="2"/>
  <c r="Q76" i="2"/>
  <c r="V76" i="2" l="1"/>
  <c r="S76" i="2"/>
  <c r="Q71" i="2" l="1"/>
  <c r="R71" i="2"/>
  <c r="T71" i="2"/>
  <c r="U71" i="2"/>
  <c r="S71" i="2" l="1"/>
  <c r="V71" i="2"/>
  <c r="G68" i="2" l="1"/>
  <c r="C68" i="2"/>
  <c r="D68" i="2"/>
  <c r="F68" i="2"/>
  <c r="H68" i="2" l="1"/>
  <c r="E68" i="2"/>
  <c r="F3" i="2" l="1"/>
  <c r="G3" i="2"/>
  <c r="H3" i="2" l="1"/>
  <c r="C3" i="2"/>
  <c r="D3" i="2"/>
  <c r="E3" i="2" l="1"/>
  <c r="F63" i="2" l="1"/>
  <c r="C58" i="2"/>
  <c r="F58" i="2"/>
  <c r="F45" i="2"/>
  <c r="F32" i="2"/>
  <c r="F50" i="2"/>
  <c r="C50" i="2"/>
  <c r="C32" i="2"/>
  <c r="C45" i="2" l="1"/>
  <c r="C63" i="2"/>
  <c r="Q19" i="2" l="1"/>
  <c r="R63" i="2" l="1"/>
  <c r="T58" i="2"/>
  <c r="U50" i="2"/>
  <c r="U45" i="2"/>
  <c r="T37" i="2"/>
  <c r="U32" i="2"/>
  <c r="F55" i="2" l="1"/>
  <c r="T63" i="2"/>
  <c r="R45" i="2"/>
  <c r="U37" i="2"/>
  <c r="V37" i="2" s="1"/>
  <c r="U58" i="2"/>
  <c r="V58" i="2" s="1"/>
  <c r="U63" i="2"/>
  <c r="T45" i="2"/>
  <c r="V45" i="2" s="1"/>
  <c r="G55" i="2"/>
  <c r="H55" i="2" s="1"/>
  <c r="R58" i="2"/>
  <c r="Q58" i="2"/>
  <c r="Q63" i="2"/>
  <c r="T32" i="2"/>
  <c r="V32" i="2" s="1"/>
  <c r="T50" i="2"/>
  <c r="V50" i="2" s="1"/>
  <c r="S63" i="2" l="1"/>
  <c r="V63" i="2"/>
  <c r="Q45" i="2"/>
  <c r="Q37" i="2"/>
  <c r="R37" i="2"/>
  <c r="C55" i="2"/>
  <c r="D55" i="2"/>
  <c r="Q50" i="2"/>
  <c r="R50" i="2"/>
  <c r="S58" i="2"/>
  <c r="T24" i="2"/>
  <c r="U24" i="2"/>
  <c r="U19" i="2"/>
  <c r="T19" i="2"/>
  <c r="Q32" i="2"/>
  <c r="R32" i="2"/>
  <c r="S45" i="2" l="1"/>
  <c r="E55" i="2"/>
  <c r="S32" i="2"/>
  <c r="S50" i="2"/>
  <c r="S37" i="2"/>
  <c r="V19" i="2"/>
  <c r="R19" i="2"/>
  <c r="V24" i="2"/>
  <c r="R24" i="2"/>
  <c r="Q24" i="2"/>
  <c r="S24" i="2" l="1"/>
  <c r="S19" i="2"/>
  <c r="G82" i="2" l="1"/>
  <c r="F85" i="2"/>
  <c r="G85" i="2"/>
  <c r="G91" i="2"/>
  <c r="F91" i="2"/>
  <c r="F88" i="2"/>
  <c r="G88" i="2"/>
  <c r="D85" i="2"/>
  <c r="F82" i="2"/>
  <c r="H88" i="2" l="1"/>
  <c r="C85" i="2"/>
  <c r="E85" i="2" s="1"/>
  <c r="D91" i="2"/>
  <c r="H91" i="2"/>
  <c r="C91" i="2"/>
  <c r="D88" i="2"/>
  <c r="C88" i="2"/>
  <c r="H85" i="2"/>
  <c r="D82" i="2"/>
  <c r="C82" i="2"/>
  <c r="E91" i="2" l="1"/>
  <c r="E88" i="2"/>
  <c r="H82" i="2"/>
  <c r="E82" i="2" l="1"/>
  <c r="G42" i="2" l="1"/>
  <c r="F42" i="2"/>
  <c r="D42" i="2" l="1"/>
  <c r="C42" i="2"/>
  <c r="H42" i="2"/>
  <c r="E42" i="2" l="1"/>
  <c r="F14" i="2" l="1"/>
  <c r="G14" i="2"/>
  <c r="D29" i="2"/>
  <c r="C29" i="2"/>
  <c r="G29" i="2"/>
  <c r="F29" i="2"/>
  <c r="H14" i="2" l="1"/>
  <c r="D14" i="2"/>
  <c r="C14" i="2"/>
  <c r="E29" i="2"/>
  <c r="H29" i="2"/>
  <c r="E14" i="2" l="1"/>
  <c r="K19" i="2" l="1"/>
  <c r="F19" i="2" s="1"/>
  <c r="J19" i="2" l="1"/>
  <c r="AB20" i="2" l="1"/>
  <c r="AB21" i="2"/>
  <c r="AB22" i="2"/>
  <c r="AB23" i="2"/>
  <c r="AB19" i="2"/>
  <c r="C19" i="2"/>
  <c r="AD19" i="2" l="1"/>
  <c r="AC19" i="2"/>
</calcChain>
</file>

<file path=xl/sharedStrings.xml><?xml version="1.0" encoding="utf-8"?>
<sst xmlns="http://schemas.openxmlformats.org/spreadsheetml/2006/main" count="169" uniqueCount="75">
  <si>
    <t>Mean Log CFU/Sample</t>
  </si>
  <si>
    <t>Log CFU/Sample Std Dev</t>
  </si>
  <si>
    <t>Log CFU/Sample %RSD</t>
  </si>
  <si>
    <t>Mean CFU/Sample</t>
  </si>
  <si>
    <t>CFU/Sample Std Dev</t>
  </si>
  <si>
    <t>CFU/Sample %RSD</t>
  </si>
  <si>
    <t>Sample ID</t>
  </si>
  <si>
    <t>Log CFU/Sample</t>
  </si>
  <si>
    <t>CFU/sample</t>
  </si>
  <si>
    <t>CFU/ml</t>
  </si>
  <si>
    <t>Sample Volume (ml)</t>
  </si>
  <si>
    <t>Inoculation Controls</t>
  </si>
  <si>
    <t xml:space="preserve"> </t>
  </si>
  <si>
    <t>Positive Controls</t>
  </si>
  <si>
    <t>Stainless-Steel Inoculation Controls</t>
  </si>
  <si>
    <t>Types of Samples</t>
  </si>
  <si>
    <t>Notes:  Sample not in the countable could not be plated with a larger volume due to background contamination.</t>
  </si>
  <si>
    <t>Largest volume plated was either 250 µl or 500 µl depending on the amount of background contamination.</t>
  </si>
  <si>
    <t>Pictures of representative plates are available on DTRL.</t>
  </si>
  <si>
    <t>Clayey Soil</t>
  </si>
  <si>
    <t>Post - Inoculation Time</t>
  </si>
  <si>
    <t>Loamy Soil</t>
  </si>
  <si>
    <t>Sandy Soils</t>
  </si>
  <si>
    <t>Sandy Soil</t>
  </si>
  <si>
    <t xml:space="preserve">Stainless-Steel </t>
  </si>
  <si>
    <t>Stainless Steel</t>
  </si>
  <si>
    <t>Clayey Soils</t>
  </si>
  <si>
    <t>Loamy Soils</t>
  </si>
  <si>
    <t>Day 0</t>
  </si>
  <si>
    <t>Negative Controls</t>
  </si>
  <si>
    <t>Heat Treated Samples</t>
  </si>
  <si>
    <t>Heat Treatment Effectivenss</t>
  </si>
  <si>
    <t>BIs</t>
  </si>
  <si>
    <t>Day 8</t>
  </si>
  <si>
    <t>Day 15</t>
  </si>
  <si>
    <t>Non-Detects</t>
  </si>
  <si>
    <t>Material</t>
  </si>
  <si>
    <t>Stainless-Steel Positive Controls</t>
  </si>
  <si>
    <t>Average LR (CFU)</t>
  </si>
  <si>
    <t>Standrd Deviation (log (CFU)</t>
  </si>
  <si>
    <t>Exposure Time</t>
  </si>
  <si>
    <t>Temporal Log reduction (LRi)</t>
  </si>
  <si>
    <t>95-P1-SS-80c-80RH-PC-2W-01</t>
  </si>
  <si>
    <t>95-P1-SS-80c-80rh-BS-2W-01</t>
  </si>
  <si>
    <t>95-P1-SS-80c-80rh-BS-2W-02</t>
  </si>
  <si>
    <t>95-P1-SS-80c-80rh-BS-2W-03</t>
  </si>
  <si>
    <t>95-P1-SS-80c-80rh-BS-2W-04</t>
  </si>
  <si>
    <t>95-P1-SS-80c-80rh-BS-2W-05</t>
  </si>
  <si>
    <t>95-P1-CL-80C-80RH-PC-2W-01</t>
  </si>
  <si>
    <t>95-P1-CL-80C-80RH-TS-2W-01</t>
  </si>
  <si>
    <t>95-P1-CL-80C-80RH-TS-2W-02</t>
  </si>
  <si>
    <t>95-P1-CL-80C-80RH-TS-2W-03</t>
  </si>
  <si>
    <t>95-P1-CL-80C-80RH-TS-2W-04</t>
  </si>
  <si>
    <t>95-P1-CL-80C-80RH-TS-2W-05</t>
  </si>
  <si>
    <t>95-P1-LO-80C-80RH-PC-2W-01</t>
  </si>
  <si>
    <t>95-P1-LO-80C-80RH-TS-2W-01</t>
  </si>
  <si>
    <t>95-P1-LO-80C-80RH-TS-2W-02</t>
  </si>
  <si>
    <t>95-P1-LO-80C-80RH-TS-2W-03</t>
  </si>
  <si>
    <t>95-P1-LO-80C-80RH-TS-2W-04</t>
  </si>
  <si>
    <t>95-P1-LO-80C-80RH-TS-2W-05</t>
  </si>
  <si>
    <t>95-P1-SA-80C-80RH-PC-2W-01</t>
  </si>
  <si>
    <t>95-P1-SA-80C-80RH-TS-2W-01</t>
  </si>
  <si>
    <t>95-P1-SA-80C-80RH-TS-2W-02</t>
  </si>
  <si>
    <t>95-P1-SA-80C-80RH-TS-2W-03</t>
  </si>
  <si>
    <t>95-P1-SA-80C-80RH-TS-2W-04</t>
  </si>
  <si>
    <t>95-P1-SA-80C-80RH-TS-2W-05</t>
  </si>
  <si>
    <t>95-P1-BI-80c-80rh-BS-2W-01</t>
  </si>
  <si>
    <t>95-P1-BI-80c-80rh-BS-2W-02</t>
  </si>
  <si>
    <t>95-P1-BI-80c-80rh-BS-2W-03</t>
  </si>
  <si>
    <t>95-P1-BI-80c-80rh-BS-2W-04</t>
  </si>
  <si>
    <t>95-P1-BI-80c-80rh-BS-2W-05</t>
  </si>
  <si>
    <t>95-P1-SS-80c-80rh-NC-2W-01</t>
  </si>
  <si>
    <t>95-P1-CL-80C-80RH-NC-2W-01</t>
  </si>
  <si>
    <t>95-P1-LO-80C-80RH-NC-2W-01</t>
  </si>
  <si>
    <t>95-P1-SA-80C-80RH-NC-2W-01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</si>
</sst>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8"/>
      <name val="Microsoft Sans Serif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Microsoft Sans Serif"/>
      <family val="2"/>
    </font>
    <font>
      <b/>
      <sz val="16"/>
      <color theme="8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1">
    <xf numFmtId="0" fontId="0" fillId="0" borderId="0" xfId="0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/>
    <xf numFmtId="0" fontId="8" fillId="0" borderId="0" xfId="0" applyFont="1"/>
    <xf numFmtId="0" fontId="0" fillId="4" borderId="0" xfId="0" applyFill="1"/>
    <xf numFmtId="0" fontId="7" fillId="0" borderId="1" xfId="0" applyFont="1" applyFill="1" applyBorder="1" applyAlignment="1">
      <alignment horizontal="center" vertical="center"/>
    </xf>
    <xf numFmtId="0" fontId="6" fillId="0" borderId="22" xfId="0" applyFont="1" applyBorder="1" applyAlignment="1"/>
    <xf numFmtId="0" fontId="0" fillId="0" borderId="23" xfId="0" applyBorder="1" applyAlignment="1"/>
    <xf numFmtId="0" fontId="0" fillId="0" borderId="24" xfId="0" applyBorder="1" applyAlignment="1"/>
    <xf numFmtId="0" fontId="6" fillId="0" borderId="25" xfId="0" applyFont="1" applyBorder="1"/>
    <xf numFmtId="0" fontId="0" fillId="0" borderId="16" xfId="0" applyBorder="1"/>
    <xf numFmtId="0" fontId="6" fillId="0" borderId="26" xfId="0" applyFont="1" applyBorder="1"/>
    <xf numFmtId="0" fontId="0" fillId="0" borderId="18" xfId="0" applyBorder="1"/>
    <xf numFmtId="0" fontId="0" fillId="0" borderId="19" xfId="0" applyBorder="1"/>
    <xf numFmtId="2" fontId="0" fillId="0" borderId="0" xfId="0" applyNumberFormat="1"/>
    <xf numFmtId="0" fontId="2" fillId="0" borderId="0" xfId="0" applyFont="1" applyFill="1" applyBorder="1" applyAlignment="1">
      <alignment vertical="center" textRotation="90"/>
    </xf>
    <xf numFmtId="0" fontId="0" fillId="0" borderId="0" xfId="0" applyFill="1" applyBorder="1" applyAlignment="1">
      <alignment vertical="center"/>
    </xf>
    <xf numFmtId="0" fontId="0" fillId="0" borderId="0" xfId="0" applyFill="1"/>
    <xf numFmtId="2" fontId="0" fillId="0" borderId="0" xfId="0" applyNumberFormat="1" applyFill="1" applyBorder="1" applyAlignment="1">
      <alignment vertical="center"/>
    </xf>
    <xf numFmtId="11" fontId="0" fillId="0" borderId="0" xfId="0" applyNumberFormat="1"/>
    <xf numFmtId="0" fontId="0" fillId="5" borderId="7" xfId="0" applyFill="1" applyBorder="1" applyAlignment="1">
      <alignment vertical="center"/>
    </xf>
    <xf numFmtId="2" fontId="4" fillId="5" borderId="1" xfId="0" applyNumberFormat="1" applyFont="1" applyFill="1" applyBorder="1" applyAlignment="1">
      <alignment vertical="center"/>
    </xf>
    <xf numFmtId="11" fontId="4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0" xfId="0" applyFill="1"/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0" fillId="8" borderId="7" xfId="0" applyFill="1" applyBorder="1" applyAlignment="1">
      <alignment vertical="center"/>
    </xf>
    <xf numFmtId="2" fontId="4" fillId="8" borderId="1" xfId="0" applyNumberFormat="1" applyFont="1" applyFill="1" applyBorder="1" applyAlignment="1">
      <alignment vertical="center"/>
    </xf>
    <xf numFmtId="11" fontId="4" fillId="8" borderId="1" xfId="0" applyNumberFormat="1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2" borderId="0" xfId="0" applyFill="1"/>
    <xf numFmtId="0" fontId="3" fillId="0" borderId="0" xfId="0" applyFont="1" applyFill="1" applyBorder="1" applyAlignment="1">
      <alignment horizontal="center" vertical="center" wrapText="1"/>
    </xf>
    <xf numFmtId="11" fontId="0" fillId="0" borderId="0" xfId="0" applyNumberFormat="1" applyFill="1" applyBorder="1" applyAlignment="1">
      <alignment vertical="center"/>
    </xf>
    <xf numFmtId="11" fontId="0" fillId="7" borderId="1" xfId="0" applyNumberFormat="1" applyFill="1" applyBorder="1" applyAlignment="1">
      <alignment vertical="center"/>
    </xf>
    <xf numFmtId="11" fontId="0" fillId="2" borderId="1" xfId="0" applyNumberFormat="1" applyFill="1" applyBorder="1" applyAlignment="1">
      <alignment vertical="center"/>
    </xf>
    <xf numFmtId="11" fontId="0" fillId="8" borderId="1" xfId="0" applyNumberFormat="1" applyFill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6" borderId="12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0" fontId="0" fillId="9" borderId="20" xfId="0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0" fillId="9" borderId="1" xfId="0" applyNumberFormat="1" applyFill="1" applyBorder="1" applyAlignment="1">
      <alignment vertical="center"/>
    </xf>
    <xf numFmtId="164" fontId="0" fillId="8" borderId="7" xfId="0" applyNumberFormat="1" applyFill="1" applyBorder="1" applyAlignment="1">
      <alignment vertical="center"/>
    </xf>
    <xf numFmtId="164" fontId="0" fillId="8" borderId="1" xfId="0" applyNumberFormat="1" applyFill="1" applyBorder="1" applyAlignment="1">
      <alignment vertical="center"/>
    </xf>
    <xf numFmtId="164" fontId="0" fillId="5" borderId="7" xfId="0" applyNumberFormat="1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8" fillId="2" borderId="12" xfId="0" applyNumberFormat="1" applyFont="1" applyFill="1" applyBorder="1" applyAlignment="1">
      <alignment vertical="center"/>
    </xf>
    <xf numFmtId="164" fontId="0" fillId="0" borderId="0" xfId="0" applyNumberFormat="1"/>
    <xf numFmtId="165" fontId="3" fillId="0" borderId="1" xfId="0" applyNumberFormat="1" applyFont="1" applyBorder="1" applyAlignment="1">
      <alignment horizontal="center" vertical="center" wrapText="1"/>
    </xf>
    <xf numFmtId="165" fontId="0" fillId="9" borderId="1" xfId="0" applyNumberFormat="1" applyFill="1" applyBorder="1" applyAlignment="1">
      <alignment vertical="center"/>
    </xf>
    <xf numFmtId="165" fontId="0" fillId="8" borderId="7" xfId="0" applyNumberFormat="1" applyFill="1" applyBorder="1" applyAlignment="1">
      <alignment vertical="center"/>
    </xf>
    <xf numFmtId="165" fontId="0" fillId="8" borderId="1" xfId="0" applyNumberFormat="1" applyFill="1" applyBorder="1" applyAlignment="1">
      <alignment vertical="center"/>
    </xf>
    <xf numFmtId="165" fontId="0" fillId="5" borderId="7" xfId="0" applyNumberFormat="1" applyFill="1" applyBorder="1" applyAlignment="1">
      <alignment vertical="center"/>
    </xf>
    <xf numFmtId="165" fontId="0" fillId="5" borderId="1" xfId="0" applyNumberForma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8" fillId="2" borderId="12" xfId="0" applyNumberFormat="1" applyFont="1" applyFill="1" applyBorder="1" applyAlignment="1">
      <alignment vertical="center"/>
    </xf>
    <xf numFmtId="165" fontId="0" fillId="0" borderId="0" xfId="0" applyNumberFormat="1"/>
    <xf numFmtId="165" fontId="0" fillId="9" borderId="12" xfId="0" applyNumberFormat="1" applyFill="1" applyBorder="1" applyAlignment="1">
      <alignment vertical="center"/>
    </xf>
    <xf numFmtId="164" fontId="0" fillId="9" borderId="12" xfId="0" applyNumberFormat="1" applyFill="1" applyBorder="1" applyAlignment="1">
      <alignment vertical="center"/>
    </xf>
    <xf numFmtId="0" fontId="0" fillId="10" borderId="7" xfId="0" applyFont="1" applyFill="1" applyBorder="1" applyAlignment="1">
      <alignment vertical="center"/>
    </xf>
    <xf numFmtId="165" fontId="0" fillId="10" borderId="7" xfId="0" applyNumberFormat="1" applyFont="1" applyFill="1" applyBorder="1" applyAlignment="1">
      <alignment vertical="center"/>
    </xf>
    <xf numFmtId="164" fontId="0" fillId="10" borderId="7" xfId="0" applyNumberFormat="1" applyFont="1" applyFill="1" applyBorder="1" applyAlignment="1">
      <alignment vertical="center"/>
    </xf>
    <xf numFmtId="0" fontId="0" fillId="10" borderId="1" xfId="0" applyFont="1" applyFill="1" applyBorder="1" applyAlignment="1">
      <alignment vertical="center"/>
    </xf>
    <xf numFmtId="165" fontId="0" fillId="10" borderId="1" xfId="0" applyNumberFormat="1" applyFont="1" applyFill="1" applyBorder="1" applyAlignment="1">
      <alignment vertical="center"/>
    </xf>
    <xf numFmtId="164" fontId="0" fillId="10" borderId="1" xfId="0" applyNumberFormat="1" applyFont="1" applyFill="1" applyBorder="1" applyAlignment="1">
      <alignment vertical="center"/>
    </xf>
    <xf numFmtId="2" fontId="4" fillId="10" borderId="1" xfId="0" applyNumberFormat="1" applyFont="1" applyFill="1" applyBorder="1" applyAlignment="1">
      <alignment vertical="center"/>
    </xf>
    <xf numFmtId="11" fontId="4" fillId="10" borderId="1" xfId="0" applyNumberFormat="1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165" fontId="0" fillId="10" borderId="1" xfId="0" applyNumberFormat="1" applyFill="1" applyBorder="1" applyAlignment="1">
      <alignment vertical="center"/>
    </xf>
    <xf numFmtId="164" fontId="0" fillId="10" borderId="1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165" fontId="0" fillId="11" borderId="7" xfId="0" applyNumberFormat="1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165" fontId="0" fillId="11" borderId="1" xfId="0" applyNumberFormat="1" applyFill="1" applyBorder="1" applyAlignment="1">
      <alignment vertical="center"/>
    </xf>
    <xf numFmtId="2" fontId="4" fillId="11" borderId="1" xfId="0" applyNumberFormat="1" applyFont="1" applyFill="1" applyBorder="1" applyAlignment="1">
      <alignment vertical="center"/>
    </xf>
    <xf numFmtId="11" fontId="4" fillId="11" borderId="1" xfId="0" applyNumberFormat="1" applyFont="1" applyFill="1" applyBorder="1" applyAlignment="1">
      <alignment vertical="center"/>
    </xf>
    <xf numFmtId="164" fontId="0" fillId="11" borderId="7" xfId="0" applyNumberFormat="1" applyFill="1" applyBorder="1" applyAlignment="1">
      <alignment vertical="center"/>
    </xf>
    <xf numFmtId="164" fontId="0" fillId="11" borderId="1" xfId="0" applyNumberFormat="1" applyFill="1" applyBorder="1" applyAlignment="1">
      <alignment vertical="center"/>
    </xf>
    <xf numFmtId="0" fontId="0" fillId="12" borderId="7" xfId="0" applyFill="1" applyBorder="1" applyAlignment="1">
      <alignment vertical="center"/>
    </xf>
    <xf numFmtId="165" fontId="0" fillId="12" borderId="7" xfId="0" applyNumberFormat="1" applyFill="1" applyBorder="1" applyAlignment="1">
      <alignment vertical="center"/>
    </xf>
    <xf numFmtId="164" fontId="0" fillId="12" borderId="7" xfId="0" applyNumberForma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165" fontId="0" fillId="12" borderId="1" xfId="0" applyNumberFormat="1" applyFill="1" applyBorder="1" applyAlignment="1">
      <alignment vertical="center"/>
    </xf>
    <xf numFmtId="164" fontId="0" fillId="12" borderId="1" xfId="0" applyNumberFormat="1" applyFill="1" applyBorder="1" applyAlignment="1">
      <alignment vertical="center"/>
    </xf>
    <xf numFmtId="2" fontId="4" fillId="12" borderId="1" xfId="0" applyNumberFormat="1" applyFont="1" applyFill="1" applyBorder="1" applyAlignment="1">
      <alignment vertical="center"/>
    </xf>
    <xf numFmtId="11" fontId="4" fillId="12" borderId="1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9" borderId="10" xfId="0" applyFont="1" applyFill="1" applyBorder="1" applyAlignment="1">
      <alignment vertical="center"/>
    </xf>
    <xf numFmtId="9" fontId="10" fillId="3" borderId="9" xfId="1" applyFont="1" applyFill="1" applyBorder="1" applyAlignment="1">
      <alignment vertical="center"/>
    </xf>
    <xf numFmtId="9" fontId="10" fillId="3" borderId="1" xfId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1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2" fontId="0" fillId="2" borderId="12" xfId="0" applyNumberFormat="1" applyFill="1" applyBorder="1" applyAlignment="1">
      <alignment vertical="center"/>
    </xf>
    <xf numFmtId="2" fontId="2" fillId="3" borderId="0" xfId="0" applyNumberFormat="1" applyFont="1" applyFill="1" applyBorder="1" applyAlignment="1">
      <alignment horizontal="center" vertical="center"/>
    </xf>
    <xf numFmtId="2" fontId="0" fillId="7" borderId="32" xfId="0" applyNumberFormat="1" applyFill="1" applyBorder="1" applyAlignment="1">
      <alignment vertical="center"/>
    </xf>
    <xf numFmtId="2" fontId="0" fillId="2" borderId="32" xfId="0" applyNumberFormat="1" applyFill="1" applyBorder="1" applyAlignment="1">
      <alignment vertical="center"/>
    </xf>
    <xf numFmtId="2" fontId="7" fillId="3" borderId="0" xfId="0" applyNumberFormat="1" applyFont="1" applyFill="1" applyBorder="1" applyAlignment="1">
      <alignment horizontal="center" vertical="center" textRotation="90"/>
    </xf>
    <xf numFmtId="2" fontId="0" fillId="8" borderId="32" xfId="0" applyNumberFormat="1" applyFill="1" applyBorder="1" applyAlignment="1">
      <alignment vertical="center"/>
    </xf>
    <xf numFmtId="2" fontId="7" fillId="3" borderId="0" xfId="0" applyNumberFormat="1" applyFont="1" applyFill="1" applyBorder="1" applyAlignment="1">
      <alignment horizontal="center" vertical="center" textRotation="1"/>
    </xf>
    <xf numFmtId="2" fontId="7" fillId="5" borderId="0" xfId="0" applyNumberFormat="1" applyFont="1" applyFill="1" applyBorder="1" applyAlignment="1">
      <alignment horizontal="center" vertical="center" textRotation="1"/>
    </xf>
    <xf numFmtId="2" fontId="0" fillId="0" borderId="0" xfId="0" applyNumberFormat="1" applyFill="1"/>
    <xf numFmtId="2" fontId="0" fillId="7" borderId="1" xfId="0" applyNumberFormat="1" applyFill="1" applyBorder="1" applyAlignment="1">
      <alignment vertical="center"/>
    </xf>
    <xf numFmtId="2" fontId="0" fillId="8" borderId="1" xfId="0" applyNumberFormat="1" applyFill="1" applyBorder="1" applyAlignment="1">
      <alignment vertical="center"/>
    </xf>
    <xf numFmtId="165" fontId="8" fillId="9" borderId="1" xfId="0" applyNumberFormat="1" applyFont="1" applyFill="1" applyBorder="1" applyAlignment="1">
      <alignment vertical="center"/>
    </xf>
    <xf numFmtId="164" fontId="8" fillId="9" borderId="1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vertical="center"/>
    </xf>
    <xf numFmtId="0" fontId="2" fillId="7" borderId="9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11" fontId="4" fillId="7" borderId="1" xfId="0" applyNumberFormat="1" applyFont="1" applyFill="1" applyBorder="1" applyAlignment="1">
      <alignment horizontal="center" vertical="center"/>
    </xf>
    <xf numFmtId="11" fontId="5" fillId="7" borderId="1" xfId="0" applyNumberFormat="1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2" fontId="4" fillId="8" borderId="1" xfId="0" applyNumberFormat="1" applyFont="1" applyFill="1" applyBorder="1" applyAlignment="1">
      <alignment horizontal="center" vertical="center"/>
    </xf>
    <xf numFmtId="2" fontId="0" fillId="8" borderId="1" xfId="0" applyNumberFormat="1" applyFill="1" applyBorder="1" applyAlignment="1">
      <alignment horizontal="center" vertical="center"/>
    </xf>
    <xf numFmtId="9" fontId="0" fillId="8" borderId="1" xfId="1" applyFont="1" applyFill="1" applyBorder="1" applyAlignment="1">
      <alignment horizontal="center" vertical="center"/>
    </xf>
    <xf numFmtId="11" fontId="4" fillId="8" borderId="1" xfId="0" applyNumberFormat="1" applyFont="1" applyFill="1" applyBorder="1" applyAlignment="1">
      <alignment horizontal="center" vertical="center"/>
    </xf>
    <xf numFmtId="11" fontId="5" fillId="8" borderId="1" xfId="0" applyNumberFormat="1" applyFont="1" applyFill="1" applyBorder="1" applyAlignment="1">
      <alignment horizontal="center" vertical="center"/>
    </xf>
    <xf numFmtId="0" fontId="2" fillId="11" borderId="31" xfId="0" applyFont="1" applyFill="1" applyBorder="1" applyAlignment="1">
      <alignment horizontal="center" vertical="center" textRotation="90"/>
    </xf>
    <xf numFmtId="0" fontId="2" fillId="11" borderId="29" xfId="0" applyFont="1" applyFill="1" applyBorder="1" applyAlignment="1">
      <alignment horizontal="center" vertical="center" textRotation="90"/>
    </xf>
    <xf numFmtId="0" fontId="7" fillId="8" borderId="31" xfId="0" applyFont="1" applyFill="1" applyBorder="1" applyAlignment="1">
      <alignment horizontal="center" vertical="center" textRotation="90"/>
    </xf>
    <xf numFmtId="0" fontId="7" fillId="8" borderId="29" xfId="0" applyFont="1" applyFill="1" applyBorder="1" applyAlignment="1">
      <alignment horizontal="center" vertical="center" textRotation="90"/>
    </xf>
    <xf numFmtId="0" fontId="2" fillId="12" borderId="31" xfId="0" applyFont="1" applyFill="1" applyBorder="1" applyAlignment="1">
      <alignment horizontal="center" vertical="center" textRotation="90"/>
    </xf>
    <xf numFmtId="0" fontId="2" fillId="12" borderId="29" xfId="0" applyFont="1" applyFill="1" applyBorder="1" applyAlignment="1">
      <alignment horizontal="center" vertical="center" textRotation="90"/>
    </xf>
    <xf numFmtId="0" fontId="2" fillId="12" borderId="21" xfId="0" applyFont="1" applyFill="1" applyBorder="1" applyAlignment="1">
      <alignment horizontal="center" vertical="center" textRotation="90"/>
    </xf>
    <xf numFmtId="0" fontId="2" fillId="5" borderId="31" xfId="0" applyFont="1" applyFill="1" applyBorder="1" applyAlignment="1">
      <alignment horizontal="center" vertical="center" textRotation="90"/>
    </xf>
    <xf numFmtId="0" fontId="2" fillId="5" borderId="29" xfId="0" applyFont="1" applyFill="1" applyBorder="1" applyAlignment="1">
      <alignment horizontal="center" vertical="center" textRotation="90"/>
    </xf>
    <xf numFmtId="0" fontId="2" fillId="5" borderId="21" xfId="0" applyFont="1" applyFill="1" applyBorder="1" applyAlignment="1">
      <alignment horizontal="center" vertical="center" textRotation="90"/>
    </xf>
    <xf numFmtId="0" fontId="2" fillId="6" borderId="9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9" fontId="0" fillId="6" borderId="1" xfId="1" applyFont="1" applyFill="1" applyBorder="1" applyAlignment="1">
      <alignment horizontal="center" vertical="center"/>
    </xf>
    <xf numFmtId="11" fontId="4" fillId="6" borderId="1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textRotation="1"/>
    </xf>
    <xf numFmtId="0" fontId="7" fillId="5" borderId="8" xfId="0" applyFont="1" applyFill="1" applyBorder="1" applyAlignment="1">
      <alignment horizontal="center" vertical="center" textRotation="1"/>
    </xf>
    <xf numFmtId="0" fontId="7" fillId="5" borderId="1" xfId="0" applyFont="1" applyFill="1" applyBorder="1" applyAlignment="1">
      <alignment horizontal="center" vertical="center" textRotation="1"/>
    </xf>
    <xf numFmtId="0" fontId="7" fillId="5" borderId="10" xfId="0" applyFont="1" applyFill="1" applyBorder="1" applyAlignment="1">
      <alignment horizontal="center" vertical="center" textRotation="1"/>
    </xf>
    <xf numFmtId="2" fontId="10" fillId="2" borderId="28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1"/>
    </xf>
    <xf numFmtId="2" fontId="4" fillId="5" borderId="1" xfId="0" applyNumberFormat="1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center" vertical="center"/>
    </xf>
    <xf numFmtId="11" fontId="4" fillId="5" borderId="1" xfId="0" applyNumberFormat="1" applyFont="1" applyFill="1" applyBorder="1" applyAlignment="1">
      <alignment horizontal="center" vertical="center"/>
    </xf>
    <xf numFmtId="11" fontId="5" fillId="5" borderId="1" xfId="0" applyNumberFormat="1" applyFont="1" applyFill="1" applyBorder="1" applyAlignment="1">
      <alignment horizontal="center" vertical="center"/>
    </xf>
    <xf numFmtId="11" fontId="5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textRotation="90"/>
    </xf>
    <xf numFmtId="0" fontId="7" fillId="3" borderId="8" xfId="0" applyFont="1" applyFill="1" applyBorder="1" applyAlignment="1">
      <alignment horizontal="center" vertical="center" textRotation="90"/>
    </xf>
    <xf numFmtId="0" fontId="7" fillId="3" borderId="1" xfId="0" applyFont="1" applyFill="1" applyBorder="1" applyAlignment="1">
      <alignment horizontal="center" vertical="center" textRotation="90"/>
    </xf>
    <xf numFmtId="0" fontId="7" fillId="3" borderId="10" xfId="0" applyFont="1" applyFill="1" applyBorder="1" applyAlignment="1">
      <alignment horizontal="center" vertical="center" textRotation="90"/>
    </xf>
    <xf numFmtId="0" fontId="7" fillId="3" borderId="7" xfId="0" applyFont="1" applyFill="1" applyBorder="1" applyAlignment="1">
      <alignment horizontal="center" vertical="center" textRotation="1"/>
    </xf>
    <xf numFmtId="0" fontId="7" fillId="3" borderId="8" xfId="0" applyFont="1" applyFill="1" applyBorder="1" applyAlignment="1">
      <alignment horizontal="center" vertical="center" textRotation="1"/>
    </xf>
    <xf numFmtId="0" fontId="7" fillId="3" borderId="10" xfId="0" applyFont="1" applyFill="1" applyBorder="1" applyAlignment="1">
      <alignment horizontal="center" vertical="center" textRotation="1"/>
    </xf>
    <xf numFmtId="0" fontId="0" fillId="0" borderId="0" xfId="0" applyAlignment="1">
      <alignment horizontal="center"/>
    </xf>
    <xf numFmtId="9" fontId="10" fillId="3" borderId="6" xfId="1" applyFont="1" applyFill="1" applyBorder="1" applyAlignment="1">
      <alignment horizontal="center" vertical="center"/>
    </xf>
    <xf numFmtId="9" fontId="10" fillId="3" borderId="7" xfId="1" applyFont="1" applyFill="1" applyBorder="1" applyAlignment="1">
      <alignment horizontal="center" vertical="center"/>
    </xf>
    <xf numFmtId="9" fontId="10" fillId="3" borderId="8" xfId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11" fontId="5" fillId="10" borderId="1" xfId="0" applyNumberFormat="1" applyFont="1" applyFill="1" applyBorder="1" applyAlignment="1">
      <alignment horizontal="center" vertical="center"/>
    </xf>
    <xf numFmtId="2" fontId="0" fillId="10" borderId="36" xfId="0" applyNumberFormat="1" applyFill="1" applyBorder="1" applyAlignment="1">
      <alignment horizontal="center" vertical="center"/>
    </xf>
    <xf numFmtId="2" fontId="0" fillId="10" borderId="37" xfId="0" applyNumberFormat="1" applyFill="1" applyBorder="1" applyAlignment="1">
      <alignment horizontal="center" vertical="center"/>
    </xf>
    <xf numFmtId="11" fontId="5" fillId="10" borderId="36" xfId="0" applyNumberFormat="1" applyFont="1" applyFill="1" applyBorder="1" applyAlignment="1">
      <alignment horizontal="center" vertical="center"/>
    </xf>
    <xf numFmtId="11" fontId="5" fillId="10" borderId="37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2" fontId="10" fillId="0" borderId="28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9" fillId="5" borderId="7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 vertical="center"/>
    </xf>
    <xf numFmtId="9" fontId="0" fillId="5" borderId="7" xfId="1" applyFont="1" applyFill="1" applyBorder="1" applyAlignment="1">
      <alignment horizontal="center" vertical="center"/>
    </xf>
    <xf numFmtId="11" fontId="4" fillId="5" borderId="7" xfId="0" applyNumberFormat="1" applyFont="1" applyFill="1" applyBorder="1" applyAlignment="1">
      <alignment horizontal="center" vertical="center"/>
    </xf>
    <xf numFmtId="0" fontId="0" fillId="10" borderId="33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/>
    </xf>
    <xf numFmtId="0" fontId="0" fillId="10" borderId="35" xfId="0" applyFill="1" applyBorder="1" applyAlignment="1">
      <alignment horizontal="center" vertical="center"/>
    </xf>
    <xf numFmtId="0" fontId="0" fillId="10" borderId="14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27" xfId="0" applyFill="1" applyBorder="1" applyAlignment="1">
      <alignment horizontal="center" vertical="center"/>
    </xf>
    <xf numFmtId="9" fontId="10" fillId="3" borderId="14" xfId="1" applyFont="1" applyFill="1" applyBorder="1" applyAlignment="1">
      <alignment horizontal="center" vertical="center"/>
    </xf>
    <xf numFmtId="9" fontId="10" fillId="3" borderId="0" xfId="1" applyFont="1" applyFill="1" applyBorder="1" applyAlignment="1">
      <alignment horizontal="center" vertical="center"/>
    </xf>
    <xf numFmtId="9" fontId="10" fillId="3" borderId="15" xfId="1" applyFont="1" applyFill="1" applyBorder="1" applyAlignment="1">
      <alignment horizontal="center" vertical="center"/>
    </xf>
    <xf numFmtId="9" fontId="0" fillId="9" borderId="1" xfId="1" applyFont="1" applyFill="1" applyBorder="1" applyAlignment="1">
      <alignment horizontal="center" vertical="center"/>
    </xf>
    <xf numFmtId="9" fontId="0" fillId="9" borderId="12" xfId="1" applyFont="1" applyFill="1" applyBorder="1" applyAlignment="1">
      <alignment horizontal="center" vertical="center"/>
    </xf>
    <xf numFmtId="11" fontId="5" fillId="9" borderId="1" xfId="0" applyNumberFormat="1" applyFont="1" applyFill="1" applyBorder="1" applyAlignment="1">
      <alignment horizontal="center" vertical="center"/>
    </xf>
    <xf numFmtId="11" fontId="5" fillId="9" borderId="12" xfId="0" applyNumberFormat="1" applyFont="1" applyFill="1" applyBorder="1" applyAlignment="1">
      <alignment horizontal="center" vertical="center"/>
    </xf>
    <xf numFmtId="11" fontId="4" fillId="9" borderId="1" xfId="0" applyNumberFormat="1" applyFont="1" applyFill="1" applyBorder="1" applyAlignment="1">
      <alignment horizontal="center" vertical="center"/>
    </xf>
    <xf numFmtId="11" fontId="4" fillId="9" borderId="12" xfId="0" applyNumberFormat="1" applyFon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2" fontId="0" fillId="9" borderId="12" xfId="0" applyNumberForma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/>
    </xf>
    <xf numFmtId="2" fontId="4" fillId="9" borderId="12" xfId="0" applyNumberFormat="1" applyFont="1" applyFill="1" applyBorder="1" applyAlignment="1">
      <alignment horizontal="center" vertical="center"/>
    </xf>
    <xf numFmtId="11" fontId="5" fillId="10" borderId="7" xfId="0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 textRotation="90" wrapText="1"/>
    </xf>
    <xf numFmtId="0" fontId="2" fillId="9" borderId="1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vertical="center" textRotation="90"/>
    </xf>
    <xf numFmtId="0" fontId="2" fillId="10" borderId="29" xfId="0" applyFont="1" applyFill="1" applyBorder="1" applyAlignment="1">
      <alignment horizontal="center" vertical="center" textRotation="90"/>
    </xf>
    <xf numFmtId="0" fontId="0" fillId="8" borderId="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2" fontId="9" fillId="12" borderId="7" xfId="0" applyNumberFormat="1" applyFont="1" applyFill="1" applyBorder="1" applyAlignment="1">
      <alignment horizontal="center" vertical="center"/>
    </xf>
    <xf numFmtId="2" fontId="9" fillId="1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1"/>
    </xf>
    <xf numFmtId="2" fontId="4" fillId="12" borderId="1" xfId="0" applyNumberFormat="1" applyFont="1" applyFill="1" applyBorder="1" applyAlignment="1">
      <alignment horizontal="center" vertical="center"/>
    </xf>
    <xf numFmtId="2" fontId="0" fillId="12" borderId="1" xfId="0" applyNumberFormat="1" applyFill="1" applyBorder="1" applyAlignment="1">
      <alignment horizontal="center" vertical="center"/>
    </xf>
    <xf numFmtId="9" fontId="0" fillId="12" borderId="1" xfId="1" applyFont="1" applyFill="1" applyBorder="1" applyAlignment="1">
      <alignment horizontal="center" vertical="center"/>
    </xf>
    <xf numFmtId="11" fontId="4" fillId="12" borderId="1" xfId="0" applyNumberFormat="1" applyFont="1" applyFill="1" applyBorder="1" applyAlignment="1">
      <alignment horizontal="center" vertical="center"/>
    </xf>
    <xf numFmtId="11" fontId="5" fillId="12" borderId="1" xfId="0" applyNumberFormat="1" applyFon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11" fontId="5" fillId="11" borderId="1" xfId="0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2" fontId="0" fillId="11" borderId="36" xfId="0" applyNumberFormat="1" applyFill="1" applyBorder="1" applyAlignment="1">
      <alignment horizontal="center" vertical="center"/>
    </xf>
    <xf numFmtId="2" fontId="0" fillId="11" borderId="37" xfId="0" applyNumberFormat="1" applyFill="1" applyBorder="1" applyAlignment="1">
      <alignment horizontal="center" vertical="center"/>
    </xf>
    <xf numFmtId="11" fontId="5" fillId="11" borderId="36" xfId="0" applyNumberFormat="1" applyFont="1" applyFill="1" applyBorder="1" applyAlignment="1">
      <alignment horizontal="center" vertical="center"/>
    </xf>
    <xf numFmtId="11" fontId="5" fillId="11" borderId="37" xfId="0" applyNumberFormat="1" applyFont="1" applyFill="1" applyBorder="1" applyAlignment="1">
      <alignment horizontal="center" vertical="center"/>
    </xf>
    <xf numFmtId="0" fontId="0" fillId="11" borderId="33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0" fontId="0" fillId="11" borderId="35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27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11" fontId="4" fillId="0" borderId="0" xfId="0" applyNumberFormat="1" applyFont="1" applyFill="1" applyBorder="1" applyAlignment="1">
      <alignment horizontal="center" vertical="center"/>
    </xf>
    <xf numFmtId="11" fontId="5" fillId="0" borderId="0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textRotation="1"/>
    </xf>
    <xf numFmtId="2" fontId="4" fillId="6" borderId="12" xfId="0" applyNumberFormat="1" applyFon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9" fontId="0" fillId="6" borderId="12" xfId="1" applyFont="1" applyFill="1" applyBorder="1" applyAlignment="1">
      <alignment horizontal="center" vertical="center"/>
    </xf>
    <xf numFmtId="11" fontId="4" fillId="6" borderId="12" xfId="0" applyNumberFormat="1" applyFont="1" applyFill="1" applyBorder="1" applyAlignment="1">
      <alignment horizontal="center" vertical="center"/>
    </xf>
    <xf numFmtId="11" fontId="5" fillId="6" borderId="12" xfId="0" applyNumberFormat="1" applyFont="1" applyFill="1" applyBorder="1" applyAlignment="1">
      <alignment horizontal="center" vertical="center"/>
    </xf>
    <xf numFmtId="9" fontId="0" fillId="7" borderId="2" xfId="1" applyFont="1" applyFill="1" applyBorder="1" applyAlignment="1">
      <alignment horizontal="center" vertical="center"/>
    </xf>
    <xf numFmtId="9" fontId="0" fillId="7" borderId="13" xfId="1" applyFont="1" applyFill="1" applyBorder="1" applyAlignment="1">
      <alignment horizontal="center" vertical="center"/>
    </xf>
    <xf numFmtId="9" fontId="0" fillId="7" borderId="5" xfId="1" applyFont="1" applyFill="1" applyBorder="1" applyAlignment="1">
      <alignment horizontal="center" vertical="center"/>
    </xf>
    <xf numFmtId="2" fontId="0" fillId="8" borderId="7" xfId="0" applyNumberFormat="1" applyFill="1" applyBorder="1" applyAlignment="1">
      <alignment horizontal="center" vertical="center"/>
    </xf>
    <xf numFmtId="9" fontId="0" fillId="8" borderId="7" xfId="1" applyFont="1" applyFill="1" applyBorder="1" applyAlignment="1">
      <alignment horizontal="center" vertical="center"/>
    </xf>
    <xf numFmtId="11" fontId="4" fillId="8" borderId="7" xfId="0" applyNumberFormat="1" applyFont="1" applyFill="1" applyBorder="1" applyAlignment="1">
      <alignment horizontal="center" vertical="center"/>
    </xf>
    <xf numFmtId="2" fontId="4" fillId="8" borderId="7" xfId="0" applyNumberFormat="1" applyFont="1" applyFill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center" vertical="center"/>
    </xf>
    <xf numFmtId="2" fontId="4" fillId="7" borderId="13" xfId="0" applyNumberFormat="1" applyFont="1" applyFill="1" applyBorder="1" applyAlignment="1">
      <alignment horizontal="center" vertical="center"/>
    </xf>
    <xf numFmtId="2" fontId="4" fillId="7" borderId="5" xfId="0" applyNumberFormat="1" applyFont="1" applyFill="1" applyBorder="1" applyAlignment="1">
      <alignment horizontal="center" vertical="center"/>
    </xf>
    <xf numFmtId="2" fontId="0" fillId="7" borderId="2" xfId="0" applyNumberFormat="1" applyFill="1" applyBorder="1" applyAlignment="1">
      <alignment horizontal="center" vertical="center"/>
    </xf>
    <xf numFmtId="2" fontId="0" fillId="7" borderId="13" xfId="0" applyNumberFormat="1" applyFill="1" applyBorder="1" applyAlignment="1">
      <alignment horizontal="center" vertical="center"/>
    </xf>
    <xf numFmtId="2" fontId="0" fillId="7" borderId="5" xfId="0" applyNumberFormat="1" applyFill="1" applyBorder="1" applyAlignment="1">
      <alignment horizontal="center" vertical="center"/>
    </xf>
    <xf numFmtId="11" fontId="4" fillId="7" borderId="2" xfId="0" applyNumberFormat="1" applyFont="1" applyFill="1" applyBorder="1" applyAlignment="1">
      <alignment horizontal="center" vertical="center"/>
    </xf>
    <xf numFmtId="11" fontId="4" fillId="7" borderId="13" xfId="0" applyNumberFormat="1" applyFont="1" applyFill="1" applyBorder="1" applyAlignment="1">
      <alignment horizontal="center" vertical="center"/>
    </xf>
    <xf numFmtId="11" fontId="4" fillId="7" borderId="5" xfId="0" applyNumberFormat="1" applyFont="1" applyFill="1" applyBorder="1" applyAlignment="1">
      <alignment horizontal="center" vertical="center"/>
    </xf>
    <xf numFmtId="11" fontId="5" fillId="7" borderId="2" xfId="0" applyNumberFormat="1" applyFont="1" applyFill="1" applyBorder="1" applyAlignment="1">
      <alignment horizontal="center" vertical="center"/>
    </xf>
    <xf numFmtId="11" fontId="5" fillId="7" borderId="13" xfId="0" applyNumberFormat="1" applyFont="1" applyFill="1" applyBorder="1" applyAlignment="1">
      <alignment horizontal="center" vertical="center"/>
    </xf>
    <xf numFmtId="11" fontId="5" fillId="7" borderId="5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2" fontId="4" fillId="10" borderId="1" xfId="0" applyNumberFormat="1" applyFont="1" applyFill="1" applyBorder="1" applyAlignment="1">
      <alignment horizontal="center" vertical="center"/>
    </xf>
    <xf numFmtId="2" fontId="4" fillId="10" borderId="10" xfId="0" applyNumberFormat="1" applyFont="1" applyFill="1" applyBorder="1" applyAlignment="1">
      <alignment horizontal="center" vertical="center"/>
    </xf>
    <xf numFmtId="9" fontId="0" fillId="10" borderId="7" xfId="1" applyFont="1" applyFill="1" applyBorder="1" applyAlignment="1">
      <alignment horizontal="center" vertical="center"/>
    </xf>
    <xf numFmtId="9" fontId="0" fillId="10" borderId="1" xfId="1" applyFont="1" applyFill="1" applyBorder="1" applyAlignment="1">
      <alignment horizontal="center" vertical="center"/>
    </xf>
    <xf numFmtId="2" fontId="9" fillId="11" borderId="7" xfId="0" applyNumberFormat="1" applyFont="1" applyFill="1" applyBorder="1" applyAlignment="1">
      <alignment horizontal="center" vertical="center"/>
    </xf>
    <xf numFmtId="2" fontId="9" fillId="11" borderId="1" xfId="0" applyNumberFormat="1" applyFont="1" applyFill="1" applyBorder="1" applyAlignment="1">
      <alignment horizontal="center" vertical="center"/>
    </xf>
    <xf numFmtId="2" fontId="0" fillId="11" borderId="7" xfId="0" applyNumberFormat="1" applyFill="1" applyBorder="1" applyAlignment="1">
      <alignment horizontal="center" vertical="center"/>
    </xf>
    <xf numFmtId="9" fontId="0" fillId="11" borderId="7" xfId="1" applyFont="1" applyFill="1" applyBorder="1" applyAlignment="1">
      <alignment horizontal="center" vertical="center"/>
    </xf>
    <xf numFmtId="9" fontId="0" fillId="11" borderId="1" xfId="1" applyFont="1" applyFill="1" applyBorder="1" applyAlignment="1">
      <alignment horizontal="center" vertical="center"/>
    </xf>
    <xf numFmtId="11" fontId="4" fillId="11" borderId="7" xfId="0" applyNumberFormat="1" applyFont="1" applyFill="1" applyBorder="1" applyAlignment="1">
      <alignment horizontal="center" vertical="center"/>
    </xf>
    <xf numFmtId="11" fontId="4" fillId="11" borderId="1" xfId="0" applyNumberFormat="1" applyFont="1" applyFill="1" applyBorder="1" applyAlignment="1">
      <alignment horizontal="center" vertical="center"/>
    </xf>
    <xf numFmtId="11" fontId="5" fillId="11" borderId="7" xfId="0" applyNumberFormat="1" applyFont="1" applyFill="1" applyBorder="1" applyAlignment="1">
      <alignment horizontal="center" vertical="center"/>
    </xf>
    <xf numFmtId="11" fontId="5" fillId="8" borderId="7" xfId="0" applyNumberFormat="1" applyFont="1" applyFill="1" applyBorder="1" applyAlignment="1">
      <alignment horizontal="center" vertical="center"/>
    </xf>
    <xf numFmtId="2" fontId="4" fillId="10" borderId="7" xfId="0" applyNumberFormat="1" applyFont="1" applyFill="1" applyBorder="1" applyAlignment="1">
      <alignment horizontal="center" vertical="center"/>
    </xf>
    <xf numFmtId="2" fontId="0" fillId="10" borderId="7" xfId="0" applyNumberFormat="1" applyFill="1" applyBorder="1" applyAlignment="1">
      <alignment horizontal="center" vertical="center"/>
    </xf>
    <xf numFmtId="11" fontId="4" fillId="10" borderId="7" xfId="0" applyNumberFormat="1" applyFont="1" applyFill="1" applyBorder="1" applyAlignment="1">
      <alignment horizontal="center" vertical="center"/>
    </xf>
    <xf numFmtId="11" fontId="4" fillId="10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textRotation="1"/>
    </xf>
    <xf numFmtId="0" fontId="7" fillId="3" borderId="13" xfId="0" applyFont="1" applyFill="1" applyBorder="1" applyAlignment="1">
      <alignment horizontal="center" vertical="center" textRotation="1"/>
    </xf>
    <xf numFmtId="0" fontId="7" fillId="3" borderId="5" xfId="0" applyFont="1" applyFill="1" applyBorder="1" applyAlignment="1">
      <alignment horizontal="center" vertical="center" textRotation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0" fillId="12" borderId="7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1"/>
    </xf>
    <xf numFmtId="0" fontId="7" fillId="0" borderId="13" xfId="0" applyFont="1" applyFill="1" applyBorder="1" applyAlignment="1">
      <alignment horizontal="center" vertical="center" textRotation="1"/>
    </xf>
    <xf numFmtId="0" fontId="7" fillId="0" borderId="5" xfId="0" applyFont="1" applyFill="1" applyBorder="1" applyAlignment="1">
      <alignment horizontal="center" vertical="center" textRotation="1"/>
    </xf>
    <xf numFmtId="0" fontId="0" fillId="12" borderId="1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2" fontId="0" fillId="12" borderId="7" xfId="0" applyNumberFormat="1" applyFill="1" applyBorder="1" applyAlignment="1">
      <alignment horizontal="center" vertical="center"/>
    </xf>
    <xf numFmtId="11" fontId="4" fillId="12" borderId="7" xfId="0" applyNumberFormat="1" applyFont="1" applyFill="1" applyBorder="1" applyAlignment="1">
      <alignment horizontal="center" vertical="center"/>
    </xf>
    <xf numFmtId="11" fontId="5" fillId="12" borderId="7" xfId="0" applyNumberFormat="1" applyFont="1" applyFill="1" applyBorder="1" applyAlignment="1">
      <alignment horizontal="center" vertical="center"/>
    </xf>
    <xf numFmtId="11" fontId="5" fillId="5" borderId="7" xfId="0" applyNumberFormat="1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2" fontId="4" fillId="12" borderId="12" xfId="0" applyNumberFormat="1" applyFont="1" applyFill="1" applyBorder="1" applyAlignment="1">
      <alignment horizontal="center" vertical="center"/>
    </xf>
    <xf numFmtId="2" fontId="0" fillId="12" borderId="12" xfId="0" applyNumberFormat="1" applyFill="1" applyBorder="1" applyAlignment="1">
      <alignment horizontal="center" vertical="center"/>
    </xf>
    <xf numFmtId="9" fontId="0" fillId="12" borderId="12" xfId="1" applyFont="1" applyFill="1" applyBorder="1" applyAlignment="1">
      <alignment horizontal="center" vertical="center"/>
    </xf>
    <xf numFmtId="11" fontId="4" fillId="12" borderId="12" xfId="0" applyNumberFormat="1" applyFont="1" applyFill="1" applyBorder="1" applyAlignment="1">
      <alignment horizontal="center" vertical="center"/>
    </xf>
    <xf numFmtId="11" fontId="5" fillId="12" borderId="12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textRotation="90"/>
    </xf>
    <xf numFmtId="0" fontId="2" fillId="6" borderId="11" xfId="0" applyFont="1" applyFill="1" applyBorder="1" applyAlignment="1">
      <alignment horizontal="center" vertical="center" textRotation="90"/>
    </xf>
    <xf numFmtId="0" fontId="2" fillId="7" borderId="13" xfId="0" applyFont="1" applyFill="1" applyBorder="1" applyAlignment="1">
      <alignment horizontal="center" vertical="center" textRotation="90"/>
    </xf>
    <xf numFmtId="0" fontId="2" fillId="7" borderId="17" xfId="0" applyFont="1" applyFill="1" applyBorder="1" applyAlignment="1">
      <alignment horizontal="center" vertical="center" textRotation="90"/>
    </xf>
    <xf numFmtId="0" fontId="7" fillId="8" borderId="30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ood_joe_epa_gov/Documents/DTRL%20-%20EP-C-15-08%20JTI%20contract/WA%204-095%20heat%20treament%20soil/oven%20tests/80%20C%20high%20RH/2019-10-29_80&#176;C-80RH%20Soil%20Test_0%20Day/Excel%20Files/Summary%20Results%20Day%200_80%20C_RH_8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wood_joe_epa_gov/Documents/DTRL%20-%20EP-C-15-08%20JTI%20contract/WA%204-095%20heat%20treament%20soil/oven%20tests/80%20C%20high%20RH/Day%208/Summary%20Results_%20Day%208_80%20C_RH%2080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 QC"/>
      <sheetName val="Inoculation Controls(0)"/>
      <sheetName val="Soils Controls(0)"/>
      <sheetName val="Negative Controls(0)"/>
      <sheetName val="Extraction Volumes"/>
    </sheetNames>
    <sheetDataSet>
      <sheetData sheetId="0">
        <row r="3">
          <cell r="K3" t="str">
            <v>P1-SS-80C-80RH-IN-0W-01</v>
          </cell>
          <cell r="L3">
            <v>6.9464522650130727</v>
          </cell>
          <cell r="M3">
            <v>8840000</v>
          </cell>
          <cell r="N3">
            <v>442000</v>
          </cell>
          <cell r="O3">
            <v>20</v>
          </cell>
        </row>
        <row r="4">
          <cell r="K4" t="str">
            <v>P1-SS-80C-80RH-IN-0W-02</v>
          </cell>
          <cell r="L4">
            <v>7.2385478876813281</v>
          </cell>
          <cell r="M4">
            <v>17320000</v>
          </cell>
          <cell r="N4">
            <v>866000</v>
          </cell>
          <cell r="O4">
            <v>20</v>
          </cell>
        </row>
        <row r="5">
          <cell r="K5" t="str">
            <v>P1-SS-80C-80RH-IN-0W-03</v>
          </cell>
          <cell r="L5">
            <v>7.2652896258608299</v>
          </cell>
          <cell r="M5">
            <v>18420000</v>
          </cell>
          <cell r="N5">
            <v>921000</v>
          </cell>
          <cell r="O5">
            <v>20</v>
          </cell>
        </row>
        <row r="6">
          <cell r="K6" t="str">
            <v>P1-SS-80C-80RH-IN-0W-04</v>
          </cell>
          <cell r="L6">
            <v>7.2975416678181597</v>
          </cell>
          <cell r="M6">
            <v>19840000</v>
          </cell>
          <cell r="N6">
            <v>992000</v>
          </cell>
          <cell r="O6">
            <v>20</v>
          </cell>
        </row>
        <row r="7">
          <cell r="K7" t="str">
            <v>P1-SS-80C-80RH-IN-0W-05</v>
          </cell>
          <cell r="L7">
            <v>7.318063334962762</v>
          </cell>
          <cell r="M7">
            <v>20800000</v>
          </cell>
          <cell r="N7">
            <v>1040000</v>
          </cell>
          <cell r="O7">
            <v>20</v>
          </cell>
        </row>
        <row r="8">
          <cell r="K8" t="str">
            <v>P1-SS-80C-80RH-IN-0W-06</v>
          </cell>
          <cell r="L8">
            <v>7.2084413564385672</v>
          </cell>
          <cell r="M8">
            <v>16160000</v>
          </cell>
          <cell r="N8">
            <v>808000</v>
          </cell>
          <cell r="O8">
            <v>20</v>
          </cell>
        </row>
        <row r="9">
          <cell r="K9" t="str">
            <v>P1-SS-80C-80RH-IN-0W-07</v>
          </cell>
          <cell r="L9">
            <v>7.4377505628203879</v>
          </cell>
          <cell r="M9">
            <v>27400000</v>
          </cell>
          <cell r="N9">
            <v>1370000</v>
          </cell>
          <cell r="O9">
            <v>20</v>
          </cell>
        </row>
        <row r="10">
          <cell r="K10" t="str">
            <v>P1-SS-80C-80RH-IN-0W-08</v>
          </cell>
          <cell r="L10">
            <v>7.2667019668840878</v>
          </cell>
          <cell r="M10">
            <v>18480000</v>
          </cell>
          <cell r="N10">
            <v>924000</v>
          </cell>
          <cell r="O10">
            <v>20</v>
          </cell>
        </row>
        <row r="11">
          <cell r="K11" t="str">
            <v>P1-SS-80C-80RH-IN-0W-09</v>
          </cell>
          <cell r="L11">
            <v>7.357934847000454</v>
          </cell>
          <cell r="M11">
            <v>22800000</v>
          </cell>
          <cell r="N11">
            <v>1140000</v>
          </cell>
          <cell r="O11">
            <v>20</v>
          </cell>
        </row>
        <row r="12">
          <cell r="K12" t="str">
            <v>P1-SS-80C-80RH-IN-0W-10</v>
          </cell>
          <cell r="L12">
            <v>7.3096301674258983</v>
          </cell>
          <cell r="M12">
            <v>20400000</v>
          </cell>
          <cell r="N12">
            <v>1020000</v>
          </cell>
          <cell r="O12">
            <v>20</v>
          </cell>
        </row>
        <row r="13">
          <cell r="K13" t="str">
            <v>P1-SS-80C-80RH-PC-0W-01</v>
          </cell>
          <cell r="L13">
            <v>7.1309766916056168</v>
          </cell>
          <cell r="M13">
            <v>13520000</v>
          </cell>
          <cell r="N13">
            <v>676000</v>
          </cell>
          <cell r="O13">
            <v>20</v>
          </cell>
        </row>
        <row r="14">
          <cell r="K14" t="str">
            <v>P1-SS-80C-80RH-PC-0W-02</v>
          </cell>
          <cell r="L14">
            <v>7.3424226808222066</v>
          </cell>
          <cell r="M14">
            <v>22000000</v>
          </cell>
          <cell r="N14">
            <v>1100000</v>
          </cell>
          <cell r="O14">
            <v>20</v>
          </cell>
        </row>
        <row r="15">
          <cell r="K15" t="str">
            <v>P1-SS-80C-80RH-PC-0W-03</v>
          </cell>
          <cell r="L15">
            <v>7.2600713879850751</v>
          </cell>
          <cell r="M15">
            <v>18200000</v>
          </cell>
          <cell r="N15">
            <v>910000</v>
          </cell>
          <cell r="O15">
            <v>20</v>
          </cell>
        </row>
        <row r="16">
          <cell r="K16" t="str">
            <v>95-P1-CL-80C-80RH-PC-0W-01</v>
          </cell>
          <cell r="L16">
            <v>7.3490028084420036</v>
          </cell>
          <cell r="M16">
            <v>22335866.666666664</v>
          </cell>
          <cell r="N16">
            <v>1046666.6666666666</v>
          </cell>
          <cell r="O16">
            <v>21.34</v>
          </cell>
        </row>
        <row r="17">
          <cell r="K17" t="str">
            <v>95-P1-CL-80C-80RH-PC-0W-02</v>
          </cell>
          <cell r="L17">
            <v>7.5555821007127433</v>
          </cell>
          <cell r="M17">
            <v>35940333.333333336</v>
          </cell>
          <cell r="N17">
            <v>1703333.3333333333</v>
          </cell>
          <cell r="O17">
            <v>21.1</v>
          </cell>
        </row>
        <row r="18">
          <cell r="K18" t="str">
            <v>95-P1-CL-80C-80RH-PC-0W-03</v>
          </cell>
          <cell r="L18">
            <v>7.4724736515397039</v>
          </cell>
          <cell r="M18">
            <v>29680666.666666664</v>
          </cell>
          <cell r="N18">
            <v>1406666.6666666665</v>
          </cell>
          <cell r="O18">
            <v>21.1</v>
          </cell>
        </row>
        <row r="19">
          <cell r="K19" t="str">
            <v>95-P1-LO-80C-80RH-PC-0W-01</v>
          </cell>
          <cell r="L19">
            <v>7.4680222264940914</v>
          </cell>
          <cell r="M19">
            <v>29377999.999999996</v>
          </cell>
          <cell r="N19">
            <v>1323333.3333333333</v>
          </cell>
          <cell r="O19">
            <v>21.9</v>
          </cell>
        </row>
        <row r="20">
          <cell r="K20" t="str">
            <v>95-P1-LO-80C-80RH-PC-0W-02</v>
          </cell>
          <cell r="L20">
            <v>7.5957606861483127</v>
          </cell>
          <cell r="M20">
            <v>39424000</v>
          </cell>
          <cell r="N20">
            <v>1760000</v>
          </cell>
          <cell r="O20">
            <v>22.4</v>
          </cell>
        </row>
        <row r="21">
          <cell r="K21" t="str">
            <v>95-P1-LO-80C-80RH-PC-0W-03</v>
          </cell>
          <cell r="L21">
            <v>7.5357497002858569</v>
          </cell>
          <cell r="M21">
            <v>34335999.999999993</v>
          </cell>
          <cell r="N21">
            <v>1546666.6666666665</v>
          </cell>
          <cell r="O21">
            <v>22.2</v>
          </cell>
        </row>
        <row r="22">
          <cell r="K22" t="str">
            <v>95-P1-SA-80C-80RH-PC-0W-01</v>
          </cell>
          <cell r="L22">
            <v>7.5175917307119073</v>
          </cell>
          <cell r="M22">
            <v>32930000</v>
          </cell>
          <cell r="N22">
            <v>1850000</v>
          </cell>
          <cell r="O22">
            <v>17.8</v>
          </cell>
        </row>
        <row r="23">
          <cell r="K23" t="str">
            <v>95-P1-SA-80C-80RH-PC-0W-02</v>
          </cell>
          <cell r="L23">
            <v>7.575761135504365</v>
          </cell>
          <cell r="M23">
            <v>37649666.666666664</v>
          </cell>
          <cell r="N23">
            <v>2103333.3333333335</v>
          </cell>
          <cell r="O23">
            <v>17.899999999999999</v>
          </cell>
        </row>
        <row r="24">
          <cell r="K24" t="str">
            <v>95-P1-SA-80C-80RH-PC-0W-03</v>
          </cell>
          <cell r="L24">
            <v>7.6632767866399556</v>
          </cell>
          <cell r="M24">
            <v>46055000</v>
          </cell>
          <cell r="N24">
            <v>2516666.6666666665</v>
          </cell>
          <cell r="O24">
            <v>18.3</v>
          </cell>
        </row>
        <row r="25">
          <cell r="K25" t="str">
            <v>P1-BI-80C-80RH-BP-0w-01</v>
          </cell>
          <cell r="L25">
            <v>6.6414741105040997</v>
          </cell>
          <cell r="M25">
            <v>4380000</v>
          </cell>
          <cell r="N25">
            <v>438000</v>
          </cell>
          <cell r="O25">
            <v>10</v>
          </cell>
        </row>
        <row r="26">
          <cell r="K26" t="str">
            <v>P1-BI-80C-80RH-BP-0w-02</v>
          </cell>
          <cell r="L26">
            <v>6.7209857441537393</v>
          </cell>
          <cell r="M26">
            <v>5260000</v>
          </cell>
          <cell r="N26">
            <v>526000</v>
          </cell>
          <cell r="O26">
            <v>10</v>
          </cell>
        </row>
        <row r="27">
          <cell r="K27" t="str">
            <v>P1-BI-80C-80RH-BP-0w-03</v>
          </cell>
          <cell r="L27">
            <v>6.5502283530550942</v>
          </cell>
          <cell r="M27">
            <v>3550000</v>
          </cell>
          <cell r="N27">
            <v>355000</v>
          </cell>
          <cell r="O27">
            <v>10</v>
          </cell>
        </row>
        <row r="28">
          <cell r="K28" t="str">
            <v>95-P1-SS-80c-80rh-NC-0w-N</v>
          </cell>
          <cell r="L28">
            <v>1.8887336259283827</v>
          </cell>
          <cell r="M28">
            <v>77.398692810457518</v>
          </cell>
          <cell r="N28">
            <v>3.8699346405228758</v>
          </cell>
          <cell r="O28">
            <v>20</v>
          </cell>
        </row>
        <row r="29">
          <cell r="K29" t="str">
            <v>95-P1-CL-80C-80RH-NC-0W-01</v>
          </cell>
          <cell r="L29">
            <v>1.9304395947667001</v>
          </cell>
          <cell r="M29">
            <v>85.2</v>
          </cell>
          <cell r="N29">
            <v>4</v>
          </cell>
          <cell r="O29">
            <v>21.3</v>
          </cell>
        </row>
        <row r="30">
          <cell r="K30" t="str">
            <v>95-P1-LO-80C-80RH-NC-0W-01</v>
          </cell>
          <cell r="L30">
            <v>1.9561684304753633</v>
          </cell>
          <cell r="M30">
            <v>90.4</v>
          </cell>
          <cell r="N30">
            <v>4</v>
          </cell>
          <cell r="O30">
            <v>22.6</v>
          </cell>
        </row>
        <row r="31">
          <cell r="K31" t="str">
            <v>95-P1-SA-80C-80RH-NC-0W-01</v>
          </cell>
          <cell r="L31">
            <v>1.8621313793130372</v>
          </cell>
          <cell r="M31">
            <v>72.8</v>
          </cell>
          <cell r="N31">
            <v>4</v>
          </cell>
          <cell r="O31">
            <v>18.2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tainless Steel (2)"/>
      <sheetName val="Soils (2)"/>
      <sheetName val="Filter Plates"/>
      <sheetName val="Extraction Volume"/>
    </sheetNames>
    <sheetDataSet>
      <sheetData sheetId="0">
        <row r="3">
          <cell r="K3" t="str">
            <v>95-P1-SS-80C-80RH-PC-8D-01</v>
          </cell>
          <cell r="L3">
            <v>7.4353346306185255</v>
          </cell>
          <cell r="M3">
            <v>27248000</v>
          </cell>
          <cell r="N3">
            <v>1310000</v>
          </cell>
          <cell r="O3">
            <v>20.8</v>
          </cell>
        </row>
        <row r="4">
          <cell r="K4" t="str">
            <v>95-P1-CL-80C-80RH-PC-8D-01</v>
          </cell>
          <cell r="L4">
            <v>7.4960805150544809</v>
          </cell>
          <cell r="M4">
            <v>31338666.666666664</v>
          </cell>
          <cell r="N4">
            <v>1506666.6666666665</v>
          </cell>
          <cell r="O4">
            <v>20.8</v>
          </cell>
        </row>
        <row r="5">
          <cell r="K5" t="str">
            <v>95-P1-LO-80C-80RH-PC-8D-01</v>
          </cell>
          <cell r="L5">
            <v>7.0968636857924912</v>
          </cell>
          <cell r="M5">
            <v>12498666.666666668</v>
          </cell>
          <cell r="N5">
            <v>573333.33333333337</v>
          </cell>
          <cell r="O5">
            <v>21.8</v>
          </cell>
        </row>
        <row r="6">
          <cell r="K6" t="str">
            <v>95-P1-SA-80C-80RH-PC-8D-01</v>
          </cell>
          <cell r="L6">
            <v>7.5768018958289129</v>
          </cell>
          <cell r="M6">
            <v>37740000</v>
          </cell>
          <cell r="N6">
            <v>2096666.6666666665</v>
          </cell>
          <cell r="O6">
            <v>18</v>
          </cell>
        </row>
        <row r="8">
          <cell r="K8" t="str">
            <v>95-P1-SS-80c-80rh-NC-8D-01</v>
          </cell>
          <cell r="L8">
            <v>9.15149811213503E-2</v>
          </cell>
          <cell r="M8">
            <v>1.2345679012345681</v>
          </cell>
          <cell r="N8">
            <v>6.1728395061728399E-2</v>
          </cell>
          <cell r="O8">
            <v>20</v>
          </cell>
        </row>
        <row r="9">
          <cell r="K9" t="str">
            <v>95-P1-CL-80C-80RH-NC-8D-01</v>
          </cell>
          <cell r="L9">
            <v>1.9283958522567137</v>
          </cell>
          <cell r="M9">
            <v>84.8</v>
          </cell>
          <cell r="N9">
            <v>4</v>
          </cell>
          <cell r="O9">
            <v>21.2</v>
          </cell>
        </row>
        <row r="10">
          <cell r="K10" t="str">
            <v>95-P1-LO-80C-80RH-NC-8D-01</v>
          </cell>
          <cell r="L10">
            <v>1.9405164849325673</v>
          </cell>
          <cell r="M10">
            <v>87.2</v>
          </cell>
          <cell r="N10">
            <v>4</v>
          </cell>
          <cell r="O10">
            <v>21.8</v>
          </cell>
        </row>
        <row r="11">
          <cell r="K11" t="str">
            <v>95-P1-SA-80C-80RH-NC-8D-01</v>
          </cell>
          <cell r="L11">
            <v>1.8573324964312685</v>
          </cell>
          <cell r="M11">
            <v>72</v>
          </cell>
          <cell r="N11">
            <v>4</v>
          </cell>
          <cell r="O11">
            <v>18</v>
          </cell>
        </row>
        <row r="12">
          <cell r="K12" t="str">
            <v>95-P1-SS-80c-80rh-BS-8D-01</v>
          </cell>
          <cell r="M12">
            <v>1.2345679012345681</v>
          </cell>
          <cell r="N12">
            <v>6.1728395061728399E-2</v>
          </cell>
          <cell r="O12">
            <v>20</v>
          </cell>
        </row>
        <row r="13">
          <cell r="K13" t="str">
            <v>95-P1-SS-80c-80rh-BS-8D-02</v>
          </cell>
          <cell r="L13">
            <v>0.11350927482751813</v>
          </cell>
          <cell r="M13">
            <v>1.2987012987012987</v>
          </cell>
          <cell r="N13">
            <v>6.4935064935064929E-2</v>
          </cell>
          <cell r="O13">
            <v>20</v>
          </cell>
        </row>
        <row r="14">
          <cell r="K14" t="str">
            <v>95-P1-SS-80c-80rh-BS-8D-03</v>
          </cell>
          <cell r="L14">
            <v>6.5501548756432298E-2</v>
          </cell>
          <cell r="M14">
            <v>1.1627906976744187</v>
          </cell>
          <cell r="N14">
            <v>5.8139534883720929E-2</v>
          </cell>
          <cell r="O14">
            <v>20</v>
          </cell>
        </row>
        <row r="15">
          <cell r="K15" t="str">
            <v>95-P1-SS-80c-80rh-BS-8D-04</v>
          </cell>
          <cell r="L15">
            <v>8.6186147616283376E-2</v>
          </cell>
          <cell r="M15">
            <v>1.2195121951219514</v>
          </cell>
          <cell r="N15">
            <v>6.0975609756097567E-2</v>
          </cell>
          <cell r="O15">
            <v>20</v>
          </cell>
        </row>
        <row r="16">
          <cell r="K16" t="str">
            <v>95-P1-SS-80c-80rh-BS-8D-05</v>
          </cell>
          <cell r="L16">
            <v>0.10237290870955852</v>
          </cell>
          <cell r="M16">
            <v>1.2658227848101264</v>
          </cell>
          <cell r="N16">
            <v>6.3291139240506319E-2</v>
          </cell>
          <cell r="O16">
            <v>20</v>
          </cell>
        </row>
        <row r="17">
          <cell r="K17" t="str">
            <v>95-P1-CL-80C-80RH-TS-8D-01</v>
          </cell>
          <cell r="L17">
            <v>3.8722728462242051</v>
          </cell>
          <cell r="M17">
            <v>7452</v>
          </cell>
          <cell r="N17">
            <v>360</v>
          </cell>
          <cell r="O17">
            <v>20.7</v>
          </cell>
        </row>
        <row r="18">
          <cell r="K18" t="str">
            <v>95-P1-CL-80C-80RH-TS-8D-02</v>
          </cell>
          <cell r="L18">
            <v>4.4354461863637153</v>
          </cell>
          <cell r="M18">
            <v>27254.999999999996</v>
          </cell>
          <cell r="N18">
            <v>1316.6666666666665</v>
          </cell>
          <cell r="O18">
            <v>20.7</v>
          </cell>
        </row>
        <row r="19">
          <cell r="K19" t="str">
            <v>95-P1-CL-80C-80RH-TS-8D-03</v>
          </cell>
          <cell r="L19">
            <v>4.3039228741479389</v>
          </cell>
          <cell r="M19">
            <v>20133.666666666664</v>
          </cell>
          <cell r="N19">
            <v>963.33333333333326</v>
          </cell>
          <cell r="O19">
            <v>20.9</v>
          </cell>
        </row>
        <row r="20">
          <cell r="K20" t="str">
            <v>95-P1-CL-80C-80RH-TS-8D-04</v>
          </cell>
          <cell r="L20">
            <v>4.2791876784321472</v>
          </cell>
          <cell r="M20">
            <v>19019</v>
          </cell>
          <cell r="N20">
            <v>910</v>
          </cell>
          <cell r="O20">
            <v>20.9</v>
          </cell>
        </row>
        <row r="21">
          <cell r="K21" t="str">
            <v>95-P1-CL-80C-80RH-TS-8D-05</v>
          </cell>
          <cell r="L21">
            <v>4.0678145111618402</v>
          </cell>
          <cell r="M21">
            <v>11690</v>
          </cell>
          <cell r="N21">
            <v>556.66666666666663</v>
          </cell>
          <cell r="O21">
            <v>21</v>
          </cell>
        </row>
        <row r="22">
          <cell r="K22" t="str">
            <v>95-P1-LO-80C-80RH-TS-8D-01</v>
          </cell>
          <cell r="L22">
            <v>4.2170450412135354</v>
          </cell>
          <cell r="M22">
            <v>16483.333333333332</v>
          </cell>
          <cell r="N22">
            <v>766.66666666666663</v>
          </cell>
          <cell r="O22">
            <v>21.5</v>
          </cell>
        </row>
        <row r="23">
          <cell r="K23" t="str">
            <v>95-P1-LO-80C-80RH-TS-8D-02</v>
          </cell>
          <cell r="L23">
            <v>4.6106175831122096</v>
          </cell>
          <cell r="M23">
            <v>40796</v>
          </cell>
          <cell r="N23">
            <v>1880</v>
          </cell>
          <cell r="O23">
            <v>21.7</v>
          </cell>
        </row>
        <row r="24">
          <cell r="K24" t="str">
            <v>95-P1-LO-80C-80RH-TS-8D-03</v>
          </cell>
          <cell r="L24">
            <v>4.3731572977983744</v>
          </cell>
          <cell r="M24">
            <v>23613.333333333332</v>
          </cell>
          <cell r="N24">
            <v>1073.3333333333333</v>
          </cell>
          <cell r="O24">
            <v>22</v>
          </cell>
        </row>
        <row r="25">
          <cell r="K25" t="str">
            <v>95-P1-LO-80C-80RH-TS-8D-04</v>
          </cell>
          <cell r="L25">
            <v>4.4371160930480791</v>
          </cell>
          <cell r="M25">
            <v>27360.000000000004</v>
          </cell>
          <cell r="N25">
            <v>1266.6666666666667</v>
          </cell>
          <cell r="O25">
            <v>21.6</v>
          </cell>
        </row>
        <row r="26">
          <cell r="K26" t="str">
            <v>95-P1-LO-80C-80RH-TS-8D-05</v>
          </cell>
          <cell r="L26">
            <v>4.4937739555999503</v>
          </cell>
          <cell r="M26">
            <v>31172.666666666661</v>
          </cell>
          <cell r="N26">
            <v>1456.6666666666665</v>
          </cell>
          <cell r="O26">
            <v>21.4</v>
          </cell>
        </row>
        <row r="27">
          <cell r="K27" t="str">
            <v>95-P1-SA-80C-80RH-TS-8D-01</v>
          </cell>
          <cell r="L27">
            <v>1.8549130223078556</v>
          </cell>
          <cell r="M27">
            <v>71.599999999999994</v>
          </cell>
          <cell r="N27">
            <v>4</v>
          </cell>
          <cell r="O27">
            <v>17.899999999999999</v>
          </cell>
        </row>
        <row r="28">
          <cell r="K28" t="str">
            <v>95-P1-SA-80C-80RH-TS-8D-02</v>
          </cell>
          <cell r="L28">
            <v>1.8621313793130372</v>
          </cell>
          <cell r="M28">
            <v>72.8</v>
          </cell>
          <cell r="N28">
            <v>4</v>
          </cell>
          <cell r="O28">
            <v>18.2</v>
          </cell>
        </row>
        <row r="29">
          <cell r="K29" t="str">
            <v>95-P1-SA-80C-80RH-TS-8D-03</v>
          </cell>
          <cell r="L29">
            <v>1.8573324964312685</v>
          </cell>
          <cell r="M29">
            <v>72</v>
          </cell>
          <cell r="N29">
            <v>4</v>
          </cell>
          <cell r="O29">
            <v>18</v>
          </cell>
        </row>
        <row r="30">
          <cell r="K30" t="str">
            <v>95-P1-SA-80C-80RH-TS-8D-04</v>
          </cell>
          <cell r="L30">
            <v>1.8524799936368563</v>
          </cell>
          <cell r="M30">
            <v>71.2</v>
          </cell>
          <cell r="N30">
            <v>4</v>
          </cell>
          <cell r="O30">
            <v>17.8</v>
          </cell>
        </row>
        <row r="31">
          <cell r="K31" t="str">
            <v>95-P1-SA-80C-80RH-TS-8D-05</v>
          </cell>
          <cell r="L31">
            <v>1.8715729355458788</v>
          </cell>
          <cell r="M31">
            <v>74.400000000000006</v>
          </cell>
          <cell r="N31">
            <v>4</v>
          </cell>
          <cell r="O31">
            <v>18.600000000000001</v>
          </cell>
        </row>
        <row r="32">
          <cell r="K32" t="str">
            <v>95-P1-BI-80c-80rh-BS-8D-01</v>
          </cell>
          <cell r="L32">
            <v>0.4259687322722811</v>
          </cell>
          <cell r="M32">
            <v>2.6666666666666665</v>
          </cell>
          <cell r="N32">
            <v>0.13333333333333333</v>
          </cell>
          <cell r="O32">
            <v>20</v>
          </cell>
        </row>
        <row r="33">
          <cell r="K33" t="str">
            <v>95-P1-BI-80c-80rh-BS-8D-02</v>
          </cell>
          <cell r="L33">
            <v>0.43770713554352525</v>
          </cell>
          <cell r="M33">
            <v>2.7397260273972601</v>
          </cell>
          <cell r="N33">
            <v>0.13698630136986301</v>
          </cell>
          <cell r="O33">
            <v>20</v>
          </cell>
        </row>
        <row r="34">
          <cell r="K34" t="str">
            <v>95-P1-BI-80c-80rh-BS-8D-03</v>
          </cell>
          <cell r="L34">
            <v>0.45593195564972433</v>
          </cell>
          <cell r="M34">
            <v>2.8571428571428568</v>
          </cell>
          <cell r="N34">
            <v>0.14285714285714285</v>
          </cell>
          <cell r="O34">
            <v>20</v>
          </cell>
        </row>
        <row r="35">
          <cell r="K35" t="str">
            <v>95-P1-BI-80c-80rh-BS-8D-04</v>
          </cell>
          <cell r="L35">
            <v>0.44977164694490596</v>
          </cell>
          <cell r="M35">
            <v>2.8169014084507045</v>
          </cell>
          <cell r="N35">
            <v>0.14084507042253522</v>
          </cell>
          <cell r="O35">
            <v>20</v>
          </cell>
        </row>
        <row r="36">
          <cell r="K36" t="str">
            <v>95-P1-BI-80c-80rh-BS-8D-05</v>
          </cell>
          <cell r="L36">
            <v>0.44369749923271273</v>
          </cell>
          <cell r="M36">
            <v>2.7777777777777777</v>
          </cell>
          <cell r="N36">
            <v>0.1388888888888889</v>
          </cell>
          <cell r="O36">
            <v>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Y150"/>
  <sheetViews>
    <sheetView tabSelected="1" topLeftCell="M1" zoomScaleNormal="100" workbookViewId="0">
      <selection activeCell="A68" sqref="A68:A80"/>
    </sheetView>
  </sheetViews>
  <sheetFormatPr defaultRowHeight="15" x14ac:dyDescent="0.25"/>
  <cols>
    <col min="1" max="1" width="19.5703125" customWidth="1"/>
    <col min="2" max="2" width="15.140625" style="5" customWidth="1"/>
    <col min="3" max="3" width="11.5703125" customWidth="1"/>
    <col min="4" max="4" width="15" customWidth="1"/>
    <col min="5" max="5" width="16.7109375" customWidth="1"/>
    <col min="6" max="6" width="12.42578125" customWidth="1"/>
    <col min="7" max="7" width="11.28515625" customWidth="1"/>
    <col min="8" max="8" width="14.7109375" customWidth="1"/>
    <col min="9" max="9" width="26.7109375" bestFit="1" customWidth="1"/>
    <col min="10" max="10" width="13" style="71" customWidth="1"/>
    <col min="11" max="11" width="13.42578125" style="62" customWidth="1"/>
    <col min="12" max="12" width="8.85546875" style="62"/>
    <col min="13" max="13" width="13.28515625" customWidth="1"/>
    <col min="15" max="15" width="12" bestFit="1" customWidth="1"/>
    <col min="16" max="16" width="19.7109375" bestFit="1" customWidth="1"/>
    <col min="17" max="17" width="14.7109375" customWidth="1"/>
    <col min="18" max="18" width="19" customWidth="1"/>
    <col min="19" max="19" width="19.85546875" customWidth="1"/>
    <col min="20" max="20" width="13.140625" customWidth="1"/>
    <col min="21" max="22" width="12.140625" customWidth="1"/>
    <col min="23" max="23" width="26.140625" bestFit="1" customWidth="1"/>
    <col min="24" max="24" width="14.7109375" style="16" customWidth="1"/>
    <col min="25" max="25" width="12.140625" style="21" customWidth="1"/>
    <col min="26" max="26" width="8.85546875" style="21"/>
    <col min="27" max="27" width="14.140625" bestFit="1" customWidth="1"/>
    <col min="28" max="28" width="14.140625" style="16" customWidth="1"/>
    <col min="29" max="29" width="37.28515625" style="19" bestFit="1" customWidth="1"/>
    <col min="30" max="30" width="37.140625" style="19" bestFit="1" customWidth="1"/>
    <col min="31" max="181" width="8.85546875" style="19"/>
  </cols>
  <sheetData>
    <row r="1" spans="1:28" ht="21.75" thickTop="1" x14ac:dyDescent="0.25">
      <c r="A1" s="183" t="s">
        <v>11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5"/>
      <c r="N1" s="182"/>
    </row>
    <row r="2" spans="1:28" ht="45" x14ac:dyDescent="0.25">
      <c r="A2" s="43" t="s">
        <v>15</v>
      </c>
      <c r="B2" s="44" t="s">
        <v>20</v>
      </c>
      <c r="C2" s="45" t="s">
        <v>0</v>
      </c>
      <c r="D2" s="45" t="s">
        <v>1</v>
      </c>
      <c r="E2" s="45" t="s">
        <v>2</v>
      </c>
      <c r="F2" s="45" t="s">
        <v>3</v>
      </c>
      <c r="G2" s="45" t="s">
        <v>4</v>
      </c>
      <c r="H2" s="45" t="s">
        <v>5</v>
      </c>
      <c r="I2" s="45" t="s">
        <v>6</v>
      </c>
      <c r="J2" s="63" t="s">
        <v>7</v>
      </c>
      <c r="K2" s="54" t="s">
        <v>8</v>
      </c>
      <c r="L2" s="54" t="s">
        <v>9</v>
      </c>
      <c r="M2" s="48" t="s">
        <v>10</v>
      </c>
      <c r="N2" s="182"/>
      <c r="O2" s="36"/>
      <c r="P2" s="37" t="s">
        <v>35</v>
      </c>
    </row>
    <row r="3" spans="1:28" ht="21" customHeight="1" x14ac:dyDescent="0.25">
      <c r="A3" s="227" t="s">
        <v>14</v>
      </c>
      <c r="B3" s="229" t="s">
        <v>28</v>
      </c>
      <c r="C3" s="224">
        <f>AVERAGE(J3:J12)</f>
        <v>7.2646353681905556</v>
      </c>
      <c r="D3" s="222">
        <f>STDEV(J3:J12)</f>
        <v>0.12897849826478819</v>
      </c>
      <c r="E3" s="216">
        <f>D3/C3</f>
        <v>1.7754297597583842E-2</v>
      </c>
      <c r="F3" s="220">
        <f>AVERAGE(K3:K12)</f>
        <v>19046000</v>
      </c>
      <c r="G3" s="218">
        <f>STDEV(K3:K12)</f>
        <v>4779642.4784937864</v>
      </c>
      <c r="H3" s="216">
        <f>G3/F3</f>
        <v>0.2509525610886163</v>
      </c>
      <c r="I3" s="50" t="str">
        <f>[1]Summary!K3</f>
        <v>P1-SS-80C-80RH-IN-0W-01</v>
      </c>
      <c r="J3" s="64">
        <f>[1]Summary!L3</f>
        <v>6.9464522650130727</v>
      </c>
      <c r="K3" s="55">
        <f>[1]Summary!M3</f>
        <v>8840000</v>
      </c>
      <c r="L3" s="55">
        <f>[1]Summary!N3</f>
        <v>442000</v>
      </c>
      <c r="M3" s="51">
        <f>[1]Summary!O3</f>
        <v>20</v>
      </c>
      <c r="N3" s="182"/>
    </row>
    <row r="4" spans="1:28" ht="16.149999999999999" customHeight="1" x14ac:dyDescent="0.25">
      <c r="A4" s="227"/>
      <c r="B4" s="229"/>
      <c r="C4" s="224"/>
      <c r="D4" s="222"/>
      <c r="E4" s="216"/>
      <c r="F4" s="220"/>
      <c r="G4" s="218"/>
      <c r="H4" s="216"/>
      <c r="I4" s="50" t="str">
        <f>[1]Summary!K4</f>
        <v>P1-SS-80C-80RH-IN-0W-02</v>
      </c>
      <c r="J4" s="64">
        <f>[1]Summary!L4</f>
        <v>7.2385478876813281</v>
      </c>
      <c r="K4" s="55">
        <f>[1]Summary!M4</f>
        <v>17320000</v>
      </c>
      <c r="L4" s="55">
        <f>[1]Summary!N4</f>
        <v>866000</v>
      </c>
      <c r="M4" s="51">
        <f>[1]Summary!O4</f>
        <v>20</v>
      </c>
      <c r="N4" s="182"/>
    </row>
    <row r="5" spans="1:28" ht="17.45" customHeight="1" x14ac:dyDescent="0.25">
      <c r="A5" s="227"/>
      <c r="B5" s="229"/>
      <c r="C5" s="224"/>
      <c r="D5" s="222"/>
      <c r="E5" s="216"/>
      <c r="F5" s="220"/>
      <c r="G5" s="218"/>
      <c r="H5" s="216"/>
      <c r="I5" s="50" t="str">
        <f>[1]Summary!K5</f>
        <v>P1-SS-80C-80RH-IN-0W-03</v>
      </c>
      <c r="J5" s="64">
        <f>[1]Summary!L5</f>
        <v>7.2652896258608299</v>
      </c>
      <c r="K5" s="55">
        <f>[1]Summary!M5</f>
        <v>18420000</v>
      </c>
      <c r="L5" s="55">
        <f>[1]Summary!N5</f>
        <v>921000</v>
      </c>
      <c r="M5" s="51">
        <f>[1]Summary!O5</f>
        <v>20</v>
      </c>
      <c r="N5" s="182"/>
    </row>
    <row r="6" spans="1:28" ht="17.45" customHeight="1" x14ac:dyDescent="0.25">
      <c r="A6" s="227"/>
      <c r="B6" s="229"/>
      <c r="C6" s="224"/>
      <c r="D6" s="222"/>
      <c r="E6" s="216"/>
      <c r="F6" s="220"/>
      <c r="G6" s="218"/>
      <c r="H6" s="216"/>
      <c r="I6" s="50" t="str">
        <f>[1]Summary!K6</f>
        <v>P1-SS-80C-80RH-IN-0W-04</v>
      </c>
      <c r="J6" s="64">
        <f>[1]Summary!L6</f>
        <v>7.2975416678181597</v>
      </c>
      <c r="K6" s="55">
        <f>[1]Summary!M6</f>
        <v>19840000</v>
      </c>
      <c r="L6" s="55">
        <f>[1]Summary!N6</f>
        <v>992000</v>
      </c>
      <c r="M6" s="51">
        <f>[1]Summary!O6</f>
        <v>20</v>
      </c>
      <c r="N6" s="182"/>
    </row>
    <row r="7" spans="1:28" ht="17.45" customHeight="1" x14ac:dyDescent="0.25">
      <c r="A7" s="227"/>
      <c r="B7" s="229"/>
      <c r="C7" s="224"/>
      <c r="D7" s="222"/>
      <c r="E7" s="216"/>
      <c r="F7" s="220"/>
      <c r="G7" s="218"/>
      <c r="H7" s="216"/>
      <c r="I7" s="50" t="str">
        <f>[1]Summary!K7</f>
        <v>P1-SS-80C-80RH-IN-0W-05</v>
      </c>
      <c r="J7" s="64">
        <f>[1]Summary!L7</f>
        <v>7.318063334962762</v>
      </c>
      <c r="K7" s="55">
        <f>[1]Summary!M7</f>
        <v>20800000</v>
      </c>
      <c r="L7" s="55">
        <f>[1]Summary!N7</f>
        <v>1040000</v>
      </c>
      <c r="M7" s="51">
        <f>[1]Summary!O7</f>
        <v>20</v>
      </c>
      <c r="N7" s="182"/>
    </row>
    <row r="8" spans="1:28" ht="17.45" customHeight="1" x14ac:dyDescent="0.25">
      <c r="A8" s="227"/>
      <c r="B8" s="229"/>
      <c r="C8" s="224"/>
      <c r="D8" s="222"/>
      <c r="E8" s="216"/>
      <c r="F8" s="220"/>
      <c r="G8" s="218"/>
      <c r="H8" s="216"/>
      <c r="I8" s="50" t="str">
        <f>[1]Summary!K8</f>
        <v>P1-SS-80C-80RH-IN-0W-06</v>
      </c>
      <c r="J8" s="64">
        <f>[1]Summary!L8</f>
        <v>7.2084413564385672</v>
      </c>
      <c r="K8" s="55">
        <f>[1]Summary!M8</f>
        <v>16160000</v>
      </c>
      <c r="L8" s="55">
        <f>[1]Summary!N8</f>
        <v>808000</v>
      </c>
      <c r="M8" s="51">
        <f>[1]Summary!O8</f>
        <v>20</v>
      </c>
      <c r="N8" s="182"/>
    </row>
    <row r="9" spans="1:28" ht="17.45" customHeight="1" x14ac:dyDescent="0.25">
      <c r="A9" s="227"/>
      <c r="B9" s="229"/>
      <c r="C9" s="224"/>
      <c r="D9" s="222"/>
      <c r="E9" s="216"/>
      <c r="F9" s="220"/>
      <c r="G9" s="218"/>
      <c r="H9" s="216"/>
      <c r="I9" s="50" t="str">
        <f>[1]Summary!K9</f>
        <v>P1-SS-80C-80RH-IN-0W-07</v>
      </c>
      <c r="J9" s="64">
        <f>[1]Summary!L9</f>
        <v>7.4377505628203879</v>
      </c>
      <c r="K9" s="55">
        <f>[1]Summary!M9</f>
        <v>27400000</v>
      </c>
      <c r="L9" s="55">
        <f>[1]Summary!N9</f>
        <v>1370000</v>
      </c>
      <c r="M9" s="51">
        <f>[1]Summary!O9</f>
        <v>20</v>
      </c>
      <c r="N9" s="182"/>
    </row>
    <row r="10" spans="1:28" ht="18" customHeight="1" x14ac:dyDescent="0.25">
      <c r="A10" s="227"/>
      <c r="B10" s="229"/>
      <c r="C10" s="224"/>
      <c r="D10" s="222"/>
      <c r="E10" s="216"/>
      <c r="F10" s="220"/>
      <c r="G10" s="218"/>
      <c r="H10" s="216"/>
      <c r="I10" s="50" t="str">
        <f>[1]Summary!K10</f>
        <v>P1-SS-80C-80RH-IN-0W-08</v>
      </c>
      <c r="J10" s="64">
        <f>[1]Summary!L10</f>
        <v>7.2667019668840878</v>
      </c>
      <c r="K10" s="55">
        <f>[1]Summary!M10</f>
        <v>18480000</v>
      </c>
      <c r="L10" s="55">
        <f>[1]Summary!N10</f>
        <v>924000</v>
      </c>
      <c r="M10" s="51">
        <f>[1]Summary!O10</f>
        <v>20</v>
      </c>
      <c r="N10" s="182"/>
    </row>
    <row r="11" spans="1:28" ht="18" customHeight="1" x14ac:dyDescent="0.25">
      <c r="A11" s="227"/>
      <c r="B11" s="229"/>
      <c r="C11" s="224"/>
      <c r="D11" s="222"/>
      <c r="E11" s="216"/>
      <c r="F11" s="220"/>
      <c r="G11" s="218"/>
      <c r="H11" s="216"/>
      <c r="I11" s="50" t="str">
        <f>[1]Summary!K11</f>
        <v>P1-SS-80C-80RH-IN-0W-09</v>
      </c>
      <c r="J11" s="64">
        <f>[1]Summary!L11</f>
        <v>7.357934847000454</v>
      </c>
      <c r="K11" s="55">
        <f>[1]Summary!M11</f>
        <v>22800000</v>
      </c>
      <c r="L11" s="55">
        <f>[1]Summary!N11</f>
        <v>1140000</v>
      </c>
      <c r="M11" s="51">
        <f>[1]Summary!O11</f>
        <v>20</v>
      </c>
      <c r="N11" s="182"/>
    </row>
    <row r="12" spans="1:28" ht="20.45" customHeight="1" thickBot="1" x14ac:dyDescent="0.3">
      <c r="A12" s="228"/>
      <c r="B12" s="230"/>
      <c r="C12" s="225"/>
      <c r="D12" s="223"/>
      <c r="E12" s="217"/>
      <c r="F12" s="221"/>
      <c r="G12" s="219"/>
      <c r="H12" s="217"/>
      <c r="I12" s="52" t="str">
        <f>[1]Summary!K12</f>
        <v>P1-SS-80C-80RH-IN-0W-10</v>
      </c>
      <c r="J12" s="72">
        <f>[1]Summary!L12</f>
        <v>7.3096301674258983</v>
      </c>
      <c r="K12" s="73">
        <f>[1]Summary!M12</f>
        <v>20400000</v>
      </c>
      <c r="L12" s="73">
        <f>[1]Summary!N12</f>
        <v>1020000</v>
      </c>
      <c r="M12" s="53">
        <f>[1]Summary!O12</f>
        <v>20</v>
      </c>
      <c r="N12" s="182"/>
    </row>
    <row r="13" spans="1:28" ht="22.5" thickTop="1" thickBot="1" x14ac:dyDescent="0.3">
      <c r="A13" s="213" t="s">
        <v>13</v>
      </c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5"/>
      <c r="N13" s="182"/>
    </row>
    <row r="14" spans="1:28" ht="15" customHeight="1" thickTop="1" x14ac:dyDescent="0.25">
      <c r="A14" s="231" t="s">
        <v>37</v>
      </c>
      <c r="B14" s="291" t="s">
        <v>28</v>
      </c>
      <c r="C14" s="305">
        <f>AVERAGE(J14:J16)</f>
        <v>7.2444902534709668</v>
      </c>
      <c r="D14" s="306">
        <f>STDEV(J14:J16)</f>
        <v>0.10658062865035854</v>
      </c>
      <c r="E14" s="294">
        <f>D14/C14</f>
        <v>1.4711956938487676E-2</v>
      </c>
      <c r="F14" s="307">
        <f>AVERAGE(K14:K16)</f>
        <v>17906666.666666668</v>
      </c>
      <c r="G14" s="226">
        <f>STDEV(K14:K16)</f>
        <v>4247603.2457532231</v>
      </c>
      <c r="H14" s="294">
        <f>G14/F14</f>
        <v>0.23720792511652397</v>
      </c>
      <c r="I14" s="74" t="str">
        <f>[1]Summary!K13</f>
        <v>P1-SS-80C-80RH-PC-0W-01</v>
      </c>
      <c r="J14" s="75">
        <f>[1]Summary!L13</f>
        <v>7.1309766916056168</v>
      </c>
      <c r="K14" s="76">
        <f>[1]Summary!M13</f>
        <v>13520000</v>
      </c>
      <c r="L14" s="76">
        <f>[1]Summary!N13</f>
        <v>676000</v>
      </c>
      <c r="M14" s="74">
        <f>[1]Summary!O13</f>
        <v>20</v>
      </c>
      <c r="N14" s="182"/>
      <c r="O14" s="17"/>
      <c r="P14" s="260"/>
      <c r="Q14" s="261"/>
      <c r="R14" s="262"/>
      <c r="S14" s="263"/>
      <c r="T14" s="264"/>
      <c r="U14" s="265"/>
      <c r="V14" s="263"/>
      <c r="W14" s="18"/>
      <c r="X14" s="20"/>
      <c r="Y14" s="38"/>
      <c r="Z14" s="38"/>
      <c r="AA14" s="18"/>
      <c r="AB14" s="20"/>
    </row>
    <row r="15" spans="1:28" x14ac:dyDescent="0.25">
      <c r="A15" s="232"/>
      <c r="B15" s="229"/>
      <c r="C15" s="292"/>
      <c r="D15" s="188"/>
      <c r="E15" s="295"/>
      <c r="F15" s="308"/>
      <c r="G15" s="189"/>
      <c r="H15" s="295"/>
      <c r="I15" s="77" t="str">
        <f>[1]Summary!K14</f>
        <v>P1-SS-80C-80RH-PC-0W-02</v>
      </c>
      <c r="J15" s="78">
        <f>[1]Summary!L14</f>
        <v>7.3424226808222066</v>
      </c>
      <c r="K15" s="79">
        <f>[1]Summary!M14</f>
        <v>22000000</v>
      </c>
      <c r="L15" s="79">
        <f>[1]Summary!N14</f>
        <v>1100000</v>
      </c>
      <c r="M15" s="77">
        <f>[1]Summary!O14</f>
        <v>20</v>
      </c>
      <c r="N15" s="182"/>
      <c r="O15" s="17"/>
      <c r="P15" s="260"/>
      <c r="Q15" s="261"/>
      <c r="R15" s="262"/>
      <c r="S15" s="263"/>
      <c r="T15" s="264"/>
      <c r="U15" s="265"/>
      <c r="V15" s="263"/>
      <c r="W15" s="18"/>
      <c r="X15" s="20"/>
      <c r="Y15" s="38"/>
      <c r="Z15" s="38"/>
      <c r="AA15" s="18"/>
      <c r="AB15" s="20"/>
    </row>
    <row r="16" spans="1:28" ht="10.9" customHeight="1" thickBot="1" x14ac:dyDescent="0.3">
      <c r="A16" s="232"/>
      <c r="B16" s="229"/>
      <c r="C16" s="292"/>
      <c r="D16" s="188"/>
      <c r="E16" s="295"/>
      <c r="F16" s="308"/>
      <c r="G16" s="189"/>
      <c r="H16" s="295"/>
      <c r="I16" s="77" t="str">
        <f>[1]Summary!K15</f>
        <v>P1-SS-80C-80RH-PC-0W-03</v>
      </c>
      <c r="J16" s="78">
        <f>[1]Summary!L15</f>
        <v>7.2600713879850751</v>
      </c>
      <c r="K16" s="79">
        <f>[1]Summary!M15</f>
        <v>18200000</v>
      </c>
      <c r="L16" s="79">
        <f>[1]Summary!N15</f>
        <v>910000</v>
      </c>
      <c r="M16" s="77">
        <f>[1]Summary!O15</f>
        <v>20</v>
      </c>
      <c r="N16" s="182"/>
      <c r="O16" s="17"/>
      <c r="P16" s="260"/>
      <c r="Q16" s="261"/>
      <c r="R16" s="262"/>
      <c r="S16" s="263"/>
      <c r="T16" s="264"/>
      <c r="U16" s="265"/>
      <c r="V16" s="263"/>
      <c r="W16" s="18"/>
      <c r="X16" s="20"/>
      <c r="Y16" s="38"/>
      <c r="Z16" s="38"/>
      <c r="AA16" s="18"/>
      <c r="AB16" s="20"/>
    </row>
    <row r="17" spans="1:30" ht="18.600000000000001" customHeight="1" thickTop="1" x14ac:dyDescent="0.25">
      <c r="A17" s="232"/>
      <c r="B17" s="229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3"/>
      <c r="N17" s="182"/>
      <c r="O17" s="183" t="s">
        <v>30</v>
      </c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332" t="s">
        <v>31</v>
      </c>
      <c r="AD17" s="333"/>
    </row>
    <row r="18" spans="1:30" ht="38.25" x14ac:dyDescent="0.25">
      <c r="A18" s="232"/>
      <c r="B18" s="229"/>
      <c r="C18" s="292"/>
      <c r="D18" s="292"/>
      <c r="E18" s="292"/>
      <c r="F18" s="292"/>
      <c r="G18" s="292"/>
      <c r="H18" s="292"/>
      <c r="I18" s="292"/>
      <c r="J18" s="292"/>
      <c r="K18" s="292"/>
      <c r="L18" s="292"/>
      <c r="M18" s="293"/>
      <c r="N18" s="182"/>
      <c r="O18" s="104" t="s">
        <v>36</v>
      </c>
      <c r="P18" s="105" t="s">
        <v>40</v>
      </c>
      <c r="Q18" s="45" t="s">
        <v>0</v>
      </c>
      <c r="R18" s="45" t="s">
        <v>1</v>
      </c>
      <c r="S18" s="45" t="s">
        <v>2</v>
      </c>
      <c r="T18" s="47" t="s">
        <v>3</v>
      </c>
      <c r="U18" s="45" t="s">
        <v>4</v>
      </c>
      <c r="V18" s="45" t="s">
        <v>5</v>
      </c>
      <c r="W18" s="45" t="s">
        <v>6</v>
      </c>
      <c r="X18" s="46" t="s">
        <v>7</v>
      </c>
      <c r="Y18" s="47" t="s">
        <v>8</v>
      </c>
      <c r="Z18" s="47" t="s">
        <v>9</v>
      </c>
      <c r="AA18" s="46" t="s">
        <v>10</v>
      </c>
      <c r="AB18" s="46" t="s">
        <v>41</v>
      </c>
      <c r="AC18" s="106" t="s">
        <v>38</v>
      </c>
      <c r="AD18" s="107" t="s">
        <v>39</v>
      </c>
    </row>
    <row r="19" spans="1:30" ht="14.45" customHeight="1" x14ac:dyDescent="0.25">
      <c r="A19" s="232"/>
      <c r="B19" s="160" t="s">
        <v>33</v>
      </c>
      <c r="C19" s="80">
        <f>AVERAGE(J19:J21)</f>
        <v>7.4353346306185255</v>
      </c>
      <c r="D19" s="188" t="s">
        <v>12</v>
      </c>
      <c r="E19" s="188"/>
      <c r="F19" s="81">
        <f>AVERAGE(K19:K21)</f>
        <v>27248000</v>
      </c>
      <c r="G19" s="189" t="s">
        <v>12</v>
      </c>
      <c r="H19" s="189"/>
      <c r="I19" s="82" t="str">
        <f>[2]Summary!K$3</f>
        <v>95-P1-SS-80C-80RH-PC-8D-01</v>
      </c>
      <c r="J19" s="83">
        <f>[2]Summary!L$3</f>
        <v>7.4353346306185255</v>
      </c>
      <c r="K19" s="84">
        <f>[2]Summary!M$3</f>
        <v>27248000</v>
      </c>
      <c r="L19" s="84">
        <f>[2]Summary!N$3</f>
        <v>1310000</v>
      </c>
      <c r="M19" s="82">
        <f>[2]Summary!O$3</f>
        <v>20.8</v>
      </c>
      <c r="N19" s="182"/>
      <c r="O19" s="335" t="s">
        <v>24</v>
      </c>
      <c r="P19" s="237" t="s">
        <v>33</v>
      </c>
      <c r="Q19" s="151">
        <f>AVERAGE(X19:X23)</f>
        <v>9.1816972206228531E-2</v>
      </c>
      <c r="R19" s="152">
        <f>STDEV(X19:X23)</f>
        <v>1.8071266447015375E-2</v>
      </c>
      <c r="S19" s="153">
        <f>R19/Q19</f>
        <v>0.19681836606881148</v>
      </c>
      <c r="T19" s="154">
        <f>AVERAGE(Y19:Y23)</f>
        <v>1.2362789755084727</v>
      </c>
      <c r="U19" s="166">
        <f>STDEV(Y19:Y23)</f>
        <v>5.112231112625356E-2</v>
      </c>
      <c r="V19" s="153">
        <f>U19/T19</f>
        <v>4.135175970717072E-2</v>
      </c>
      <c r="W19" s="29" t="str">
        <f>[2]Summary!K12</f>
        <v>95-P1-SS-80c-80rh-BS-8D-01</v>
      </c>
      <c r="X19" s="42">
        <f>LOG(Y19)</f>
        <v>9.15149811213503E-2</v>
      </c>
      <c r="Y19" s="40">
        <f>[2]Summary!M12</f>
        <v>1.2345679012345681</v>
      </c>
      <c r="Z19" s="40">
        <f>[2]Summary!N12</f>
        <v>6.1728395061728399E-2</v>
      </c>
      <c r="AA19" s="27">
        <f>[2]Summary!O12</f>
        <v>20</v>
      </c>
      <c r="AB19" s="42">
        <f>J$19-X19</f>
        <v>7.343819649497175</v>
      </c>
      <c r="AC19" s="194">
        <f>AVERAGE(AB19:AB23)</f>
        <v>7.3435176584122974</v>
      </c>
      <c r="AD19" s="331">
        <f>STDEV(AB19:AB23)</f>
        <v>1.8071266447015181E-2</v>
      </c>
    </row>
    <row r="20" spans="1:30" ht="21" customHeight="1" x14ac:dyDescent="0.25">
      <c r="A20" s="232"/>
      <c r="B20" s="160"/>
      <c r="C20" s="186" t="s">
        <v>12</v>
      </c>
      <c r="D20" s="186"/>
      <c r="E20" s="186"/>
      <c r="F20" s="186"/>
      <c r="G20" s="186"/>
      <c r="H20" s="186"/>
      <c r="I20" s="186"/>
      <c r="J20" s="186"/>
      <c r="K20" s="186"/>
      <c r="L20" s="186"/>
      <c r="M20" s="187"/>
      <c r="N20" s="182"/>
      <c r="O20" s="335"/>
      <c r="P20" s="237"/>
      <c r="Q20" s="151"/>
      <c r="R20" s="152"/>
      <c r="S20" s="153"/>
      <c r="T20" s="154"/>
      <c r="U20" s="166"/>
      <c r="V20" s="153"/>
      <c r="W20" s="29" t="str">
        <f>[2]Summary!K13</f>
        <v>95-P1-SS-80c-80rh-BS-8D-02</v>
      </c>
      <c r="X20" s="42">
        <f>[2]Summary!L13</f>
        <v>0.11350927482751813</v>
      </c>
      <c r="Y20" s="40">
        <f>[2]Summary!M13</f>
        <v>1.2987012987012987</v>
      </c>
      <c r="Z20" s="40">
        <f>[2]Summary!N13</f>
        <v>6.4935064935064929E-2</v>
      </c>
      <c r="AA20" s="27">
        <f>[2]Summary!O13</f>
        <v>20</v>
      </c>
      <c r="AB20" s="42">
        <f t="shared" ref="AB20:AB23" si="0">J$19-X20</f>
        <v>7.3218253557910078</v>
      </c>
      <c r="AC20" s="194"/>
      <c r="AD20" s="331"/>
    </row>
    <row r="21" spans="1:30" ht="21" customHeight="1" x14ac:dyDescent="0.25">
      <c r="A21" s="232"/>
      <c r="B21" s="160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7"/>
      <c r="N21" s="182"/>
      <c r="O21" s="335"/>
      <c r="P21" s="237"/>
      <c r="Q21" s="151"/>
      <c r="R21" s="152"/>
      <c r="S21" s="153"/>
      <c r="T21" s="154"/>
      <c r="U21" s="166"/>
      <c r="V21" s="153"/>
      <c r="W21" s="29" t="str">
        <f>[2]Summary!K14</f>
        <v>95-P1-SS-80c-80rh-BS-8D-03</v>
      </c>
      <c r="X21" s="42">
        <f>[2]Summary!L14</f>
        <v>6.5501548756432298E-2</v>
      </c>
      <c r="Y21" s="40">
        <f>[2]Summary!M14</f>
        <v>1.1627906976744187</v>
      </c>
      <c r="Z21" s="40">
        <f>[2]Summary!N14</f>
        <v>5.8139534883720929E-2</v>
      </c>
      <c r="AA21" s="27">
        <f>[2]Summary!O14</f>
        <v>20</v>
      </c>
      <c r="AB21" s="42">
        <f t="shared" si="0"/>
        <v>7.369833081862093</v>
      </c>
      <c r="AC21" s="194"/>
      <c r="AD21" s="331"/>
    </row>
    <row r="22" spans="1:30" ht="14.45" customHeight="1" x14ac:dyDescent="0.25">
      <c r="A22" s="232"/>
      <c r="B22" s="160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7"/>
      <c r="N22" s="182"/>
      <c r="O22" s="335"/>
      <c r="P22" s="237"/>
      <c r="Q22" s="151"/>
      <c r="R22" s="152"/>
      <c r="S22" s="153"/>
      <c r="T22" s="154"/>
      <c r="U22" s="166"/>
      <c r="V22" s="153"/>
      <c r="W22" s="29" t="str">
        <f>[2]Summary!K15</f>
        <v>95-P1-SS-80c-80rh-BS-8D-04</v>
      </c>
      <c r="X22" s="42">
        <f>[2]Summary!L15</f>
        <v>8.6186147616283376E-2</v>
      </c>
      <c r="Y22" s="40">
        <f>[2]Summary!M15</f>
        <v>1.2195121951219514</v>
      </c>
      <c r="Z22" s="40">
        <f>[2]Summary!N15</f>
        <v>6.0975609756097567E-2</v>
      </c>
      <c r="AA22" s="27">
        <f>[2]Summary!O15</f>
        <v>20</v>
      </c>
      <c r="AB22" s="42">
        <f t="shared" si="0"/>
        <v>7.3491484830022422</v>
      </c>
      <c r="AC22" s="194"/>
      <c r="AD22" s="331"/>
    </row>
    <row r="23" spans="1:30" ht="21" customHeight="1" x14ac:dyDescent="0.25">
      <c r="A23" s="232"/>
      <c r="B23" s="160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7"/>
      <c r="N23" s="182"/>
      <c r="O23" s="335"/>
      <c r="P23" s="237"/>
      <c r="Q23" s="151"/>
      <c r="R23" s="152"/>
      <c r="S23" s="153"/>
      <c r="T23" s="154"/>
      <c r="U23" s="166"/>
      <c r="V23" s="153"/>
      <c r="W23" s="29" t="str">
        <f>[2]Summary!K16</f>
        <v>95-P1-SS-80c-80rh-BS-8D-05</v>
      </c>
      <c r="X23" s="42">
        <f>[2]Summary!L16</f>
        <v>0.10237290870955852</v>
      </c>
      <c r="Y23" s="40">
        <f>[2]Summary!M16</f>
        <v>1.2658227848101264</v>
      </c>
      <c r="Z23" s="40">
        <f>[2]Summary!N16</f>
        <v>6.3291139240506319E-2</v>
      </c>
      <c r="AA23" s="27">
        <f>[2]Summary!O16</f>
        <v>20</v>
      </c>
      <c r="AB23" s="42">
        <f t="shared" si="0"/>
        <v>7.3329617219089673</v>
      </c>
      <c r="AC23" s="194"/>
      <c r="AD23" s="331"/>
    </row>
    <row r="24" spans="1:30" ht="14.45" customHeight="1" x14ac:dyDescent="0.25">
      <c r="A24" s="232"/>
      <c r="B24" s="309" t="s">
        <v>34</v>
      </c>
      <c r="C24" s="80">
        <f>AVERAGE(J24:J26)</f>
        <v>7.3541084391474012</v>
      </c>
      <c r="D24" s="190" t="s">
        <v>12</v>
      </c>
      <c r="E24" s="191"/>
      <c r="F24" s="81">
        <f>AVERAGE(K24:K26)</f>
        <v>22600000</v>
      </c>
      <c r="G24" s="192" t="s">
        <v>12</v>
      </c>
      <c r="H24" s="193"/>
      <c r="I24" s="82" t="s">
        <v>42</v>
      </c>
      <c r="J24" s="83">
        <v>7.3541084391474012</v>
      </c>
      <c r="K24" s="84">
        <v>22600000</v>
      </c>
      <c r="L24" s="84">
        <v>1130000</v>
      </c>
      <c r="M24" s="82">
        <v>20</v>
      </c>
      <c r="N24" s="182"/>
      <c r="O24" s="335"/>
      <c r="P24" s="237" t="s">
        <v>34</v>
      </c>
      <c r="Q24" s="151">
        <f>AVERAGE(X24:X28)</f>
        <v>7.9969059811222071E-2</v>
      </c>
      <c r="R24" s="152">
        <f>STDEV(X24:X28)</f>
        <v>1.0002821069674282E-2</v>
      </c>
      <c r="S24" s="153">
        <f>R24/Q24</f>
        <v>0.12508363976377004</v>
      </c>
      <c r="T24" s="154">
        <f>AVERAGE(Y24:Y28)</f>
        <v>1.2024332523231125</v>
      </c>
      <c r="U24" s="166">
        <f>STDEV(Y24:Y28)</f>
        <v>2.7588596055030081E-2</v>
      </c>
      <c r="V24" s="153">
        <f>U24/T24</f>
        <v>2.294397298289003E-2</v>
      </c>
      <c r="W24" s="29" t="s">
        <v>43</v>
      </c>
      <c r="X24" s="42">
        <v>9.15149811213503E-2</v>
      </c>
      <c r="Y24" s="40">
        <v>1.2345679012345681</v>
      </c>
      <c r="Z24" s="40">
        <v>6.1728395061728399E-2</v>
      </c>
      <c r="AA24" s="27">
        <v>20</v>
      </c>
      <c r="AB24" s="42">
        <f>J$24-X24</f>
        <v>7.2625934580260507</v>
      </c>
      <c r="AC24" s="194">
        <f>AVERAGE(AB24:AB28)</f>
        <v>7.2741393793361793</v>
      </c>
      <c r="AD24" s="331">
        <f>STDEV(AB24:AB28)</f>
        <v>1.0002821069674183E-2</v>
      </c>
    </row>
    <row r="25" spans="1:30" ht="14.45" customHeight="1" x14ac:dyDescent="0.25">
      <c r="A25" s="232"/>
      <c r="B25" s="310"/>
      <c r="C25" s="204" t="s">
        <v>12</v>
      </c>
      <c r="D25" s="205"/>
      <c r="E25" s="205"/>
      <c r="F25" s="205"/>
      <c r="G25" s="205"/>
      <c r="H25" s="205"/>
      <c r="I25" s="205"/>
      <c r="J25" s="205"/>
      <c r="K25" s="205"/>
      <c r="L25" s="205"/>
      <c r="M25" s="206"/>
      <c r="N25" s="182"/>
      <c r="O25" s="335"/>
      <c r="P25" s="237"/>
      <c r="Q25" s="151"/>
      <c r="R25" s="152"/>
      <c r="S25" s="153"/>
      <c r="T25" s="154"/>
      <c r="U25" s="166"/>
      <c r="V25" s="153"/>
      <c r="W25" s="29" t="s">
        <v>44</v>
      </c>
      <c r="X25" s="42">
        <v>6.5501548756432298E-2</v>
      </c>
      <c r="Y25" s="40">
        <v>1.1627906976744187</v>
      </c>
      <c r="Z25" s="40">
        <v>5.8139534883720929E-2</v>
      </c>
      <c r="AA25" s="27">
        <v>20</v>
      </c>
      <c r="AB25" s="42">
        <f>J$24-X25</f>
        <v>7.2886068903909687</v>
      </c>
      <c r="AC25" s="194"/>
      <c r="AD25" s="331"/>
    </row>
    <row r="26" spans="1:30" ht="14.45" customHeight="1" x14ac:dyDescent="0.25">
      <c r="A26" s="232"/>
      <c r="B26" s="310"/>
      <c r="C26" s="207"/>
      <c r="D26" s="208"/>
      <c r="E26" s="208"/>
      <c r="F26" s="208"/>
      <c r="G26" s="208"/>
      <c r="H26" s="208"/>
      <c r="I26" s="208"/>
      <c r="J26" s="208"/>
      <c r="K26" s="208"/>
      <c r="L26" s="208"/>
      <c r="M26" s="209"/>
      <c r="N26" s="182"/>
      <c r="O26" s="335"/>
      <c r="P26" s="237"/>
      <c r="Q26" s="151"/>
      <c r="R26" s="152"/>
      <c r="S26" s="153"/>
      <c r="T26" s="154"/>
      <c r="U26" s="166"/>
      <c r="V26" s="153"/>
      <c r="W26" s="29" t="s">
        <v>45</v>
      </c>
      <c r="X26" s="42">
        <v>7.5720713938118342E-2</v>
      </c>
      <c r="Y26" s="40">
        <v>1.1904761904761905</v>
      </c>
      <c r="Z26" s="40">
        <v>5.9523809523809521E-2</v>
      </c>
      <c r="AA26" s="27">
        <v>20</v>
      </c>
      <c r="AB26" s="42">
        <f>J$24-X26</f>
        <v>7.2783877252092832</v>
      </c>
      <c r="AC26" s="194"/>
      <c r="AD26" s="331"/>
    </row>
    <row r="27" spans="1:30" ht="14.45" customHeight="1" x14ac:dyDescent="0.25">
      <c r="A27" s="232"/>
      <c r="B27" s="310"/>
      <c r="C27" s="207"/>
      <c r="D27" s="208"/>
      <c r="E27" s="208"/>
      <c r="F27" s="208"/>
      <c r="G27" s="208"/>
      <c r="H27" s="208"/>
      <c r="I27" s="208"/>
      <c r="J27" s="208"/>
      <c r="K27" s="208"/>
      <c r="L27" s="208"/>
      <c r="M27" s="209"/>
      <c r="N27" s="182"/>
      <c r="O27" s="335"/>
      <c r="P27" s="237"/>
      <c r="Q27" s="151"/>
      <c r="R27" s="152"/>
      <c r="S27" s="153"/>
      <c r="T27" s="154"/>
      <c r="U27" s="166"/>
      <c r="V27" s="153"/>
      <c r="W27" s="29" t="s">
        <v>46</v>
      </c>
      <c r="X27" s="42">
        <v>8.6186147616283376E-2</v>
      </c>
      <c r="Y27" s="40">
        <v>1.2195121951219514</v>
      </c>
      <c r="Z27" s="40">
        <v>6.0975609756097567E-2</v>
      </c>
      <c r="AA27" s="27">
        <v>20</v>
      </c>
      <c r="AB27" s="42">
        <f>J$24-X27</f>
        <v>7.2679222915311179</v>
      </c>
      <c r="AC27" s="194"/>
      <c r="AD27" s="331"/>
    </row>
    <row r="28" spans="1:30" ht="14.45" customHeight="1" thickBot="1" x14ac:dyDescent="0.3">
      <c r="A28" s="232"/>
      <c r="B28" s="311"/>
      <c r="C28" s="210"/>
      <c r="D28" s="211"/>
      <c r="E28" s="211"/>
      <c r="F28" s="211"/>
      <c r="G28" s="211"/>
      <c r="H28" s="211"/>
      <c r="I28" s="211"/>
      <c r="J28" s="211"/>
      <c r="K28" s="211"/>
      <c r="L28" s="211"/>
      <c r="M28" s="212"/>
      <c r="N28" s="182"/>
      <c r="O28" s="336"/>
      <c r="P28" s="266"/>
      <c r="Q28" s="267"/>
      <c r="R28" s="268"/>
      <c r="S28" s="269"/>
      <c r="T28" s="270"/>
      <c r="U28" s="271"/>
      <c r="V28" s="269"/>
      <c r="W28" s="49" t="s">
        <v>47</v>
      </c>
      <c r="X28" s="110">
        <v>8.0921907623926051E-2</v>
      </c>
      <c r="Y28" s="108">
        <v>1.2048192771084336</v>
      </c>
      <c r="Z28" s="108">
        <v>6.0240963855421679E-2</v>
      </c>
      <c r="AA28" s="109">
        <v>20</v>
      </c>
      <c r="AB28" s="110">
        <f>J$24-X28</f>
        <v>7.2731865315234749</v>
      </c>
      <c r="AC28" s="195"/>
      <c r="AD28" s="334"/>
    </row>
    <row r="29" spans="1:30" ht="14.45" customHeight="1" thickTop="1" x14ac:dyDescent="0.25">
      <c r="A29" s="140" t="s">
        <v>19</v>
      </c>
      <c r="B29" s="312" t="s">
        <v>28</v>
      </c>
      <c r="C29" s="296">
        <f>AVERAGE(J29:J31)</f>
        <v>7.4590195202314833</v>
      </c>
      <c r="D29" s="298">
        <f>STDEV(J29:J31)</f>
        <v>0.10394475088100431</v>
      </c>
      <c r="E29" s="299">
        <f>D29/C29</f>
        <v>1.393544427643199E-2</v>
      </c>
      <c r="F29" s="301">
        <f>AVERAGE(K29:K31)</f>
        <v>29318955.555555552</v>
      </c>
      <c r="G29" s="303">
        <f>STDEV(K29:K31)</f>
        <v>6809442.3058747808</v>
      </c>
      <c r="H29" s="299">
        <f>G29/F29</f>
        <v>0.2322539182192826</v>
      </c>
      <c r="I29" s="85" t="str">
        <f>[1]Summary!K16</f>
        <v>95-P1-CL-80C-80RH-PC-0W-01</v>
      </c>
      <c r="J29" s="86">
        <f>[1]Summary!L16</f>
        <v>7.3490028084420036</v>
      </c>
      <c r="K29" s="91">
        <f>[1]Summary!M16</f>
        <v>22335866.666666664</v>
      </c>
      <c r="L29" s="91">
        <f>[1]Summary!N16</f>
        <v>1046666.6666666666</v>
      </c>
      <c r="M29" s="85">
        <f>[1]Summary!O16</f>
        <v>21.34</v>
      </c>
      <c r="N29" s="182"/>
      <c r="O29" s="337" t="s">
        <v>19</v>
      </c>
      <c r="P29" s="169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1"/>
      <c r="AB29" s="111"/>
    </row>
    <row r="30" spans="1:30" x14ac:dyDescent="0.25">
      <c r="A30" s="141"/>
      <c r="B30" s="313"/>
      <c r="C30" s="297"/>
      <c r="D30" s="243"/>
      <c r="E30" s="300"/>
      <c r="F30" s="302"/>
      <c r="G30" s="244"/>
      <c r="H30" s="300"/>
      <c r="I30" s="87" t="str">
        <f>[1]Summary!K17</f>
        <v>95-P1-CL-80C-80RH-PC-0W-02</v>
      </c>
      <c r="J30" s="88">
        <f>[1]Summary!L17</f>
        <v>7.5555821007127433</v>
      </c>
      <c r="K30" s="92">
        <f>[1]Summary!M17</f>
        <v>35940333.333333336</v>
      </c>
      <c r="L30" s="92">
        <f>[1]Summary!N17</f>
        <v>1703333.3333333333</v>
      </c>
      <c r="M30" s="87">
        <f>[1]Summary!O17</f>
        <v>21.1</v>
      </c>
      <c r="N30" s="182"/>
      <c r="O30" s="337"/>
      <c r="P30" s="169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1"/>
      <c r="AB30" s="111"/>
    </row>
    <row r="31" spans="1:30" ht="14.45" customHeight="1" thickBot="1" x14ac:dyDescent="0.3">
      <c r="A31" s="141"/>
      <c r="B31" s="313"/>
      <c r="C31" s="297"/>
      <c r="D31" s="243"/>
      <c r="E31" s="300"/>
      <c r="F31" s="302"/>
      <c r="G31" s="244"/>
      <c r="H31" s="300"/>
      <c r="I31" s="87" t="str">
        <f>[1]Summary!K18</f>
        <v>95-P1-CL-80C-80RH-PC-0W-03</v>
      </c>
      <c r="J31" s="88">
        <f>[1]Summary!L18</f>
        <v>7.4724736515397039</v>
      </c>
      <c r="K31" s="92">
        <f>[1]Summary!M18</f>
        <v>29680666.666666664</v>
      </c>
      <c r="L31" s="92">
        <f>[1]Summary!N18</f>
        <v>1406666.6666666665</v>
      </c>
      <c r="M31" s="87">
        <f>[1]Summary!O18</f>
        <v>21.1</v>
      </c>
      <c r="N31" s="182"/>
      <c r="O31" s="337"/>
      <c r="P31" s="172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4"/>
      <c r="AB31" s="111"/>
    </row>
    <row r="32" spans="1:30" ht="15" customHeight="1" thickTop="1" x14ac:dyDescent="0.25">
      <c r="A32" s="141"/>
      <c r="B32" s="237" t="s">
        <v>33</v>
      </c>
      <c r="C32" s="89">
        <f>AVERAGE(J32:J34)</f>
        <v>7.4960805150544809</v>
      </c>
      <c r="D32" s="243" t="s">
        <v>12</v>
      </c>
      <c r="E32" s="243"/>
      <c r="F32" s="90">
        <f>AVERAGE(K32:K34)</f>
        <v>31338666.666666664</v>
      </c>
      <c r="G32" s="244" t="s">
        <v>12</v>
      </c>
      <c r="H32" s="244"/>
      <c r="I32" s="87" t="str">
        <f>[2]Summary!K$4</f>
        <v>95-P1-CL-80C-80RH-PC-8D-01</v>
      </c>
      <c r="J32" s="88">
        <f>[2]Summary!L$4</f>
        <v>7.4960805150544809</v>
      </c>
      <c r="K32" s="92">
        <f>[2]Summary!M$4</f>
        <v>31338666.666666664</v>
      </c>
      <c r="L32" s="92">
        <f>[2]Summary!N$4</f>
        <v>1506666.6666666665</v>
      </c>
      <c r="M32" s="87">
        <f>[2]Summary!O$4</f>
        <v>20.8</v>
      </c>
      <c r="N32" s="182"/>
      <c r="O32" s="337"/>
      <c r="P32" s="340" t="s">
        <v>33</v>
      </c>
      <c r="Q32" s="279">
        <f>AVERAGE(X32:X36)</f>
        <v>4.1917288192659701</v>
      </c>
      <c r="R32" s="282">
        <f>STDEV(X32:X36)</f>
        <v>0.22194683343514426</v>
      </c>
      <c r="S32" s="272">
        <f>R32/Q32</f>
        <v>5.2948757661763587E-2</v>
      </c>
      <c r="T32" s="285">
        <f>AVERAGE(Y32:Y36)</f>
        <v>17109.933333333331</v>
      </c>
      <c r="U32" s="288">
        <f>STDEV(Y32:Y36)</f>
        <v>7719.4758579985391</v>
      </c>
      <c r="V32" s="272">
        <f>U32/T32</f>
        <v>0.45116925400051472</v>
      </c>
      <c r="W32" s="30" t="str">
        <f>[2]Summary!K17</f>
        <v>95-P1-CL-80C-80RH-TS-8D-01</v>
      </c>
      <c r="X32" s="119">
        <f>[2]Summary!L17</f>
        <v>3.8722728462242051</v>
      </c>
      <c r="Y32" s="39">
        <f>[2]Summary!M17</f>
        <v>7452</v>
      </c>
      <c r="Z32" s="39">
        <f>[2]Summary!N17</f>
        <v>360</v>
      </c>
      <c r="AA32" s="30">
        <f>[2]Summary!O17</f>
        <v>20.7</v>
      </c>
      <c r="AB32" s="112">
        <f>J$32-X32</f>
        <v>3.6238076688302758</v>
      </c>
      <c r="AC32" s="196">
        <f>AVERAGE(AB32:AB36)</f>
        <v>3.3043516957885117</v>
      </c>
      <c r="AD32" s="196">
        <f>STDEV(AB32:AB36)</f>
        <v>0.22194683343514426</v>
      </c>
    </row>
    <row r="33" spans="1:30" x14ac:dyDescent="0.25">
      <c r="A33" s="141"/>
      <c r="B33" s="237"/>
      <c r="C33" s="245" t="s">
        <v>12</v>
      </c>
      <c r="D33" s="245"/>
      <c r="E33" s="245"/>
      <c r="F33" s="245"/>
      <c r="G33" s="245"/>
      <c r="H33" s="245"/>
      <c r="I33" s="245"/>
      <c r="J33" s="245"/>
      <c r="K33" s="245"/>
      <c r="L33" s="245"/>
      <c r="M33" s="246"/>
      <c r="N33" s="182"/>
      <c r="O33" s="337"/>
      <c r="P33" s="237"/>
      <c r="Q33" s="280"/>
      <c r="R33" s="283"/>
      <c r="S33" s="273"/>
      <c r="T33" s="286"/>
      <c r="U33" s="289"/>
      <c r="V33" s="273"/>
      <c r="W33" s="30" t="str">
        <f>[2]Summary!K18</f>
        <v>95-P1-CL-80C-80RH-TS-8D-02</v>
      </c>
      <c r="X33" s="119">
        <f>[2]Summary!L18</f>
        <v>4.4354461863637153</v>
      </c>
      <c r="Y33" s="39">
        <f>[2]Summary!M18</f>
        <v>27254.999999999996</v>
      </c>
      <c r="Z33" s="39">
        <f>[2]Summary!N18</f>
        <v>1316.6666666666665</v>
      </c>
      <c r="AA33" s="30">
        <f>[2]Summary!O18</f>
        <v>20.7</v>
      </c>
      <c r="AB33" s="112">
        <f>J$32-X33</f>
        <v>3.0606343286907656</v>
      </c>
      <c r="AC33" s="196"/>
      <c r="AD33" s="196"/>
    </row>
    <row r="34" spans="1:30" ht="14.45" customHeight="1" x14ac:dyDescent="0.25">
      <c r="A34" s="141"/>
      <c r="B34" s="237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6"/>
      <c r="N34" s="182"/>
      <c r="O34" s="337"/>
      <c r="P34" s="237"/>
      <c r="Q34" s="280"/>
      <c r="R34" s="283"/>
      <c r="S34" s="273"/>
      <c r="T34" s="286"/>
      <c r="U34" s="289"/>
      <c r="V34" s="273"/>
      <c r="W34" s="30" t="str">
        <f>[2]Summary!K19</f>
        <v>95-P1-CL-80C-80RH-TS-8D-03</v>
      </c>
      <c r="X34" s="119">
        <f>[2]Summary!L19</f>
        <v>4.3039228741479389</v>
      </c>
      <c r="Y34" s="39">
        <f>[2]Summary!M19</f>
        <v>20133.666666666664</v>
      </c>
      <c r="Z34" s="39">
        <f>[2]Summary!N19</f>
        <v>963.33333333333326</v>
      </c>
      <c r="AA34" s="30">
        <f>[2]Summary!O19</f>
        <v>20.9</v>
      </c>
      <c r="AB34" s="112">
        <f>J$32-X34</f>
        <v>3.192157640906542</v>
      </c>
      <c r="AC34" s="196"/>
      <c r="AD34" s="196"/>
    </row>
    <row r="35" spans="1:30" ht="14.45" customHeight="1" x14ac:dyDescent="0.25">
      <c r="A35" s="141"/>
      <c r="B35" s="237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6"/>
      <c r="N35" s="182"/>
      <c r="O35" s="337"/>
      <c r="P35" s="237"/>
      <c r="Q35" s="280"/>
      <c r="R35" s="283"/>
      <c r="S35" s="273"/>
      <c r="T35" s="286"/>
      <c r="U35" s="289"/>
      <c r="V35" s="273"/>
      <c r="W35" s="30" t="str">
        <f>[2]Summary!K20</f>
        <v>95-P1-CL-80C-80RH-TS-8D-04</v>
      </c>
      <c r="X35" s="119">
        <f>[2]Summary!L20</f>
        <v>4.2791876784321472</v>
      </c>
      <c r="Y35" s="39">
        <f>[2]Summary!M20</f>
        <v>19019</v>
      </c>
      <c r="Z35" s="39">
        <f>[2]Summary!N20</f>
        <v>910</v>
      </c>
      <c r="AA35" s="30">
        <f>[2]Summary!O20</f>
        <v>20.9</v>
      </c>
      <c r="AB35" s="112">
        <f>J$32-X35</f>
        <v>3.2168928366223337</v>
      </c>
      <c r="AC35" s="196"/>
      <c r="AD35" s="196"/>
    </row>
    <row r="36" spans="1:30" ht="14.45" customHeight="1" x14ac:dyDescent="0.25">
      <c r="A36" s="141"/>
      <c r="B36" s="237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6"/>
      <c r="N36" s="182"/>
      <c r="O36" s="337"/>
      <c r="P36" s="237"/>
      <c r="Q36" s="281"/>
      <c r="R36" s="284"/>
      <c r="S36" s="274"/>
      <c r="T36" s="287"/>
      <c r="U36" s="290"/>
      <c r="V36" s="274"/>
      <c r="W36" s="30" t="str">
        <f>[2]Summary!K21</f>
        <v>95-P1-CL-80C-80RH-TS-8D-05</v>
      </c>
      <c r="X36" s="119">
        <f>[2]Summary!L21</f>
        <v>4.0678145111618402</v>
      </c>
      <c r="Y36" s="39">
        <f>[2]Summary!M21</f>
        <v>11690</v>
      </c>
      <c r="Z36" s="39">
        <f>[2]Summary!N21</f>
        <v>556.66666666666663</v>
      </c>
      <c r="AA36" s="30">
        <f>[2]Summary!O21</f>
        <v>21</v>
      </c>
      <c r="AB36" s="112">
        <f>J$32-X36</f>
        <v>3.4282660038926407</v>
      </c>
      <c r="AC36" s="196"/>
      <c r="AD36" s="196"/>
    </row>
    <row r="37" spans="1:30" ht="14.45" customHeight="1" x14ac:dyDescent="0.25">
      <c r="A37" s="141"/>
      <c r="B37" s="315" t="s">
        <v>34</v>
      </c>
      <c r="C37" s="89">
        <f>AVERAGE(J37:J39)</f>
        <v>7.5354375950033603</v>
      </c>
      <c r="D37" s="247" t="s">
        <v>12</v>
      </c>
      <c r="E37" s="248"/>
      <c r="F37" s="90">
        <f>AVERAGE(K37:K39)</f>
        <v>34311333.333333328</v>
      </c>
      <c r="G37" s="249" t="s">
        <v>12</v>
      </c>
      <c r="H37" s="250"/>
      <c r="I37" s="87" t="s">
        <v>48</v>
      </c>
      <c r="J37" s="88">
        <v>7.5354375950033603</v>
      </c>
      <c r="K37" s="92">
        <v>34311333.333333328</v>
      </c>
      <c r="L37" s="92">
        <v>1603333.3333333333</v>
      </c>
      <c r="M37" s="87">
        <v>21.4</v>
      </c>
      <c r="N37" s="182"/>
      <c r="O37" s="337"/>
      <c r="P37" s="237" t="s">
        <v>34</v>
      </c>
      <c r="Q37" s="279">
        <f>AVERAGE(X37:X41)</f>
        <v>1.9221254021494449</v>
      </c>
      <c r="R37" s="282">
        <f>STDEV(X37:X41)</f>
        <v>9.3519224383693429E-3</v>
      </c>
      <c r="S37" s="272">
        <f>R37/Q37</f>
        <v>4.8654070269876348E-3</v>
      </c>
      <c r="T37" s="285">
        <f>AVERAGE(Y37:Y41)</f>
        <v>83.6</v>
      </c>
      <c r="U37" s="288">
        <f>STDEV(Y37:Y41)</f>
        <v>1.8110770276274855</v>
      </c>
      <c r="V37" s="272">
        <f>U37/T37</f>
        <v>2.1663600808941214E-2</v>
      </c>
      <c r="W37" s="30" t="s">
        <v>49</v>
      </c>
      <c r="X37" s="42">
        <v>1.9242792860618816</v>
      </c>
      <c r="Y37" s="40">
        <v>84</v>
      </c>
      <c r="Z37" s="40">
        <v>4</v>
      </c>
      <c r="AA37" s="27">
        <v>21</v>
      </c>
      <c r="AB37" s="113">
        <f>J$37-X37</f>
        <v>5.6111583089414783</v>
      </c>
      <c r="AC37" s="159">
        <f>AVERAGE(AB37:AB41)</f>
        <v>5.6133121928539147</v>
      </c>
      <c r="AD37" s="159">
        <f>STDEV(AB37:AB41)</f>
        <v>9.3519224383692839E-3</v>
      </c>
    </row>
    <row r="38" spans="1:30" ht="15" customHeight="1" x14ac:dyDescent="0.25">
      <c r="A38" s="141"/>
      <c r="B38" s="316"/>
      <c r="C38" s="251" t="s">
        <v>12</v>
      </c>
      <c r="D38" s="252"/>
      <c r="E38" s="252"/>
      <c r="F38" s="252"/>
      <c r="G38" s="252"/>
      <c r="H38" s="252"/>
      <c r="I38" s="252"/>
      <c r="J38" s="252"/>
      <c r="K38" s="252"/>
      <c r="L38" s="252"/>
      <c r="M38" s="253"/>
      <c r="N38" s="182"/>
      <c r="O38" s="337"/>
      <c r="P38" s="237"/>
      <c r="Q38" s="280"/>
      <c r="R38" s="283"/>
      <c r="S38" s="273"/>
      <c r="T38" s="286"/>
      <c r="U38" s="289"/>
      <c r="V38" s="273"/>
      <c r="W38" s="30" t="s">
        <v>50</v>
      </c>
      <c r="X38" s="42">
        <v>1.9365137424788934</v>
      </c>
      <c r="Y38" s="40">
        <v>86.4</v>
      </c>
      <c r="Z38" s="40">
        <v>4</v>
      </c>
      <c r="AA38" s="27">
        <v>21.6</v>
      </c>
      <c r="AB38" s="113">
        <f>J$37-X38</f>
        <v>5.5989238525244671</v>
      </c>
      <c r="AC38" s="159"/>
      <c r="AD38" s="159"/>
    </row>
    <row r="39" spans="1:30" ht="14.45" customHeight="1" x14ac:dyDescent="0.25">
      <c r="A39" s="141"/>
      <c r="B39" s="316"/>
      <c r="C39" s="254"/>
      <c r="D39" s="255"/>
      <c r="E39" s="255"/>
      <c r="F39" s="255"/>
      <c r="G39" s="255"/>
      <c r="H39" s="255"/>
      <c r="I39" s="255"/>
      <c r="J39" s="255"/>
      <c r="K39" s="255"/>
      <c r="L39" s="255"/>
      <c r="M39" s="256"/>
      <c r="N39" s="182"/>
      <c r="O39" s="337"/>
      <c r="P39" s="237"/>
      <c r="Q39" s="280"/>
      <c r="R39" s="283"/>
      <c r="S39" s="273"/>
      <c r="T39" s="286"/>
      <c r="U39" s="289"/>
      <c r="V39" s="273"/>
      <c r="W39" s="30" t="s">
        <v>51</v>
      </c>
      <c r="X39" s="42">
        <v>1.9138138523837167</v>
      </c>
      <c r="Y39" s="40">
        <v>82</v>
      </c>
      <c r="Z39" s="40">
        <v>4</v>
      </c>
      <c r="AA39" s="27">
        <v>20.5</v>
      </c>
      <c r="AB39" s="113">
        <f>J$37-X39</f>
        <v>5.6216237426196436</v>
      </c>
      <c r="AC39" s="159"/>
      <c r="AD39" s="159"/>
    </row>
    <row r="40" spans="1:30" x14ac:dyDescent="0.25">
      <c r="A40" s="141"/>
      <c r="B40" s="316"/>
      <c r="C40" s="254"/>
      <c r="D40" s="255"/>
      <c r="E40" s="255"/>
      <c r="F40" s="255"/>
      <c r="G40" s="255"/>
      <c r="H40" s="255"/>
      <c r="I40" s="255"/>
      <c r="J40" s="255"/>
      <c r="K40" s="255"/>
      <c r="L40" s="255"/>
      <c r="M40" s="256"/>
      <c r="N40" s="182"/>
      <c r="O40" s="337"/>
      <c r="P40" s="237"/>
      <c r="Q40" s="280"/>
      <c r="R40" s="283"/>
      <c r="S40" s="273"/>
      <c r="T40" s="286"/>
      <c r="U40" s="289"/>
      <c r="V40" s="273"/>
      <c r="W40" s="30" t="s">
        <v>52</v>
      </c>
      <c r="X40" s="42">
        <v>1.9222062774390163</v>
      </c>
      <c r="Y40" s="40">
        <v>83.6</v>
      </c>
      <c r="Z40" s="40">
        <v>4</v>
      </c>
      <c r="AA40" s="27">
        <v>20.9</v>
      </c>
      <c r="AB40" s="113">
        <f>J$37-X40</f>
        <v>5.6132313175643436</v>
      </c>
      <c r="AC40" s="159"/>
      <c r="AD40" s="159"/>
    </row>
    <row r="41" spans="1:30" ht="15.75" thickBot="1" x14ac:dyDescent="0.3">
      <c r="A41" s="141"/>
      <c r="B41" s="317"/>
      <c r="C41" s="257"/>
      <c r="D41" s="258"/>
      <c r="E41" s="258"/>
      <c r="F41" s="258"/>
      <c r="G41" s="258"/>
      <c r="H41" s="258"/>
      <c r="I41" s="258"/>
      <c r="J41" s="258"/>
      <c r="K41" s="258"/>
      <c r="L41" s="258"/>
      <c r="M41" s="259"/>
      <c r="N41" s="182"/>
      <c r="O41" s="338"/>
      <c r="P41" s="237"/>
      <c r="Q41" s="281"/>
      <c r="R41" s="284"/>
      <c r="S41" s="274"/>
      <c r="T41" s="287"/>
      <c r="U41" s="290"/>
      <c r="V41" s="274"/>
      <c r="W41" s="30" t="s">
        <v>53</v>
      </c>
      <c r="X41" s="42">
        <v>1.9138138523837167</v>
      </c>
      <c r="Y41" s="40">
        <v>82</v>
      </c>
      <c r="Z41" s="40">
        <v>4</v>
      </c>
      <c r="AA41" s="27">
        <v>20.5</v>
      </c>
      <c r="AB41" s="113">
        <f>J$37-X41</f>
        <v>5.6216237426196436</v>
      </c>
      <c r="AC41" s="159"/>
      <c r="AD41" s="159"/>
    </row>
    <row r="42" spans="1:30" ht="14.45" customHeight="1" thickTop="1" x14ac:dyDescent="0.25">
      <c r="A42" s="142" t="s">
        <v>21</v>
      </c>
      <c r="B42" s="312" t="s">
        <v>28</v>
      </c>
      <c r="C42" s="278">
        <f>AVERAGE(J42:J44)</f>
        <v>7.5331775376427537</v>
      </c>
      <c r="D42" s="275">
        <f>STDEV(J42:J44)</f>
        <v>6.3908063139209673E-2</v>
      </c>
      <c r="E42" s="276">
        <f>D42/C42</f>
        <v>8.4835466600734696E-3</v>
      </c>
      <c r="F42" s="277">
        <f>AVERAGE(K42:K44)</f>
        <v>34379333.333333336</v>
      </c>
      <c r="G42" s="304">
        <f>STDEV(K42:K44)</f>
        <v>5023140.186510128</v>
      </c>
      <c r="H42" s="276">
        <f>G42/F42</f>
        <v>0.14610929589026725</v>
      </c>
      <c r="I42" s="32" t="str">
        <f>[1]Summary!K19</f>
        <v>95-P1-LO-80C-80RH-PC-0W-01</v>
      </c>
      <c r="J42" s="65">
        <f>[1]Summary!L19</f>
        <v>7.4680222264940914</v>
      </c>
      <c r="K42" s="56">
        <f>[1]Summary!M19</f>
        <v>29377999.999999996</v>
      </c>
      <c r="L42" s="56">
        <f>[1]Summary!N19</f>
        <v>1323333.3333333333</v>
      </c>
      <c r="M42" s="32">
        <f>[1]Summary!O19</f>
        <v>21.9</v>
      </c>
      <c r="N42" s="182"/>
      <c r="O42" s="142" t="s">
        <v>21</v>
      </c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6"/>
      <c r="AB42" s="114"/>
    </row>
    <row r="43" spans="1:30" x14ac:dyDescent="0.25">
      <c r="A43" s="143"/>
      <c r="B43" s="313"/>
      <c r="C43" s="135"/>
      <c r="D43" s="136"/>
      <c r="E43" s="137"/>
      <c r="F43" s="138"/>
      <c r="G43" s="139"/>
      <c r="H43" s="137"/>
      <c r="I43" s="35" t="str">
        <f>[1]Summary!K20</f>
        <v>95-P1-LO-80C-80RH-PC-0W-02</v>
      </c>
      <c r="J43" s="66">
        <f>[1]Summary!L20</f>
        <v>7.5957606861483127</v>
      </c>
      <c r="K43" s="57">
        <f>[1]Summary!M20</f>
        <v>39424000</v>
      </c>
      <c r="L43" s="57">
        <f>[1]Summary!N20</f>
        <v>1760000</v>
      </c>
      <c r="M43" s="35">
        <f>[1]Summary!O20</f>
        <v>22.4</v>
      </c>
      <c r="N43" s="182"/>
      <c r="O43" s="143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8"/>
      <c r="AB43" s="114"/>
    </row>
    <row r="44" spans="1:30" ht="15.75" thickBot="1" x14ac:dyDescent="0.3">
      <c r="A44" s="143"/>
      <c r="B44" s="313"/>
      <c r="C44" s="135"/>
      <c r="D44" s="136"/>
      <c r="E44" s="137"/>
      <c r="F44" s="138"/>
      <c r="G44" s="139"/>
      <c r="H44" s="137"/>
      <c r="I44" s="35" t="str">
        <f>[1]Summary!K21</f>
        <v>95-P1-LO-80C-80RH-PC-0W-03</v>
      </c>
      <c r="J44" s="66">
        <f>[1]Summary!L21</f>
        <v>7.5357497002858569</v>
      </c>
      <c r="K44" s="57">
        <f>[1]Summary!M21</f>
        <v>34335999.999999993</v>
      </c>
      <c r="L44" s="57">
        <f>[1]Summary!N21</f>
        <v>1546666.6666666665</v>
      </c>
      <c r="M44" s="35">
        <f>[1]Summary!O21</f>
        <v>22.2</v>
      </c>
      <c r="N44" s="182"/>
      <c r="O44" s="143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8"/>
      <c r="AB44" s="114"/>
    </row>
    <row r="45" spans="1:30" ht="14.45" customHeight="1" thickTop="1" x14ac:dyDescent="0.25">
      <c r="A45" s="143"/>
      <c r="B45" s="237" t="s">
        <v>33</v>
      </c>
      <c r="C45" s="33">
        <f>AVERAGE(J45:J47)</f>
        <v>7.0968636857924912</v>
      </c>
      <c r="D45" s="136" t="s">
        <v>12</v>
      </c>
      <c r="E45" s="136"/>
      <c r="F45" s="34">
        <f>AVERAGE(K45:K47)</f>
        <v>12498666.666666668</v>
      </c>
      <c r="G45" s="139" t="s">
        <v>12</v>
      </c>
      <c r="H45" s="139"/>
      <c r="I45" s="35" t="str">
        <f>[2]Summary!K$5</f>
        <v>95-P1-LO-80C-80RH-PC-8D-01</v>
      </c>
      <c r="J45" s="66">
        <f>[2]Summary!L$5</f>
        <v>7.0968636857924912</v>
      </c>
      <c r="K45" s="57">
        <f>[2]Summary!M$5</f>
        <v>12498666.666666668</v>
      </c>
      <c r="L45" s="57">
        <f>[2]Summary!N$5</f>
        <v>573333.33333333337</v>
      </c>
      <c r="M45" s="35">
        <f>[2]Summary!O$5</f>
        <v>21.8</v>
      </c>
      <c r="N45" s="182"/>
      <c r="O45" s="143"/>
      <c r="P45" s="340" t="s">
        <v>33</v>
      </c>
      <c r="Q45" s="135">
        <f>AVERAGE(X45:X49)</f>
        <v>4.4263419941544297</v>
      </c>
      <c r="R45" s="136">
        <f>STDEV(X45:X49)</f>
        <v>0.14599184031472931</v>
      </c>
      <c r="S45" s="137">
        <f>R45/Q45</f>
        <v>3.2982503500075422E-2</v>
      </c>
      <c r="T45" s="138">
        <f>AVERAGE(Y45:Y49)</f>
        <v>27885.066666666662</v>
      </c>
      <c r="U45" s="139">
        <f>STDEV(Y45:Y49)</f>
        <v>9028.0595503377481</v>
      </c>
      <c r="V45" s="137">
        <f>U45/T45</f>
        <v>0.32375965452253114</v>
      </c>
      <c r="W45" s="35" t="str">
        <f>[2]Summary!K22</f>
        <v>95-P1-LO-80C-80RH-TS-8D-01</v>
      </c>
      <c r="X45" s="120">
        <f>[2]Summary!L22</f>
        <v>4.2170450412135354</v>
      </c>
      <c r="Y45" s="41">
        <f>[2]Summary!M22</f>
        <v>16483.333333333332</v>
      </c>
      <c r="Z45" s="41">
        <f>[2]Summary!N22</f>
        <v>766.66666666666663</v>
      </c>
      <c r="AA45" s="35">
        <f>[2]Summary!O22</f>
        <v>21.5</v>
      </c>
      <c r="AB45" s="115">
        <f>J$45-X45</f>
        <v>2.8798186445789558</v>
      </c>
      <c r="AC45" s="196">
        <f>AVERAGE(AB45:AB49)</f>
        <v>2.6705216916380614</v>
      </c>
      <c r="AD45" s="196">
        <f>STDEV(AB45:AB49)</f>
        <v>0.14599184031472931</v>
      </c>
    </row>
    <row r="46" spans="1:30" x14ac:dyDescent="0.25">
      <c r="A46" s="143"/>
      <c r="B46" s="237"/>
      <c r="C46" s="233" t="s">
        <v>12</v>
      </c>
      <c r="D46" s="233"/>
      <c r="E46" s="233"/>
      <c r="F46" s="233"/>
      <c r="G46" s="233"/>
      <c r="H46" s="233"/>
      <c r="I46" s="233"/>
      <c r="J46" s="233"/>
      <c r="K46" s="233"/>
      <c r="L46" s="233"/>
      <c r="M46" s="234"/>
      <c r="N46" s="182"/>
      <c r="O46" s="143"/>
      <c r="P46" s="237"/>
      <c r="Q46" s="135"/>
      <c r="R46" s="136"/>
      <c r="S46" s="137"/>
      <c r="T46" s="138"/>
      <c r="U46" s="139"/>
      <c r="V46" s="137"/>
      <c r="W46" s="35" t="str">
        <f>[2]Summary!K23</f>
        <v>95-P1-LO-80C-80RH-TS-8D-02</v>
      </c>
      <c r="X46" s="120">
        <f>[2]Summary!L23</f>
        <v>4.6106175831122096</v>
      </c>
      <c r="Y46" s="41">
        <f>[2]Summary!M23</f>
        <v>40796</v>
      </c>
      <c r="Z46" s="41">
        <f>[2]Summary!N23</f>
        <v>1880</v>
      </c>
      <c r="AA46" s="35">
        <f>[2]Summary!O23</f>
        <v>21.7</v>
      </c>
      <c r="AB46" s="115">
        <f>J$45-X46</f>
        <v>2.4862461026802816</v>
      </c>
      <c r="AC46" s="196"/>
      <c r="AD46" s="196"/>
    </row>
    <row r="47" spans="1:30" ht="14.45" customHeight="1" x14ac:dyDescent="0.25">
      <c r="A47" s="143"/>
      <c r="B47" s="237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4"/>
      <c r="N47" s="182"/>
      <c r="O47" s="143"/>
      <c r="P47" s="237"/>
      <c r="Q47" s="135"/>
      <c r="R47" s="136"/>
      <c r="S47" s="137"/>
      <c r="T47" s="138"/>
      <c r="U47" s="139"/>
      <c r="V47" s="137"/>
      <c r="W47" s="35" t="str">
        <f>[2]Summary!K24</f>
        <v>95-P1-LO-80C-80RH-TS-8D-03</v>
      </c>
      <c r="X47" s="120">
        <f>[2]Summary!L24</f>
        <v>4.3731572977983744</v>
      </c>
      <c r="Y47" s="41">
        <f>[2]Summary!M24</f>
        <v>23613.333333333332</v>
      </c>
      <c r="Z47" s="41">
        <f>[2]Summary!N24</f>
        <v>1073.3333333333333</v>
      </c>
      <c r="AA47" s="35">
        <f>[2]Summary!O24</f>
        <v>22</v>
      </c>
      <c r="AB47" s="115">
        <f>J$45-X47</f>
        <v>2.7237063879941168</v>
      </c>
      <c r="AC47" s="196"/>
      <c r="AD47" s="196"/>
    </row>
    <row r="48" spans="1:30" ht="15" customHeight="1" x14ac:dyDescent="0.25">
      <c r="A48" s="143"/>
      <c r="B48" s="237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4"/>
      <c r="N48" s="182"/>
      <c r="O48" s="143"/>
      <c r="P48" s="237"/>
      <c r="Q48" s="135"/>
      <c r="R48" s="136"/>
      <c r="S48" s="137"/>
      <c r="T48" s="138"/>
      <c r="U48" s="139"/>
      <c r="V48" s="137"/>
      <c r="W48" s="35" t="str">
        <f>[2]Summary!K25</f>
        <v>95-P1-LO-80C-80RH-TS-8D-04</v>
      </c>
      <c r="X48" s="120">
        <f>[2]Summary!L25</f>
        <v>4.4371160930480791</v>
      </c>
      <c r="Y48" s="41">
        <f>[2]Summary!M25</f>
        <v>27360.000000000004</v>
      </c>
      <c r="Z48" s="41">
        <f>[2]Summary!N25</f>
        <v>1266.6666666666667</v>
      </c>
      <c r="AA48" s="35">
        <f>[2]Summary!O25</f>
        <v>21.6</v>
      </c>
      <c r="AB48" s="115">
        <f>J$45-X48</f>
        <v>2.6597475927444121</v>
      </c>
      <c r="AC48" s="196"/>
      <c r="AD48" s="196"/>
    </row>
    <row r="49" spans="1:181" x14ac:dyDescent="0.25">
      <c r="A49" s="143"/>
      <c r="B49" s="237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4"/>
      <c r="N49" s="182"/>
      <c r="O49" s="143"/>
      <c r="P49" s="237"/>
      <c r="Q49" s="135"/>
      <c r="R49" s="136"/>
      <c r="S49" s="137"/>
      <c r="T49" s="138"/>
      <c r="U49" s="139"/>
      <c r="V49" s="137"/>
      <c r="W49" s="35" t="str">
        <f>[2]Summary!K26</f>
        <v>95-P1-LO-80C-80RH-TS-8D-05</v>
      </c>
      <c r="X49" s="120">
        <f>[2]Summary!L26</f>
        <v>4.4937739555999503</v>
      </c>
      <c r="Y49" s="41">
        <f>[2]Summary!M26</f>
        <v>31172.666666666661</v>
      </c>
      <c r="Z49" s="41">
        <f>[2]Summary!N26</f>
        <v>1456.6666666666665</v>
      </c>
      <c r="AA49" s="35">
        <f>[2]Summary!O26</f>
        <v>21.4</v>
      </c>
      <c r="AB49" s="115">
        <f>J$45-X49</f>
        <v>2.6030897301925409</v>
      </c>
      <c r="AC49" s="196"/>
      <c r="AD49" s="196"/>
    </row>
    <row r="50" spans="1:181" ht="14.45" customHeight="1" x14ac:dyDescent="0.25">
      <c r="A50" s="143"/>
      <c r="B50" s="237" t="s">
        <v>34</v>
      </c>
      <c r="C50" s="33">
        <f>AVERAGE(J50:J52)</f>
        <v>7.6043808734350673</v>
      </c>
      <c r="D50" s="136" t="s">
        <v>12</v>
      </c>
      <c r="E50" s="136"/>
      <c r="F50" s="34">
        <f>AVERAGE(K50:K52)</f>
        <v>40214333.333333336</v>
      </c>
      <c r="G50" s="139" t="s">
        <v>12</v>
      </c>
      <c r="H50" s="139"/>
      <c r="I50" s="35" t="s">
        <v>54</v>
      </c>
      <c r="J50" s="66">
        <v>7.6043808734350673</v>
      </c>
      <c r="K50" s="57">
        <v>40214333.333333336</v>
      </c>
      <c r="L50" s="57">
        <v>1803333.3333333333</v>
      </c>
      <c r="M50" s="35">
        <v>22.3</v>
      </c>
      <c r="N50" s="182"/>
      <c r="O50" s="143"/>
      <c r="P50" s="237" t="s">
        <v>34</v>
      </c>
      <c r="Q50" s="135">
        <f>AVERAGE(X50:X54)</f>
        <v>1.935289604159296</v>
      </c>
      <c r="R50" s="136">
        <f>STDEV(X50:X54)</f>
        <v>4.1782601174786696E-3</v>
      </c>
      <c r="S50" s="137">
        <f>R50/Q50</f>
        <v>2.1589844271879591E-3</v>
      </c>
      <c r="T50" s="138">
        <f>AVERAGE(Y50:Y54)</f>
        <v>86.16</v>
      </c>
      <c r="U50" s="139">
        <f>STDEV(Y50:Y54)</f>
        <v>0.82945765413310935</v>
      </c>
      <c r="V50" s="137">
        <f>U50/T50</f>
        <v>9.6269458464845557E-3</v>
      </c>
      <c r="W50" s="35" t="s">
        <v>55</v>
      </c>
      <c r="X50" s="42">
        <v>1.9324737646771533</v>
      </c>
      <c r="Y50" s="40">
        <v>85.6</v>
      </c>
      <c r="Z50" s="40">
        <v>4</v>
      </c>
      <c r="AA50" s="27">
        <v>21.4</v>
      </c>
      <c r="AB50" s="113">
        <f>J$37-X50</f>
        <v>5.6029638303262068</v>
      </c>
      <c r="AC50" s="159">
        <f>AVERAGE(AB50:AB54)</f>
        <v>5.6001479908440643</v>
      </c>
      <c r="AD50" s="159">
        <f>STDEV(AB50:AB54)</f>
        <v>4.178260117478798E-3</v>
      </c>
    </row>
    <row r="51" spans="1:181" ht="14.45" customHeight="1" x14ac:dyDescent="0.25">
      <c r="A51" s="143"/>
      <c r="B51" s="237"/>
      <c r="C51" s="233" t="s">
        <v>12</v>
      </c>
      <c r="D51" s="233"/>
      <c r="E51" s="233"/>
      <c r="F51" s="233"/>
      <c r="G51" s="233"/>
      <c r="H51" s="233"/>
      <c r="I51" s="233"/>
      <c r="J51" s="233"/>
      <c r="K51" s="233"/>
      <c r="L51" s="233"/>
      <c r="M51" s="234"/>
      <c r="N51" s="182"/>
      <c r="O51" s="143"/>
      <c r="P51" s="237"/>
      <c r="Q51" s="135"/>
      <c r="R51" s="136"/>
      <c r="S51" s="137"/>
      <c r="T51" s="138"/>
      <c r="U51" s="139"/>
      <c r="V51" s="137"/>
      <c r="W51" s="35" t="s">
        <v>56</v>
      </c>
      <c r="X51" s="42">
        <v>1.9405164849325673</v>
      </c>
      <c r="Y51" s="40">
        <v>87.2</v>
      </c>
      <c r="Z51" s="40">
        <v>4</v>
      </c>
      <c r="AA51" s="27">
        <v>21.8</v>
      </c>
      <c r="AB51" s="113">
        <f>J$37-X51</f>
        <v>5.5949211100707927</v>
      </c>
      <c r="AC51" s="159"/>
      <c r="AD51" s="159"/>
    </row>
    <row r="52" spans="1:181" ht="14.45" customHeight="1" x14ac:dyDescent="0.25">
      <c r="A52" s="143"/>
      <c r="B52" s="237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4"/>
      <c r="N52" s="182"/>
      <c r="O52" s="143"/>
      <c r="P52" s="237"/>
      <c r="Q52" s="135"/>
      <c r="R52" s="136"/>
      <c r="S52" s="137"/>
      <c r="T52" s="138"/>
      <c r="U52" s="139"/>
      <c r="V52" s="137"/>
      <c r="W52" s="35" t="s">
        <v>57</v>
      </c>
      <c r="X52" s="42">
        <v>1.9385197251764918</v>
      </c>
      <c r="Y52" s="40">
        <v>86.8</v>
      </c>
      <c r="Z52" s="40">
        <v>4</v>
      </c>
      <c r="AA52" s="27">
        <v>21.7</v>
      </c>
      <c r="AB52" s="113">
        <f>J$37-X52</f>
        <v>5.5969178698268687</v>
      </c>
      <c r="AC52" s="159"/>
      <c r="AD52" s="159"/>
    </row>
    <row r="53" spans="1:181" ht="14.45" customHeight="1" x14ac:dyDescent="0.25">
      <c r="A53" s="143"/>
      <c r="B53" s="237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4"/>
      <c r="N53" s="182"/>
      <c r="O53" s="143"/>
      <c r="P53" s="237"/>
      <c r="Q53" s="135"/>
      <c r="R53" s="136"/>
      <c r="S53" s="137"/>
      <c r="T53" s="138"/>
      <c r="U53" s="139"/>
      <c r="V53" s="137"/>
      <c r="W53" s="35" t="s">
        <v>58</v>
      </c>
      <c r="X53" s="42">
        <v>1.9344984512435677</v>
      </c>
      <c r="Y53" s="40">
        <v>86</v>
      </c>
      <c r="Z53" s="40">
        <v>4</v>
      </c>
      <c r="AA53" s="27">
        <v>21.5</v>
      </c>
      <c r="AB53" s="113">
        <f>J$37-X53</f>
        <v>5.6009391437597928</v>
      </c>
      <c r="AC53" s="159"/>
      <c r="AD53" s="159"/>
    </row>
    <row r="54" spans="1:181" ht="15" customHeight="1" thickBot="1" x14ac:dyDescent="0.3">
      <c r="A54" s="143"/>
      <c r="B54" s="237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4"/>
      <c r="N54" s="182"/>
      <c r="O54" s="339"/>
      <c r="P54" s="237"/>
      <c r="Q54" s="135"/>
      <c r="R54" s="136"/>
      <c r="S54" s="137"/>
      <c r="T54" s="138"/>
      <c r="U54" s="139"/>
      <c r="V54" s="137"/>
      <c r="W54" s="35" t="s">
        <v>59</v>
      </c>
      <c r="X54" s="42">
        <v>1.9304395947667001</v>
      </c>
      <c r="Y54" s="40">
        <v>85.2</v>
      </c>
      <c r="Z54" s="40">
        <v>4</v>
      </c>
      <c r="AA54" s="27">
        <v>21.3</v>
      </c>
      <c r="AB54" s="113">
        <f>J$37-X54</f>
        <v>5.6049980002366606</v>
      </c>
      <c r="AC54" s="159"/>
      <c r="AD54" s="159"/>
    </row>
    <row r="55" spans="1:181" ht="15" customHeight="1" thickTop="1" x14ac:dyDescent="0.25">
      <c r="A55" s="144" t="s">
        <v>23</v>
      </c>
      <c r="B55" s="312" t="s">
        <v>28</v>
      </c>
      <c r="C55" s="235">
        <f>AVERAGE(J55:J57)</f>
        <v>7.5855432176187421</v>
      </c>
      <c r="D55" s="320">
        <f>STDEV(J55:J57)</f>
        <v>7.333348981235624E-2</v>
      </c>
      <c r="E55" s="314">
        <f>D55/C55</f>
        <v>9.6675330570955634E-3</v>
      </c>
      <c r="F55" s="321">
        <f>AVERAGE(K55:K57)</f>
        <v>38878222.222222216</v>
      </c>
      <c r="G55" s="322">
        <f>STDEV(K55:K57)</f>
        <v>6648189.0628061267</v>
      </c>
      <c r="H55" s="314">
        <f>G55/F55</f>
        <v>0.17100033599288705</v>
      </c>
      <c r="I55" s="93" t="str">
        <f>[1]Summary!K22</f>
        <v>95-P1-SA-80C-80RH-PC-0W-01</v>
      </c>
      <c r="J55" s="94">
        <f>[1]Summary!L22</f>
        <v>7.5175917307119073</v>
      </c>
      <c r="K55" s="95">
        <f>[1]Summary!M22</f>
        <v>32930000</v>
      </c>
      <c r="L55" s="95">
        <f>[1]Summary!N22</f>
        <v>1850000</v>
      </c>
      <c r="M55" s="93">
        <f>[1]Summary!O22</f>
        <v>17.8</v>
      </c>
      <c r="N55" s="182"/>
      <c r="O55" s="144" t="s">
        <v>23</v>
      </c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80"/>
      <c r="AB55" s="116"/>
      <c r="AG55" s="19" t="s">
        <v>12</v>
      </c>
    </row>
    <row r="56" spans="1:181" x14ac:dyDescent="0.25">
      <c r="A56" s="145"/>
      <c r="B56" s="313"/>
      <c r="C56" s="236"/>
      <c r="D56" s="239"/>
      <c r="E56" s="240"/>
      <c r="F56" s="241"/>
      <c r="G56" s="242"/>
      <c r="H56" s="240"/>
      <c r="I56" s="96" t="str">
        <f>[1]Summary!K23</f>
        <v>95-P1-SA-80C-80RH-PC-0W-02</v>
      </c>
      <c r="J56" s="97">
        <f>[1]Summary!L23</f>
        <v>7.575761135504365</v>
      </c>
      <c r="K56" s="98">
        <f>[1]Summary!M23</f>
        <v>37649666.666666664</v>
      </c>
      <c r="L56" s="98">
        <f>[1]Summary!N23</f>
        <v>2103333.3333333335</v>
      </c>
      <c r="M56" s="96">
        <f>[1]Summary!O23</f>
        <v>17.899999999999999</v>
      </c>
      <c r="N56" s="182"/>
      <c r="O56" s="145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81"/>
      <c r="AB56" s="116"/>
    </row>
    <row r="57" spans="1:181" ht="14.45" customHeight="1" x14ac:dyDescent="0.25">
      <c r="A57" s="145"/>
      <c r="B57" s="313"/>
      <c r="C57" s="236"/>
      <c r="D57" s="239"/>
      <c r="E57" s="240"/>
      <c r="F57" s="241"/>
      <c r="G57" s="242"/>
      <c r="H57" s="240"/>
      <c r="I57" s="96" t="str">
        <f>[1]Summary!K24</f>
        <v>95-P1-SA-80C-80RH-PC-0W-03</v>
      </c>
      <c r="J57" s="97">
        <f>[1]Summary!L24</f>
        <v>7.6632767866399556</v>
      </c>
      <c r="K57" s="98">
        <f>[1]Summary!M24</f>
        <v>46055000</v>
      </c>
      <c r="L57" s="98">
        <f>[1]Summary!N24</f>
        <v>2516666.6666666665</v>
      </c>
      <c r="M57" s="96">
        <f>[1]Summary!O24</f>
        <v>18.3</v>
      </c>
      <c r="N57" s="182"/>
      <c r="O57" s="145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81"/>
      <c r="AB57" s="116"/>
    </row>
    <row r="58" spans="1:181" x14ac:dyDescent="0.25">
      <c r="A58" s="145"/>
      <c r="B58" s="237" t="s">
        <v>33</v>
      </c>
      <c r="C58" s="99">
        <f>AVERAGE(J58:J60)</f>
        <v>7.5768018958289129</v>
      </c>
      <c r="D58" s="239" t="s">
        <v>12</v>
      </c>
      <c r="E58" s="239"/>
      <c r="F58" s="100">
        <f>AVERAGE(K58:K60)</f>
        <v>37740000</v>
      </c>
      <c r="G58" s="242" t="s">
        <v>12</v>
      </c>
      <c r="H58" s="242"/>
      <c r="I58" s="96" t="str">
        <f>[2]Summary!K$6</f>
        <v>95-P1-SA-80C-80RH-PC-8D-01</v>
      </c>
      <c r="J58" s="97">
        <f>[2]Summary!L$6</f>
        <v>7.5768018958289129</v>
      </c>
      <c r="K58" s="98">
        <f>[2]Summary!M$6</f>
        <v>37740000</v>
      </c>
      <c r="L58" s="98">
        <f>[2]Summary!N$6</f>
        <v>2096666.6666666665</v>
      </c>
      <c r="M58" s="96">
        <f>[2]Summary!O$6</f>
        <v>18</v>
      </c>
      <c r="N58" s="182"/>
      <c r="O58" s="145"/>
      <c r="P58" s="237" t="s">
        <v>33</v>
      </c>
      <c r="Q58" s="238">
        <f>AVERAGE(X58:X62)</f>
        <v>1.8596859654469793</v>
      </c>
      <c r="R58" s="239">
        <f>STDEV(X58:X62)</f>
        <v>7.5419814945069967E-3</v>
      </c>
      <c r="S58" s="240">
        <f>R58/Q58</f>
        <v>4.0555134762735416E-3</v>
      </c>
      <c r="T58" s="241">
        <f>AVERAGE(Y58:Y62)</f>
        <v>72.400000000000006</v>
      </c>
      <c r="U58" s="242">
        <f>STDEV(Y58:Y62)</f>
        <v>1.264911064067354</v>
      </c>
      <c r="V58" s="240">
        <f>U58/T58</f>
        <v>1.747114729374798E-2</v>
      </c>
      <c r="W58" s="96" t="str">
        <f>[2]Summary!K27</f>
        <v>95-P1-SA-80C-80RH-TS-8D-01</v>
      </c>
      <c r="X58" s="42">
        <f>[2]Summary!L27</f>
        <v>1.8549130223078556</v>
      </c>
      <c r="Y58" s="40">
        <f>[2]Summary!M27</f>
        <v>71.599999999999994</v>
      </c>
      <c r="Z58" s="40">
        <f>[2]Summary!N27</f>
        <v>4</v>
      </c>
      <c r="AA58" s="27">
        <f>[2]Summary!O27</f>
        <v>17.899999999999999</v>
      </c>
      <c r="AB58" s="113">
        <f>J$58-X58</f>
        <v>5.7218888735210571</v>
      </c>
      <c r="AC58" s="159">
        <f>AVERAGE(AB58:AB62)</f>
        <v>5.7171159303819339</v>
      </c>
      <c r="AD58" s="159">
        <f>STDEV(AB58:AB62)</f>
        <v>7.5419814945069281E-3</v>
      </c>
    </row>
    <row r="59" spans="1:181" x14ac:dyDescent="0.25">
      <c r="A59" s="145"/>
      <c r="B59" s="237"/>
      <c r="C59" s="318" t="s">
        <v>12</v>
      </c>
      <c r="D59" s="318"/>
      <c r="E59" s="318"/>
      <c r="F59" s="318"/>
      <c r="G59" s="318"/>
      <c r="H59" s="318"/>
      <c r="I59" s="318"/>
      <c r="J59" s="318"/>
      <c r="K59" s="318"/>
      <c r="L59" s="318"/>
      <c r="M59" s="319"/>
      <c r="N59" s="182"/>
      <c r="O59" s="145"/>
      <c r="P59" s="237"/>
      <c r="Q59" s="238"/>
      <c r="R59" s="239"/>
      <c r="S59" s="240"/>
      <c r="T59" s="241"/>
      <c r="U59" s="242"/>
      <c r="V59" s="240"/>
      <c r="W59" s="96" t="str">
        <f>[2]Summary!K28</f>
        <v>95-P1-SA-80C-80RH-TS-8D-02</v>
      </c>
      <c r="X59" s="42">
        <f>[2]Summary!L28</f>
        <v>1.8621313793130372</v>
      </c>
      <c r="Y59" s="40">
        <f>[2]Summary!M28</f>
        <v>72.8</v>
      </c>
      <c r="Z59" s="40">
        <f>[2]Summary!N28</f>
        <v>4</v>
      </c>
      <c r="AA59" s="27">
        <f>[2]Summary!O28</f>
        <v>18.2</v>
      </c>
      <c r="AB59" s="113">
        <f>J$58-X59</f>
        <v>5.7146705165158753</v>
      </c>
      <c r="AC59" s="159"/>
      <c r="AD59" s="159"/>
    </row>
    <row r="60" spans="1:181" x14ac:dyDescent="0.25">
      <c r="A60" s="145"/>
      <c r="B60" s="237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9"/>
      <c r="N60" s="182"/>
      <c r="O60" s="145"/>
      <c r="P60" s="237"/>
      <c r="Q60" s="238"/>
      <c r="R60" s="239"/>
      <c r="S60" s="240"/>
      <c r="T60" s="241"/>
      <c r="U60" s="242"/>
      <c r="V60" s="240"/>
      <c r="W60" s="96" t="str">
        <f>[2]Summary!K29</f>
        <v>95-P1-SA-80C-80RH-TS-8D-03</v>
      </c>
      <c r="X60" s="42">
        <f>[2]Summary!L29</f>
        <v>1.8573324964312685</v>
      </c>
      <c r="Y60" s="40">
        <f>[2]Summary!M29</f>
        <v>72</v>
      </c>
      <c r="Z60" s="40">
        <f>[2]Summary!N29</f>
        <v>4</v>
      </c>
      <c r="AA60" s="27">
        <f>[2]Summary!O29</f>
        <v>18</v>
      </c>
      <c r="AB60" s="113">
        <f>J$58-X60</f>
        <v>5.719469399397644</v>
      </c>
      <c r="AC60" s="159"/>
      <c r="AD60" s="159"/>
    </row>
    <row r="61" spans="1:181" ht="13.9" customHeight="1" x14ac:dyDescent="0.25">
      <c r="A61" s="145"/>
      <c r="B61" s="237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9"/>
      <c r="N61" s="182"/>
      <c r="O61" s="145"/>
      <c r="P61" s="237"/>
      <c r="Q61" s="238"/>
      <c r="R61" s="239"/>
      <c r="S61" s="240"/>
      <c r="T61" s="241"/>
      <c r="U61" s="242"/>
      <c r="V61" s="240"/>
      <c r="W61" s="96" t="str">
        <f>[2]Summary!K30</f>
        <v>95-P1-SA-80C-80RH-TS-8D-04</v>
      </c>
      <c r="X61" s="42">
        <f>[2]Summary!L30</f>
        <v>1.8524799936368563</v>
      </c>
      <c r="Y61" s="40">
        <f>[2]Summary!M30</f>
        <v>71.2</v>
      </c>
      <c r="Z61" s="40">
        <f>[2]Summary!N30</f>
        <v>4</v>
      </c>
      <c r="AA61" s="27">
        <f>[2]Summary!O30</f>
        <v>17.8</v>
      </c>
      <c r="AB61" s="113">
        <f>J$58-X61</f>
        <v>5.7243219021920568</v>
      </c>
      <c r="AC61" s="159"/>
      <c r="AD61" s="159"/>
    </row>
    <row r="62" spans="1:181" s="6" customFormat="1" ht="13.9" customHeight="1" x14ac:dyDescent="0.25">
      <c r="A62" s="145"/>
      <c r="B62" s="237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9"/>
      <c r="N62" s="182"/>
      <c r="O62" s="145"/>
      <c r="P62" s="237"/>
      <c r="Q62" s="238"/>
      <c r="R62" s="239"/>
      <c r="S62" s="240"/>
      <c r="T62" s="241"/>
      <c r="U62" s="242"/>
      <c r="V62" s="240"/>
      <c r="W62" s="96" t="str">
        <f>[2]Summary!K31</f>
        <v>95-P1-SA-80C-80RH-TS-8D-05</v>
      </c>
      <c r="X62" s="42">
        <f>[2]Summary!L31</f>
        <v>1.8715729355458788</v>
      </c>
      <c r="Y62" s="40">
        <f>[2]Summary!M31</f>
        <v>74.400000000000006</v>
      </c>
      <c r="Z62" s="40">
        <f>[2]Summary!N31</f>
        <v>4</v>
      </c>
      <c r="AA62" s="27">
        <f>[2]Summary!O31</f>
        <v>18.600000000000001</v>
      </c>
      <c r="AB62" s="113">
        <f>J$58-X62</f>
        <v>5.7052289602830344</v>
      </c>
      <c r="AC62" s="159"/>
      <c r="AD62" s="15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</row>
    <row r="63" spans="1:181" s="6" customFormat="1" ht="14.45" customHeight="1" x14ac:dyDescent="0.25">
      <c r="A63" s="145"/>
      <c r="B63" s="237" t="s">
        <v>34</v>
      </c>
      <c r="C63" s="99">
        <f>AVERAGE(J63:J65)</f>
        <v>7.3437236138426245</v>
      </c>
      <c r="D63" s="239" t="s">
        <v>12</v>
      </c>
      <c r="E63" s="239"/>
      <c r="F63" s="100">
        <f>AVERAGE(K63:K65)</f>
        <v>22066000</v>
      </c>
      <c r="G63" s="242" t="s">
        <v>12</v>
      </c>
      <c r="H63" s="242"/>
      <c r="I63" s="96" t="s">
        <v>60</v>
      </c>
      <c r="J63" s="97">
        <v>7.3437236138426245</v>
      </c>
      <c r="K63" s="98">
        <v>22066000</v>
      </c>
      <c r="L63" s="98">
        <v>1180000</v>
      </c>
      <c r="M63" s="96">
        <v>18.7</v>
      </c>
      <c r="N63" s="182"/>
      <c r="O63" s="145"/>
      <c r="P63" s="237" t="s">
        <v>34</v>
      </c>
      <c r="Q63" s="238">
        <f>AVERAGE(X63:X67)</f>
        <v>1.850671757963043</v>
      </c>
      <c r="R63" s="239">
        <f>STDEV(X63:X67)</f>
        <v>1.9434230523363651E-2</v>
      </c>
      <c r="S63" s="240">
        <f>R63/Q63</f>
        <v>1.0501176364605087E-2</v>
      </c>
      <c r="T63" s="241">
        <f>AVERAGE(Y63:Y67)</f>
        <v>70.960000000000008</v>
      </c>
      <c r="U63" s="242">
        <f>STDEV(Y63:Y67)</f>
        <v>3.0932183886689955</v>
      </c>
      <c r="V63" s="240">
        <f>U63/T63</f>
        <v>4.3591014496462729E-2</v>
      </c>
      <c r="W63" s="96" t="s">
        <v>61</v>
      </c>
      <c r="X63" s="42">
        <v>1.8524799936368563</v>
      </c>
      <c r="Y63" s="40">
        <v>71.2</v>
      </c>
      <c r="Z63" s="40">
        <v>4</v>
      </c>
      <c r="AA63" s="27">
        <v>17.8</v>
      </c>
      <c r="AB63" s="113">
        <f>J$63-X63</f>
        <v>5.4912436202057684</v>
      </c>
      <c r="AC63" s="159">
        <f>AVERAGE(AB63:AB67)</f>
        <v>5.4930518558795809</v>
      </c>
      <c r="AD63" s="159">
        <f>STDEV(AB63:AB67)</f>
        <v>1.9434230523363367E-2</v>
      </c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</row>
    <row r="64" spans="1:181" s="6" customFormat="1" ht="14.45" customHeight="1" x14ac:dyDescent="0.25">
      <c r="A64" s="145"/>
      <c r="B64" s="237"/>
      <c r="C64" s="318" t="s">
        <v>12</v>
      </c>
      <c r="D64" s="318"/>
      <c r="E64" s="318"/>
      <c r="F64" s="318"/>
      <c r="G64" s="318"/>
      <c r="H64" s="318"/>
      <c r="I64" s="318"/>
      <c r="J64" s="318"/>
      <c r="K64" s="318"/>
      <c r="L64" s="318"/>
      <c r="M64" s="319"/>
      <c r="N64" s="182"/>
      <c r="O64" s="145"/>
      <c r="P64" s="237"/>
      <c r="Q64" s="238"/>
      <c r="R64" s="239"/>
      <c r="S64" s="240"/>
      <c r="T64" s="241"/>
      <c r="U64" s="242"/>
      <c r="V64" s="240"/>
      <c r="W64" s="96" t="s">
        <v>62</v>
      </c>
      <c r="X64" s="42">
        <v>1.8169038393756602</v>
      </c>
      <c r="Y64" s="40">
        <v>65.599999999999994</v>
      </c>
      <c r="Z64" s="40">
        <v>4</v>
      </c>
      <c r="AA64" s="27">
        <v>16.399999999999999</v>
      </c>
      <c r="AB64" s="113">
        <f>J$63-X64</f>
        <v>5.526819774466964</v>
      </c>
      <c r="AC64" s="159"/>
      <c r="AD64" s="15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</row>
    <row r="65" spans="1:30" ht="14.45" customHeight="1" x14ac:dyDescent="0.25">
      <c r="A65" s="145"/>
      <c r="B65" s="237"/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9"/>
      <c r="N65" s="182"/>
      <c r="O65" s="145"/>
      <c r="P65" s="237"/>
      <c r="Q65" s="238"/>
      <c r="R65" s="239"/>
      <c r="S65" s="240"/>
      <c r="T65" s="241"/>
      <c r="U65" s="242"/>
      <c r="V65" s="240"/>
      <c r="W65" s="96" t="s">
        <v>63</v>
      </c>
      <c r="X65" s="42">
        <v>1.8573324964312685</v>
      </c>
      <c r="Y65" s="40">
        <v>72</v>
      </c>
      <c r="Z65" s="40">
        <v>4</v>
      </c>
      <c r="AA65" s="27">
        <v>18</v>
      </c>
      <c r="AB65" s="113">
        <f>J$63-X65</f>
        <v>5.4863911174113564</v>
      </c>
      <c r="AC65" s="159"/>
      <c r="AD65" s="159"/>
    </row>
    <row r="66" spans="1:30" ht="14.45" customHeight="1" x14ac:dyDescent="0.25">
      <c r="A66" s="145"/>
      <c r="B66" s="237"/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9"/>
      <c r="N66" s="182"/>
      <c r="O66" s="145"/>
      <c r="P66" s="237"/>
      <c r="Q66" s="238"/>
      <c r="R66" s="239"/>
      <c r="S66" s="240"/>
      <c r="T66" s="241"/>
      <c r="U66" s="242"/>
      <c r="V66" s="240"/>
      <c r="W66" s="96" t="s">
        <v>64</v>
      </c>
      <c r="X66" s="42">
        <v>1.8621313793130372</v>
      </c>
      <c r="Y66" s="40">
        <v>72.8</v>
      </c>
      <c r="Z66" s="40">
        <v>4</v>
      </c>
      <c r="AA66" s="27">
        <v>18.2</v>
      </c>
      <c r="AB66" s="113">
        <f>J$63-X66</f>
        <v>5.4815922345295878</v>
      </c>
      <c r="AC66" s="159"/>
      <c r="AD66" s="159"/>
    </row>
    <row r="67" spans="1:30" ht="15" customHeight="1" thickBot="1" x14ac:dyDescent="0.3">
      <c r="A67" s="146"/>
      <c r="B67" s="237"/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9"/>
      <c r="N67" s="182"/>
      <c r="O67" s="145"/>
      <c r="P67" s="237"/>
      <c r="Q67" s="238"/>
      <c r="R67" s="239"/>
      <c r="S67" s="240"/>
      <c r="T67" s="241"/>
      <c r="U67" s="242"/>
      <c r="V67" s="240"/>
      <c r="W67" s="96" t="s">
        <v>65</v>
      </c>
      <c r="X67" s="42">
        <v>1.8645110810583918</v>
      </c>
      <c r="Y67" s="40">
        <v>73.2</v>
      </c>
      <c r="Z67" s="40">
        <v>4</v>
      </c>
      <c r="AA67" s="27">
        <v>18.3</v>
      </c>
      <c r="AB67" s="113">
        <f>J$63-X67</f>
        <v>5.4792125327842331</v>
      </c>
      <c r="AC67" s="159"/>
      <c r="AD67" s="159"/>
    </row>
    <row r="68" spans="1:30" ht="14.45" customHeight="1" thickTop="1" x14ac:dyDescent="0.25">
      <c r="A68" s="147" t="s">
        <v>32</v>
      </c>
      <c r="B68" s="197" t="s">
        <v>28</v>
      </c>
      <c r="C68" s="199">
        <f>AVERAGE(J68:J70)</f>
        <v>6.6375627359043108</v>
      </c>
      <c r="D68" s="201">
        <f>STDEV(J68:J70)</f>
        <v>8.5445864687232295E-2</v>
      </c>
      <c r="E68" s="202">
        <f>D68/C68</f>
        <v>1.2873078279928458E-2</v>
      </c>
      <c r="F68" s="203">
        <f>AVERAGE(K68:K70)</f>
        <v>4396666.666666667</v>
      </c>
      <c r="G68" s="323">
        <f>STDEV(K68:K70)</f>
        <v>855121.8236797211</v>
      </c>
      <c r="H68" s="202">
        <f>G68/F68</f>
        <v>0.19449321236081601</v>
      </c>
      <c r="I68" s="22" t="str">
        <f>[1]Summary!K25</f>
        <v>P1-BI-80C-80RH-BP-0w-01</v>
      </c>
      <c r="J68" s="67">
        <f>[1]Summary!L25</f>
        <v>6.6414741105040997</v>
      </c>
      <c r="K68" s="58">
        <f>[1]Summary!M25</f>
        <v>4380000</v>
      </c>
      <c r="L68" s="58">
        <f>[1]Summary!N25</f>
        <v>438000</v>
      </c>
      <c r="M68" s="22">
        <f>[1]Summary!O25</f>
        <v>10</v>
      </c>
      <c r="N68" s="182"/>
      <c r="O68" s="148" t="s">
        <v>32</v>
      </c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6"/>
      <c r="AB68" s="117"/>
    </row>
    <row r="69" spans="1:30" x14ac:dyDescent="0.25">
      <c r="A69" s="148"/>
      <c r="B69" s="198"/>
      <c r="C69" s="200"/>
      <c r="D69" s="162"/>
      <c r="E69" s="163"/>
      <c r="F69" s="164"/>
      <c r="G69" s="165"/>
      <c r="H69" s="163"/>
      <c r="I69" s="25" t="str">
        <f>[1]Summary!K26</f>
        <v>P1-BI-80C-80RH-BP-0w-02</v>
      </c>
      <c r="J69" s="68">
        <f>[1]Summary!L26</f>
        <v>6.7209857441537393</v>
      </c>
      <c r="K69" s="59">
        <f>[1]Summary!M26</f>
        <v>5260000</v>
      </c>
      <c r="L69" s="59">
        <f>[1]Summary!N26</f>
        <v>526000</v>
      </c>
      <c r="M69" s="25">
        <f>[1]Summary!O26</f>
        <v>10</v>
      </c>
      <c r="N69" s="182"/>
      <c r="O69" s="148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8"/>
      <c r="AB69" s="117"/>
    </row>
    <row r="70" spans="1:30" ht="14.45" customHeight="1" x14ac:dyDescent="0.25">
      <c r="A70" s="148"/>
      <c r="B70" s="198"/>
      <c r="C70" s="200"/>
      <c r="D70" s="162"/>
      <c r="E70" s="163"/>
      <c r="F70" s="164"/>
      <c r="G70" s="165"/>
      <c r="H70" s="163"/>
      <c r="I70" s="25" t="str">
        <f>[1]Summary!K27</f>
        <v>P1-BI-80C-80RH-BP-0w-03</v>
      </c>
      <c r="J70" s="68">
        <f>[1]Summary!L27</f>
        <v>6.5502283530550942</v>
      </c>
      <c r="K70" s="59">
        <f>[1]Summary!M27</f>
        <v>3550000</v>
      </c>
      <c r="L70" s="59">
        <f>[1]Summary!N27</f>
        <v>355000</v>
      </c>
      <c r="M70" s="25">
        <f>[1]Summary!O27</f>
        <v>10</v>
      </c>
      <c r="N70" s="182"/>
      <c r="O70" s="148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8"/>
      <c r="AB70" s="117"/>
    </row>
    <row r="71" spans="1:30" ht="14.45" customHeight="1" x14ac:dyDescent="0.25">
      <c r="A71" s="148"/>
      <c r="B71" s="160" t="s">
        <v>33</v>
      </c>
      <c r="C71" s="23" t="s">
        <v>12</v>
      </c>
      <c r="D71" s="162" t="s">
        <v>12</v>
      </c>
      <c r="E71" s="162"/>
      <c r="F71" s="24" t="s">
        <v>12</v>
      </c>
      <c r="G71" s="165" t="s">
        <v>12</v>
      </c>
      <c r="H71" s="165"/>
      <c r="I71" s="25" t="s">
        <v>12</v>
      </c>
      <c r="J71" s="68" t="s">
        <v>12</v>
      </c>
      <c r="K71" s="59" t="s">
        <v>12</v>
      </c>
      <c r="L71" s="59" t="s">
        <v>12</v>
      </c>
      <c r="M71" s="26" t="s">
        <v>12</v>
      </c>
      <c r="N71" s="182"/>
      <c r="O71" s="148"/>
      <c r="P71" s="160" t="s">
        <v>33</v>
      </c>
      <c r="Q71" s="161">
        <f>AVERAGE(X71:X75)</f>
        <v>0.44261539392862986</v>
      </c>
      <c r="R71" s="162">
        <f>STDEV(X71:X75)</f>
        <v>1.1520808021463871E-2</v>
      </c>
      <c r="S71" s="163">
        <f>R71/Q71</f>
        <v>2.6028936588051794E-2</v>
      </c>
      <c r="T71" s="164">
        <f>AVERAGE(Y71:Y75)</f>
        <v>2.7716429474870532</v>
      </c>
      <c r="U71" s="165">
        <f>STDEV(Y71:Y75)</f>
        <v>7.3203326948889133E-2</v>
      </c>
      <c r="V71" s="163">
        <f>U71/T71</f>
        <v>2.6411528590022715E-2</v>
      </c>
      <c r="W71" s="25" t="str">
        <f>[2]Summary!K32</f>
        <v>95-P1-BI-80c-80rh-BS-8D-01</v>
      </c>
      <c r="X71" s="42">
        <f>[2]Summary!L32</f>
        <v>0.4259687322722811</v>
      </c>
      <c r="Y71" s="40">
        <f>[2]Summary!M32</f>
        <v>2.6666666666666665</v>
      </c>
      <c r="Z71" s="40">
        <f>[2]Summary!N32</f>
        <v>0.13333333333333333</v>
      </c>
      <c r="AA71" s="27">
        <f>[2]Summary!O32</f>
        <v>20</v>
      </c>
      <c r="AB71" s="113">
        <f t="shared" ref="AB71:AB80" si="1">AVERAGE(J$68:J$71)-X71</f>
        <v>6.2115940036320296</v>
      </c>
      <c r="AC71" s="159">
        <f>AVERAGE(AB71:AB75)</f>
        <v>6.1949473419756806</v>
      </c>
      <c r="AD71" s="159">
        <f>STDEV(AB71:AB75)</f>
        <v>1.1520808021463805E-2</v>
      </c>
    </row>
    <row r="72" spans="1:30" ht="14.45" customHeight="1" x14ac:dyDescent="0.25">
      <c r="A72" s="148"/>
      <c r="B72" s="160"/>
      <c r="C72" s="167" t="s">
        <v>12</v>
      </c>
      <c r="D72" s="167"/>
      <c r="E72" s="167"/>
      <c r="F72" s="167"/>
      <c r="G72" s="167"/>
      <c r="H72" s="167"/>
      <c r="I72" s="167"/>
      <c r="J72" s="167"/>
      <c r="K72" s="167"/>
      <c r="L72" s="167"/>
      <c r="M72" s="168"/>
      <c r="N72" s="182"/>
      <c r="O72" s="148"/>
      <c r="P72" s="160"/>
      <c r="Q72" s="161"/>
      <c r="R72" s="162"/>
      <c r="S72" s="163"/>
      <c r="T72" s="164"/>
      <c r="U72" s="165"/>
      <c r="V72" s="163"/>
      <c r="W72" s="25" t="str">
        <f>[2]Summary!K33</f>
        <v>95-P1-BI-80c-80rh-BS-8D-02</v>
      </c>
      <c r="X72" s="42">
        <f>[2]Summary!L33</f>
        <v>0.43770713554352525</v>
      </c>
      <c r="Y72" s="40">
        <f>[2]Summary!M33</f>
        <v>2.7397260273972601</v>
      </c>
      <c r="Z72" s="40">
        <f>[2]Summary!N33</f>
        <v>0.13698630136986301</v>
      </c>
      <c r="AA72" s="27">
        <f>[2]Summary!O33</f>
        <v>20</v>
      </c>
      <c r="AB72" s="113">
        <f t="shared" si="1"/>
        <v>6.1998556003607854</v>
      </c>
      <c r="AC72" s="159"/>
      <c r="AD72" s="159"/>
    </row>
    <row r="73" spans="1:30" ht="14.45" customHeight="1" x14ac:dyDescent="0.25">
      <c r="A73" s="148"/>
      <c r="B73" s="160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8"/>
      <c r="N73" s="182"/>
      <c r="O73" s="148"/>
      <c r="P73" s="160"/>
      <c r="Q73" s="161"/>
      <c r="R73" s="162"/>
      <c r="S73" s="163"/>
      <c r="T73" s="164"/>
      <c r="U73" s="165"/>
      <c r="V73" s="163"/>
      <c r="W73" s="25" t="str">
        <f>[2]Summary!K34</f>
        <v>95-P1-BI-80c-80rh-BS-8D-03</v>
      </c>
      <c r="X73" s="42">
        <f>[2]Summary!L34</f>
        <v>0.45593195564972433</v>
      </c>
      <c r="Y73" s="40">
        <f>[2]Summary!M34</f>
        <v>2.8571428571428568</v>
      </c>
      <c r="Z73" s="40">
        <f>[2]Summary!N34</f>
        <v>0.14285714285714285</v>
      </c>
      <c r="AA73" s="27">
        <f>[2]Summary!O34</f>
        <v>20</v>
      </c>
      <c r="AB73" s="113">
        <f t="shared" si="1"/>
        <v>6.1816307802545865</v>
      </c>
      <c r="AC73" s="159"/>
      <c r="AD73" s="159"/>
    </row>
    <row r="74" spans="1:30" ht="14.45" customHeight="1" x14ac:dyDescent="0.25">
      <c r="A74" s="148"/>
      <c r="B74" s="160"/>
      <c r="C74" s="167"/>
      <c r="D74" s="167"/>
      <c r="E74" s="167"/>
      <c r="F74" s="167"/>
      <c r="G74" s="167"/>
      <c r="H74" s="167"/>
      <c r="I74" s="167"/>
      <c r="J74" s="167"/>
      <c r="K74" s="167"/>
      <c r="L74" s="167"/>
      <c r="M74" s="168"/>
      <c r="N74" s="182"/>
      <c r="O74" s="148"/>
      <c r="P74" s="160"/>
      <c r="Q74" s="161"/>
      <c r="R74" s="162"/>
      <c r="S74" s="163"/>
      <c r="T74" s="164"/>
      <c r="U74" s="165"/>
      <c r="V74" s="163"/>
      <c r="W74" s="25" t="str">
        <f>[2]Summary!K35</f>
        <v>95-P1-BI-80c-80rh-BS-8D-04</v>
      </c>
      <c r="X74" s="42">
        <f>[2]Summary!L35</f>
        <v>0.44977164694490596</v>
      </c>
      <c r="Y74" s="40">
        <f>[2]Summary!M35</f>
        <v>2.8169014084507045</v>
      </c>
      <c r="Z74" s="40">
        <f>[2]Summary!N35</f>
        <v>0.14084507042253522</v>
      </c>
      <c r="AA74" s="27">
        <f>[2]Summary!O35</f>
        <v>20</v>
      </c>
      <c r="AB74" s="113">
        <f t="shared" si="1"/>
        <v>6.187791088959405</v>
      </c>
      <c r="AC74" s="159"/>
      <c r="AD74" s="159"/>
    </row>
    <row r="75" spans="1:30" ht="14.45" customHeight="1" x14ac:dyDescent="0.25">
      <c r="A75" s="148"/>
      <c r="B75" s="160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8"/>
      <c r="N75" s="182"/>
      <c r="O75" s="148"/>
      <c r="P75" s="160"/>
      <c r="Q75" s="161"/>
      <c r="R75" s="162"/>
      <c r="S75" s="163"/>
      <c r="T75" s="164"/>
      <c r="U75" s="165"/>
      <c r="V75" s="163"/>
      <c r="W75" s="25" t="str">
        <f>[2]Summary!K36</f>
        <v>95-P1-BI-80c-80rh-BS-8D-05</v>
      </c>
      <c r="X75" s="42">
        <f>[2]Summary!L36</f>
        <v>0.44369749923271273</v>
      </c>
      <c r="Y75" s="40">
        <f>[2]Summary!M36</f>
        <v>2.7777777777777777</v>
      </c>
      <c r="Z75" s="40">
        <f>[2]Summary!N36</f>
        <v>0.1388888888888889</v>
      </c>
      <c r="AA75" s="27">
        <f>[2]Summary!O36</f>
        <v>20</v>
      </c>
      <c r="AB75" s="113">
        <f t="shared" si="1"/>
        <v>6.1938652366715985</v>
      </c>
      <c r="AC75" s="159"/>
      <c r="AD75" s="159"/>
    </row>
    <row r="76" spans="1:30" ht="14.45" customHeight="1" x14ac:dyDescent="0.25">
      <c r="A76" s="148"/>
      <c r="B76" s="160" t="s">
        <v>34</v>
      </c>
      <c r="C76" s="23" t="s">
        <v>12</v>
      </c>
      <c r="D76" s="162" t="s">
        <v>12</v>
      </c>
      <c r="E76" s="162"/>
      <c r="F76" s="24" t="s">
        <v>12</v>
      </c>
      <c r="G76" s="165" t="s">
        <v>12</v>
      </c>
      <c r="H76" s="165"/>
      <c r="I76" s="25" t="s">
        <v>12</v>
      </c>
      <c r="J76" s="68" t="s">
        <v>12</v>
      </c>
      <c r="K76" s="59" t="s">
        <v>12</v>
      </c>
      <c r="L76" s="59" t="s">
        <v>12</v>
      </c>
      <c r="M76" s="26" t="s">
        <v>12</v>
      </c>
      <c r="N76" s="182"/>
      <c r="O76" s="148"/>
      <c r="P76" s="160" t="s">
        <v>34</v>
      </c>
      <c r="Q76" s="161">
        <f>AVERAGE(X76:X80)</f>
        <v>0.38410804731669124</v>
      </c>
      <c r="R76" s="162">
        <f>STDEV(X76:X80)</f>
        <v>7.9266275975444552E-3</v>
      </c>
      <c r="S76" s="163">
        <f>R76/Q76</f>
        <v>2.0636452823413698E-2</v>
      </c>
      <c r="T76" s="164">
        <f>AVERAGE(Y76:Y80)</f>
        <v>2.4219528627288796</v>
      </c>
      <c r="U76" s="165">
        <f>STDEV(Y76:Y80)</f>
        <v>4.3941321498866301E-2</v>
      </c>
      <c r="V76" s="163">
        <f>U76/T76</f>
        <v>1.8142930102015457E-2</v>
      </c>
      <c r="W76" s="25" t="s">
        <v>66</v>
      </c>
      <c r="X76" s="42">
        <v>0.39254497678533151</v>
      </c>
      <c r="Y76" s="40">
        <v>2.4691358024691361</v>
      </c>
      <c r="Z76" s="40">
        <v>0.1234567901234568</v>
      </c>
      <c r="AA76" s="27">
        <v>20</v>
      </c>
      <c r="AB76" s="113">
        <f t="shared" si="1"/>
        <v>6.2450177591189791</v>
      </c>
      <c r="AC76" s="159">
        <f>AVERAGE(AB76:AB80)</f>
        <v>6.2534546885876194</v>
      </c>
      <c r="AD76" s="159">
        <f>STDEV(AB76:AB80)</f>
        <v>7.9266275975445055E-3</v>
      </c>
    </row>
    <row r="77" spans="1:30" ht="14.45" customHeight="1" x14ac:dyDescent="0.25">
      <c r="A77" s="148"/>
      <c r="B77" s="160"/>
      <c r="C77" s="167" t="s">
        <v>12</v>
      </c>
      <c r="D77" s="167"/>
      <c r="E77" s="167"/>
      <c r="F77" s="167"/>
      <c r="G77" s="167"/>
      <c r="H77" s="167"/>
      <c r="I77" s="167"/>
      <c r="J77" s="167"/>
      <c r="K77" s="167"/>
      <c r="L77" s="167"/>
      <c r="M77" s="168"/>
      <c r="N77" s="182"/>
      <c r="O77" s="148"/>
      <c r="P77" s="160"/>
      <c r="Q77" s="161"/>
      <c r="R77" s="162"/>
      <c r="S77" s="163"/>
      <c r="T77" s="164"/>
      <c r="U77" s="165"/>
      <c r="V77" s="163"/>
      <c r="W77" s="25" t="s">
        <v>67</v>
      </c>
      <c r="X77" s="42">
        <v>0.3872161432802646</v>
      </c>
      <c r="Y77" s="40">
        <v>2.4390243902439028</v>
      </c>
      <c r="Z77" s="40">
        <v>0.12195121951219513</v>
      </c>
      <c r="AA77" s="27">
        <v>20</v>
      </c>
      <c r="AB77" s="113">
        <f t="shared" si="1"/>
        <v>6.2503465926240462</v>
      </c>
      <c r="AC77" s="159"/>
      <c r="AD77" s="159"/>
    </row>
    <row r="78" spans="1:30" ht="14.45" customHeight="1" x14ac:dyDescent="0.25">
      <c r="A78" s="148"/>
      <c r="B78" s="160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8"/>
      <c r="N78" s="182"/>
      <c r="O78" s="148"/>
      <c r="P78" s="160"/>
      <c r="Q78" s="161"/>
      <c r="R78" s="162"/>
      <c r="S78" s="163"/>
      <c r="T78" s="164"/>
      <c r="U78" s="165"/>
      <c r="V78" s="163"/>
      <c r="W78" s="25" t="s">
        <v>68</v>
      </c>
      <c r="X78" s="42">
        <v>0.37161106994968846</v>
      </c>
      <c r="Y78" s="40">
        <v>2.3529411764705883</v>
      </c>
      <c r="Z78" s="40">
        <v>0.11764705882352941</v>
      </c>
      <c r="AA78" s="27">
        <v>20</v>
      </c>
      <c r="AB78" s="113">
        <f t="shared" si="1"/>
        <v>6.2659516659546224</v>
      </c>
      <c r="AC78" s="159"/>
      <c r="AD78" s="159"/>
    </row>
    <row r="79" spans="1:30" ht="14.45" customHeight="1" x14ac:dyDescent="0.25">
      <c r="A79" s="148"/>
      <c r="B79" s="160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8"/>
      <c r="N79" s="182"/>
      <c r="O79" s="148"/>
      <c r="P79" s="160"/>
      <c r="Q79" s="161"/>
      <c r="R79" s="162"/>
      <c r="S79" s="163"/>
      <c r="T79" s="164"/>
      <c r="U79" s="165"/>
      <c r="V79" s="163"/>
      <c r="W79" s="25" t="s">
        <v>69</v>
      </c>
      <c r="X79" s="42">
        <v>0.38195190328790724</v>
      </c>
      <c r="Y79" s="40">
        <v>2.4096385542168672</v>
      </c>
      <c r="Z79" s="40">
        <v>0.12048192771084336</v>
      </c>
      <c r="AA79" s="27">
        <v>20</v>
      </c>
      <c r="AB79" s="113">
        <f t="shared" si="1"/>
        <v>6.2556108326164033</v>
      </c>
      <c r="AC79" s="159"/>
      <c r="AD79" s="159"/>
    </row>
    <row r="80" spans="1:30" ht="14.45" customHeight="1" thickBot="1" x14ac:dyDescent="0.3">
      <c r="A80" s="149"/>
      <c r="B80" s="160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8"/>
      <c r="N80" s="182"/>
      <c r="O80" s="148"/>
      <c r="P80" s="160"/>
      <c r="Q80" s="161"/>
      <c r="R80" s="162"/>
      <c r="S80" s="163"/>
      <c r="T80" s="164"/>
      <c r="U80" s="165"/>
      <c r="V80" s="163"/>
      <c r="W80" s="25" t="s">
        <v>70</v>
      </c>
      <c r="X80" s="42">
        <v>0.3872161432802646</v>
      </c>
      <c r="Y80" s="40">
        <v>2.4390243902439028</v>
      </c>
      <c r="Z80" s="40">
        <v>0.12195121951219513</v>
      </c>
      <c r="AA80" s="27">
        <v>20</v>
      </c>
      <c r="AB80" s="113">
        <f t="shared" si="1"/>
        <v>6.2503465926240462</v>
      </c>
      <c r="AC80" s="159"/>
      <c r="AD80" s="159"/>
    </row>
    <row r="81" spans="1:28" ht="21.75" thickTop="1" x14ac:dyDescent="0.25">
      <c r="A81" s="183" t="s">
        <v>29</v>
      </c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5"/>
      <c r="N81" s="182"/>
      <c r="AA81" s="19"/>
      <c r="AB81" s="118"/>
    </row>
    <row r="82" spans="1:28" x14ac:dyDescent="0.25">
      <c r="A82" s="150" t="s">
        <v>25</v>
      </c>
      <c r="B82" s="7" t="s">
        <v>28</v>
      </c>
      <c r="C82" s="151">
        <f>AVERAGE(J82:J84)</f>
        <v>0.69058786272369443</v>
      </c>
      <c r="D82" s="152">
        <f>STDEV(J82:J84)</f>
        <v>1.0376246683719546</v>
      </c>
      <c r="E82" s="153">
        <f>D82/C82</f>
        <v>1.502523754587199</v>
      </c>
      <c r="F82" s="154">
        <f>AVERAGE(K82:K84)</f>
        <v>26.622609537642219</v>
      </c>
      <c r="G82" s="166">
        <f>STDEV(K82:K84)</f>
        <v>43.973378018932152</v>
      </c>
      <c r="H82" s="153">
        <f>G82/F82</f>
        <v>1.6517305697158404</v>
      </c>
      <c r="I82" s="31" t="str">
        <f>[1]Summary!K28</f>
        <v>95-P1-SS-80c-80rh-NC-0w-N</v>
      </c>
      <c r="J82" s="121">
        <f>[1]Summary!L28</f>
        <v>1.8887336259283827</v>
      </c>
      <c r="K82" s="122">
        <f>[1]Summary!M28</f>
        <v>77.398692810457518</v>
      </c>
      <c r="L82" s="122">
        <f>[1]Summary!N28</f>
        <v>3.8699346405228758</v>
      </c>
      <c r="M82" s="103">
        <f>[1]Summary!O28</f>
        <v>20</v>
      </c>
      <c r="N82" s="182"/>
    </row>
    <row r="83" spans="1:28" x14ac:dyDescent="0.25">
      <c r="A83" s="150"/>
      <c r="B83" s="7" t="s">
        <v>33</v>
      </c>
      <c r="C83" s="151"/>
      <c r="D83" s="152"/>
      <c r="E83" s="153"/>
      <c r="F83" s="154"/>
      <c r="G83" s="166"/>
      <c r="H83" s="153"/>
      <c r="I83" s="31" t="str">
        <f>[2]Summary!K$8</f>
        <v>95-P1-SS-80c-80rh-NC-8D-01</v>
      </c>
      <c r="J83" s="69">
        <f>[2]Summary!L$8</f>
        <v>9.15149811213503E-2</v>
      </c>
      <c r="K83" s="60">
        <f>[2]Summary!M$8</f>
        <v>1.2345679012345681</v>
      </c>
      <c r="L83" s="60">
        <f>[2]Summary!N$8</f>
        <v>6.1728395061728399E-2</v>
      </c>
      <c r="M83" s="101">
        <f>[2]Summary!O$8</f>
        <v>20</v>
      </c>
      <c r="N83" s="182"/>
    </row>
    <row r="84" spans="1:28" x14ac:dyDescent="0.25">
      <c r="A84" s="150"/>
      <c r="B84" s="7" t="s">
        <v>34</v>
      </c>
      <c r="C84" s="151"/>
      <c r="D84" s="152"/>
      <c r="E84" s="153"/>
      <c r="F84" s="154"/>
      <c r="G84" s="166"/>
      <c r="H84" s="153"/>
      <c r="I84" s="31" t="s">
        <v>71</v>
      </c>
      <c r="J84" s="69">
        <v>9.15149811213503E-2</v>
      </c>
      <c r="K84" s="60">
        <v>1.2345679012345681</v>
      </c>
      <c r="L84" s="60">
        <v>6.1728395061728399E-2</v>
      </c>
      <c r="M84" s="101">
        <v>20</v>
      </c>
      <c r="N84" s="182"/>
    </row>
    <row r="85" spans="1:28" ht="14.45" customHeight="1" x14ac:dyDescent="0.25">
      <c r="A85" s="128" t="s">
        <v>26</v>
      </c>
      <c r="B85" s="7" t="s">
        <v>28</v>
      </c>
      <c r="C85" s="129">
        <f>AVERAGE(J85:J87)</f>
        <v>1.9199161715870277</v>
      </c>
      <c r="D85" s="130">
        <f>STDEV(J85:J87)</f>
        <v>1.6488865570254089E-2</v>
      </c>
      <c r="E85" s="131">
        <f>D85/C85</f>
        <v>8.5883257895703734E-3</v>
      </c>
      <c r="F85" s="132">
        <f>AVERAGE(K85:K87)</f>
        <v>83.2</v>
      </c>
      <c r="G85" s="133">
        <f>STDEV(K85:K87)</f>
        <v>3.1240998703626652</v>
      </c>
      <c r="H85" s="131">
        <f>G85/F85</f>
        <v>3.75492772880128E-2</v>
      </c>
      <c r="I85" s="123" t="str">
        <f>[1]Summary!K29</f>
        <v>95-P1-CL-80C-80RH-NC-0W-01</v>
      </c>
      <c r="J85" s="69">
        <f>[1]Summary!L29</f>
        <v>1.9304395947667001</v>
      </c>
      <c r="K85" s="60">
        <f>[1]Summary!M29</f>
        <v>85.2</v>
      </c>
      <c r="L85" s="60">
        <f>[1]Summary!N29</f>
        <v>4</v>
      </c>
      <c r="M85" s="101">
        <f>[1]Summary!O29</f>
        <v>21.3</v>
      </c>
      <c r="N85" s="182"/>
    </row>
    <row r="86" spans="1:28" ht="15" customHeight="1" x14ac:dyDescent="0.25">
      <c r="A86" s="128"/>
      <c r="B86" s="7" t="s">
        <v>33</v>
      </c>
      <c r="C86" s="129"/>
      <c r="D86" s="130"/>
      <c r="E86" s="131"/>
      <c r="F86" s="132"/>
      <c r="G86" s="133"/>
      <c r="H86" s="131"/>
      <c r="I86" s="123" t="str">
        <f>[2]Summary!K$9</f>
        <v>95-P1-CL-80C-80RH-NC-8D-01</v>
      </c>
      <c r="J86" s="69">
        <f>[2]Summary!L$9</f>
        <v>1.9283958522567137</v>
      </c>
      <c r="K86" s="60">
        <f>[2]Summary!M$9</f>
        <v>84.8</v>
      </c>
      <c r="L86" s="60">
        <f>[2]Summary!N$9</f>
        <v>4</v>
      </c>
      <c r="M86" s="101">
        <f>[2]Summary!O$9</f>
        <v>21.2</v>
      </c>
      <c r="N86" s="182"/>
    </row>
    <row r="87" spans="1:28" x14ac:dyDescent="0.25">
      <c r="A87" s="128"/>
      <c r="B87" s="7" t="s">
        <v>34</v>
      </c>
      <c r="C87" s="129"/>
      <c r="D87" s="130"/>
      <c r="E87" s="131"/>
      <c r="F87" s="132"/>
      <c r="G87" s="133"/>
      <c r="H87" s="131"/>
      <c r="I87" s="123" t="s">
        <v>72</v>
      </c>
      <c r="J87" s="69">
        <v>1.9009130677376691</v>
      </c>
      <c r="K87" s="60">
        <v>79.599999999999994</v>
      </c>
      <c r="L87" s="60">
        <v>4</v>
      </c>
      <c r="M87" s="101">
        <v>19.899999999999999</v>
      </c>
      <c r="N87" s="182"/>
    </row>
    <row r="88" spans="1:28" ht="14.45" customHeight="1" x14ac:dyDescent="0.25">
      <c r="A88" s="134" t="s">
        <v>27</v>
      </c>
      <c r="B88" s="7" t="s">
        <v>28</v>
      </c>
      <c r="C88" s="135">
        <f>AVERAGE(J88:J90)</f>
        <v>1.9470558625193661</v>
      </c>
      <c r="D88" s="136">
        <f>STDEV(J88:J90)</f>
        <v>8.1370652772213455E-3</v>
      </c>
      <c r="E88" s="137">
        <f>D88/C88</f>
        <v>4.1791637486417576E-3</v>
      </c>
      <c r="F88" s="138">
        <f>AVERAGE(K88:K90)</f>
        <v>88.533333333333346</v>
      </c>
      <c r="G88" s="139">
        <f>STDEV(K88:K90)</f>
        <v>1.6653327995729081</v>
      </c>
      <c r="H88" s="137">
        <f>G88/F88</f>
        <v>1.8810234934934954E-2</v>
      </c>
      <c r="I88" s="124" t="str">
        <f>[1]Summary!K$30</f>
        <v>95-P1-LO-80C-80RH-NC-0W-01</v>
      </c>
      <c r="J88" s="69">
        <f>[1]Summary!L$30</f>
        <v>1.9561684304753633</v>
      </c>
      <c r="K88" s="60">
        <f>[1]Summary!M$30</f>
        <v>90.4</v>
      </c>
      <c r="L88" s="60">
        <f>[1]Summary!N$30</f>
        <v>4</v>
      </c>
      <c r="M88" s="101">
        <f>[1]Summary!O$30</f>
        <v>22.6</v>
      </c>
      <c r="N88" s="182"/>
    </row>
    <row r="89" spans="1:28" ht="14.45" customHeight="1" x14ac:dyDescent="0.25">
      <c r="A89" s="134"/>
      <c r="B89" s="7" t="s">
        <v>33</v>
      </c>
      <c r="C89" s="135"/>
      <c r="D89" s="136"/>
      <c r="E89" s="137"/>
      <c r="F89" s="138"/>
      <c r="G89" s="139"/>
      <c r="H89" s="137"/>
      <c r="I89" s="124" t="str">
        <f>[2]Summary!K$10</f>
        <v>95-P1-LO-80C-80RH-NC-8D-01</v>
      </c>
      <c r="J89" s="69">
        <f>[2]Summary!L$10</f>
        <v>1.9405164849325673</v>
      </c>
      <c r="K89" s="60">
        <f>[2]Summary!M$10</f>
        <v>87.2</v>
      </c>
      <c r="L89" s="60">
        <f>[2]Summary!N$10</f>
        <v>4</v>
      </c>
      <c r="M89" s="101">
        <f>[2]Summary!O$10</f>
        <v>21.8</v>
      </c>
      <c r="N89" s="182"/>
    </row>
    <row r="90" spans="1:28" ht="14.45" customHeight="1" x14ac:dyDescent="0.25">
      <c r="A90" s="134"/>
      <c r="B90" s="7" t="s">
        <v>34</v>
      </c>
      <c r="C90" s="135"/>
      <c r="D90" s="136"/>
      <c r="E90" s="137"/>
      <c r="F90" s="138"/>
      <c r="G90" s="139"/>
      <c r="H90" s="137"/>
      <c r="I90" s="124" t="s">
        <v>73</v>
      </c>
      <c r="J90" s="69">
        <v>1.9444826721501687</v>
      </c>
      <c r="K90" s="60">
        <v>88</v>
      </c>
      <c r="L90" s="60">
        <v>4</v>
      </c>
      <c r="M90" s="101">
        <v>22</v>
      </c>
      <c r="N90" s="182"/>
    </row>
    <row r="91" spans="1:28" ht="14.45" customHeight="1" x14ac:dyDescent="0.25">
      <c r="A91" s="324" t="s">
        <v>22</v>
      </c>
      <c r="B91" s="7" t="s">
        <v>28</v>
      </c>
      <c r="C91" s="238">
        <f>AVERAGE(J91:J93)</f>
        <v>1.8636789370967282</v>
      </c>
      <c r="D91" s="239">
        <f>STDEV(J91:J93)</f>
        <v>7.2452555417064045E-3</v>
      </c>
      <c r="E91" s="240">
        <f>D91/C91</f>
        <v>3.8876092858532761E-3</v>
      </c>
      <c r="F91" s="241">
        <f>AVERAGE(K91:K93)</f>
        <v>73.066666666666677</v>
      </c>
      <c r="G91" s="242">
        <f>STDEV(K91:K93)</f>
        <v>1.2220201853215606</v>
      </c>
      <c r="H91" s="240">
        <f>G91/F91</f>
        <v>1.6724728813707488E-2</v>
      </c>
      <c r="I91" s="125" t="str">
        <f>[1]Summary!K$31</f>
        <v>95-P1-SA-80C-80RH-NC-0W-01</v>
      </c>
      <c r="J91" s="69">
        <f>[1]Summary!L$31</f>
        <v>1.8621313793130372</v>
      </c>
      <c r="K91" s="60">
        <f>[1]Summary!M$31</f>
        <v>72.8</v>
      </c>
      <c r="L91" s="60">
        <f>[1]Summary!N$31</f>
        <v>4</v>
      </c>
      <c r="M91" s="101">
        <f>[1]Summary!O$31</f>
        <v>18.2</v>
      </c>
      <c r="N91" s="182"/>
    </row>
    <row r="92" spans="1:28" ht="14.45" customHeight="1" x14ac:dyDescent="0.25">
      <c r="A92" s="324"/>
      <c r="B92" s="7" t="s">
        <v>33</v>
      </c>
      <c r="C92" s="238"/>
      <c r="D92" s="239"/>
      <c r="E92" s="240"/>
      <c r="F92" s="241"/>
      <c r="G92" s="242"/>
      <c r="H92" s="240"/>
      <c r="I92" s="125" t="str">
        <f>[2]Summary!K$11</f>
        <v>95-P1-SA-80C-80RH-NC-8D-01</v>
      </c>
      <c r="J92" s="69">
        <f>[2]Summary!L$11</f>
        <v>1.8573324964312685</v>
      </c>
      <c r="K92" s="60">
        <f>[2]Summary!M$11</f>
        <v>72</v>
      </c>
      <c r="L92" s="60">
        <f>[2]Summary!N$11</f>
        <v>4</v>
      </c>
      <c r="M92" s="101">
        <f>[2]Summary!O$11</f>
        <v>18</v>
      </c>
      <c r="N92" s="182"/>
    </row>
    <row r="93" spans="1:28" ht="14.45" customHeight="1" thickBot="1" x14ac:dyDescent="0.3">
      <c r="A93" s="325"/>
      <c r="B93" s="126" t="s">
        <v>34</v>
      </c>
      <c r="C93" s="326"/>
      <c r="D93" s="327"/>
      <c r="E93" s="328"/>
      <c r="F93" s="329"/>
      <c r="G93" s="330"/>
      <c r="H93" s="328"/>
      <c r="I93" s="127" t="s">
        <v>74</v>
      </c>
      <c r="J93" s="70">
        <v>1.8715729355458788</v>
      </c>
      <c r="K93" s="61">
        <v>74.400000000000006</v>
      </c>
      <c r="L93" s="61">
        <v>4</v>
      </c>
      <c r="M93" s="102">
        <v>18.600000000000001</v>
      </c>
      <c r="N93" s="182"/>
    </row>
    <row r="94" spans="1:28" ht="14.45" customHeight="1" thickTop="1" x14ac:dyDescent="0.25">
      <c r="N94" s="182"/>
    </row>
    <row r="95" spans="1:28" ht="14.45" customHeight="1" thickBot="1" x14ac:dyDescent="0.3">
      <c r="N95" s="182"/>
    </row>
    <row r="96" spans="1:28" ht="14.45" customHeight="1" thickTop="1" x14ac:dyDescent="0.25">
      <c r="A96" s="8" t="s">
        <v>16</v>
      </c>
      <c r="B96" s="9"/>
      <c r="C96" s="9"/>
      <c r="D96" s="9"/>
      <c r="E96" s="9"/>
      <c r="F96" s="9"/>
      <c r="G96" s="10"/>
      <c r="I96" s="28"/>
      <c r="N96" s="182"/>
    </row>
    <row r="97" spans="1:14" ht="14.45" customHeight="1" x14ac:dyDescent="0.25">
      <c r="A97" s="11" t="s">
        <v>17</v>
      </c>
      <c r="B97" s="4"/>
      <c r="C97" s="4"/>
      <c r="D97" s="4"/>
      <c r="E97" s="4"/>
      <c r="F97" s="4"/>
      <c r="G97" s="12"/>
      <c r="N97" s="182"/>
    </row>
    <row r="98" spans="1:14" ht="14.45" customHeight="1" thickBot="1" x14ac:dyDescent="0.3">
      <c r="A98" s="13" t="s">
        <v>18</v>
      </c>
      <c r="B98" s="14"/>
      <c r="C98" s="14"/>
      <c r="D98" s="14"/>
      <c r="E98" s="14"/>
      <c r="F98" s="14"/>
      <c r="G98" s="15"/>
      <c r="N98" s="182"/>
    </row>
    <row r="99" spans="1:14" ht="14.45" customHeight="1" thickTop="1" x14ac:dyDescent="0.25">
      <c r="N99" s="182"/>
    </row>
    <row r="100" spans="1:14" ht="14.45" customHeight="1" x14ac:dyDescent="0.25">
      <c r="N100" s="182"/>
    </row>
    <row r="101" spans="1:14" ht="14.45" customHeight="1" x14ac:dyDescent="0.25">
      <c r="N101" s="182"/>
    </row>
    <row r="102" spans="1:14" ht="14.45" customHeight="1" x14ac:dyDescent="0.25">
      <c r="N102" s="182"/>
    </row>
    <row r="103" spans="1:14" ht="14.45" hidden="1" customHeight="1" x14ac:dyDescent="0.25">
      <c r="N103" s="182"/>
    </row>
    <row r="104" spans="1:14" ht="14.45" hidden="1" customHeight="1" x14ac:dyDescent="0.25">
      <c r="N104" s="182"/>
    </row>
    <row r="105" spans="1:14" ht="13.15" hidden="1" customHeight="1" x14ac:dyDescent="0.25">
      <c r="N105" s="182"/>
    </row>
    <row r="106" spans="1:14" ht="14.45" hidden="1" customHeight="1" x14ac:dyDescent="0.25">
      <c r="N106" s="182"/>
    </row>
    <row r="107" spans="1:14" ht="14.45" hidden="1" customHeight="1" x14ac:dyDescent="0.25">
      <c r="N107" s="182"/>
    </row>
    <row r="108" spans="1:14" ht="14.45" hidden="1" customHeight="1" x14ac:dyDescent="0.25">
      <c r="N108" s="182"/>
    </row>
    <row r="109" spans="1:14" ht="42" hidden="1" customHeight="1" x14ac:dyDescent="0.25">
      <c r="N109" s="182"/>
    </row>
    <row r="110" spans="1:14" ht="14.45" hidden="1" customHeight="1" x14ac:dyDescent="0.25">
      <c r="N110" s="182"/>
    </row>
    <row r="111" spans="1:14" x14ac:dyDescent="0.25">
      <c r="N111" s="182"/>
    </row>
    <row r="112" spans="1:14" x14ac:dyDescent="0.25">
      <c r="N112" s="182"/>
    </row>
    <row r="113" spans="14:14" x14ac:dyDescent="0.25">
      <c r="N113" s="182"/>
    </row>
    <row r="114" spans="14:14" x14ac:dyDescent="0.25">
      <c r="N114" s="182"/>
    </row>
    <row r="115" spans="14:14" x14ac:dyDescent="0.25">
      <c r="N115" s="182"/>
    </row>
    <row r="116" spans="14:14" ht="15" customHeight="1" x14ac:dyDescent="0.25">
      <c r="N116" s="182"/>
    </row>
    <row r="117" spans="14:14" ht="14.45" customHeight="1" x14ac:dyDescent="0.25">
      <c r="N117" s="182"/>
    </row>
    <row r="118" spans="14:14" x14ac:dyDescent="0.25">
      <c r="N118" s="182"/>
    </row>
    <row r="119" spans="14:14" x14ac:dyDescent="0.25">
      <c r="N119" s="182"/>
    </row>
    <row r="120" spans="14:14" x14ac:dyDescent="0.25">
      <c r="N120" s="182"/>
    </row>
    <row r="121" spans="14:14" x14ac:dyDescent="0.25">
      <c r="N121" s="182"/>
    </row>
    <row r="122" spans="14:14" ht="15" customHeight="1" x14ac:dyDescent="0.25">
      <c r="N122" s="182"/>
    </row>
    <row r="123" spans="14:14" x14ac:dyDescent="0.25">
      <c r="N123" s="182"/>
    </row>
    <row r="124" spans="14:14" x14ac:dyDescent="0.25">
      <c r="N124" s="182"/>
    </row>
    <row r="125" spans="14:14" x14ac:dyDescent="0.25">
      <c r="N125" s="182"/>
    </row>
    <row r="126" spans="14:14" x14ac:dyDescent="0.25">
      <c r="N126" s="182"/>
    </row>
    <row r="127" spans="14:14" ht="15" customHeight="1" x14ac:dyDescent="0.25">
      <c r="N127" s="182"/>
    </row>
    <row r="128" spans="14:14" x14ac:dyDescent="0.25">
      <c r="N128" s="182"/>
    </row>
    <row r="129" spans="14:181" ht="14.45" customHeight="1" x14ac:dyDescent="0.25">
      <c r="N129" s="182"/>
    </row>
    <row r="130" spans="14:181" x14ac:dyDescent="0.25">
      <c r="N130" s="182"/>
    </row>
    <row r="131" spans="14:181" x14ac:dyDescent="0.25">
      <c r="N131" s="182"/>
    </row>
    <row r="132" spans="14:181" ht="15" customHeight="1" x14ac:dyDescent="0.25">
      <c r="N132" s="182"/>
    </row>
    <row r="133" spans="14:181" x14ac:dyDescent="0.25">
      <c r="N133" s="182"/>
    </row>
    <row r="134" spans="14:181" ht="15" customHeight="1" x14ac:dyDescent="0.25">
      <c r="N134" s="182"/>
    </row>
    <row r="135" spans="14:181" ht="15" customHeight="1" x14ac:dyDescent="0.25"/>
    <row r="136" spans="14:181" ht="14.45" customHeight="1" x14ac:dyDescent="0.25"/>
    <row r="137" spans="14:181" ht="14.45" customHeight="1" x14ac:dyDescent="0.25"/>
    <row r="138" spans="14:181" ht="15" customHeight="1" x14ac:dyDescent="0.25"/>
    <row r="140" spans="14:181" x14ac:dyDescent="0.25">
      <c r="FW140"/>
      <c r="FX140"/>
      <c r="FY140"/>
    </row>
    <row r="141" spans="14:181" x14ac:dyDescent="0.25">
      <c r="FW141"/>
      <c r="FX141"/>
      <c r="FY141"/>
    </row>
    <row r="142" spans="14:181" x14ac:dyDescent="0.25">
      <c r="FW142"/>
      <c r="FX142"/>
      <c r="FY142"/>
    </row>
    <row r="143" spans="14:181" x14ac:dyDescent="0.25">
      <c r="FW143"/>
      <c r="FX143"/>
      <c r="FY143"/>
    </row>
    <row r="144" spans="14:181" x14ac:dyDescent="0.25">
      <c r="FW144"/>
      <c r="FX144"/>
      <c r="FY144"/>
    </row>
    <row r="145" spans="179:181" x14ac:dyDescent="0.25">
      <c r="FW145"/>
      <c r="FX145"/>
      <c r="FY145"/>
    </row>
    <row r="146" spans="179:181" x14ac:dyDescent="0.25">
      <c r="FW146"/>
      <c r="FX146"/>
      <c r="FY146"/>
    </row>
    <row r="147" spans="179:181" x14ac:dyDescent="0.25">
      <c r="FW147"/>
      <c r="FX147"/>
      <c r="FY147"/>
    </row>
    <row r="148" spans="179:181" x14ac:dyDescent="0.25">
      <c r="FW148"/>
      <c r="FX148"/>
      <c r="FY148"/>
    </row>
    <row r="149" spans="179:181" x14ac:dyDescent="0.25">
      <c r="FW149"/>
      <c r="FX149"/>
      <c r="FY149"/>
    </row>
    <row r="150" spans="179:181" x14ac:dyDescent="0.25">
      <c r="FW150"/>
      <c r="FX150"/>
      <c r="FY150"/>
    </row>
  </sheetData>
  <mergeCells count="229">
    <mergeCell ref="O68:O80"/>
    <mergeCell ref="O17:AB17"/>
    <mergeCell ref="AD19:AD23"/>
    <mergeCell ref="AC17:AD17"/>
    <mergeCell ref="AD24:AD28"/>
    <mergeCell ref="AD32:AD36"/>
    <mergeCell ref="AD37:AD41"/>
    <mergeCell ref="AD45:AD49"/>
    <mergeCell ref="AD50:AD54"/>
    <mergeCell ref="AD58:AD62"/>
    <mergeCell ref="AD63:AD67"/>
    <mergeCell ref="AD71:AD75"/>
    <mergeCell ref="AD76:AD80"/>
    <mergeCell ref="O19:O28"/>
    <mergeCell ref="O29:O41"/>
    <mergeCell ref="O42:O54"/>
    <mergeCell ref="P32:P36"/>
    <mergeCell ref="Q32:Q36"/>
    <mergeCell ref="R32:R36"/>
    <mergeCell ref="S32:S36"/>
    <mergeCell ref="T32:T36"/>
    <mergeCell ref="U32:U36"/>
    <mergeCell ref="P45:P49"/>
    <mergeCell ref="G68:G70"/>
    <mergeCell ref="H68:H70"/>
    <mergeCell ref="B55:B57"/>
    <mergeCell ref="A91:A93"/>
    <mergeCell ref="C91:C93"/>
    <mergeCell ref="D91:D93"/>
    <mergeCell ref="E91:E93"/>
    <mergeCell ref="F91:F93"/>
    <mergeCell ref="G91:G93"/>
    <mergeCell ref="H91:H93"/>
    <mergeCell ref="G29:G31"/>
    <mergeCell ref="G42:G44"/>
    <mergeCell ref="H42:H44"/>
    <mergeCell ref="H29:H31"/>
    <mergeCell ref="C14:C16"/>
    <mergeCell ref="D14:D16"/>
    <mergeCell ref="E14:E16"/>
    <mergeCell ref="F14:F16"/>
    <mergeCell ref="B24:B28"/>
    <mergeCell ref="B42:B44"/>
    <mergeCell ref="B29:B31"/>
    <mergeCell ref="B32:B36"/>
    <mergeCell ref="B37:B41"/>
    <mergeCell ref="T45:T49"/>
    <mergeCell ref="U45:U49"/>
    <mergeCell ref="V32:V36"/>
    <mergeCell ref="D45:E45"/>
    <mergeCell ref="D42:D44"/>
    <mergeCell ref="E42:E44"/>
    <mergeCell ref="F42:F44"/>
    <mergeCell ref="G45:H45"/>
    <mergeCell ref="C42:C44"/>
    <mergeCell ref="P37:P41"/>
    <mergeCell ref="Q37:Q41"/>
    <mergeCell ref="R37:R41"/>
    <mergeCell ref="S37:S41"/>
    <mergeCell ref="T37:T41"/>
    <mergeCell ref="U37:U41"/>
    <mergeCell ref="V37:V41"/>
    <mergeCell ref="C46:M49"/>
    <mergeCell ref="P14:P16"/>
    <mergeCell ref="Q14:Q16"/>
    <mergeCell ref="R14:R16"/>
    <mergeCell ref="S14:S16"/>
    <mergeCell ref="T14:T16"/>
    <mergeCell ref="U14:U16"/>
    <mergeCell ref="V14:V16"/>
    <mergeCell ref="P24:P28"/>
    <mergeCell ref="Q24:Q28"/>
    <mergeCell ref="R24:R28"/>
    <mergeCell ref="S24:S28"/>
    <mergeCell ref="T24:T28"/>
    <mergeCell ref="U24:U28"/>
    <mergeCell ref="V24:V28"/>
    <mergeCell ref="P19:P23"/>
    <mergeCell ref="Q19:Q23"/>
    <mergeCell ref="R19:R23"/>
    <mergeCell ref="S19:S23"/>
    <mergeCell ref="T19:T23"/>
    <mergeCell ref="U19:U23"/>
    <mergeCell ref="V19:V23"/>
    <mergeCell ref="V63:V67"/>
    <mergeCell ref="D32:E32"/>
    <mergeCell ref="G32:H32"/>
    <mergeCell ref="C33:M36"/>
    <mergeCell ref="D37:E37"/>
    <mergeCell ref="G37:H37"/>
    <mergeCell ref="C38:M41"/>
    <mergeCell ref="Q50:Q54"/>
    <mergeCell ref="R50:R54"/>
    <mergeCell ref="S50:S54"/>
    <mergeCell ref="T50:T54"/>
    <mergeCell ref="U50:U54"/>
    <mergeCell ref="V50:V54"/>
    <mergeCell ref="P58:P62"/>
    <mergeCell ref="Q58:Q62"/>
    <mergeCell ref="R58:R62"/>
    <mergeCell ref="S58:S62"/>
    <mergeCell ref="T58:T62"/>
    <mergeCell ref="U58:U62"/>
    <mergeCell ref="V58:V62"/>
    <mergeCell ref="V45:V49"/>
    <mergeCell ref="Q45:Q49"/>
    <mergeCell ref="R45:R49"/>
    <mergeCell ref="S45:S49"/>
    <mergeCell ref="G50:H50"/>
    <mergeCell ref="C51:M54"/>
    <mergeCell ref="C55:C57"/>
    <mergeCell ref="P63:P67"/>
    <mergeCell ref="Q63:Q67"/>
    <mergeCell ref="R63:R67"/>
    <mergeCell ref="S63:S67"/>
    <mergeCell ref="T63:T67"/>
    <mergeCell ref="U63:U67"/>
    <mergeCell ref="P50:P54"/>
    <mergeCell ref="D50:E50"/>
    <mergeCell ref="H55:H57"/>
    <mergeCell ref="D58:E58"/>
    <mergeCell ref="G58:H58"/>
    <mergeCell ref="C59:M62"/>
    <mergeCell ref="D55:D57"/>
    <mergeCell ref="E55:E57"/>
    <mergeCell ref="F55:F57"/>
    <mergeCell ref="D63:E63"/>
    <mergeCell ref="G63:H63"/>
    <mergeCell ref="C64:M67"/>
    <mergeCell ref="G55:G57"/>
    <mergeCell ref="O55:O67"/>
    <mergeCell ref="A13:M13"/>
    <mergeCell ref="H3:H12"/>
    <mergeCell ref="G3:G12"/>
    <mergeCell ref="F3:F12"/>
    <mergeCell ref="E3:E12"/>
    <mergeCell ref="D3:D12"/>
    <mergeCell ref="C3:C12"/>
    <mergeCell ref="G14:G16"/>
    <mergeCell ref="B19:B23"/>
    <mergeCell ref="A3:A12"/>
    <mergeCell ref="B3:B12"/>
    <mergeCell ref="A14:A28"/>
    <mergeCell ref="B14:B18"/>
    <mergeCell ref="C17:M18"/>
    <mergeCell ref="H14:H16"/>
    <mergeCell ref="AC50:AC54"/>
    <mergeCell ref="AC58:AC62"/>
    <mergeCell ref="AC63:AC67"/>
    <mergeCell ref="P29:AA31"/>
    <mergeCell ref="P42:AA44"/>
    <mergeCell ref="P55:AA57"/>
    <mergeCell ref="N1:N134"/>
    <mergeCell ref="A1:M1"/>
    <mergeCell ref="C20:M23"/>
    <mergeCell ref="D19:E19"/>
    <mergeCell ref="G19:H19"/>
    <mergeCell ref="D24:E24"/>
    <mergeCell ref="G24:H24"/>
    <mergeCell ref="AC19:AC23"/>
    <mergeCell ref="AC24:AC28"/>
    <mergeCell ref="AC32:AC36"/>
    <mergeCell ref="AC37:AC41"/>
    <mergeCell ref="AC45:AC49"/>
    <mergeCell ref="B68:B70"/>
    <mergeCell ref="C68:C70"/>
    <mergeCell ref="D68:D70"/>
    <mergeCell ref="E68:E70"/>
    <mergeCell ref="F68:F70"/>
    <mergeCell ref="C25:M28"/>
    <mergeCell ref="G82:G84"/>
    <mergeCell ref="H82:H84"/>
    <mergeCell ref="B71:B75"/>
    <mergeCell ref="D71:E71"/>
    <mergeCell ref="G71:H71"/>
    <mergeCell ref="C72:M75"/>
    <mergeCell ref="B76:B80"/>
    <mergeCell ref="D76:E76"/>
    <mergeCell ref="G76:H76"/>
    <mergeCell ref="C77:M80"/>
    <mergeCell ref="A81:M81"/>
    <mergeCell ref="P68:AA70"/>
    <mergeCell ref="AC71:AC75"/>
    <mergeCell ref="P76:P80"/>
    <mergeCell ref="Q76:Q80"/>
    <mergeCell ref="R76:R80"/>
    <mergeCell ref="S76:S80"/>
    <mergeCell ref="T76:T80"/>
    <mergeCell ref="U76:U80"/>
    <mergeCell ref="V76:V80"/>
    <mergeCell ref="AC76:AC80"/>
    <mergeCell ref="P71:P75"/>
    <mergeCell ref="Q71:Q75"/>
    <mergeCell ref="R71:R75"/>
    <mergeCell ref="S71:S75"/>
    <mergeCell ref="T71:T75"/>
    <mergeCell ref="U71:U75"/>
    <mergeCell ref="V71:V75"/>
    <mergeCell ref="A29:A41"/>
    <mergeCell ref="A42:A54"/>
    <mergeCell ref="A55:A67"/>
    <mergeCell ref="A68:A80"/>
    <mergeCell ref="A82:A84"/>
    <mergeCell ref="C82:C84"/>
    <mergeCell ref="D82:D84"/>
    <mergeCell ref="E82:E84"/>
    <mergeCell ref="F82:F84"/>
    <mergeCell ref="C29:C31"/>
    <mergeCell ref="D29:D31"/>
    <mergeCell ref="E29:E31"/>
    <mergeCell ref="F29:F31"/>
    <mergeCell ref="B58:B62"/>
    <mergeCell ref="B63:B67"/>
    <mergeCell ref="B45:B49"/>
    <mergeCell ref="B50:B54"/>
    <mergeCell ref="A85:A87"/>
    <mergeCell ref="C85:C87"/>
    <mergeCell ref="D85:D87"/>
    <mergeCell ref="E85:E87"/>
    <mergeCell ref="F85:F87"/>
    <mergeCell ref="G85:G87"/>
    <mergeCell ref="H85:H87"/>
    <mergeCell ref="A88:A90"/>
    <mergeCell ref="C88:C90"/>
    <mergeCell ref="D88:D90"/>
    <mergeCell ref="E88:E90"/>
    <mergeCell ref="F88:F90"/>
    <mergeCell ref="G88:G90"/>
    <mergeCell ref="H88:H9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sqref="A1:XFD1048576"/>
    </sheetView>
  </sheetViews>
  <sheetFormatPr defaultColWidth="8.85546875" defaultRowHeight="15" x14ac:dyDescent="0.25"/>
  <cols>
    <col min="1" max="1" width="8.85546875" style="3"/>
    <col min="2" max="3" width="8.85546875" style="1"/>
    <col min="4" max="4" width="8.85546875" style="2"/>
    <col min="5" max="16384" width="8.855468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Abdel-Hady, Ahmed</dc:creator>
  <cp:lastModifiedBy>Wood, Joe</cp:lastModifiedBy>
  <cp:lastPrinted>2018-08-15T20:39:28Z</cp:lastPrinted>
  <dcterms:created xsi:type="dcterms:W3CDTF">2018-07-19T16:45:44Z</dcterms:created>
  <dcterms:modified xsi:type="dcterms:W3CDTF">2020-06-30T19:57:51Z</dcterms:modified>
</cp:coreProperties>
</file>