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DTRL - EP-C-15-08 JTI contract/WA 4-095 heat treament soil/sci hub/"/>
    </mc:Choice>
  </mc:AlternateContent>
  <xr:revisionPtr revIDLastSave="0" documentId="8_{5403781A-4570-4651-A41F-FA86B16D52E7}" xr6:coauthVersionLast="44" xr6:coauthVersionMax="44" xr10:uidLastSave="{00000000-0000-0000-0000-000000000000}"/>
  <bookViews>
    <workbookView xWindow="-23148" yWindow="-108" windowWidth="23256" windowHeight="12576" xr2:uid="{00000000-000D-0000-FFFF-FFFF00000000}"/>
  </bookViews>
  <sheets>
    <sheet name="Summary" sheetId="7" r:id="rId1"/>
    <sheet name="4-hours" sheetId="1" r:id="rId2"/>
    <sheet name="6-hours" sheetId="3" r:id="rId3"/>
    <sheet name="12-hours" sheetId="4" r:id="rId4"/>
    <sheet name="1-day" sheetId="5" r:id="rId5"/>
    <sheet name="4-day" sheetId="6" r:id="rId6"/>
    <sheet name="7-day" sheetId="8" r:id="rId7"/>
    <sheet name="21-day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7" l="1"/>
  <c r="I4" i="7"/>
  <c r="I9" i="7"/>
  <c r="P9" i="7"/>
  <c r="P14" i="7"/>
  <c r="I14" i="7"/>
  <c r="I19" i="7"/>
  <c r="P19" i="7"/>
  <c r="I25" i="7"/>
  <c r="P25" i="7"/>
  <c r="P30" i="7"/>
  <c r="I30" i="7"/>
  <c r="I36" i="7"/>
  <c r="P36" i="7"/>
  <c r="O36" i="7"/>
  <c r="H36" i="7"/>
  <c r="O30" i="7"/>
  <c r="H30" i="7"/>
  <c r="O25" i="7"/>
  <c r="H25" i="7"/>
  <c r="O19" i="7"/>
  <c r="H19" i="7"/>
  <c r="O14" i="7"/>
  <c r="H14" i="7"/>
  <c r="O9" i="7"/>
  <c r="H9" i="7"/>
  <c r="O4" i="7"/>
  <c r="H4" i="7"/>
  <c r="C4" i="7" l="1"/>
  <c r="D4" i="7" s="1"/>
  <c r="E4" i="7"/>
  <c r="F4" i="7" s="1"/>
  <c r="C9" i="7"/>
  <c r="D9" i="7"/>
  <c r="E9" i="7"/>
  <c r="F9" i="7" s="1"/>
  <c r="C14" i="7"/>
  <c r="D14" i="7" s="1"/>
  <c r="E14" i="7"/>
  <c r="F14" i="7" s="1"/>
  <c r="E15" i="7"/>
  <c r="F15" i="7" s="1"/>
  <c r="C19" i="7"/>
  <c r="D19" i="7" s="1"/>
  <c r="E19" i="7"/>
  <c r="F19" i="7" s="1"/>
  <c r="E20" i="7"/>
  <c r="F20" i="7" s="1"/>
  <c r="E21" i="7"/>
  <c r="F21" i="7" s="1"/>
  <c r="E22" i="7"/>
  <c r="F22" i="7" s="1"/>
  <c r="E23" i="7"/>
  <c r="F23" i="7" s="1"/>
  <c r="C25" i="7"/>
  <c r="D25" i="7" s="1"/>
  <c r="E25" i="7"/>
  <c r="F25" i="7" s="1"/>
  <c r="E26" i="7"/>
  <c r="F26" i="7" s="1"/>
  <c r="E27" i="7"/>
  <c r="F27" i="7" s="1"/>
  <c r="E28" i="7"/>
  <c r="F28" i="7" s="1"/>
  <c r="C30" i="7"/>
  <c r="D30" i="7" s="1"/>
  <c r="E30" i="7"/>
  <c r="F30" i="7" s="1"/>
  <c r="E31" i="7"/>
  <c r="F31" i="7" s="1"/>
  <c r="E32" i="7"/>
  <c r="F32" i="7" s="1"/>
  <c r="E33" i="7"/>
  <c r="F33" i="7" s="1"/>
  <c r="C36" i="7"/>
  <c r="E36" i="7"/>
  <c r="F36" i="7" s="1"/>
  <c r="G36" i="7" s="1"/>
  <c r="E37" i="7"/>
  <c r="F37" i="7" s="1"/>
  <c r="E38" i="7"/>
  <c r="F38" i="7" s="1"/>
  <c r="G14" i="7" l="1"/>
  <c r="G4" i="7"/>
  <c r="R17" i="7"/>
  <c r="G20" i="7"/>
  <c r="G19" i="7"/>
  <c r="G9" i="7"/>
  <c r="G28" i="7"/>
  <c r="G38" i="7"/>
  <c r="G26" i="7"/>
  <c r="G27" i="7"/>
  <c r="G37" i="7"/>
  <c r="G25" i="7"/>
  <c r="G31" i="7"/>
  <c r="G33" i="7"/>
  <c r="G32" i="7"/>
  <c r="G30" i="7"/>
  <c r="G15" i="7"/>
  <c r="G22" i="7"/>
  <c r="G21" i="7"/>
  <c r="R18" i="7"/>
  <c r="G23" i="7"/>
  <c r="J12" i="8" l="1"/>
  <c r="L25" i="7"/>
  <c r="M25" i="7" s="1"/>
  <c r="L38" i="7"/>
  <c r="L37" i="7"/>
  <c r="L36" i="7"/>
  <c r="J36" i="7"/>
  <c r="J39" i="9"/>
  <c r="J36" i="9"/>
  <c r="J33" i="9"/>
  <c r="J30" i="9"/>
  <c r="J27" i="9"/>
  <c r="J24" i="9"/>
  <c r="J21" i="9"/>
  <c r="J18" i="9"/>
  <c r="J15" i="9"/>
  <c r="J12" i="9"/>
  <c r="J45" i="9"/>
  <c r="J42" i="9"/>
  <c r="L33" i="7" l="1"/>
  <c r="M33" i="7" s="1"/>
  <c r="L32" i="7"/>
  <c r="M32" i="7" s="1"/>
  <c r="L31" i="7"/>
  <c r="M31" i="7" s="1"/>
  <c r="J30" i="7"/>
  <c r="K30" i="7" s="1"/>
  <c r="L28" i="7"/>
  <c r="M28" i="7" s="1"/>
  <c r="L27" i="7"/>
  <c r="M27" i="7" s="1"/>
  <c r="L26" i="7"/>
  <c r="M26" i="7" s="1"/>
  <c r="J25" i="7"/>
  <c r="K25" i="7" s="1"/>
  <c r="L23" i="7"/>
  <c r="M23" i="7" s="1"/>
  <c r="L22" i="7"/>
  <c r="M22" i="7" s="1"/>
  <c r="L21" i="7"/>
  <c r="M21" i="7" s="1"/>
  <c r="L20" i="7"/>
  <c r="M20" i="7" s="1"/>
  <c r="L19" i="7"/>
  <c r="M19" i="7" s="1"/>
  <c r="J19" i="7"/>
  <c r="K19" i="7" s="1"/>
  <c r="J21" i="4"/>
  <c r="L15" i="7" s="1"/>
  <c r="M15" i="7" s="1"/>
  <c r="L14" i="7"/>
  <c r="M14" i="7" s="1"/>
  <c r="J14" i="7"/>
  <c r="K14" i="7" s="1"/>
  <c r="L9" i="7"/>
  <c r="M9" i="7" s="1"/>
  <c r="J9" i="7"/>
  <c r="K9" i="7" s="1"/>
  <c r="J4" i="7"/>
  <c r="K4" i="7" s="1"/>
  <c r="L4" i="7"/>
  <c r="M4" i="7" s="1"/>
  <c r="M38" i="7"/>
  <c r="N38" i="7" s="1"/>
  <c r="M37" i="7"/>
  <c r="N37" i="7" s="1"/>
  <c r="M36" i="7"/>
  <c r="N36" i="7" s="1"/>
  <c r="J39" i="8"/>
  <c r="J36" i="8"/>
  <c r="J30" i="8"/>
  <c r="J24" i="8"/>
  <c r="J15" i="8"/>
  <c r="J45" i="8"/>
  <c r="J42" i="8"/>
  <c r="J33" i="8"/>
  <c r="J27" i="8"/>
  <c r="J21" i="8"/>
  <c r="J18" i="8"/>
  <c r="N32" i="7" l="1"/>
  <c r="N9" i="7"/>
  <c r="N26" i="7"/>
  <c r="N31" i="7"/>
  <c r="N15" i="7"/>
  <c r="N14" i="7"/>
  <c r="W18" i="7"/>
  <c r="W17" i="7"/>
  <c r="N4" i="7"/>
  <c r="N22" i="7"/>
  <c r="N19" i="7"/>
  <c r="N23" i="7"/>
  <c r="N20" i="7"/>
  <c r="N21" i="7"/>
  <c r="N33" i="7"/>
  <c r="N25" i="7"/>
  <c r="N27" i="7"/>
  <c r="N28" i="7"/>
  <c r="J45" i="6"/>
  <c r="J42" i="6"/>
  <c r="J36" i="6"/>
  <c r="J30" i="6"/>
  <c r="J27" i="6"/>
  <c r="J24" i="6"/>
  <c r="J21" i="6"/>
  <c r="J39" i="6"/>
  <c r="J33" i="6"/>
  <c r="J18" i="6"/>
  <c r="J15" i="6"/>
  <c r="J12" i="6"/>
  <c r="J57" i="5"/>
  <c r="J48" i="5"/>
  <c r="J45" i="5"/>
  <c r="J42" i="5"/>
  <c r="J39" i="5"/>
  <c r="J36" i="5"/>
  <c r="J33" i="5"/>
  <c r="J30" i="5"/>
  <c r="J27" i="5"/>
  <c r="J24" i="5"/>
  <c r="J18" i="5"/>
  <c r="J21" i="5"/>
  <c r="J15" i="5"/>
  <c r="J12" i="5"/>
  <c r="J33" i="4"/>
  <c r="J30" i="4"/>
  <c r="J27" i="4"/>
  <c r="J24" i="4"/>
  <c r="J18" i="4"/>
  <c r="J15" i="4"/>
  <c r="J12" i="4"/>
  <c r="J27" i="3" l="1"/>
  <c r="J24" i="3"/>
  <c r="J21" i="3"/>
  <c r="J18" i="3"/>
  <c r="J15" i="3"/>
  <c r="J12" i="3"/>
  <c r="J27" i="1"/>
  <c r="J24" i="1"/>
  <c r="J21" i="1"/>
  <c r="J18" i="1"/>
  <c r="J15" i="1"/>
  <c r="J12" i="1"/>
</calcChain>
</file>

<file path=xl/sharedStrings.xml><?xml version="1.0" encoding="utf-8"?>
<sst xmlns="http://schemas.openxmlformats.org/spreadsheetml/2006/main" count="702" uniqueCount="159">
  <si>
    <t>Serial Dilution/Plating Results Sheet</t>
  </si>
  <si>
    <t>Test Information</t>
  </si>
  <si>
    <t>EPA Project No.</t>
  </si>
  <si>
    <t>Test Date</t>
  </si>
  <si>
    <t>Test No.</t>
  </si>
  <si>
    <t>Results</t>
  </si>
  <si>
    <t>Volume Plated:</t>
  </si>
  <si>
    <t>Sample ID</t>
  </si>
  <si>
    <t>A</t>
  </si>
  <si>
    <t>B</t>
  </si>
  <si>
    <t>C</t>
  </si>
  <si>
    <t>Counters Name</t>
  </si>
  <si>
    <t>Extraction Volume:</t>
  </si>
  <si>
    <t>Date Counted</t>
  </si>
  <si>
    <t>Organism</t>
  </si>
  <si>
    <t>Temperature</t>
  </si>
  <si>
    <t>Date Plated</t>
  </si>
  <si>
    <t>35°C</t>
  </si>
  <si>
    <t>Comments</t>
  </si>
  <si>
    <t>varies</t>
  </si>
  <si>
    <t>B.g.</t>
  </si>
  <si>
    <t>Plate Replicate</t>
  </si>
  <si>
    <t>Page   1 of</t>
  </si>
  <si>
    <t>Analyst Name</t>
  </si>
  <si>
    <t>Dilution Plated</t>
  </si>
  <si>
    <t>Volume Plated (ml)</t>
  </si>
  <si>
    <t xml:space="preserve"> Pictures of plates available on DTRL.</t>
  </si>
  <si>
    <t>WA-4-095</t>
  </si>
  <si>
    <t xml:space="preserve">Notes: </t>
  </si>
  <si>
    <t>10 ml</t>
  </si>
  <si>
    <t>MCL &amp; HCB Soil Column 4H</t>
  </si>
  <si>
    <t>Mariela Monge/Brian Ford</t>
  </si>
  <si>
    <t>95-P2-CL-141C-BS-0-4h</t>
  </si>
  <si>
    <t>95-P2-LO-141C-BS-0-4h</t>
  </si>
  <si>
    <t>95-P2-CL-141C-BP-0-4h</t>
  </si>
  <si>
    <t>95-P2-LO-141C-BP-0-4h</t>
  </si>
  <si>
    <t>95-P2-CL-141C-NC-0-4h</t>
  </si>
  <si>
    <t>95-P2-LO-141C-NC-0-4h</t>
  </si>
  <si>
    <t>TSA Only</t>
  </si>
  <si>
    <t>Cell Spreaders</t>
  </si>
  <si>
    <t>n/a</t>
  </si>
  <si>
    <t>Sample was heat treated for 20 minutes at 80°C prior to plating</t>
  </si>
  <si>
    <t>7(/18-23)/19</t>
  </si>
  <si>
    <t>7/(19-24)/19</t>
  </si>
  <si>
    <t xml:space="preserve">CFU </t>
  </si>
  <si>
    <t>MCL &amp; HCB Soil Column 6H</t>
  </si>
  <si>
    <t>7/(18-23)/19</t>
  </si>
  <si>
    <t>95-P2-CL-141C-BS-0-6h</t>
  </si>
  <si>
    <t>95-P2-LO-141C-BS-0-6h</t>
  </si>
  <si>
    <t>95-P2-CL-141C-BP-0-6h</t>
  </si>
  <si>
    <t>Sample was heat treated at 80°C for 20 minutes prior to plating</t>
  </si>
  <si>
    <t>95-P2-LO-141C-BP-0-6h</t>
  </si>
  <si>
    <t>95-P2-CL-141C-NC-0-6h</t>
  </si>
  <si>
    <t>95-P2-LO-141C-NC-0-6h</t>
  </si>
  <si>
    <t>Sterile DI Only</t>
  </si>
  <si>
    <t>MCL &amp; HCB Soil Column 12H</t>
  </si>
  <si>
    <t>7/23-7/25/19</t>
  </si>
  <si>
    <t>7/24-7/25/19</t>
  </si>
  <si>
    <t>95-P2-CL-141C-BS-0-12h</t>
  </si>
  <si>
    <t>95-P2-CL-141C-BS-1-12h</t>
  </si>
  <si>
    <t>95-P2-LO-141C-BS-0-12h</t>
  </si>
  <si>
    <t>95-P2-LO-141C-BS-1-12h</t>
  </si>
  <si>
    <t>95-P2-CL-141C-BP-0-12h</t>
  </si>
  <si>
    <t>95-P2-LO-141C-BP-0-12h</t>
  </si>
  <si>
    <t>95-P2-CL-141C-NC-0-12h</t>
  </si>
  <si>
    <t>95-P2-LO-141C-NC-0-12h</t>
  </si>
  <si>
    <t>MCL &amp; HCB Soil Column 1d</t>
  </si>
  <si>
    <t>7/(23-24)/19</t>
  </si>
  <si>
    <t>7/(24-25)/19</t>
  </si>
  <si>
    <t>95-P2-CL-141C-BS-0-1d</t>
  </si>
  <si>
    <t>95-P2-CL-141C-BS-1-1d</t>
  </si>
  <si>
    <t>95-P2-CL-141C-BS-2-1d</t>
  </si>
  <si>
    <t>95-P2-CL-141C-BS-3-1d</t>
  </si>
  <si>
    <t>95-P2-CL-141C-BS-4-1d</t>
  </si>
  <si>
    <t>95-P2-LO-141C-BS-0-1d</t>
  </si>
  <si>
    <t>95-P2-LO-141C-BS-1-1d</t>
  </si>
  <si>
    <t>95-P2-LO-141C-BS-2-1d</t>
  </si>
  <si>
    <t>95-P2-LO-141C-BS-3-1d</t>
  </si>
  <si>
    <t>95-P2-LO-141C-BS-4-1d</t>
  </si>
  <si>
    <t>95-P2-CL-141C-BP-0-1d</t>
  </si>
  <si>
    <t>95-P2-LO-141C-BP-0-1d</t>
  </si>
  <si>
    <t>95-P2-CL-141C-NC-0-1d</t>
  </si>
  <si>
    <t>Plate CFU Counts</t>
  </si>
  <si>
    <t>Page 2 of</t>
  </si>
  <si>
    <t>95-P2-LO-141C-NC-0-1d</t>
  </si>
  <si>
    <t xml:space="preserve">Notes:  </t>
  </si>
  <si>
    <t>MCL &amp; HCB Soil Column 4d</t>
  </si>
  <si>
    <t>7/(23-25)/19</t>
  </si>
  <si>
    <t>7/(24-26)/19</t>
  </si>
  <si>
    <t>95-P2-CL-141C-BS-1-4d</t>
  </si>
  <si>
    <t>95-P2-CL-141C-BS-2-4d</t>
  </si>
  <si>
    <t>Samples were heat treated at 80°C for 20 minutes prior to plating.</t>
  </si>
  <si>
    <t>95-P2-CL-141C-BS-3-4d</t>
  </si>
  <si>
    <t>95-P2-CL-141C-BS-4-4d</t>
  </si>
  <si>
    <t>95-P2-LO-141C-BS-1-4d</t>
  </si>
  <si>
    <t>95-P2-LO-141C-BS-2-4d</t>
  </si>
  <si>
    <t>95-P2-LO-141C-BS-3-4d</t>
  </si>
  <si>
    <t>95-P2-LO-141C-BS-4-4d</t>
  </si>
  <si>
    <t>95-P2-CL-141C-BP-0-4d</t>
  </si>
  <si>
    <t>95-P2-LO-141C-BP-0-4d</t>
  </si>
  <si>
    <t>95-P2-CL-141C-NC-0-4d</t>
  </si>
  <si>
    <t>95-P2-LO-141C-NC-0-4d</t>
  </si>
  <si>
    <t xml:space="preserve"> </t>
  </si>
  <si>
    <t>Treatment Time</t>
  </si>
  <si>
    <t>Depth</t>
  </si>
  <si>
    <t>Positive Controls</t>
  </si>
  <si>
    <t xml:space="preserve">Treated Samples </t>
  </si>
  <si>
    <t>Efficacy</t>
  </si>
  <si>
    <t>Detection Limit</t>
  </si>
  <si>
    <t>Inches</t>
  </si>
  <si>
    <t>CFU</t>
  </si>
  <si>
    <t>Log (CFU)</t>
  </si>
  <si>
    <t>LR</t>
  </si>
  <si>
    <t>4 Hours</t>
  </si>
  <si>
    <t>Not Measured</t>
  </si>
  <si>
    <t>6 Hours</t>
  </si>
  <si>
    <t>12 Hours</t>
  </si>
  <si>
    <t>24 Hours</t>
  </si>
  <si>
    <t>4 Days</t>
  </si>
  <si>
    <t>7 Days</t>
  </si>
  <si>
    <t>21 Days</t>
  </si>
  <si>
    <t>7/(25-)/19</t>
  </si>
  <si>
    <t>7/(26-)/19</t>
  </si>
  <si>
    <t>95-P2-CL-141C-BS-1-7d</t>
  </si>
  <si>
    <t>95-P2-CL-141C-BS-2-7d</t>
  </si>
  <si>
    <t>95-P2-CL-141C-BS-3-7d</t>
  </si>
  <si>
    <t>95-P2-CL-141C-BS-4-7d</t>
  </si>
  <si>
    <t>95-P2-LO-141C-BS-1-7d</t>
  </si>
  <si>
    <t>95-P2-LO-141C-BS-2-7d</t>
  </si>
  <si>
    <t>95-P2-LO-141C-BS-3-7d</t>
  </si>
  <si>
    <t>95-P2-LO-141C-BS-4-7d</t>
  </si>
  <si>
    <t>95-P2-CL-141C-BP-0-7d</t>
  </si>
  <si>
    <t>95-P2-LO-141C-BP-0-7d</t>
  </si>
  <si>
    <t>95-P2-CL-141C-NC-0-7d</t>
  </si>
  <si>
    <t>95-P2-LO-141C-NC-0-7d</t>
  </si>
  <si>
    <t>Comment</t>
  </si>
  <si>
    <t>Soil Type</t>
  </si>
  <si>
    <t>Clay</t>
  </si>
  <si>
    <t>Loamy</t>
  </si>
  <si>
    <t>A. Abdel-Hady / M. Monge / B. Ford</t>
  </si>
  <si>
    <t>MCL &amp; HCB Soil Column 21d</t>
  </si>
  <si>
    <t>8/(8-13)/19</t>
  </si>
  <si>
    <t>8/(9-14)/19</t>
  </si>
  <si>
    <t>CFU Count</t>
  </si>
  <si>
    <t>95-P2-CL-141C-BS-2-21d</t>
  </si>
  <si>
    <t>95-P2-CL-141C-BS-3-21d</t>
  </si>
  <si>
    <t>95-P2-CL-141C-BS-4-21d</t>
  </si>
  <si>
    <t>95-P2-LO-141C-BS-2-21d</t>
  </si>
  <si>
    <t>95-P2-LO-141C-BS-3-21d</t>
  </si>
  <si>
    <t>95-P2-LO-141C-BS-4-21d</t>
  </si>
  <si>
    <t>95-P2-CL-141C-BP-0-21d</t>
  </si>
  <si>
    <t>95-P2-LO-141C-BP-0-21d</t>
  </si>
  <si>
    <t>95-P2-CL-141C-NC-0-21d</t>
  </si>
  <si>
    <t>95-P2-LO-141C-NC-0-21d</t>
  </si>
  <si>
    <t>The integrity of the sample is questionable</t>
  </si>
  <si>
    <t xml:space="preserve"> Not Available</t>
  </si>
  <si>
    <t xml:space="preserve">lost sample, retrieved but not at his supposed location with no strings attached </t>
  </si>
  <si>
    <t>Negative Controls</t>
  </si>
  <si>
    <t>Log 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</si>
</sst>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E+00"/>
    <numFmt numFmtId="165" formatCode="0.0E+00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/>
    <xf numFmtId="0" fontId="0" fillId="0" borderId="1" xfId="0" applyBorder="1" applyAlignment="1">
      <alignment horizontal="right"/>
    </xf>
    <xf numFmtId="0" fontId="4" fillId="0" borderId="4" xfId="0" applyFont="1" applyBorder="1"/>
    <xf numFmtId="0" fontId="4" fillId="0" borderId="1" xfId="0" applyFont="1" applyBorder="1"/>
    <xf numFmtId="0" fontId="0" fillId="2" borderId="0" xfId="0" applyFill="1" applyAlignment="1"/>
    <xf numFmtId="0" fontId="2" fillId="2" borderId="1" xfId="0" applyFont="1" applyFill="1" applyBorder="1" applyAlignment="1"/>
    <xf numFmtId="0" fontId="4" fillId="0" borderId="4" xfId="0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2" borderId="10" xfId="0" applyFont="1" applyFill="1" applyBorder="1" applyAlignment="1"/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0" xfId="0" applyNumberFormat="1"/>
    <xf numFmtId="11" fontId="1" fillId="2" borderId="14" xfId="0" applyNumberFormat="1" applyFont="1" applyFill="1" applyBorder="1" applyAlignment="1">
      <alignment shrinkToFit="1"/>
    </xf>
    <xf numFmtId="11" fontId="7" fillId="0" borderId="0" xfId="0" applyNumberFormat="1" applyFont="1"/>
    <xf numFmtId="11" fontId="0" fillId="0" borderId="0" xfId="0" applyNumberFormat="1" applyFill="1"/>
    <xf numFmtId="11" fontId="0" fillId="0" borderId="0" xfId="0" applyNumberFormat="1" applyAlignment="1"/>
    <xf numFmtId="0" fontId="0" fillId="0" borderId="1" xfId="0" applyBorder="1" applyAlignment="1">
      <alignment horizontal="center"/>
    </xf>
    <xf numFmtId="0" fontId="7" fillId="0" borderId="0" xfId="0" applyFont="1"/>
    <xf numFmtId="14" fontId="8" fillId="2" borderId="1" xfId="0" applyNumberFormat="1" applyFont="1" applyFill="1" applyBorder="1" applyAlignment="1"/>
    <xf numFmtId="14" fontId="3" fillId="0" borderId="1" xfId="0" applyNumberFormat="1" applyFont="1" applyBorder="1"/>
    <xf numFmtId="0" fontId="0" fillId="3" borderId="10" xfId="0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/>
    <xf numFmtId="0" fontId="2" fillId="3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/>
    <xf numFmtId="0" fontId="0" fillId="8" borderId="7" xfId="0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6" borderId="32" xfId="0" applyFont="1" applyFill="1" applyBorder="1"/>
    <xf numFmtId="0" fontId="11" fillId="0" borderId="0" xfId="0" applyFont="1"/>
    <xf numFmtId="0" fontId="11" fillId="6" borderId="1" xfId="0" applyFont="1" applyFill="1" applyBorder="1"/>
    <xf numFmtId="2" fontId="11" fillId="6" borderId="1" xfId="0" applyNumberFormat="1" applyFont="1" applyFill="1" applyBorder="1"/>
    <xf numFmtId="0" fontId="11" fillId="7" borderId="0" xfId="0" applyFont="1" applyFill="1"/>
    <xf numFmtId="0" fontId="11" fillId="0" borderId="1" xfId="0" applyFont="1" applyBorder="1"/>
    <xf numFmtId="165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/>
    <xf numFmtId="2" fontId="11" fillId="0" borderId="1" xfId="0" applyNumberFormat="1" applyFont="1" applyBorder="1"/>
    <xf numFmtId="0" fontId="11" fillId="7" borderId="1" xfId="0" applyFont="1" applyFill="1" applyBorder="1"/>
    <xf numFmtId="165" fontId="11" fillId="7" borderId="1" xfId="0" applyNumberFormat="1" applyFont="1" applyFill="1" applyBorder="1"/>
    <xf numFmtId="2" fontId="11" fillId="7" borderId="1" xfId="0" applyNumberFormat="1" applyFont="1" applyFill="1" applyBorder="1"/>
    <xf numFmtId="2" fontId="11" fillId="7" borderId="34" xfId="0" applyNumberFormat="1" applyFont="1" applyFill="1" applyBorder="1"/>
    <xf numFmtId="165" fontId="11" fillId="7" borderId="1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36" xfId="0" applyFont="1" applyBorder="1"/>
    <xf numFmtId="165" fontId="11" fillId="0" borderId="36" xfId="0" applyNumberFormat="1" applyFont="1" applyBorder="1"/>
    <xf numFmtId="2" fontId="11" fillId="0" borderId="36" xfId="0" applyNumberFormat="1" applyFont="1" applyBorder="1"/>
    <xf numFmtId="165" fontId="11" fillId="0" borderId="0" xfId="0" applyNumberFormat="1" applyFont="1"/>
    <xf numFmtId="2" fontId="11" fillId="0" borderId="0" xfId="0" applyNumberFormat="1" applyFont="1"/>
    <xf numFmtId="11" fontId="11" fillId="0" borderId="0" xfId="0" applyNumberFormat="1" applyFont="1"/>
    <xf numFmtId="0" fontId="11" fillId="0" borderId="32" xfId="0" applyFont="1" applyBorder="1"/>
    <xf numFmtId="165" fontId="11" fillId="0" borderId="32" xfId="0" applyNumberFormat="1" applyFont="1" applyBorder="1" applyAlignment="1">
      <alignment horizontal="center" vertical="center"/>
    </xf>
    <xf numFmtId="165" fontId="11" fillId="0" borderId="32" xfId="0" applyNumberFormat="1" applyFont="1" applyBorder="1" applyAlignment="1">
      <alignment vertical="center"/>
    </xf>
    <xf numFmtId="0" fontId="11" fillId="0" borderId="38" xfId="0" applyFont="1" applyBorder="1"/>
    <xf numFmtId="165" fontId="11" fillId="0" borderId="1" xfId="0" applyNumberFormat="1" applyFont="1" applyBorder="1" applyAlignment="1">
      <alignment horizontal="center" vertical="center"/>
    </xf>
    <xf numFmtId="0" fontId="11" fillId="0" borderId="34" xfId="0" applyFont="1" applyBorder="1"/>
    <xf numFmtId="0" fontId="11" fillId="0" borderId="37" xfId="0" applyFont="1" applyBorder="1"/>
    <xf numFmtId="0" fontId="11" fillId="5" borderId="32" xfId="0" applyFont="1" applyFill="1" applyBorder="1"/>
    <xf numFmtId="0" fontId="11" fillId="7" borderId="32" xfId="0" applyFont="1" applyFill="1" applyBorder="1"/>
    <xf numFmtId="165" fontId="11" fillId="7" borderId="32" xfId="0" applyNumberFormat="1" applyFont="1" applyFill="1" applyBorder="1"/>
    <xf numFmtId="2" fontId="11" fillId="7" borderId="32" xfId="0" applyNumberFormat="1" applyFont="1" applyFill="1" applyBorder="1"/>
    <xf numFmtId="2" fontId="11" fillId="7" borderId="38" xfId="0" applyNumberFormat="1" applyFont="1" applyFill="1" applyBorder="1"/>
    <xf numFmtId="165" fontId="11" fillId="0" borderId="36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vertical="center"/>
    </xf>
    <xf numFmtId="165" fontId="11" fillId="0" borderId="32" xfId="0" applyNumberFormat="1" applyFont="1" applyBorder="1"/>
    <xf numFmtId="2" fontId="11" fillId="0" borderId="32" xfId="0" applyNumberFormat="1" applyFont="1" applyBorder="1"/>
    <xf numFmtId="11" fontId="11" fillId="0" borderId="32" xfId="0" applyNumberFormat="1" applyFont="1" applyBorder="1"/>
    <xf numFmtId="0" fontId="11" fillId="6" borderId="36" xfId="0" applyFont="1" applyFill="1" applyBorder="1"/>
    <xf numFmtId="165" fontId="11" fillId="6" borderId="36" xfId="0" applyNumberFormat="1" applyFont="1" applyFill="1" applyBorder="1"/>
    <xf numFmtId="2" fontId="11" fillId="6" borderId="36" xfId="0" applyNumberFormat="1" applyFont="1" applyFill="1" applyBorder="1"/>
    <xf numFmtId="11" fontId="11" fillId="6" borderId="36" xfId="0" applyNumberFormat="1" applyFont="1" applyFill="1" applyBorder="1"/>
    <xf numFmtId="2" fontId="11" fillId="6" borderId="37" xfId="0" applyNumberFormat="1" applyFont="1" applyFill="1" applyBorder="1"/>
    <xf numFmtId="2" fontId="11" fillId="6" borderId="1" xfId="0" applyNumberFormat="1" applyFont="1" applyFill="1" applyBorder="1" applyAlignment="1">
      <alignment horizontal="center"/>
    </xf>
    <xf numFmtId="2" fontId="11" fillId="6" borderId="34" xfId="0" applyNumberFormat="1" applyFont="1" applyFill="1" applyBorder="1" applyAlignment="1">
      <alignment horizontal="center"/>
    </xf>
    <xf numFmtId="165" fontId="10" fillId="10" borderId="32" xfId="0" applyNumberFormat="1" applyFont="1" applyFill="1" applyBorder="1" applyAlignment="1">
      <alignment horizontal="center"/>
    </xf>
    <xf numFmtId="165" fontId="10" fillId="10" borderId="38" xfId="0" applyNumberFormat="1" applyFont="1" applyFill="1" applyBorder="1" applyAlignment="1">
      <alignment horizontal="center"/>
    </xf>
    <xf numFmtId="11" fontId="11" fillId="0" borderId="1" xfId="0" applyNumberFormat="1" applyFont="1" applyBorder="1" applyAlignment="1">
      <alignment horizontal="center" vertical="center"/>
    </xf>
    <xf numFmtId="11" fontId="11" fillId="0" borderId="36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36" xfId="0" applyNumberFormat="1" applyFont="1" applyBorder="1" applyAlignment="1">
      <alignment horizontal="center" vertical="center"/>
    </xf>
    <xf numFmtId="165" fontId="11" fillId="0" borderId="32" xfId="0" applyNumberFormat="1" applyFont="1" applyBorder="1" applyAlignment="1">
      <alignment horizontal="center" vertical="center"/>
    </xf>
    <xf numFmtId="2" fontId="11" fillId="5" borderId="32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36" xfId="0" applyNumberFormat="1" applyFont="1" applyFill="1" applyBorder="1" applyAlignment="1">
      <alignment horizontal="center" vertical="center"/>
    </xf>
    <xf numFmtId="11" fontId="11" fillId="5" borderId="32" xfId="0" applyNumberFormat="1" applyFont="1" applyFill="1" applyBorder="1" applyAlignment="1">
      <alignment horizontal="center" vertical="center"/>
    </xf>
    <xf numFmtId="11" fontId="11" fillId="5" borderId="1" xfId="0" applyNumberFormat="1" applyFont="1" applyFill="1" applyBorder="1" applyAlignment="1">
      <alignment horizontal="center" vertical="center"/>
    </xf>
    <xf numFmtId="11" fontId="11" fillId="5" borderId="36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165" fontId="10" fillId="9" borderId="32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4" fillId="0" borderId="27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wrapText="1" shrinkToFit="1"/>
    </xf>
    <xf numFmtId="0" fontId="4" fillId="0" borderId="25" xfId="0" applyFont="1" applyBorder="1" applyAlignment="1">
      <alignment horizontal="center" wrapText="1" shrinkToFit="1"/>
    </xf>
    <xf numFmtId="0" fontId="4" fillId="0" borderId="29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 wrapText="1" shrinkToFit="1"/>
    </xf>
    <xf numFmtId="0" fontId="4" fillId="0" borderId="30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15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shrinkToFit="1"/>
    </xf>
    <xf numFmtId="0" fontId="2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wrapText="1"/>
    </xf>
    <xf numFmtId="164" fontId="1" fillId="2" borderId="24" xfId="0" applyNumberFormat="1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wrapText="1"/>
    </xf>
    <xf numFmtId="164" fontId="2" fillId="2" borderId="21" xfId="0" applyNumberFormat="1" applyFont="1" applyFill="1" applyBorder="1" applyAlignment="1">
      <alignment horizont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wrapText="1"/>
    </xf>
    <xf numFmtId="164" fontId="2" fillId="2" borderId="2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center" shrinkToFi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330E-0E13-4CD6-AD02-31FEC853693A}">
  <dimension ref="A1:W39"/>
  <sheetViews>
    <sheetView tabSelected="1" workbookViewId="0">
      <selection activeCell="Y3" sqref="Y3:Y4"/>
    </sheetView>
  </sheetViews>
  <sheetFormatPr defaultColWidth="8.85546875" defaultRowHeight="12" x14ac:dyDescent="0.2"/>
  <cols>
    <col min="1" max="1" width="9.7109375" style="79" customWidth="1"/>
    <col min="2" max="2" width="9.5703125" style="79" customWidth="1"/>
    <col min="3" max="3" width="6.7109375" style="96" bestFit="1" customWidth="1"/>
    <col min="4" max="4" width="8.28515625" style="97" bestFit="1" customWidth="1"/>
    <col min="5" max="5" width="6.7109375" style="96" bestFit="1" customWidth="1"/>
    <col min="6" max="6" width="8.28515625" style="97" bestFit="1" customWidth="1"/>
    <col min="7" max="7" width="6.5703125" style="97" bestFit="1" customWidth="1"/>
    <col min="8" max="8" width="6.5703125" style="97" customWidth="1"/>
    <col min="9" max="9" width="7.28515625" style="97" bestFit="1" customWidth="1"/>
    <col min="10" max="10" width="7.42578125" style="98" bestFit="1" customWidth="1"/>
    <col min="11" max="11" width="8.28515625" style="97" bestFit="1" customWidth="1"/>
    <col min="12" max="12" width="6.7109375" style="96" bestFit="1" customWidth="1"/>
    <col min="13" max="13" width="8.28515625" style="97" bestFit="1" customWidth="1"/>
    <col min="14" max="14" width="6.5703125" style="97" bestFit="1" customWidth="1"/>
    <col min="15" max="15" width="6.5703125" style="97" customWidth="1"/>
    <col min="16" max="17" width="8.85546875" style="79"/>
    <col min="18" max="18" width="13.28515625" style="79" bestFit="1" customWidth="1"/>
    <col min="19" max="19" width="8.85546875" style="98"/>
    <col min="20" max="16384" width="8.85546875" style="79"/>
  </cols>
  <sheetData>
    <row r="1" spans="1:18" ht="13.9" customHeight="1" thickTop="1" x14ac:dyDescent="0.2">
      <c r="A1" s="144" t="s">
        <v>103</v>
      </c>
      <c r="B1" s="78" t="s">
        <v>136</v>
      </c>
      <c r="C1" s="140" t="s">
        <v>137</v>
      </c>
      <c r="D1" s="140"/>
      <c r="E1" s="140"/>
      <c r="F1" s="140"/>
      <c r="G1" s="140"/>
      <c r="H1" s="140"/>
      <c r="I1" s="140"/>
      <c r="J1" s="123" t="s">
        <v>138</v>
      </c>
      <c r="K1" s="123"/>
      <c r="L1" s="123"/>
      <c r="M1" s="123"/>
      <c r="N1" s="123"/>
      <c r="O1" s="123"/>
      <c r="P1" s="124"/>
    </row>
    <row r="2" spans="1:18" x14ac:dyDescent="0.2">
      <c r="A2" s="145"/>
      <c r="B2" s="80" t="s">
        <v>104</v>
      </c>
      <c r="C2" s="139" t="s">
        <v>105</v>
      </c>
      <c r="D2" s="139"/>
      <c r="E2" s="139" t="s">
        <v>106</v>
      </c>
      <c r="F2" s="139"/>
      <c r="G2" s="81" t="s">
        <v>107</v>
      </c>
      <c r="H2" s="121" t="s">
        <v>157</v>
      </c>
      <c r="I2" s="121"/>
      <c r="J2" s="139" t="s">
        <v>105</v>
      </c>
      <c r="K2" s="139"/>
      <c r="L2" s="139" t="s">
        <v>106</v>
      </c>
      <c r="M2" s="139"/>
      <c r="N2" s="81" t="s">
        <v>107</v>
      </c>
      <c r="O2" s="121" t="s">
        <v>157</v>
      </c>
      <c r="P2" s="122"/>
      <c r="Q2" s="82"/>
      <c r="R2" s="79" t="s">
        <v>108</v>
      </c>
    </row>
    <row r="3" spans="1:18" ht="12.75" thickBot="1" x14ac:dyDescent="0.25">
      <c r="A3" s="146"/>
      <c r="B3" s="116" t="s">
        <v>109</v>
      </c>
      <c r="C3" s="117" t="s">
        <v>110</v>
      </c>
      <c r="D3" s="118" t="s">
        <v>111</v>
      </c>
      <c r="E3" s="117" t="s">
        <v>110</v>
      </c>
      <c r="F3" s="118" t="s">
        <v>111</v>
      </c>
      <c r="G3" s="118" t="s">
        <v>112</v>
      </c>
      <c r="H3" s="118" t="s">
        <v>110</v>
      </c>
      <c r="I3" s="118" t="s">
        <v>158</v>
      </c>
      <c r="J3" s="119" t="s">
        <v>110</v>
      </c>
      <c r="K3" s="118" t="s">
        <v>111</v>
      </c>
      <c r="L3" s="117" t="s">
        <v>110</v>
      </c>
      <c r="M3" s="118" t="s">
        <v>111</v>
      </c>
      <c r="N3" s="118" t="s">
        <v>112</v>
      </c>
      <c r="O3" s="118" t="s">
        <v>110</v>
      </c>
      <c r="P3" s="120" t="s">
        <v>158</v>
      </c>
    </row>
    <row r="4" spans="1:18" ht="12.75" thickTop="1" x14ac:dyDescent="0.2">
      <c r="A4" s="127" t="s">
        <v>113</v>
      </c>
      <c r="B4" s="99">
        <v>0</v>
      </c>
      <c r="C4" s="101">
        <f>'4-hours'!J18</f>
        <v>6066666.666666666</v>
      </c>
      <c r="D4" s="112">
        <f>LOG(C4)</f>
        <v>6.7829501332654125</v>
      </c>
      <c r="E4" s="113">
        <f>'4-hours'!J12</f>
        <v>2500000</v>
      </c>
      <c r="F4" s="114">
        <f>LOG(E4)</f>
        <v>6.3979400086720375</v>
      </c>
      <c r="G4" s="114">
        <f>D4-F4</f>
        <v>0.38501012459337502</v>
      </c>
      <c r="H4" s="109">
        <f>'4-hours'!J24</f>
        <v>40</v>
      </c>
      <c r="I4" s="109">
        <f>LOG(H4)</f>
        <v>1.6020599913279623</v>
      </c>
      <c r="J4" s="115">
        <f>'4-hours'!J21</f>
        <v>6533333.3333333321</v>
      </c>
      <c r="K4" s="112">
        <f>LOG(J4)</f>
        <v>6.8151348166368138</v>
      </c>
      <c r="L4" s="113">
        <f>'4-hours'!J15</f>
        <v>2366666.666666666</v>
      </c>
      <c r="M4" s="114">
        <f>LOG(L4)</f>
        <v>6.3741370939994129</v>
      </c>
      <c r="N4" s="114">
        <f>K4-M4</f>
        <v>0.44099772263740089</v>
      </c>
      <c r="O4" s="109">
        <f>'4-hours'!J27</f>
        <v>40</v>
      </c>
      <c r="P4" s="110">
        <f>LOG(O4)</f>
        <v>1.6020599913279623</v>
      </c>
    </row>
    <row r="5" spans="1:18" x14ac:dyDescent="0.2">
      <c r="A5" s="128"/>
      <c r="B5" s="83">
        <v>1</v>
      </c>
      <c r="C5" s="130" t="s">
        <v>114</v>
      </c>
      <c r="D5" s="130"/>
      <c r="E5" s="130"/>
      <c r="F5" s="130"/>
      <c r="G5" s="130"/>
      <c r="H5" s="103"/>
      <c r="I5" s="103"/>
      <c r="J5" s="130" t="s">
        <v>114</v>
      </c>
      <c r="K5" s="130"/>
      <c r="L5" s="130"/>
      <c r="M5" s="130"/>
      <c r="N5" s="130"/>
      <c r="O5" s="103"/>
      <c r="P5" s="104"/>
    </row>
    <row r="6" spans="1:18" x14ac:dyDescent="0.2">
      <c r="A6" s="128"/>
      <c r="B6" s="83">
        <v>2</v>
      </c>
      <c r="C6" s="130"/>
      <c r="D6" s="130"/>
      <c r="E6" s="130"/>
      <c r="F6" s="130"/>
      <c r="G6" s="130"/>
      <c r="H6" s="103"/>
      <c r="I6" s="103"/>
      <c r="J6" s="130"/>
      <c r="K6" s="130"/>
      <c r="L6" s="130"/>
      <c r="M6" s="130"/>
      <c r="N6" s="130"/>
      <c r="O6" s="103"/>
      <c r="P6" s="104"/>
    </row>
    <row r="7" spans="1:18" x14ac:dyDescent="0.2">
      <c r="A7" s="128"/>
      <c r="B7" s="83">
        <v>3</v>
      </c>
      <c r="C7" s="130"/>
      <c r="D7" s="130"/>
      <c r="E7" s="130"/>
      <c r="F7" s="130"/>
      <c r="G7" s="130"/>
      <c r="H7" s="103"/>
      <c r="I7" s="103"/>
      <c r="J7" s="130"/>
      <c r="K7" s="130"/>
      <c r="L7" s="130"/>
      <c r="M7" s="130"/>
      <c r="N7" s="130"/>
      <c r="O7" s="103"/>
      <c r="P7" s="104"/>
    </row>
    <row r="8" spans="1:18" ht="12.75" thickBot="1" x14ac:dyDescent="0.25">
      <c r="A8" s="129"/>
      <c r="B8" s="93">
        <v>4</v>
      </c>
      <c r="C8" s="131"/>
      <c r="D8" s="131"/>
      <c r="E8" s="131"/>
      <c r="F8" s="131"/>
      <c r="G8" s="131"/>
      <c r="H8" s="111"/>
      <c r="I8" s="111"/>
      <c r="J8" s="131"/>
      <c r="K8" s="131"/>
      <c r="L8" s="131"/>
      <c r="M8" s="131"/>
      <c r="N8" s="131"/>
      <c r="O8" s="111"/>
      <c r="P8" s="105"/>
    </row>
    <row r="9" spans="1:18" ht="12.75" thickTop="1" x14ac:dyDescent="0.2">
      <c r="A9" s="127" t="s">
        <v>115</v>
      </c>
      <c r="B9" s="99">
        <v>0</v>
      </c>
      <c r="C9" s="101">
        <f>'6-hours'!J18</f>
        <v>6466666.666666667</v>
      </c>
      <c r="D9" s="112">
        <f>LOG(C9)</f>
        <v>6.8106804752105639</v>
      </c>
      <c r="E9" s="113">
        <f>'6-hours'!J12</f>
        <v>541333.33333333337</v>
      </c>
      <c r="F9" s="114">
        <f>LOG(E9)</f>
        <v>5.7334647701854937</v>
      </c>
      <c r="G9" s="114">
        <f>D9-F9</f>
        <v>1.0772157050250701</v>
      </c>
      <c r="H9" s="109">
        <f>'6-hours'!J24</f>
        <v>40</v>
      </c>
      <c r="I9" s="109">
        <f>LOG(H9)</f>
        <v>1.6020599913279623</v>
      </c>
      <c r="J9" s="115">
        <f>'6-hours'!J21</f>
        <v>7533333.3333333321</v>
      </c>
      <c r="K9" s="112">
        <f>LOG(J9)</f>
        <v>6.8769871844277386</v>
      </c>
      <c r="L9" s="113">
        <f>'6-hours'!J15</f>
        <v>300000</v>
      </c>
      <c r="M9" s="114">
        <f>LOG(L9)</f>
        <v>5.4771212547196626</v>
      </c>
      <c r="N9" s="114">
        <f>K9-M9</f>
        <v>1.399865929708076</v>
      </c>
      <c r="O9" s="109">
        <f>'6-hours'!J27</f>
        <v>40</v>
      </c>
      <c r="P9" s="110">
        <f>LOG(O9)</f>
        <v>1.6020599913279623</v>
      </c>
    </row>
    <row r="10" spans="1:18" x14ac:dyDescent="0.2">
      <c r="A10" s="128"/>
      <c r="B10" s="83">
        <v>1</v>
      </c>
      <c r="C10" s="130" t="s">
        <v>114</v>
      </c>
      <c r="D10" s="130"/>
      <c r="E10" s="130"/>
      <c r="F10" s="130"/>
      <c r="G10" s="130"/>
      <c r="H10" s="103"/>
      <c r="I10" s="103"/>
      <c r="J10" s="130" t="s">
        <v>114</v>
      </c>
      <c r="K10" s="130"/>
      <c r="L10" s="130"/>
      <c r="M10" s="130"/>
      <c r="N10" s="130"/>
      <c r="O10" s="103"/>
      <c r="P10" s="104"/>
    </row>
    <row r="11" spans="1:18" x14ac:dyDescent="0.2">
      <c r="A11" s="128"/>
      <c r="B11" s="83">
        <v>2</v>
      </c>
      <c r="C11" s="130"/>
      <c r="D11" s="130"/>
      <c r="E11" s="130"/>
      <c r="F11" s="130"/>
      <c r="G11" s="130"/>
      <c r="H11" s="103"/>
      <c r="I11" s="103"/>
      <c r="J11" s="130"/>
      <c r="K11" s="130"/>
      <c r="L11" s="130"/>
      <c r="M11" s="130"/>
      <c r="N11" s="130"/>
      <c r="O11" s="103"/>
      <c r="P11" s="104"/>
    </row>
    <row r="12" spans="1:18" x14ac:dyDescent="0.2">
      <c r="A12" s="128"/>
      <c r="B12" s="83">
        <v>3</v>
      </c>
      <c r="C12" s="130"/>
      <c r="D12" s="130"/>
      <c r="E12" s="130"/>
      <c r="F12" s="130"/>
      <c r="G12" s="130"/>
      <c r="H12" s="103"/>
      <c r="I12" s="103"/>
      <c r="J12" s="130"/>
      <c r="K12" s="130"/>
      <c r="L12" s="130"/>
      <c r="M12" s="130"/>
      <c r="N12" s="130"/>
      <c r="O12" s="103"/>
      <c r="P12" s="104"/>
    </row>
    <row r="13" spans="1:18" ht="12.75" thickBot="1" x14ac:dyDescent="0.25">
      <c r="A13" s="129"/>
      <c r="B13" s="93">
        <v>4</v>
      </c>
      <c r="C13" s="131"/>
      <c r="D13" s="131"/>
      <c r="E13" s="131"/>
      <c r="F13" s="131"/>
      <c r="G13" s="131"/>
      <c r="H13" s="111"/>
      <c r="I13" s="111"/>
      <c r="J13" s="131"/>
      <c r="K13" s="131"/>
      <c r="L13" s="131"/>
      <c r="M13" s="131"/>
      <c r="N13" s="131"/>
      <c r="O13" s="111"/>
      <c r="P13" s="105"/>
    </row>
    <row r="14" spans="1:18" ht="12.75" thickTop="1" x14ac:dyDescent="0.2">
      <c r="A14" s="127" t="s">
        <v>116</v>
      </c>
      <c r="B14" s="107">
        <v>0</v>
      </c>
      <c r="C14" s="132">
        <f>'12-hours'!J24</f>
        <v>6133333.333333333</v>
      </c>
      <c r="D14" s="147">
        <f>LOG(C14)</f>
        <v>6.7876965682898742</v>
      </c>
      <c r="E14" s="108">
        <f>'12-hours'!J12</f>
        <v>40</v>
      </c>
      <c r="F14" s="109">
        <f>LOG(E14)</f>
        <v>1.6020599913279623</v>
      </c>
      <c r="G14" s="109">
        <f>D14-F14</f>
        <v>5.1856365769619117</v>
      </c>
      <c r="H14" s="109">
        <f>'12-hours'!J30</f>
        <v>40</v>
      </c>
      <c r="I14" s="109">
        <f>LOG(H14)</f>
        <v>1.6020599913279623</v>
      </c>
      <c r="J14" s="136">
        <f>'12-hours'!J24</f>
        <v>6133333.333333333</v>
      </c>
      <c r="K14" s="133">
        <f>LOG(J14)</f>
        <v>6.7876965682898742</v>
      </c>
      <c r="L14" s="108">
        <f>'12-hours'!J18</f>
        <v>40</v>
      </c>
      <c r="M14" s="109">
        <f>LOG(L14)</f>
        <v>1.6020599913279623</v>
      </c>
      <c r="N14" s="109">
        <f>K14-M14</f>
        <v>5.1856365769619117</v>
      </c>
      <c r="O14" s="109">
        <f>'12-hours'!J33</f>
        <v>40</v>
      </c>
      <c r="P14" s="110">
        <f>LOG(O14)</f>
        <v>1.6020599913279623</v>
      </c>
    </row>
    <row r="15" spans="1:18" x14ac:dyDescent="0.2">
      <c r="A15" s="128"/>
      <c r="B15" s="83">
        <v>1</v>
      </c>
      <c r="C15" s="130"/>
      <c r="D15" s="141"/>
      <c r="E15" s="85">
        <f>'12-hours'!J15</f>
        <v>1186666.6666666667</v>
      </c>
      <c r="F15" s="86">
        <f>LOG(E15)</f>
        <v>6.0743287432532131</v>
      </c>
      <c r="G15" s="86">
        <f>D14-F15</f>
        <v>0.71336782503666107</v>
      </c>
      <c r="H15" s="86" t="s">
        <v>102</v>
      </c>
      <c r="I15" s="86"/>
      <c r="J15" s="137"/>
      <c r="K15" s="134"/>
      <c r="L15" s="85">
        <f>'12-hours'!J21</f>
        <v>690000</v>
      </c>
      <c r="M15" s="86">
        <f>LOG(L15)</f>
        <v>5.8388490907372557</v>
      </c>
      <c r="N15" s="86">
        <f>K14-M15</f>
        <v>0.94884747755261856</v>
      </c>
      <c r="O15" s="86" t="s">
        <v>102</v>
      </c>
      <c r="P15" s="104"/>
    </row>
    <row r="16" spans="1:18" x14ac:dyDescent="0.2">
      <c r="A16" s="128"/>
      <c r="B16" s="83">
        <v>2</v>
      </c>
      <c r="C16" s="130" t="s">
        <v>114</v>
      </c>
      <c r="D16" s="130"/>
      <c r="E16" s="130"/>
      <c r="F16" s="130"/>
      <c r="G16" s="130"/>
      <c r="H16" s="103"/>
      <c r="I16" s="103"/>
      <c r="J16" s="130" t="s">
        <v>114</v>
      </c>
      <c r="K16" s="130"/>
      <c r="L16" s="130"/>
      <c r="M16" s="130"/>
      <c r="N16" s="130"/>
      <c r="O16" s="103"/>
      <c r="P16" s="104"/>
    </row>
    <row r="17" spans="1:23" x14ac:dyDescent="0.2">
      <c r="A17" s="128"/>
      <c r="B17" s="83">
        <v>3</v>
      </c>
      <c r="C17" s="130"/>
      <c r="D17" s="130"/>
      <c r="E17" s="130"/>
      <c r="F17" s="130"/>
      <c r="G17" s="130"/>
      <c r="H17" s="103"/>
      <c r="I17" s="103"/>
      <c r="J17" s="130"/>
      <c r="K17" s="130"/>
      <c r="L17" s="130"/>
      <c r="M17" s="130"/>
      <c r="N17" s="130"/>
      <c r="O17" s="103"/>
      <c r="P17" s="104"/>
      <c r="R17" s="97">
        <f>AVERAGE(D4,D9,D14,D19,D25,D30,D36)</f>
        <v>6.6303324533675108</v>
      </c>
      <c r="S17" s="98" t="s">
        <v>102</v>
      </c>
      <c r="T17" s="97" t="s">
        <v>102</v>
      </c>
      <c r="U17" s="97" t="s">
        <v>102</v>
      </c>
      <c r="V17" s="97" t="s">
        <v>102</v>
      </c>
      <c r="W17" s="97">
        <f t="shared" ref="W17" si="0">AVERAGE(K4,K9,K14,K19,K25,K30,K36)</f>
        <v>6.6907412293448463</v>
      </c>
    </row>
    <row r="18" spans="1:23" ht="12.75" thickBot="1" x14ac:dyDescent="0.25">
      <c r="A18" s="129"/>
      <c r="B18" s="93">
        <v>4</v>
      </c>
      <c r="C18" s="131"/>
      <c r="D18" s="131"/>
      <c r="E18" s="131"/>
      <c r="F18" s="131"/>
      <c r="G18" s="131"/>
      <c r="H18" s="111"/>
      <c r="I18" s="111"/>
      <c r="J18" s="131"/>
      <c r="K18" s="131"/>
      <c r="L18" s="131"/>
      <c r="M18" s="131"/>
      <c r="N18" s="131"/>
      <c r="O18" s="111"/>
      <c r="P18" s="105"/>
      <c r="R18" s="97">
        <f>STDEV(D4,D9,D14,D19,D25,D30,D36)</f>
        <v>0.23321599763576389</v>
      </c>
      <c r="S18" s="98" t="s">
        <v>102</v>
      </c>
      <c r="T18" s="97" t="s">
        <v>102</v>
      </c>
      <c r="U18" s="97" t="s">
        <v>102</v>
      </c>
      <c r="V18" s="97" t="s">
        <v>102</v>
      </c>
      <c r="W18" s="97">
        <f t="shared" ref="W18" si="1">STDEV(K4,K9,K14,K19,K25,K30,K36)</f>
        <v>0.27762204533502882</v>
      </c>
    </row>
    <row r="19" spans="1:23" ht="12.75" thickTop="1" x14ac:dyDescent="0.2">
      <c r="A19" s="127" t="s">
        <v>117</v>
      </c>
      <c r="B19" s="107">
        <v>0</v>
      </c>
      <c r="C19" s="132">
        <f>'1-day'!J42</f>
        <v>2866666.6666666665</v>
      </c>
      <c r="D19" s="147">
        <f>LOG(C19)</f>
        <v>6.4573771965239048</v>
      </c>
      <c r="E19" s="108">
        <f>'1-day'!J12</f>
        <v>40</v>
      </c>
      <c r="F19" s="109">
        <f>LOG(E19)</f>
        <v>1.6020599913279623</v>
      </c>
      <c r="G19" s="109">
        <f>D19-F19</f>
        <v>4.8553172051959423</v>
      </c>
      <c r="H19" s="109">
        <f>'1-day'!J48</f>
        <v>40</v>
      </c>
      <c r="I19" s="109">
        <f>LOG(H19)</f>
        <v>1.6020599913279623</v>
      </c>
      <c r="J19" s="136">
        <f>'1-day'!J45</f>
        <v>7666666.666666667</v>
      </c>
      <c r="K19" s="133">
        <f>LOG(J19)</f>
        <v>6.8846065812979305</v>
      </c>
      <c r="L19" s="108">
        <f>'1-day'!J27</f>
        <v>40</v>
      </c>
      <c r="M19" s="109">
        <f>LOG(L19)</f>
        <v>1.6020599913279623</v>
      </c>
      <c r="N19" s="109">
        <f>K19-M19</f>
        <v>5.282546589969968</v>
      </c>
      <c r="O19" s="109">
        <f>'1-day'!J57</f>
        <v>40</v>
      </c>
      <c r="P19" s="110">
        <f>LOG(O19)</f>
        <v>1.6020599913279623</v>
      </c>
      <c r="S19" s="98" t="s">
        <v>102</v>
      </c>
    </row>
    <row r="20" spans="1:23" x14ac:dyDescent="0.2">
      <c r="A20" s="128"/>
      <c r="B20" s="83">
        <v>1</v>
      </c>
      <c r="C20" s="130"/>
      <c r="D20" s="141"/>
      <c r="E20" s="85">
        <f>'1-day'!J15</f>
        <v>460000</v>
      </c>
      <c r="F20" s="86">
        <f>LOG(E20)</f>
        <v>5.6627578316815743</v>
      </c>
      <c r="G20" s="86">
        <f>D$19-F20</f>
        <v>0.79461936484233053</v>
      </c>
      <c r="H20" s="86"/>
      <c r="I20" s="86"/>
      <c r="J20" s="137"/>
      <c r="K20" s="134"/>
      <c r="L20" s="85">
        <f>'1-day'!J30</f>
        <v>1226666.6666666667</v>
      </c>
      <c r="M20" s="86">
        <f>LOG(L20)</f>
        <v>6.0887265639538555</v>
      </c>
      <c r="N20" s="86">
        <f>K$19-M20</f>
        <v>0.79588001734407499</v>
      </c>
      <c r="O20" s="86"/>
      <c r="P20" s="104"/>
    </row>
    <row r="21" spans="1:23" x14ac:dyDescent="0.2">
      <c r="A21" s="128"/>
      <c r="B21" s="83">
        <v>2</v>
      </c>
      <c r="C21" s="130"/>
      <c r="D21" s="141"/>
      <c r="E21" s="85">
        <f>'1-day'!J18</f>
        <v>2013333.3333333337</v>
      </c>
      <c r="F21" s="86">
        <f t="shared" ref="F21:F23" si="2">LOG(E21)</f>
        <v>6.3039156839014696</v>
      </c>
      <c r="G21" s="86">
        <f t="shared" ref="G21:G23" si="3">D$19-F21</f>
        <v>0.15346151262243524</v>
      </c>
      <c r="H21" s="86"/>
      <c r="I21" s="86"/>
      <c r="J21" s="137"/>
      <c r="K21" s="134"/>
      <c r="L21" s="85">
        <f>'1-day'!J33</f>
        <v>4040000</v>
      </c>
      <c r="M21" s="86">
        <f t="shared" ref="M21:M23" si="4">LOG(L21)</f>
        <v>6.6063813651106047</v>
      </c>
      <c r="N21" s="86">
        <f t="shared" ref="N21:N23" si="5">K$19-M21</f>
        <v>0.27822521618732576</v>
      </c>
      <c r="O21" s="86"/>
      <c r="P21" s="104"/>
    </row>
    <row r="22" spans="1:23" x14ac:dyDescent="0.2">
      <c r="A22" s="128"/>
      <c r="B22" s="83">
        <v>3</v>
      </c>
      <c r="C22" s="130"/>
      <c r="D22" s="141"/>
      <c r="E22" s="85">
        <f>'1-day'!J21</f>
        <v>3466666.666666666</v>
      </c>
      <c r="F22" s="86">
        <f t="shared" si="2"/>
        <v>6.5399120845791181</v>
      </c>
      <c r="G22" s="86">
        <f t="shared" si="3"/>
        <v>-8.2534888055213251E-2</v>
      </c>
      <c r="H22" s="86"/>
      <c r="I22" s="86"/>
      <c r="J22" s="137"/>
      <c r="K22" s="134"/>
      <c r="L22" s="85">
        <f>'1-day'!J36</f>
        <v>4446666.666666667</v>
      </c>
      <c r="M22" s="86">
        <f t="shared" si="4"/>
        <v>6.6480345748608674</v>
      </c>
      <c r="N22" s="86">
        <f t="shared" si="5"/>
        <v>0.23657200643706311</v>
      </c>
      <c r="O22" s="86"/>
      <c r="P22" s="104"/>
    </row>
    <row r="23" spans="1:23" ht="12.75" thickBot="1" x14ac:dyDescent="0.25">
      <c r="A23" s="129"/>
      <c r="B23" s="93">
        <v>4</v>
      </c>
      <c r="C23" s="131"/>
      <c r="D23" s="142"/>
      <c r="E23" s="94">
        <f>'1-day'!J24</f>
        <v>4000000</v>
      </c>
      <c r="F23" s="95">
        <f t="shared" si="2"/>
        <v>6.6020599913279625</v>
      </c>
      <c r="G23" s="95">
        <f t="shared" si="3"/>
        <v>-0.14468279480405766</v>
      </c>
      <c r="H23" s="95"/>
      <c r="I23" s="95"/>
      <c r="J23" s="138"/>
      <c r="K23" s="135"/>
      <c r="L23" s="94">
        <f>'1-day'!J39</f>
        <v>5006666.666666667</v>
      </c>
      <c r="M23" s="95">
        <f t="shared" si="4"/>
        <v>6.6995486779484867</v>
      </c>
      <c r="N23" s="95">
        <f t="shared" si="5"/>
        <v>0.18505790334944372</v>
      </c>
      <c r="O23" s="95"/>
      <c r="P23" s="105"/>
    </row>
    <row r="24" spans="1:23" ht="12.75" thickTop="1" x14ac:dyDescent="0.2">
      <c r="A24" s="127" t="s">
        <v>118</v>
      </c>
      <c r="B24" s="107">
        <v>0</v>
      </c>
      <c r="C24" s="132" t="s">
        <v>114</v>
      </c>
      <c r="D24" s="132"/>
      <c r="E24" s="132"/>
      <c r="F24" s="132"/>
      <c r="G24" s="132"/>
      <c r="H24" s="100"/>
      <c r="I24" s="100"/>
      <c r="J24" s="132" t="s">
        <v>114</v>
      </c>
      <c r="K24" s="132"/>
      <c r="L24" s="132"/>
      <c r="M24" s="132"/>
      <c r="N24" s="132"/>
      <c r="O24" s="100"/>
      <c r="P24" s="102"/>
    </row>
    <row r="25" spans="1:23" x14ac:dyDescent="0.2">
      <c r="A25" s="128"/>
      <c r="B25" s="87">
        <v>1</v>
      </c>
      <c r="C25" s="130">
        <f>'4-day'!J36</f>
        <v>7466666.666666667</v>
      </c>
      <c r="D25" s="141">
        <f>LOG(C25)</f>
        <v>6.8731267636145006</v>
      </c>
      <c r="E25" s="88">
        <f>'4-day'!J12</f>
        <v>40</v>
      </c>
      <c r="F25" s="89">
        <f>LOG(E25)</f>
        <v>1.6020599913279623</v>
      </c>
      <c r="G25" s="89">
        <f>D25-F25</f>
        <v>5.2710667722865381</v>
      </c>
      <c r="H25" s="89">
        <f>'4-day'!J42</f>
        <v>40</v>
      </c>
      <c r="I25" s="89">
        <f>LOG(H25)</f>
        <v>1.6020599913279623</v>
      </c>
      <c r="J25" s="125">
        <f>'4-day'!J39</f>
        <v>1706666.6666666663</v>
      </c>
      <c r="K25" s="141">
        <f>LOG(J25)</f>
        <v>6.2321487062561678</v>
      </c>
      <c r="L25" s="88">
        <f>'4-day'!J24</f>
        <v>40</v>
      </c>
      <c r="M25" s="89">
        <f>LOG(L25)</f>
        <v>1.6020599913279623</v>
      </c>
      <c r="N25" s="89">
        <f>K$25-M25</f>
        <v>4.6300887149282053</v>
      </c>
      <c r="O25" s="89">
        <f>'4-day'!J45</f>
        <v>40</v>
      </c>
      <c r="P25" s="90">
        <f>LOG(O25)</f>
        <v>1.6020599913279623</v>
      </c>
    </row>
    <row r="26" spans="1:23" x14ac:dyDescent="0.2">
      <c r="A26" s="128"/>
      <c r="B26" s="83">
        <v>2</v>
      </c>
      <c r="C26" s="130"/>
      <c r="D26" s="141"/>
      <c r="E26" s="85">
        <f>'4-day'!J15</f>
        <v>583333.33333333337</v>
      </c>
      <c r="F26" s="86">
        <f>LOG(E26)</f>
        <v>5.7659167939666318</v>
      </c>
      <c r="G26" s="86">
        <f>D$25-F26</f>
        <v>1.1072099696478688</v>
      </c>
      <c r="H26" s="86"/>
      <c r="I26" s="86"/>
      <c r="J26" s="125"/>
      <c r="K26" s="141"/>
      <c r="L26" s="85">
        <f>'4-day'!J27</f>
        <v>3046666.6666666665</v>
      </c>
      <c r="M26" s="86">
        <f>LOG(L26)</f>
        <v>6.4838249410141691</v>
      </c>
      <c r="N26" s="86">
        <f t="shared" ref="N26:N28" si="6">K$25-M26</f>
        <v>-0.25167623475800127</v>
      </c>
      <c r="O26" s="86"/>
      <c r="P26" s="104"/>
    </row>
    <row r="27" spans="1:23" x14ac:dyDescent="0.2">
      <c r="A27" s="128"/>
      <c r="B27" s="83">
        <v>3</v>
      </c>
      <c r="C27" s="130"/>
      <c r="D27" s="141"/>
      <c r="E27" s="85">
        <f>'4-day'!J18</f>
        <v>4740000</v>
      </c>
      <c r="F27" s="86">
        <f t="shared" ref="F27:F28" si="7">LOG(E27)</f>
        <v>6.6757783416740848</v>
      </c>
      <c r="G27" s="86">
        <f>D$25-F27</f>
        <v>0.1973484219404158</v>
      </c>
      <c r="H27" s="86"/>
      <c r="I27" s="86"/>
      <c r="J27" s="125"/>
      <c r="K27" s="141"/>
      <c r="L27" s="85">
        <f>'4-day'!J30</f>
        <v>7700000</v>
      </c>
      <c r="M27" s="86">
        <f t="shared" ref="M27:M28" si="8">LOG(L27)</f>
        <v>6.8864907251724823</v>
      </c>
      <c r="N27" s="86">
        <f t="shared" si="6"/>
        <v>-0.65434201891631449</v>
      </c>
      <c r="O27" s="86"/>
      <c r="P27" s="104"/>
    </row>
    <row r="28" spans="1:23" ht="12.75" thickBot="1" x14ac:dyDescent="0.25">
      <c r="A28" s="129"/>
      <c r="B28" s="93">
        <v>4</v>
      </c>
      <c r="C28" s="131"/>
      <c r="D28" s="142"/>
      <c r="E28" s="94">
        <f>'4-day'!J21</f>
        <v>5500000</v>
      </c>
      <c r="F28" s="95">
        <f t="shared" si="7"/>
        <v>6.7403626894942441</v>
      </c>
      <c r="G28" s="95">
        <f>D$25-F28</f>
        <v>0.13276407412025648</v>
      </c>
      <c r="H28" s="95"/>
      <c r="I28" s="95"/>
      <c r="J28" s="126"/>
      <c r="K28" s="142"/>
      <c r="L28" s="94">
        <f>'4-day'!J33</f>
        <v>1580000</v>
      </c>
      <c r="M28" s="95">
        <f t="shared" si="8"/>
        <v>6.1986570869544222</v>
      </c>
      <c r="N28" s="95">
        <f t="shared" si="6"/>
        <v>3.3491619301745601E-2</v>
      </c>
      <c r="O28" s="95"/>
      <c r="P28" s="105"/>
    </row>
    <row r="29" spans="1:23" ht="12.75" thickTop="1" x14ac:dyDescent="0.2">
      <c r="A29" s="127" t="s">
        <v>119</v>
      </c>
      <c r="B29" s="106">
        <v>0</v>
      </c>
      <c r="C29" s="132" t="s">
        <v>114</v>
      </c>
      <c r="D29" s="132"/>
      <c r="E29" s="132"/>
      <c r="F29" s="132"/>
      <c r="G29" s="132"/>
      <c r="H29" s="100"/>
      <c r="I29" s="100"/>
      <c r="J29" s="132" t="s">
        <v>114</v>
      </c>
      <c r="K29" s="132"/>
      <c r="L29" s="132"/>
      <c r="M29" s="132"/>
      <c r="N29" s="132"/>
      <c r="O29" s="100"/>
      <c r="P29" s="102"/>
    </row>
    <row r="30" spans="1:23" x14ac:dyDescent="0.2">
      <c r="A30" s="128"/>
      <c r="B30" s="87">
        <v>1</v>
      </c>
      <c r="C30" s="130">
        <f>'7-day'!J36</f>
        <v>2240000</v>
      </c>
      <c r="D30" s="141">
        <f>LOG(C30)</f>
        <v>6.3502480183341632</v>
      </c>
      <c r="E30" s="88">
        <f>'7-day'!J12</f>
        <v>40</v>
      </c>
      <c r="F30" s="89">
        <f>LOG(E30)</f>
        <v>1.6020599913279623</v>
      </c>
      <c r="G30" s="89">
        <f>D30-F30</f>
        <v>4.7481880270062007</v>
      </c>
      <c r="H30" s="89">
        <f>'7-day'!J42</f>
        <v>40</v>
      </c>
      <c r="I30" s="89">
        <f>LOG(H30)</f>
        <v>1.6020599913279623</v>
      </c>
      <c r="J30" s="125">
        <f>'7-day'!J39</f>
        <v>7733333.3333333321</v>
      </c>
      <c r="K30" s="141">
        <f>LOG(J30)</f>
        <v>6.8883667301712368</v>
      </c>
      <c r="L30" s="143" t="s">
        <v>155</v>
      </c>
      <c r="M30" s="143"/>
      <c r="N30" s="143"/>
      <c r="O30" s="91">
        <f>'7-day'!J45</f>
        <v>40</v>
      </c>
      <c r="P30" s="90">
        <f>LOG(O30)</f>
        <v>1.6020599913279623</v>
      </c>
      <c r="Q30" s="92" t="s">
        <v>156</v>
      </c>
    </row>
    <row r="31" spans="1:23" x14ac:dyDescent="0.2">
      <c r="A31" s="128"/>
      <c r="B31" s="83">
        <v>2</v>
      </c>
      <c r="C31" s="130"/>
      <c r="D31" s="141"/>
      <c r="E31" s="85">
        <f>'7-day'!J15</f>
        <v>56533.333333333336</v>
      </c>
      <c r="F31" s="86">
        <f>LOG(E31)</f>
        <v>4.7523045932010328</v>
      </c>
      <c r="G31" s="86">
        <f>D$30-F31</f>
        <v>1.5979434251331304</v>
      </c>
      <c r="H31" s="86"/>
      <c r="I31" s="86"/>
      <c r="J31" s="125"/>
      <c r="K31" s="141"/>
      <c r="L31" s="85">
        <f>'7-day'!J27</f>
        <v>590000</v>
      </c>
      <c r="M31" s="86">
        <f>LOG(L31)</f>
        <v>5.7708520116421438</v>
      </c>
      <c r="N31" s="86">
        <f>K$30-M31</f>
        <v>1.117514718529093</v>
      </c>
      <c r="O31" s="86"/>
      <c r="P31" s="104"/>
    </row>
    <row r="32" spans="1:23" x14ac:dyDescent="0.2">
      <c r="A32" s="128"/>
      <c r="B32" s="83">
        <v>3</v>
      </c>
      <c r="C32" s="130"/>
      <c r="D32" s="141"/>
      <c r="E32" s="85">
        <f>'7-day'!J18</f>
        <v>933333.33333333314</v>
      </c>
      <c r="F32" s="86">
        <f t="shared" ref="F32:F33" si="9">LOG(E32)</f>
        <v>5.9700367766225568</v>
      </c>
      <c r="G32" s="86">
        <f t="shared" ref="G32:G33" si="10">D$30-F32</f>
        <v>0.38021124171160636</v>
      </c>
      <c r="H32" s="86"/>
      <c r="I32" s="86"/>
      <c r="J32" s="125"/>
      <c r="K32" s="141"/>
      <c r="L32" s="85">
        <f>'7-day'!J30</f>
        <v>4466666.666666667</v>
      </c>
      <c r="M32" s="86">
        <f t="shared" ref="M32:M33" si="11">LOG(L32)</f>
        <v>6.6499835436451455</v>
      </c>
      <c r="N32" s="86">
        <f t="shared" ref="N32:N33" si="12">K$30-M32</f>
        <v>0.23838318652609125</v>
      </c>
      <c r="O32" s="86"/>
      <c r="P32" s="104"/>
    </row>
    <row r="33" spans="1:16" ht="12.75" thickBot="1" x14ac:dyDescent="0.25">
      <c r="A33" s="129"/>
      <c r="B33" s="93">
        <v>4</v>
      </c>
      <c r="C33" s="131"/>
      <c r="D33" s="142"/>
      <c r="E33" s="94">
        <f>'7-day'!J21</f>
        <v>3086666.6666666665</v>
      </c>
      <c r="F33" s="95">
        <f t="shared" si="9"/>
        <v>6.489489731962272</v>
      </c>
      <c r="G33" s="95">
        <f t="shared" si="10"/>
        <v>-0.13924171362810878</v>
      </c>
      <c r="H33" s="95"/>
      <c r="I33" s="95"/>
      <c r="J33" s="126"/>
      <c r="K33" s="142"/>
      <c r="L33" s="94">
        <f>'7-day'!J33</f>
        <v>5306666.666666666</v>
      </c>
      <c r="M33" s="95">
        <f t="shared" si="11"/>
        <v>6.7248218086819875</v>
      </c>
      <c r="N33" s="95">
        <f t="shared" si="12"/>
        <v>0.16354492148924926</v>
      </c>
      <c r="O33" s="95"/>
      <c r="P33" s="105"/>
    </row>
    <row r="34" spans="1:16" ht="12.75" thickTop="1" x14ac:dyDescent="0.2">
      <c r="A34" s="127" t="s">
        <v>120</v>
      </c>
      <c r="B34" s="99">
        <v>0</v>
      </c>
      <c r="C34" s="132" t="s">
        <v>114</v>
      </c>
      <c r="D34" s="132"/>
      <c r="E34" s="132"/>
      <c r="F34" s="132"/>
      <c r="G34" s="132"/>
      <c r="H34" s="100"/>
      <c r="I34" s="100"/>
      <c r="J34" s="101"/>
      <c r="K34" s="101"/>
      <c r="L34" s="101"/>
      <c r="M34" s="101"/>
      <c r="N34" s="101"/>
      <c r="O34" s="101"/>
      <c r="P34" s="102"/>
    </row>
    <row r="35" spans="1:16" x14ac:dyDescent="0.2">
      <c r="A35" s="128"/>
      <c r="B35" s="83">
        <v>1</v>
      </c>
      <c r="C35" s="130"/>
      <c r="D35" s="130"/>
      <c r="E35" s="130"/>
      <c r="F35" s="130"/>
      <c r="G35" s="130"/>
      <c r="H35" s="103"/>
      <c r="I35" s="103"/>
      <c r="J35" s="84"/>
      <c r="K35" s="84"/>
      <c r="L35" s="84"/>
      <c r="M35" s="84"/>
      <c r="N35" s="84"/>
      <c r="O35" s="84"/>
      <c r="P35" s="104"/>
    </row>
    <row r="36" spans="1:16" x14ac:dyDescent="0.2">
      <c r="A36" s="128"/>
      <c r="B36" s="83">
        <v>2</v>
      </c>
      <c r="C36" s="130">
        <f>'21-day'!J30</f>
        <v>6583333.3333333321</v>
      </c>
      <c r="D36" s="130">
        <v>6.3502480183341632</v>
      </c>
      <c r="E36" s="85">
        <f>'21-day'!J12</f>
        <v>23066.666666666664</v>
      </c>
      <c r="F36" s="86">
        <f>LOG(E36)</f>
        <v>4.3629848397370949</v>
      </c>
      <c r="G36" s="86">
        <f>D$36-F36</f>
        <v>1.9872631785970682</v>
      </c>
      <c r="H36" s="89">
        <f>'21-day'!J36</f>
        <v>40</v>
      </c>
      <c r="I36" s="89">
        <f>LOG(H36)</f>
        <v>1.6020599913279623</v>
      </c>
      <c r="J36" s="125">
        <f>'21-day'!J33</f>
        <v>4516666.666666666</v>
      </c>
      <c r="K36" s="125">
        <v>6.3502480183341632</v>
      </c>
      <c r="L36" s="88">
        <f>'21-day'!J21</f>
        <v>40</v>
      </c>
      <c r="M36" s="89">
        <f>LOG(L36)</f>
        <v>1.6020599913279623</v>
      </c>
      <c r="N36" s="89">
        <f>$K36-M36</f>
        <v>4.7481880270062007</v>
      </c>
      <c r="O36" s="89">
        <f>'21-day'!J39</f>
        <v>40</v>
      </c>
      <c r="P36" s="90">
        <f>LOG(O36)</f>
        <v>1.6020599913279623</v>
      </c>
    </row>
    <row r="37" spans="1:16" x14ac:dyDescent="0.2">
      <c r="A37" s="128"/>
      <c r="B37" s="83">
        <v>3</v>
      </c>
      <c r="C37" s="130"/>
      <c r="D37" s="130"/>
      <c r="E37" s="85">
        <f>'21-day'!J15</f>
        <v>2630000</v>
      </c>
      <c r="F37" s="86">
        <f t="shared" ref="F37:F38" si="13">LOG(E37)</f>
        <v>6.419955748489758</v>
      </c>
      <c r="G37" s="86">
        <f>D$25-F37</f>
        <v>0.45317101512474256</v>
      </c>
      <c r="H37" s="86"/>
      <c r="I37" s="86"/>
      <c r="J37" s="125"/>
      <c r="K37" s="125"/>
      <c r="L37" s="85">
        <f>'21-day'!J24</f>
        <v>933333.33333333326</v>
      </c>
      <c r="M37" s="86">
        <f t="shared" ref="M37:M38" si="14">LOG(L37)</f>
        <v>5.9700367766225568</v>
      </c>
      <c r="N37" s="86">
        <f>$K36-M37</f>
        <v>0.38021124171160636</v>
      </c>
      <c r="O37" s="86"/>
      <c r="P37" s="104"/>
    </row>
    <row r="38" spans="1:16" ht="12.75" thickBot="1" x14ac:dyDescent="0.25">
      <c r="A38" s="129"/>
      <c r="B38" s="93">
        <v>4</v>
      </c>
      <c r="C38" s="131"/>
      <c r="D38" s="131"/>
      <c r="E38" s="94">
        <f>'21-day'!J18</f>
        <v>8183333.3333333321</v>
      </c>
      <c r="F38" s="95">
        <f t="shared" si="13"/>
        <v>6.9129302417393248</v>
      </c>
      <c r="G38" s="95">
        <f>D$25-F38</f>
        <v>-3.980347812482421E-2</v>
      </c>
      <c r="H38" s="95"/>
      <c r="I38" s="95"/>
      <c r="J38" s="126"/>
      <c r="K38" s="126"/>
      <c r="L38" s="94">
        <f>'21-day'!J27</f>
        <v>4650000</v>
      </c>
      <c r="M38" s="95">
        <f t="shared" si="14"/>
        <v>6.6674529528899535</v>
      </c>
      <c r="N38" s="95">
        <f>$K36-M38</f>
        <v>-0.31720493455579035</v>
      </c>
      <c r="O38" s="95"/>
      <c r="P38" s="105"/>
    </row>
    <row r="39" spans="1:16" ht="12.75" thickTop="1" x14ac:dyDescent="0.2">
      <c r="A39" s="82"/>
      <c r="B39" s="79" t="s">
        <v>108</v>
      </c>
    </row>
  </sheetData>
  <mergeCells count="48">
    <mergeCell ref="A29:A33"/>
    <mergeCell ref="C2:D2"/>
    <mergeCell ref="E2:F2"/>
    <mergeCell ref="A4:A8"/>
    <mergeCell ref="A9:A13"/>
    <mergeCell ref="A1:A3"/>
    <mergeCell ref="C5:G8"/>
    <mergeCell ref="C10:G13"/>
    <mergeCell ref="J14:J15"/>
    <mergeCell ref="K14:K15"/>
    <mergeCell ref="C16:G18"/>
    <mergeCell ref="J16:N18"/>
    <mergeCell ref="A24:A28"/>
    <mergeCell ref="C25:C28"/>
    <mergeCell ref="D25:D28"/>
    <mergeCell ref="A14:A18"/>
    <mergeCell ref="C14:C15"/>
    <mergeCell ref="D14:D15"/>
    <mergeCell ref="A19:A23"/>
    <mergeCell ref="C19:C23"/>
    <mergeCell ref="D19:D23"/>
    <mergeCell ref="J30:J33"/>
    <mergeCell ref="K30:K33"/>
    <mergeCell ref="L30:N30"/>
    <mergeCell ref="C24:G24"/>
    <mergeCell ref="C29:G29"/>
    <mergeCell ref="J24:N24"/>
    <mergeCell ref="J29:N29"/>
    <mergeCell ref="J25:J28"/>
    <mergeCell ref="K25:K28"/>
    <mergeCell ref="D30:D33"/>
    <mergeCell ref="C30:C33"/>
    <mergeCell ref="O2:P2"/>
    <mergeCell ref="J1:P1"/>
    <mergeCell ref="J36:J38"/>
    <mergeCell ref="K36:K38"/>
    <mergeCell ref="A34:A38"/>
    <mergeCell ref="C36:C38"/>
    <mergeCell ref="D36:D38"/>
    <mergeCell ref="C34:G35"/>
    <mergeCell ref="K19:K23"/>
    <mergeCell ref="J19:J23"/>
    <mergeCell ref="L2:M2"/>
    <mergeCell ref="J2:K2"/>
    <mergeCell ref="J5:N8"/>
    <mergeCell ref="J10:N13"/>
    <mergeCell ref="C1:I1"/>
    <mergeCell ref="H2:I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opLeftCell="A10" zoomScaleNormal="100" workbookViewId="0">
      <selection activeCell="P18" sqref="P18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6" max="6" width="8.85546875" customWidth="1"/>
    <col min="7" max="7" width="10.42578125" customWidth="1"/>
    <col min="8" max="8" width="5" customWidth="1"/>
    <col min="9" max="9" width="2" customWidth="1"/>
    <col min="10" max="10" width="8.85546875" style="44"/>
  </cols>
  <sheetData>
    <row r="1" spans="1:10" x14ac:dyDescent="0.2">
      <c r="A1" t="s">
        <v>0</v>
      </c>
      <c r="G1" s="17" t="s">
        <v>22</v>
      </c>
      <c r="H1" s="18">
        <v>1</v>
      </c>
    </row>
    <row r="2" spans="1:10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0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43664</v>
      </c>
      <c r="H3" s="164"/>
      <c r="I3" s="164"/>
    </row>
    <row r="4" spans="1:10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30</v>
      </c>
      <c r="H4" s="172"/>
      <c r="I4" s="173"/>
    </row>
    <row r="5" spans="1:10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0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0" x14ac:dyDescent="0.2">
      <c r="A7" s="19" t="s">
        <v>16</v>
      </c>
      <c r="B7" s="40" t="s">
        <v>42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0" x14ac:dyDescent="0.2">
      <c r="A8" s="20" t="s">
        <v>13</v>
      </c>
      <c r="B8" s="41" t="s">
        <v>43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0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0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</row>
    <row r="11" spans="1:10" ht="12.75" customHeight="1" x14ac:dyDescent="0.2">
      <c r="A11" s="177" t="s">
        <v>32</v>
      </c>
      <c r="B11" s="14" t="s">
        <v>8</v>
      </c>
      <c r="C11" s="23">
        <v>110</v>
      </c>
      <c r="D11" s="237">
        <v>-2</v>
      </c>
      <c r="E11" s="237">
        <v>0.05</v>
      </c>
      <c r="F11" s="228"/>
      <c r="G11" s="229"/>
      <c r="H11" s="229"/>
      <c r="I11" s="230"/>
      <c r="J11" s="46"/>
    </row>
    <row r="12" spans="1:10" x14ac:dyDescent="0.2">
      <c r="A12" s="178"/>
      <c r="B12" s="12" t="s">
        <v>9</v>
      </c>
      <c r="C12" s="24">
        <v>136</v>
      </c>
      <c r="D12" s="187"/>
      <c r="E12" s="187"/>
      <c r="F12" s="231"/>
      <c r="G12" s="232"/>
      <c r="H12" s="232"/>
      <c r="I12" s="233"/>
      <c r="J12" s="44">
        <f>AVERAGE(C11:C13)*100*10/E11</f>
        <v>2500000</v>
      </c>
    </row>
    <row r="13" spans="1:10" ht="13.5" thickBot="1" x14ac:dyDescent="0.25">
      <c r="A13" s="179"/>
      <c r="B13" s="15" t="s">
        <v>10</v>
      </c>
      <c r="C13" s="25">
        <v>129</v>
      </c>
      <c r="D13" s="188"/>
      <c r="E13" s="188"/>
      <c r="F13" s="234"/>
      <c r="G13" s="235"/>
      <c r="H13" s="235"/>
      <c r="I13" s="236"/>
    </row>
    <row r="14" spans="1:10" ht="12.75" customHeight="1" x14ac:dyDescent="0.2">
      <c r="A14" s="180" t="s">
        <v>33</v>
      </c>
      <c r="B14" s="28" t="s">
        <v>8</v>
      </c>
      <c r="C14" s="23">
        <v>116</v>
      </c>
      <c r="D14" s="148">
        <v>-2</v>
      </c>
      <c r="E14" s="148">
        <v>0.05</v>
      </c>
      <c r="F14" s="228"/>
      <c r="G14" s="229"/>
      <c r="H14" s="229"/>
      <c r="I14" s="230"/>
      <c r="J14" s="47"/>
    </row>
    <row r="15" spans="1:10" ht="12.75" customHeight="1" x14ac:dyDescent="0.2">
      <c r="A15" s="181"/>
      <c r="B15" s="31" t="s">
        <v>9</v>
      </c>
      <c r="C15" s="24">
        <v>105</v>
      </c>
      <c r="D15" s="149"/>
      <c r="E15" s="149"/>
      <c r="F15" s="231"/>
      <c r="G15" s="232"/>
      <c r="H15" s="232"/>
      <c r="I15" s="233"/>
      <c r="J15" s="44">
        <f>AVERAGE(C14:C16)*100*10/E14</f>
        <v>2366666.666666666</v>
      </c>
    </row>
    <row r="16" spans="1:10" ht="13.5" customHeight="1" thickBot="1" x14ac:dyDescent="0.25">
      <c r="A16" s="182"/>
      <c r="B16" s="33" t="s">
        <v>10</v>
      </c>
      <c r="C16" s="25">
        <v>134</v>
      </c>
      <c r="D16" s="150"/>
      <c r="E16" s="150"/>
      <c r="F16" s="234"/>
      <c r="G16" s="235"/>
      <c r="H16" s="235"/>
      <c r="I16" s="236"/>
      <c r="J16" s="47"/>
    </row>
    <row r="17" spans="1:10" ht="12.75" customHeight="1" x14ac:dyDescent="0.2">
      <c r="A17" s="183" t="s">
        <v>34</v>
      </c>
      <c r="B17" s="35" t="s">
        <v>8</v>
      </c>
      <c r="C17" s="39">
        <v>31</v>
      </c>
      <c r="D17" s="148">
        <v>-3</v>
      </c>
      <c r="E17" s="148">
        <v>0.05</v>
      </c>
      <c r="F17" s="151" t="s">
        <v>41</v>
      </c>
      <c r="G17" s="152"/>
      <c r="H17" s="152"/>
      <c r="I17" s="153"/>
      <c r="J17" s="47"/>
    </row>
    <row r="18" spans="1:10" x14ac:dyDescent="0.2">
      <c r="A18" s="184"/>
      <c r="B18" s="36" t="s">
        <v>9</v>
      </c>
      <c r="C18" s="24">
        <v>30</v>
      </c>
      <c r="D18" s="149"/>
      <c r="E18" s="149"/>
      <c r="F18" s="154"/>
      <c r="G18" s="155"/>
      <c r="H18" s="155"/>
      <c r="I18" s="156"/>
      <c r="J18" s="44">
        <f>AVERAGE(C17:C19)*1000*10/E17</f>
        <v>6066666.666666666</v>
      </c>
    </row>
    <row r="19" spans="1:10" ht="13.5" thickBot="1" x14ac:dyDescent="0.25">
      <c r="A19" s="185"/>
      <c r="B19" s="37" t="s">
        <v>10</v>
      </c>
      <c r="C19" s="25">
        <v>30</v>
      </c>
      <c r="D19" s="150"/>
      <c r="E19" s="150"/>
      <c r="F19" s="157"/>
      <c r="G19" s="158"/>
      <c r="H19" s="158"/>
      <c r="I19" s="159"/>
      <c r="J19" s="47"/>
    </row>
    <row r="20" spans="1:10" ht="12.75" customHeight="1" x14ac:dyDescent="0.2">
      <c r="A20" s="180" t="s">
        <v>35</v>
      </c>
      <c r="B20" s="29" t="s">
        <v>8</v>
      </c>
      <c r="C20" s="29">
        <v>35</v>
      </c>
      <c r="D20" s="160">
        <v>-3</v>
      </c>
      <c r="E20" s="160">
        <v>0.05</v>
      </c>
      <c r="F20" s="151" t="s">
        <v>41</v>
      </c>
      <c r="G20" s="152"/>
      <c r="H20" s="152"/>
      <c r="I20" s="153"/>
      <c r="J20" s="47"/>
    </row>
    <row r="21" spans="1:10" x14ac:dyDescent="0.2">
      <c r="A21" s="181"/>
      <c r="B21" s="32" t="s">
        <v>9</v>
      </c>
      <c r="C21" s="32">
        <v>30</v>
      </c>
      <c r="D21" s="149"/>
      <c r="E21" s="149"/>
      <c r="F21" s="154"/>
      <c r="G21" s="155"/>
      <c r="H21" s="155"/>
      <c r="I21" s="156"/>
      <c r="J21" s="44">
        <f>AVERAGE(C20:C22)*1000*10/E20</f>
        <v>6533333.3333333321</v>
      </c>
    </row>
    <row r="22" spans="1:10" ht="13.5" thickBot="1" x14ac:dyDescent="0.25">
      <c r="A22" s="182"/>
      <c r="B22" s="34" t="s">
        <v>10</v>
      </c>
      <c r="C22" s="34">
        <v>33</v>
      </c>
      <c r="D22" s="150"/>
      <c r="E22" s="150"/>
      <c r="F22" s="157"/>
      <c r="G22" s="158"/>
      <c r="H22" s="158"/>
      <c r="I22" s="159"/>
      <c r="J22" s="47"/>
    </row>
    <row r="23" spans="1:10" ht="12.75" customHeight="1" x14ac:dyDescent="0.2">
      <c r="A23" s="177" t="s">
        <v>36</v>
      </c>
      <c r="B23" s="14" t="s">
        <v>8</v>
      </c>
      <c r="C23" s="14">
        <v>0</v>
      </c>
      <c r="D23" s="186">
        <v>0</v>
      </c>
      <c r="E23" s="186">
        <v>0.25</v>
      </c>
      <c r="F23" s="151" t="s">
        <v>41</v>
      </c>
      <c r="G23" s="152"/>
      <c r="H23" s="152"/>
      <c r="I23" s="153"/>
    </row>
    <row r="24" spans="1:10" x14ac:dyDescent="0.2">
      <c r="A24" s="178"/>
      <c r="B24" s="27" t="s">
        <v>9</v>
      </c>
      <c r="C24" s="27">
        <v>0</v>
      </c>
      <c r="D24" s="187"/>
      <c r="E24" s="187"/>
      <c r="F24" s="154"/>
      <c r="G24" s="155"/>
      <c r="H24" s="155"/>
      <c r="I24" s="156"/>
      <c r="J24" s="44">
        <f>1*10/E23</f>
        <v>40</v>
      </c>
    </row>
    <row r="25" spans="1:10" ht="13.5" thickBot="1" x14ac:dyDescent="0.25">
      <c r="A25" s="179"/>
      <c r="B25" s="15" t="s">
        <v>10</v>
      </c>
      <c r="C25" s="15">
        <v>0</v>
      </c>
      <c r="D25" s="188"/>
      <c r="E25" s="188"/>
      <c r="F25" s="157"/>
      <c r="G25" s="158"/>
      <c r="H25" s="158"/>
      <c r="I25" s="159"/>
    </row>
    <row r="26" spans="1:10" ht="12.75" customHeight="1" x14ac:dyDescent="0.2">
      <c r="A26" s="177" t="s">
        <v>37</v>
      </c>
      <c r="B26" s="14" t="s">
        <v>8</v>
      </c>
      <c r="C26" s="14">
        <v>0</v>
      </c>
      <c r="D26" s="186">
        <v>0</v>
      </c>
      <c r="E26" s="186">
        <v>0.25</v>
      </c>
      <c r="F26" s="151" t="s">
        <v>41</v>
      </c>
      <c r="G26" s="152"/>
      <c r="H26" s="152"/>
      <c r="I26" s="153"/>
    </row>
    <row r="27" spans="1:10" x14ac:dyDescent="0.2">
      <c r="A27" s="178"/>
      <c r="B27" s="27" t="s">
        <v>9</v>
      </c>
      <c r="C27" s="27">
        <v>0</v>
      </c>
      <c r="D27" s="187"/>
      <c r="E27" s="187"/>
      <c r="F27" s="154"/>
      <c r="G27" s="155"/>
      <c r="H27" s="155"/>
      <c r="I27" s="156"/>
      <c r="J27" s="44">
        <f>1*10/E26</f>
        <v>40</v>
      </c>
    </row>
    <row r="28" spans="1:10" ht="13.5" thickBot="1" x14ac:dyDescent="0.25">
      <c r="A28" s="179"/>
      <c r="B28" s="15" t="s">
        <v>10</v>
      </c>
      <c r="C28" s="15">
        <v>0</v>
      </c>
      <c r="D28" s="188"/>
      <c r="E28" s="188"/>
      <c r="F28" s="157"/>
      <c r="G28" s="158"/>
      <c r="H28" s="158"/>
      <c r="I28" s="159"/>
    </row>
    <row r="29" spans="1:10" ht="12.75" customHeight="1" x14ac:dyDescent="0.2">
      <c r="A29" s="177" t="s">
        <v>39</v>
      </c>
      <c r="B29" s="14" t="s">
        <v>8</v>
      </c>
      <c r="C29" s="23">
        <v>0</v>
      </c>
      <c r="D29" s="186" t="s">
        <v>40</v>
      </c>
      <c r="E29" s="186" t="s">
        <v>40</v>
      </c>
      <c r="F29" s="207"/>
      <c r="G29" s="208"/>
      <c r="H29" s="208"/>
      <c r="I29" s="209"/>
    </row>
    <row r="30" spans="1:10" x14ac:dyDescent="0.2">
      <c r="A30" s="178"/>
      <c r="B30" s="27" t="s">
        <v>9</v>
      </c>
      <c r="C30" s="24">
        <v>0</v>
      </c>
      <c r="D30" s="187"/>
      <c r="E30" s="187"/>
      <c r="F30" s="210"/>
      <c r="G30" s="211"/>
      <c r="H30" s="211"/>
      <c r="I30" s="212"/>
    </row>
    <row r="31" spans="1:10" ht="13.5" thickBot="1" x14ac:dyDescent="0.25">
      <c r="A31" s="179"/>
      <c r="B31" s="15" t="s">
        <v>10</v>
      </c>
      <c r="C31" s="25">
        <v>0</v>
      </c>
      <c r="D31" s="188"/>
      <c r="E31" s="188"/>
      <c r="F31" s="213"/>
      <c r="G31" s="214"/>
      <c r="H31" s="214"/>
      <c r="I31" s="215"/>
    </row>
    <row r="32" spans="1:10" ht="13.15" customHeight="1" x14ac:dyDescent="0.2">
      <c r="A32" s="177" t="s">
        <v>38</v>
      </c>
      <c r="B32" s="14" t="s">
        <v>8</v>
      </c>
      <c r="C32" s="14">
        <v>0</v>
      </c>
      <c r="D32" s="186" t="s">
        <v>40</v>
      </c>
      <c r="E32" s="186" t="s">
        <v>40</v>
      </c>
      <c r="F32" s="198"/>
      <c r="G32" s="199"/>
      <c r="H32" s="199"/>
      <c r="I32" s="200"/>
    </row>
    <row r="33" spans="1:9" x14ac:dyDescent="0.2">
      <c r="A33" s="178"/>
      <c r="B33" s="38" t="s">
        <v>9</v>
      </c>
      <c r="C33" s="27">
        <v>0</v>
      </c>
      <c r="D33" s="187"/>
      <c r="E33" s="187"/>
      <c r="F33" s="201"/>
      <c r="G33" s="202"/>
      <c r="H33" s="202"/>
      <c r="I33" s="203"/>
    </row>
    <row r="34" spans="1:9" ht="13.5" thickBot="1" x14ac:dyDescent="0.25">
      <c r="A34" s="179"/>
      <c r="B34" s="15" t="s">
        <v>10</v>
      </c>
      <c r="C34" s="15">
        <v>0</v>
      </c>
      <c r="D34" s="188"/>
      <c r="E34" s="188"/>
      <c r="F34" s="204"/>
      <c r="G34" s="205"/>
      <c r="H34" s="205"/>
      <c r="I34" s="206"/>
    </row>
    <row r="35" spans="1:9" ht="12.75" customHeight="1" x14ac:dyDescent="0.2">
      <c r="A35" s="177"/>
      <c r="B35" s="14"/>
      <c r="C35" s="23"/>
      <c r="D35" s="186"/>
      <c r="E35" s="186"/>
      <c r="F35" s="207"/>
      <c r="G35" s="208"/>
      <c r="H35" s="208"/>
      <c r="I35" s="209"/>
    </row>
    <row r="36" spans="1:9" x14ac:dyDescent="0.2">
      <c r="A36" s="178"/>
      <c r="B36" s="27"/>
      <c r="C36" s="24"/>
      <c r="D36" s="187"/>
      <c r="E36" s="187"/>
      <c r="F36" s="210"/>
      <c r="G36" s="211"/>
      <c r="H36" s="211"/>
      <c r="I36" s="212"/>
    </row>
    <row r="37" spans="1:9" ht="13.5" thickBot="1" x14ac:dyDescent="0.25">
      <c r="A37" s="179"/>
      <c r="B37" s="15"/>
      <c r="C37" s="25"/>
      <c r="D37" s="188"/>
      <c r="E37" s="188"/>
      <c r="F37" s="213"/>
      <c r="G37" s="214"/>
      <c r="H37" s="214"/>
      <c r="I37" s="215"/>
    </row>
    <row r="38" spans="1:9" ht="12.75" customHeight="1" x14ac:dyDescent="0.2">
      <c r="A38" s="177"/>
      <c r="B38" s="14"/>
      <c r="C38" s="14"/>
      <c r="D38" s="186"/>
      <c r="E38" s="186"/>
      <c r="F38" s="189"/>
      <c r="G38" s="190"/>
      <c r="H38" s="190"/>
      <c r="I38" s="191"/>
    </row>
    <row r="39" spans="1:9" x14ac:dyDescent="0.2">
      <c r="A39" s="178"/>
      <c r="B39" s="26"/>
      <c r="C39" s="26"/>
      <c r="D39" s="187"/>
      <c r="E39" s="187"/>
      <c r="F39" s="192"/>
      <c r="G39" s="193"/>
      <c r="H39" s="193"/>
      <c r="I39" s="194"/>
    </row>
    <row r="40" spans="1:9" ht="13.5" thickBot="1" x14ac:dyDescent="0.25">
      <c r="A40" s="179"/>
      <c r="B40" s="15"/>
      <c r="C40" s="15"/>
      <c r="D40" s="188"/>
      <c r="E40" s="188"/>
      <c r="F40" s="195"/>
      <c r="G40" s="196"/>
      <c r="H40" s="196"/>
      <c r="I40" s="197"/>
    </row>
    <row r="41" spans="1:9" ht="12.75" customHeight="1" x14ac:dyDescent="0.2">
      <c r="A41" s="177"/>
      <c r="B41" s="14"/>
      <c r="C41" s="14"/>
      <c r="D41" s="186"/>
      <c r="E41" s="186"/>
      <c r="F41" s="198"/>
      <c r="G41" s="199"/>
      <c r="H41" s="199"/>
      <c r="I41" s="200"/>
    </row>
    <row r="42" spans="1:9" x14ac:dyDescent="0.2">
      <c r="A42" s="178"/>
      <c r="B42" s="27"/>
      <c r="C42" s="27"/>
      <c r="D42" s="187"/>
      <c r="E42" s="187"/>
      <c r="F42" s="201"/>
      <c r="G42" s="202"/>
      <c r="H42" s="202"/>
      <c r="I42" s="203"/>
    </row>
    <row r="43" spans="1:9" ht="13.5" thickBot="1" x14ac:dyDescent="0.25">
      <c r="A43" s="179"/>
      <c r="B43" s="15"/>
      <c r="C43" s="15"/>
      <c r="D43" s="188"/>
      <c r="E43" s="188"/>
      <c r="F43" s="204"/>
      <c r="G43" s="205"/>
      <c r="H43" s="205"/>
      <c r="I43" s="206"/>
    </row>
    <row r="44" spans="1:9" ht="12.75" customHeight="1" x14ac:dyDescent="0.2">
      <c r="A44" s="177"/>
      <c r="B44" s="14"/>
      <c r="C44" s="23"/>
      <c r="D44" s="186"/>
      <c r="E44" s="186"/>
      <c r="F44" s="207"/>
      <c r="G44" s="208"/>
      <c r="H44" s="208"/>
      <c r="I44" s="209"/>
    </row>
    <row r="45" spans="1:9" x14ac:dyDescent="0.2">
      <c r="A45" s="178"/>
      <c r="B45" s="27"/>
      <c r="C45" s="24"/>
      <c r="D45" s="187"/>
      <c r="E45" s="187"/>
      <c r="F45" s="210"/>
      <c r="G45" s="211"/>
      <c r="H45" s="211"/>
      <c r="I45" s="212"/>
    </row>
    <row r="46" spans="1:9" ht="13.5" thickBot="1" x14ac:dyDescent="0.25">
      <c r="A46" s="179"/>
      <c r="B46" s="15"/>
      <c r="C46" s="25"/>
      <c r="D46" s="188"/>
      <c r="E46" s="188"/>
      <c r="F46" s="213"/>
      <c r="G46" s="214"/>
      <c r="H46" s="214"/>
      <c r="I46" s="215"/>
    </row>
    <row r="47" spans="1:9" ht="12.75" customHeight="1" x14ac:dyDescent="0.2">
      <c r="A47" s="177"/>
      <c r="B47" s="14"/>
      <c r="C47" s="14"/>
      <c r="D47" s="186"/>
      <c r="E47" s="186"/>
      <c r="F47" s="189"/>
      <c r="G47" s="190"/>
      <c r="H47" s="190"/>
      <c r="I47" s="191"/>
    </row>
    <row r="48" spans="1:9" x14ac:dyDescent="0.2">
      <c r="A48" s="178"/>
      <c r="B48" s="16"/>
      <c r="C48" s="22"/>
      <c r="D48" s="187"/>
      <c r="E48" s="187"/>
      <c r="F48" s="192"/>
      <c r="G48" s="193"/>
      <c r="H48" s="193"/>
      <c r="I48" s="194"/>
    </row>
    <row r="49" spans="1:10" ht="13.5" thickBot="1" x14ac:dyDescent="0.25">
      <c r="A49" s="179"/>
      <c r="B49" s="15"/>
      <c r="C49" s="15"/>
      <c r="D49" s="188"/>
      <c r="E49" s="188"/>
      <c r="F49" s="195"/>
      <c r="G49" s="196"/>
      <c r="H49" s="196"/>
      <c r="I49" s="197"/>
    </row>
    <row r="50" spans="1:10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  <c r="J50" s="48"/>
    </row>
    <row r="51" spans="1:10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10" ht="19.5" customHeight="1" x14ac:dyDescent="0.2"/>
    <row r="53" spans="1:10" ht="6.75" customHeight="1" x14ac:dyDescent="0.2"/>
    <row r="54" spans="1:10" ht="14.25" customHeight="1" x14ac:dyDescent="0.2"/>
    <row r="55" spans="1:10" ht="24" customHeight="1" x14ac:dyDescent="0.2"/>
    <row r="56" spans="1:10" ht="12.75" customHeight="1" x14ac:dyDescent="0.2"/>
    <row r="59" spans="1:10" ht="12.75" customHeight="1" x14ac:dyDescent="0.2"/>
    <row r="62" spans="1:10" ht="12.75" customHeight="1" x14ac:dyDescent="0.2"/>
    <row r="65" ht="12.75" customHeight="1" x14ac:dyDescent="0.2"/>
    <row r="68" ht="12.75" customHeight="1" x14ac:dyDescent="0.2"/>
    <row r="71" ht="12.75" customHeight="1" x14ac:dyDescent="0.2"/>
    <row r="74" ht="12.75" customHeight="1" x14ac:dyDescent="0.2"/>
    <row r="77" ht="13.15" customHeight="1" x14ac:dyDescent="0.2"/>
    <row r="80" ht="12.75" customHeight="1" x14ac:dyDescent="0.2"/>
    <row r="83" ht="12.75" customHeight="1" x14ac:dyDescent="0.2"/>
    <row r="86" ht="12.75" customHeight="1" x14ac:dyDescent="0.2"/>
    <row r="89" ht="12.75" customHeight="1" x14ac:dyDescent="0.2"/>
    <row r="92" ht="12.75" customHeight="1" x14ac:dyDescent="0.2"/>
    <row r="95" ht="12.75" customHeight="1" x14ac:dyDescent="0.2"/>
    <row r="98" spans="1:10" ht="12.75" customHeight="1" x14ac:dyDescent="0.2"/>
    <row r="101" spans="1:10" ht="12.75" customHeight="1" x14ac:dyDescent="0.2"/>
    <row r="104" spans="1:10" s="11" customFormat="1" x14ac:dyDescent="0.2">
      <c r="A104"/>
      <c r="B104"/>
      <c r="C104"/>
      <c r="D104"/>
      <c r="E104"/>
      <c r="F104"/>
      <c r="G104"/>
      <c r="H104"/>
      <c r="I104"/>
      <c r="J104" s="48"/>
    </row>
    <row r="109" spans="1:10" ht="12.75" customHeight="1" x14ac:dyDescent="0.2"/>
    <row r="164" ht="12.75" customHeight="1" x14ac:dyDescent="0.2"/>
  </sheetData>
  <mergeCells count="72">
    <mergeCell ref="D14:D16"/>
    <mergeCell ref="A47:A49"/>
    <mergeCell ref="F4:F5"/>
    <mergeCell ref="D26:D28"/>
    <mergeCell ref="E26:E28"/>
    <mergeCell ref="F26:I28"/>
    <mergeCell ref="D29:D31"/>
    <mergeCell ref="E29:E31"/>
    <mergeCell ref="F29:I31"/>
    <mergeCell ref="D32:D34"/>
    <mergeCell ref="E32:E34"/>
    <mergeCell ref="F32:I34"/>
    <mergeCell ref="D35:D37"/>
    <mergeCell ref="E35:E37"/>
    <mergeCell ref="F35:I37"/>
    <mergeCell ref="D44:D46"/>
    <mergeCell ref="E20:E22"/>
    <mergeCell ref="A38:A40"/>
    <mergeCell ref="A41:A43"/>
    <mergeCell ref="A44:A46"/>
    <mergeCell ref="F11:I13"/>
    <mergeCell ref="E11:E13"/>
    <mergeCell ref="A23:A25"/>
    <mergeCell ref="A26:A28"/>
    <mergeCell ref="A29:A31"/>
    <mergeCell ref="A32:A34"/>
    <mergeCell ref="A35:A37"/>
    <mergeCell ref="F20:I22"/>
    <mergeCell ref="D17:D19"/>
    <mergeCell ref="E17:E19"/>
    <mergeCell ref="D11:D13"/>
    <mergeCell ref="F14:I16"/>
    <mergeCell ref="F10:I10"/>
    <mergeCell ref="A6:I6"/>
    <mergeCell ref="F7:G7"/>
    <mergeCell ref="C7:D7"/>
    <mergeCell ref="H7:I7"/>
    <mergeCell ref="D9:D10"/>
    <mergeCell ref="E9:E10"/>
    <mergeCell ref="H8:I8"/>
    <mergeCell ref="B9:B10"/>
    <mergeCell ref="C9:C10"/>
    <mergeCell ref="D47:D49"/>
    <mergeCell ref="E47:E49"/>
    <mergeCell ref="F47:I49"/>
    <mergeCell ref="E23:E25"/>
    <mergeCell ref="F23:I25"/>
    <mergeCell ref="D38:D40"/>
    <mergeCell ref="E38:E40"/>
    <mergeCell ref="F38:I40"/>
    <mergeCell ref="D41:D43"/>
    <mergeCell ref="E41:E43"/>
    <mergeCell ref="F41:I43"/>
    <mergeCell ref="F44:I46"/>
    <mergeCell ref="D23:D25"/>
    <mergeCell ref="E44:E46"/>
    <mergeCell ref="E14:E16"/>
    <mergeCell ref="F17:I19"/>
    <mergeCell ref="D20:D22"/>
    <mergeCell ref="A2:I2"/>
    <mergeCell ref="A3:B3"/>
    <mergeCell ref="A4:B4"/>
    <mergeCell ref="A5:B5"/>
    <mergeCell ref="C3:E3"/>
    <mergeCell ref="G3:I3"/>
    <mergeCell ref="C5:E5"/>
    <mergeCell ref="C4:E4"/>
    <mergeCell ref="G4:I5"/>
    <mergeCell ref="A11:A13"/>
    <mergeCell ref="A14:A16"/>
    <mergeCell ref="A17:A19"/>
    <mergeCell ref="A20:A22"/>
  </mergeCells>
  <phoneticPr fontId="3" type="noConversion"/>
  <pageMargins left="0.5" right="0.5" top="0.7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4"/>
  <sheetViews>
    <sheetView topLeftCell="A8" workbookViewId="0">
      <selection activeCell="J10" sqref="J10:J27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</cols>
  <sheetData>
    <row r="1" spans="1:12" x14ac:dyDescent="0.2">
      <c r="A1" t="s">
        <v>0</v>
      </c>
      <c r="G1" s="17" t="s">
        <v>22</v>
      </c>
      <c r="H1" s="18">
        <v>1</v>
      </c>
    </row>
    <row r="2" spans="1:12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2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43664</v>
      </c>
      <c r="H3" s="164"/>
      <c r="I3" s="164"/>
    </row>
    <row r="4" spans="1:12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45</v>
      </c>
      <c r="H4" s="172"/>
      <c r="I4" s="173"/>
    </row>
    <row r="5" spans="1:12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2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2" x14ac:dyDescent="0.2">
      <c r="A7" s="19" t="s">
        <v>16</v>
      </c>
      <c r="B7" s="40" t="s">
        <v>46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2" x14ac:dyDescent="0.2">
      <c r="A8" s="20" t="s">
        <v>13</v>
      </c>
      <c r="B8" s="41" t="s">
        <v>43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2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2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</row>
    <row r="11" spans="1:12" ht="12.75" customHeight="1" x14ac:dyDescent="0.2">
      <c r="A11" s="177" t="s">
        <v>47</v>
      </c>
      <c r="B11" s="14" t="s">
        <v>8</v>
      </c>
      <c r="C11" s="23">
        <v>293</v>
      </c>
      <c r="D11" s="237">
        <v>-1</v>
      </c>
      <c r="E11" s="237">
        <v>0.05</v>
      </c>
      <c r="F11" s="228"/>
      <c r="G11" s="229"/>
      <c r="H11" s="229"/>
      <c r="I11" s="230"/>
      <c r="J11" s="46"/>
    </row>
    <row r="12" spans="1:12" x14ac:dyDescent="0.2">
      <c r="A12" s="178"/>
      <c r="B12" s="42" t="s">
        <v>9</v>
      </c>
      <c r="C12" s="24">
        <v>247</v>
      </c>
      <c r="D12" s="187"/>
      <c r="E12" s="187"/>
      <c r="F12" s="231"/>
      <c r="G12" s="232"/>
      <c r="H12" s="232"/>
      <c r="I12" s="233"/>
      <c r="J12" s="44">
        <f>AVERAGE(C11:C13)*10*10/E11</f>
        <v>541333.33333333337</v>
      </c>
    </row>
    <row r="13" spans="1:12" ht="13.5" thickBot="1" x14ac:dyDescent="0.25">
      <c r="A13" s="179"/>
      <c r="B13" s="15" t="s">
        <v>10</v>
      </c>
      <c r="C13" s="25">
        <v>272</v>
      </c>
      <c r="D13" s="188"/>
      <c r="E13" s="188"/>
      <c r="F13" s="234"/>
      <c r="G13" s="235"/>
      <c r="H13" s="235"/>
      <c r="I13" s="236"/>
      <c r="J13" s="44"/>
    </row>
    <row r="14" spans="1:12" ht="12.75" customHeight="1" x14ac:dyDescent="0.2">
      <c r="A14" s="180" t="s">
        <v>48</v>
      </c>
      <c r="B14" s="28" t="s">
        <v>8</v>
      </c>
      <c r="C14" s="23">
        <v>164</v>
      </c>
      <c r="D14" s="148">
        <v>-1</v>
      </c>
      <c r="E14" s="148">
        <v>0.05</v>
      </c>
      <c r="F14" s="228"/>
      <c r="G14" s="229"/>
      <c r="H14" s="229"/>
      <c r="I14" s="230"/>
      <c r="J14" s="47"/>
      <c r="K14" s="30"/>
      <c r="L14" s="30"/>
    </row>
    <row r="15" spans="1:12" ht="12.75" customHeight="1" x14ac:dyDescent="0.2">
      <c r="A15" s="181"/>
      <c r="B15" s="31" t="s">
        <v>9</v>
      </c>
      <c r="C15" s="24">
        <v>150</v>
      </c>
      <c r="D15" s="149"/>
      <c r="E15" s="149"/>
      <c r="F15" s="231"/>
      <c r="G15" s="232"/>
      <c r="H15" s="232"/>
      <c r="I15" s="233"/>
      <c r="J15" s="44">
        <f>AVERAGE(C14:C16)*10*10/E14</f>
        <v>300000</v>
      </c>
      <c r="K15" s="30"/>
      <c r="L15" s="30"/>
    </row>
    <row r="16" spans="1:12" ht="13.5" customHeight="1" thickBot="1" x14ac:dyDescent="0.25">
      <c r="A16" s="182"/>
      <c r="B16" s="33" t="s">
        <v>10</v>
      </c>
      <c r="C16" s="25">
        <v>136</v>
      </c>
      <c r="D16" s="150"/>
      <c r="E16" s="150"/>
      <c r="F16" s="234"/>
      <c r="G16" s="235"/>
      <c r="H16" s="235"/>
      <c r="I16" s="236"/>
      <c r="J16" s="47"/>
      <c r="K16" s="30"/>
      <c r="L16" s="30"/>
    </row>
    <row r="17" spans="1:12" ht="12.75" customHeight="1" x14ac:dyDescent="0.2">
      <c r="A17" s="183" t="s">
        <v>49</v>
      </c>
      <c r="B17" s="35" t="s">
        <v>8</v>
      </c>
      <c r="C17" s="39">
        <v>36</v>
      </c>
      <c r="D17" s="148">
        <v>-3</v>
      </c>
      <c r="E17" s="148">
        <v>0.05</v>
      </c>
      <c r="F17" s="151" t="s">
        <v>50</v>
      </c>
      <c r="G17" s="152"/>
      <c r="H17" s="152"/>
      <c r="I17" s="153"/>
      <c r="J17" s="47"/>
      <c r="K17" s="30"/>
      <c r="L17" s="30"/>
    </row>
    <row r="18" spans="1:12" x14ac:dyDescent="0.2">
      <c r="A18" s="184"/>
      <c r="B18" s="36" t="s">
        <v>9</v>
      </c>
      <c r="C18" s="24">
        <v>31</v>
      </c>
      <c r="D18" s="149"/>
      <c r="E18" s="149"/>
      <c r="F18" s="154"/>
      <c r="G18" s="155"/>
      <c r="H18" s="155"/>
      <c r="I18" s="156"/>
      <c r="J18" s="44">
        <f>AVERAGE(C17:C19)*1000*10/E17</f>
        <v>6466666.666666667</v>
      </c>
      <c r="K18" s="30"/>
      <c r="L18" s="30"/>
    </row>
    <row r="19" spans="1:12" ht="13.5" thickBot="1" x14ac:dyDescent="0.25">
      <c r="A19" s="185"/>
      <c r="B19" s="37" t="s">
        <v>10</v>
      </c>
      <c r="C19" s="25">
        <v>30</v>
      </c>
      <c r="D19" s="150"/>
      <c r="E19" s="150"/>
      <c r="F19" s="157"/>
      <c r="G19" s="158"/>
      <c r="H19" s="158"/>
      <c r="I19" s="159"/>
      <c r="J19" s="47"/>
      <c r="K19" s="30"/>
      <c r="L19" s="30"/>
    </row>
    <row r="20" spans="1:12" ht="12.75" customHeight="1" x14ac:dyDescent="0.2">
      <c r="A20" s="180" t="s">
        <v>51</v>
      </c>
      <c r="B20" s="29" t="s">
        <v>8</v>
      </c>
      <c r="C20" s="29">
        <v>34</v>
      </c>
      <c r="D20" s="160">
        <v>-3</v>
      </c>
      <c r="E20" s="160">
        <v>0.05</v>
      </c>
      <c r="F20" s="151" t="s">
        <v>50</v>
      </c>
      <c r="G20" s="152"/>
      <c r="H20" s="152"/>
      <c r="I20" s="153"/>
      <c r="J20" s="47"/>
      <c r="K20" s="30"/>
      <c r="L20" s="30"/>
    </row>
    <row r="21" spans="1:12" x14ac:dyDescent="0.2">
      <c r="A21" s="181"/>
      <c r="B21" s="32" t="s">
        <v>9</v>
      </c>
      <c r="C21" s="32">
        <v>40</v>
      </c>
      <c r="D21" s="149"/>
      <c r="E21" s="149"/>
      <c r="F21" s="154"/>
      <c r="G21" s="155"/>
      <c r="H21" s="155"/>
      <c r="I21" s="156"/>
      <c r="J21" s="44">
        <f>AVERAGE(C20:C22)*1000*10/E20</f>
        <v>7533333.3333333321</v>
      </c>
      <c r="K21" s="30"/>
      <c r="L21" s="30"/>
    </row>
    <row r="22" spans="1:12" ht="13.5" thickBot="1" x14ac:dyDescent="0.25">
      <c r="A22" s="182"/>
      <c r="B22" s="34" t="s">
        <v>10</v>
      </c>
      <c r="C22" s="34">
        <v>39</v>
      </c>
      <c r="D22" s="150"/>
      <c r="E22" s="150"/>
      <c r="F22" s="157"/>
      <c r="G22" s="158"/>
      <c r="H22" s="158"/>
      <c r="I22" s="159"/>
      <c r="J22" s="47"/>
      <c r="K22" s="30"/>
      <c r="L22" s="30"/>
    </row>
    <row r="23" spans="1:12" ht="12.75" customHeight="1" x14ac:dyDescent="0.2">
      <c r="A23" s="177" t="s">
        <v>52</v>
      </c>
      <c r="B23" s="14" t="s">
        <v>8</v>
      </c>
      <c r="C23" s="14">
        <v>0</v>
      </c>
      <c r="D23" s="186">
        <v>0</v>
      </c>
      <c r="E23" s="186">
        <v>0.25</v>
      </c>
      <c r="F23" s="151" t="s">
        <v>50</v>
      </c>
      <c r="G23" s="152"/>
      <c r="H23" s="152"/>
      <c r="I23" s="153"/>
      <c r="J23" s="44"/>
    </row>
    <row r="24" spans="1:12" x14ac:dyDescent="0.2">
      <c r="A24" s="178"/>
      <c r="B24" s="42" t="s">
        <v>9</v>
      </c>
      <c r="C24" s="42">
        <v>0</v>
      </c>
      <c r="D24" s="187"/>
      <c r="E24" s="187"/>
      <c r="F24" s="154"/>
      <c r="G24" s="155"/>
      <c r="H24" s="155"/>
      <c r="I24" s="156"/>
      <c r="J24" s="44">
        <f>1*10/E23</f>
        <v>40</v>
      </c>
    </row>
    <row r="25" spans="1:12" ht="13.5" thickBot="1" x14ac:dyDescent="0.25">
      <c r="A25" s="179"/>
      <c r="B25" s="15" t="s">
        <v>10</v>
      </c>
      <c r="C25" s="15">
        <v>0</v>
      </c>
      <c r="D25" s="188"/>
      <c r="E25" s="188"/>
      <c r="F25" s="157"/>
      <c r="G25" s="158"/>
      <c r="H25" s="158"/>
      <c r="I25" s="159"/>
      <c r="J25" s="44"/>
    </row>
    <row r="26" spans="1:12" ht="12.75" customHeight="1" x14ac:dyDescent="0.2">
      <c r="A26" s="177" t="s">
        <v>53</v>
      </c>
      <c r="B26" s="14" t="s">
        <v>8</v>
      </c>
      <c r="C26" s="14">
        <v>0</v>
      </c>
      <c r="D26" s="186">
        <v>0</v>
      </c>
      <c r="E26" s="186">
        <v>0.25</v>
      </c>
      <c r="F26" s="151" t="s">
        <v>50</v>
      </c>
      <c r="G26" s="152"/>
      <c r="H26" s="152"/>
      <c r="I26" s="153"/>
      <c r="J26" s="44"/>
    </row>
    <row r="27" spans="1:12" x14ac:dyDescent="0.2">
      <c r="A27" s="178"/>
      <c r="B27" s="42" t="s">
        <v>9</v>
      </c>
      <c r="C27" s="42">
        <v>0</v>
      </c>
      <c r="D27" s="187"/>
      <c r="E27" s="187"/>
      <c r="F27" s="154"/>
      <c r="G27" s="155"/>
      <c r="H27" s="155"/>
      <c r="I27" s="156"/>
      <c r="J27" s="44">
        <f>1*10/E26</f>
        <v>40</v>
      </c>
    </row>
    <row r="28" spans="1:12" ht="13.5" thickBot="1" x14ac:dyDescent="0.25">
      <c r="A28" s="179"/>
      <c r="B28" s="15" t="s">
        <v>10</v>
      </c>
      <c r="C28" s="15">
        <v>0</v>
      </c>
      <c r="D28" s="188"/>
      <c r="E28" s="188"/>
      <c r="F28" s="157"/>
      <c r="G28" s="158"/>
      <c r="H28" s="158"/>
      <c r="I28" s="159"/>
    </row>
    <row r="29" spans="1:12" ht="12.75" customHeight="1" x14ac:dyDescent="0.2">
      <c r="A29" s="177" t="s">
        <v>54</v>
      </c>
      <c r="B29" s="14" t="s">
        <v>8</v>
      </c>
      <c r="C29" s="23">
        <v>0</v>
      </c>
      <c r="D29" s="186" t="s">
        <v>40</v>
      </c>
      <c r="E29" s="186" t="s">
        <v>40</v>
      </c>
      <c r="F29" s="207"/>
      <c r="G29" s="208"/>
      <c r="H29" s="208"/>
      <c r="I29" s="209"/>
    </row>
    <row r="30" spans="1:12" x14ac:dyDescent="0.2">
      <c r="A30" s="178"/>
      <c r="B30" s="42" t="s">
        <v>9</v>
      </c>
      <c r="C30" s="24">
        <v>0</v>
      </c>
      <c r="D30" s="187"/>
      <c r="E30" s="187"/>
      <c r="F30" s="210"/>
      <c r="G30" s="211"/>
      <c r="H30" s="211"/>
      <c r="I30" s="212"/>
    </row>
    <row r="31" spans="1:12" ht="13.5" thickBot="1" x14ac:dyDescent="0.25">
      <c r="A31" s="179"/>
      <c r="B31" s="15" t="s">
        <v>10</v>
      </c>
      <c r="C31" s="25">
        <v>0</v>
      </c>
      <c r="D31" s="188"/>
      <c r="E31" s="188"/>
      <c r="F31" s="213"/>
      <c r="G31" s="214"/>
      <c r="H31" s="214"/>
      <c r="I31" s="215"/>
    </row>
    <row r="32" spans="1:12" ht="13.15" customHeight="1" x14ac:dyDescent="0.2">
      <c r="A32" s="177" t="s">
        <v>38</v>
      </c>
      <c r="B32" s="14" t="s">
        <v>8</v>
      </c>
      <c r="C32" s="14">
        <v>0</v>
      </c>
      <c r="D32" s="186" t="s">
        <v>40</v>
      </c>
      <c r="E32" s="186" t="s">
        <v>40</v>
      </c>
      <c r="F32" s="198"/>
      <c r="G32" s="199"/>
      <c r="H32" s="199"/>
      <c r="I32" s="200"/>
    </row>
    <row r="33" spans="1:9" x14ac:dyDescent="0.2">
      <c r="A33" s="178"/>
      <c r="B33" s="42" t="s">
        <v>9</v>
      </c>
      <c r="C33" s="42">
        <v>0</v>
      </c>
      <c r="D33" s="187"/>
      <c r="E33" s="187"/>
      <c r="F33" s="201"/>
      <c r="G33" s="202"/>
      <c r="H33" s="202"/>
      <c r="I33" s="203"/>
    </row>
    <row r="34" spans="1:9" ht="13.5" thickBot="1" x14ac:dyDescent="0.25">
      <c r="A34" s="179"/>
      <c r="B34" s="15" t="s">
        <v>10</v>
      </c>
      <c r="C34" s="15">
        <v>0</v>
      </c>
      <c r="D34" s="188"/>
      <c r="E34" s="188"/>
      <c r="F34" s="204"/>
      <c r="G34" s="205"/>
      <c r="H34" s="205"/>
      <c r="I34" s="206"/>
    </row>
    <row r="35" spans="1:9" ht="12.75" customHeight="1" x14ac:dyDescent="0.2">
      <c r="A35" s="177"/>
      <c r="B35" s="14"/>
      <c r="C35" s="23"/>
      <c r="D35" s="186"/>
      <c r="E35" s="186"/>
      <c r="F35" s="207"/>
      <c r="G35" s="208"/>
      <c r="H35" s="208"/>
      <c r="I35" s="209"/>
    </row>
    <row r="36" spans="1:9" x14ac:dyDescent="0.2">
      <c r="A36" s="178"/>
      <c r="B36" s="42"/>
      <c r="C36" s="24"/>
      <c r="D36" s="187"/>
      <c r="E36" s="187"/>
      <c r="F36" s="210"/>
      <c r="G36" s="211"/>
      <c r="H36" s="211"/>
      <c r="I36" s="212"/>
    </row>
    <row r="37" spans="1:9" ht="13.5" thickBot="1" x14ac:dyDescent="0.25">
      <c r="A37" s="179"/>
      <c r="B37" s="15"/>
      <c r="C37" s="25"/>
      <c r="D37" s="188"/>
      <c r="E37" s="188"/>
      <c r="F37" s="213"/>
      <c r="G37" s="214"/>
      <c r="H37" s="214"/>
      <c r="I37" s="215"/>
    </row>
    <row r="38" spans="1:9" ht="12.75" customHeight="1" x14ac:dyDescent="0.2">
      <c r="A38" s="177"/>
      <c r="B38" s="14"/>
      <c r="C38" s="14"/>
      <c r="D38" s="186"/>
      <c r="E38" s="186"/>
      <c r="F38" s="189"/>
      <c r="G38" s="190"/>
      <c r="H38" s="190"/>
      <c r="I38" s="191"/>
    </row>
    <row r="39" spans="1:9" x14ac:dyDescent="0.2">
      <c r="A39" s="178"/>
      <c r="B39" s="42"/>
      <c r="C39" s="42"/>
      <c r="D39" s="187"/>
      <c r="E39" s="187"/>
      <c r="F39" s="192"/>
      <c r="G39" s="193"/>
      <c r="H39" s="193"/>
      <c r="I39" s="194"/>
    </row>
    <row r="40" spans="1:9" ht="13.5" thickBot="1" x14ac:dyDescent="0.25">
      <c r="A40" s="179"/>
      <c r="B40" s="15"/>
      <c r="C40" s="15"/>
      <c r="D40" s="188"/>
      <c r="E40" s="188"/>
      <c r="F40" s="195"/>
      <c r="G40" s="196"/>
      <c r="H40" s="196"/>
      <c r="I40" s="197"/>
    </row>
    <row r="41" spans="1:9" ht="12.75" customHeight="1" x14ac:dyDescent="0.2">
      <c r="A41" s="177"/>
      <c r="B41" s="14"/>
      <c r="C41" s="14"/>
      <c r="D41" s="186"/>
      <c r="E41" s="186"/>
      <c r="F41" s="198"/>
      <c r="G41" s="199"/>
      <c r="H41" s="199"/>
      <c r="I41" s="200"/>
    </row>
    <row r="42" spans="1:9" x14ac:dyDescent="0.2">
      <c r="A42" s="178"/>
      <c r="B42" s="42"/>
      <c r="C42" s="42"/>
      <c r="D42" s="187"/>
      <c r="E42" s="187"/>
      <c r="F42" s="201"/>
      <c r="G42" s="202"/>
      <c r="H42" s="202"/>
      <c r="I42" s="203"/>
    </row>
    <row r="43" spans="1:9" ht="13.5" thickBot="1" x14ac:dyDescent="0.25">
      <c r="A43" s="179"/>
      <c r="B43" s="15"/>
      <c r="C43" s="15"/>
      <c r="D43" s="188"/>
      <c r="E43" s="188"/>
      <c r="F43" s="204"/>
      <c r="G43" s="205"/>
      <c r="H43" s="205"/>
      <c r="I43" s="206"/>
    </row>
    <row r="44" spans="1:9" ht="12.75" customHeight="1" x14ac:dyDescent="0.2">
      <c r="A44" s="177"/>
      <c r="B44" s="14"/>
      <c r="C44" s="23"/>
      <c r="D44" s="186"/>
      <c r="E44" s="186"/>
      <c r="F44" s="207"/>
      <c r="G44" s="208"/>
      <c r="H44" s="208"/>
      <c r="I44" s="209"/>
    </row>
    <row r="45" spans="1:9" x14ac:dyDescent="0.2">
      <c r="A45" s="178"/>
      <c r="B45" s="42"/>
      <c r="C45" s="24"/>
      <c r="D45" s="187"/>
      <c r="E45" s="187"/>
      <c r="F45" s="210"/>
      <c r="G45" s="211"/>
      <c r="H45" s="211"/>
      <c r="I45" s="212"/>
    </row>
    <row r="46" spans="1:9" ht="13.5" thickBot="1" x14ac:dyDescent="0.25">
      <c r="A46" s="179"/>
      <c r="B46" s="15"/>
      <c r="C46" s="25"/>
      <c r="D46" s="188"/>
      <c r="E46" s="188"/>
      <c r="F46" s="213"/>
      <c r="G46" s="214"/>
      <c r="H46" s="214"/>
      <c r="I46" s="215"/>
    </row>
    <row r="47" spans="1:9" ht="12.75" customHeight="1" x14ac:dyDescent="0.2">
      <c r="A47" s="177"/>
      <c r="B47" s="14"/>
      <c r="C47" s="14"/>
      <c r="D47" s="186"/>
      <c r="E47" s="186"/>
      <c r="F47" s="189"/>
      <c r="G47" s="190"/>
      <c r="H47" s="190"/>
      <c r="I47" s="191"/>
    </row>
    <row r="48" spans="1:9" x14ac:dyDescent="0.2">
      <c r="A48" s="178"/>
      <c r="B48" s="42"/>
      <c r="C48" s="42"/>
      <c r="D48" s="187"/>
      <c r="E48" s="187"/>
      <c r="F48" s="192"/>
      <c r="G48" s="193"/>
      <c r="H48" s="193"/>
      <c r="I48" s="194"/>
    </row>
    <row r="49" spans="1:9" ht="13.5" thickBot="1" x14ac:dyDescent="0.25">
      <c r="A49" s="179"/>
      <c r="B49" s="15"/>
      <c r="C49" s="15"/>
      <c r="D49" s="188"/>
      <c r="E49" s="188"/>
      <c r="F49" s="195"/>
      <c r="G49" s="196"/>
      <c r="H49" s="196"/>
      <c r="I49" s="197"/>
    </row>
    <row r="50" spans="1:9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9" ht="19.5" customHeight="1" x14ac:dyDescent="0.2"/>
    <row r="53" spans="1:9" ht="6.75" customHeight="1" x14ac:dyDescent="0.2"/>
    <row r="54" spans="1:9" ht="14.25" customHeight="1" x14ac:dyDescent="0.2"/>
    <row r="55" spans="1:9" ht="24" customHeight="1" x14ac:dyDescent="0.2"/>
    <row r="56" spans="1:9" ht="12.75" customHeight="1" x14ac:dyDescent="0.2"/>
    <row r="59" spans="1:9" ht="12.75" customHeight="1" x14ac:dyDescent="0.2"/>
    <row r="62" spans="1:9" ht="12.75" customHeight="1" x14ac:dyDescent="0.2"/>
    <row r="65" ht="12.75" customHeight="1" x14ac:dyDescent="0.2"/>
    <row r="68" ht="12.75" customHeight="1" x14ac:dyDescent="0.2"/>
    <row r="71" ht="12.75" customHeight="1" x14ac:dyDescent="0.2"/>
    <row r="74" ht="12.75" customHeight="1" x14ac:dyDescent="0.2"/>
    <row r="77" ht="13.15" customHeight="1" x14ac:dyDescent="0.2"/>
    <row r="80" ht="12.75" customHeight="1" x14ac:dyDescent="0.2"/>
    <row r="83" ht="12.75" customHeight="1" x14ac:dyDescent="0.2"/>
    <row r="86" ht="12.75" customHeight="1" x14ac:dyDescent="0.2"/>
    <row r="89" ht="12.75" customHeight="1" x14ac:dyDescent="0.2"/>
    <row r="92" ht="12.75" customHeight="1" x14ac:dyDescent="0.2"/>
    <row r="95" ht="12.75" customHeight="1" x14ac:dyDescent="0.2"/>
    <row r="98" spans="1:9" ht="12.75" customHeight="1" x14ac:dyDescent="0.2"/>
    <row r="101" spans="1:9" ht="12.75" customHeight="1" x14ac:dyDescent="0.2"/>
    <row r="104" spans="1:9" s="11" customFormat="1" x14ac:dyDescent="0.2">
      <c r="A104"/>
      <c r="B104"/>
      <c r="C104"/>
      <c r="D104"/>
      <c r="E104"/>
      <c r="F104"/>
      <c r="G104"/>
      <c r="H104"/>
      <c r="I104"/>
    </row>
    <row r="109" spans="1:9" ht="12.75" customHeight="1" x14ac:dyDescent="0.2"/>
    <row r="164" ht="12.75" customHeight="1" x14ac:dyDescent="0.2"/>
  </sheetData>
  <mergeCells count="72"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  <mergeCell ref="B9:B10"/>
    <mergeCell ref="C9:C10"/>
    <mergeCell ref="D9:D10"/>
    <mergeCell ref="E9:E10"/>
    <mergeCell ref="F10:I10"/>
    <mergeCell ref="A6:I6"/>
    <mergeCell ref="C7:D7"/>
    <mergeCell ref="F7:G7"/>
    <mergeCell ref="H7:I7"/>
    <mergeCell ref="H8:I8"/>
    <mergeCell ref="A11:A13"/>
    <mergeCell ref="D11:D13"/>
    <mergeCell ref="E11:E13"/>
    <mergeCell ref="F11:I13"/>
    <mergeCell ref="A14:A16"/>
    <mergeCell ref="D14:D16"/>
    <mergeCell ref="E14:E16"/>
    <mergeCell ref="F14:I16"/>
    <mergeCell ref="A17:A19"/>
    <mergeCell ref="D17:D19"/>
    <mergeCell ref="E17:E19"/>
    <mergeCell ref="F17:I19"/>
    <mergeCell ref="A20:A22"/>
    <mergeCell ref="D20:D22"/>
    <mergeCell ref="E20:E22"/>
    <mergeCell ref="F20:I22"/>
    <mergeCell ref="A23:A25"/>
    <mergeCell ref="D23:D25"/>
    <mergeCell ref="E23:E25"/>
    <mergeCell ref="F23:I25"/>
    <mergeCell ref="A26:A28"/>
    <mergeCell ref="D26:D28"/>
    <mergeCell ref="E26:E28"/>
    <mergeCell ref="F26:I28"/>
    <mergeCell ref="A29:A31"/>
    <mergeCell ref="D29:D31"/>
    <mergeCell ref="E29:E31"/>
    <mergeCell ref="F29:I31"/>
    <mergeCell ref="A32:A34"/>
    <mergeCell ref="D32:D34"/>
    <mergeCell ref="E32:E34"/>
    <mergeCell ref="F32:I34"/>
    <mergeCell ref="A35:A37"/>
    <mergeCell ref="D35:D37"/>
    <mergeCell ref="E35:E37"/>
    <mergeCell ref="F35:I37"/>
    <mergeCell ref="A38:A40"/>
    <mergeCell ref="D38:D40"/>
    <mergeCell ref="E38:E40"/>
    <mergeCell ref="F38:I40"/>
    <mergeCell ref="A47:A49"/>
    <mergeCell ref="D47:D49"/>
    <mergeCell ref="E47:E49"/>
    <mergeCell ref="F47:I49"/>
    <mergeCell ref="A41:A43"/>
    <mergeCell ref="D41:D43"/>
    <mergeCell ref="E41:E43"/>
    <mergeCell ref="F41:I43"/>
    <mergeCell ref="A44:A46"/>
    <mergeCell ref="D44:D46"/>
    <mergeCell ref="E44:E46"/>
    <mergeCell ref="F44:I46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EE2D-6E1D-4B1C-8CAE-31FA15807B80}">
  <dimension ref="A1:L164"/>
  <sheetViews>
    <sheetView topLeftCell="A13" workbookViewId="0">
      <selection activeCell="J24" sqref="J24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</cols>
  <sheetData>
    <row r="1" spans="1:12" x14ac:dyDescent="0.2">
      <c r="A1" t="s">
        <v>0</v>
      </c>
      <c r="G1" s="17" t="s">
        <v>22</v>
      </c>
      <c r="H1" s="18">
        <v>1</v>
      </c>
    </row>
    <row r="2" spans="1:12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2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43665</v>
      </c>
      <c r="H3" s="164"/>
      <c r="I3" s="164"/>
    </row>
    <row r="4" spans="1:12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55</v>
      </c>
      <c r="H4" s="172"/>
      <c r="I4" s="173"/>
    </row>
    <row r="5" spans="1:12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2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2" x14ac:dyDescent="0.2">
      <c r="A7" s="19" t="s">
        <v>16</v>
      </c>
      <c r="B7" s="40" t="s">
        <v>56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2" x14ac:dyDescent="0.2">
      <c r="A8" s="20" t="s">
        <v>13</v>
      </c>
      <c r="B8" s="41" t="s">
        <v>57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2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2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</row>
    <row r="11" spans="1:12" ht="12.75" customHeight="1" x14ac:dyDescent="0.2">
      <c r="A11" s="177" t="s">
        <v>58</v>
      </c>
      <c r="B11" s="14" t="s">
        <v>8</v>
      </c>
      <c r="C11" s="23">
        <v>0</v>
      </c>
      <c r="D11" s="237">
        <v>0</v>
      </c>
      <c r="E11" s="237">
        <v>0.25</v>
      </c>
      <c r="F11" s="240"/>
      <c r="G11" s="241"/>
      <c r="H11" s="241"/>
      <c r="I11" s="242"/>
      <c r="J11" s="46"/>
    </row>
    <row r="12" spans="1:12" x14ac:dyDescent="0.2">
      <c r="A12" s="178"/>
      <c r="B12" s="43" t="s">
        <v>9</v>
      </c>
      <c r="C12" s="24">
        <v>0</v>
      </c>
      <c r="D12" s="187"/>
      <c r="E12" s="187"/>
      <c r="F12" s="243"/>
      <c r="G12" s="244"/>
      <c r="H12" s="244"/>
      <c r="I12" s="245"/>
      <c r="J12" s="44">
        <f>1*10/E11</f>
        <v>40</v>
      </c>
    </row>
    <row r="13" spans="1:12" ht="13.5" thickBot="1" x14ac:dyDescent="0.25">
      <c r="A13" s="179"/>
      <c r="B13" s="15" t="s">
        <v>10</v>
      </c>
      <c r="C13" s="25">
        <v>0</v>
      </c>
      <c r="D13" s="188"/>
      <c r="E13" s="188"/>
      <c r="F13" s="246"/>
      <c r="G13" s="247"/>
      <c r="H13" s="247"/>
      <c r="I13" s="248"/>
      <c r="J13" s="44"/>
    </row>
    <row r="14" spans="1:12" ht="12.75" customHeight="1" x14ac:dyDescent="0.2">
      <c r="A14" s="183" t="s">
        <v>59</v>
      </c>
      <c r="B14" s="28" t="s">
        <v>8</v>
      </c>
      <c r="C14" s="23">
        <v>65</v>
      </c>
      <c r="D14" s="148">
        <v>-2</v>
      </c>
      <c r="E14" s="148">
        <v>0.05</v>
      </c>
      <c r="F14" s="240" t="s">
        <v>50</v>
      </c>
      <c r="G14" s="241"/>
      <c r="H14" s="241"/>
      <c r="I14" s="242"/>
      <c r="J14" s="47"/>
      <c r="K14" s="30"/>
      <c r="L14" s="30"/>
    </row>
    <row r="15" spans="1:12" ht="12.75" customHeight="1" x14ac:dyDescent="0.2">
      <c r="A15" s="184"/>
      <c r="B15" s="31" t="s">
        <v>9</v>
      </c>
      <c r="C15" s="24">
        <v>62</v>
      </c>
      <c r="D15" s="149"/>
      <c r="E15" s="149"/>
      <c r="F15" s="243"/>
      <c r="G15" s="244"/>
      <c r="H15" s="244"/>
      <c r="I15" s="245"/>
      <c r="J15" s="44">
        <f>AVERAGE(C14:C16)*100*10/E14</f>
        <v>1186666.6666666667</v>
      </c>
      <c r="K15" s="30"/>
      <c r="L15" s="30"/>
    </row>
    <row r="16" spans="1:12" ht="13.5" customHeight="1" thickBot="1" x14ac:dyDescent="0.25">
      <c r="A16" s="185"/>
      <c r="B16" s="33" t="s">
        <v>10</v>
      </c>
      <c r="C16" s="25">
        <v>51</v>
      </c>
      <c r="D16" s="150"/>
      <c r="E16" s="150"/>
      <c r="F16" s="246"/>
      <c r="G16" s="247"/>
      <c r="H16" s="247"/>
      <c r="I16" s="248"/>
      <c r="J16" s="47"/>
      <c r="K16" s="30"/>
      <c r="L16" s="30"/>
    </row>
    <row r="17" spans="1:12" ht="12.75" customHeight="1" x14ac:dyDescent="0.2">
      <c r="A17" s="180" t="s">
        <v>60</v>
      </c>
      <c r="B17" s="35" t="s">
        <v>8</v>
      </c>
      <c r="C17" s="39">
        <v>0</v>
      </c>
      <c r="D17" s="148">
        <v>0</v>
      </c>
      <c r="E17" s="148">
        <v>0.25</v>
      </c>
      <c r="F17" s="240"/>
      <c r="G17" s="241"/>
      <c r="H17" s="241"/>
      <c r="I17" s="242"/>
      <c r="J17" s="47"/>
      <c r="K17" s="30"/>
      <c r="L17" s="30"/>
    </row>
    <row r="18" spans="1:12" x14ac:dyDescent="0.2">
      <c r="A18" s="181"/>
      <c r="B18" s="36" t="s">
        <v>9</v>
      </c>
      <c r="C18" s="24">
        <v>0</v>
      </c>
      <c r="D18" s="149"/>
      <c r="E18" s="149"/>
      <c r="F18" s="243"/>
      <c r="G18" s="244"/>
      <c r="H18" s="244"/>
      <c r="I18" s="245"/>
      <c r="J18" s="44">
        <f>1*10/E17</f>
        <v>40</v>
      </c>
      <c r="K18" s="30"/>
      <c r="L18" s="30"/>
    </row>
    <row r="19" spans="1:12" ht="13.5" thickBot="1" x14ac:dyDescent="0.25">
      <c r="A19" s="182"/>
      <c r="B19" s="37" t="s">
        <v>10</v>
      </c>
      <c r="C19" s="25">
        <v>0</v>
      </c>
      <c r="D19" s="150"/>
      <c r="E19" s="150"/>
      <c r="F19" s="246"/>
      <c r="G19" s="247"/>
      <c r="H19" s="247"/>
      <c r="I19" s="248"/>
      <c r="J19" s="47"/>
      <c r="K19" s="30"/>
      <c r="L19" s="30"/>
    </row>
    <row r="20" spans="1:12" ht="12.75" customHeight="1" x14ac:dyDescent="0.2">
      <c r="A20" s="180" t="s">
        <v>61</v>
      </c>
      <c r="B20" s="29" t="s">
        <v>8</v>
      </c>
      <c r="C20" s="29">
        <v>56</v>
      </c>
      <c r="D20" s="160">
        <v>-2</v>
      </c>
      <c r="E20" s="160">
        <v>0.1</v>
      </c>
      <c r="F20" s="240" t="s">
        <v>50</v>
      </c>
      <c r="G20" s="241"/>
      <c r="H20" s="241"/>
      <c r="I20" s="242"/>
      <c r="J20" s="47"/>
      <c r="K20" s="30"/>
      <c r="L20" s="30"/>
    </row>
    <row r="21" spans="1:12" x14ac:dyDescent="0.2">
      <c r="A21" s="181"/>
      <c r="B21" s="32" t="s">
        <v>9</v>
      </c>
      <c r="C21" s="32">
        <v>82</v>
      </c>
      <c r="D21" s="149"/>
      <c r="E21" s="149"/>
      <c r="F21" s="243"/>
      <c r="G21" s="244"/>
      <c r="H21" s="244"/>
      <c r="I21" s="245"/>
      <c r="J21" s="44">
        <f>AVERAGE(C20:C22)*100*10/E20</f>
        <v>690000</v>
      </c>
      <c r="K21" s="30"/>
      <c r="L21" s="30"/>
    </row>
    <row r="22" spans="1:12" ht="13.5" thickBot="1" x14ac:dyDescent="0.25">
      <c r="A22" s="182"/>
      <c r="B22" s="34" t="s">
        <v>10</v>
      </c>
      <c r="C22" s="34">
        <v>69</v>
      </c>
      <c r="D22" s="150"/>
      <c r="E22" s="150"/>
      <c r="F22" s="246"/>
      <c r="G22" s="247"/>
      <c r="H22" s="247"/>
      <c r="I22" s="248"/>
      <c r="J22" s="47"/>
      <c r="K22" s="30"/>
      <c r="L22" s="30"/>
    </row>
    <row r="23" spans="1:12" ht="12.75" customHeight="1" x14ac:dyDescent="0.2">
      <c r="A23" s="183" t="s">
        <v>62</v>
      </c>
      <c r="B23" s="35" t="s">
        <v>8</v>
      </c>
      <c r="C23" s="39">
        <v>60</v>
      </c>
      <c r="D23" s="148">
        <v>-3</v>
      </c>
      <c r="E23" s="148">
        <v>0.1</v>
      </c>
      <c r="F23" s="240" t="s">
        <v>50</v>
      </c>
      <c r="G23" s="241"/>
      <c r="H23" s="241"/>
      <c r="I23" s="242"/>
      <c r="J23" s="44"/>
    </row>
    <row r="24" spans="1:12" x14ac:dyDescent="0.2">
      <c r="A24" s="184"/>
      <c r="B24" s="36" t="s">
        <v>9</v>
      </c>
      <c r="C24" s="24">
        <v>59</v>
      </c>
      <c r="D24" s="149"/>
      <c r="E24" s="149"/>
      <c r="F24" s="243"/>
      <c r="G24" s="244"/>
      <c r="H24" s="244"/>
      <c r="I24" s="245"/>
      <c r="J24" s="44">
        <f>AVERAGE(C23:C25)*1000*10/E23</f>
        <v>6133333.333333333</v>
      </c>
    </row>
    <row r="25" spans="1:12" ht="13.5" thickBot="1" x14ac:dyDescent="0.25">
      <c r="A25" s="185"/>
      <c r="B25" s="37" t="s">
        <v>10</v>
      </c>
      <c r="C25" s="25">
        <v>65</v>
      </c>
      <c r="D25" s="150"/>
      <c r="E25" s="150"/>
      <c r="F25" s="246"/>
      <c r="G25" s="247"/>
      <c r="H25" s="247"/>
      <c r="I25" s="248"/>
      <c r="J25" s="44"/>
    </row>
    <row r="26" spans="1:12" ht="12.75" customHeight="1" x14ac:dyDescent="0.2">
      <c r="A26" s="180" t="s">
        <v>63</v>
      </c>
      <c r="B26" s="29" t="s">
        <v>8</v>
      </c>
      <c r="C26" s="29">
        <v>77</v>
      </c>
      <c r="D26" s="160">
        <v>-3</v>
      </c>
      <c r="E26" s="160">
        <v>0.1</v>
      </c>
      <c r="F26" s="240" t="s">
        <v>50</v>
      </c>
      <c r="G26" s="241"/>
      <c r="H26" s="241"/>
      <c r="I26" s="242"/>
      <c r="J26" s="44"/>
    </row>
    <row r="27" spans="1:12" x14ac:dyDescent="0.2">
      <c r="A27" s="181"/>
      <c r="B27" s="32" t="s">
        <v>9</v>
      </c>
      <c r="C27" s="32">
        <v>88</v>
      </c>
      <c r="D27" s="149"/>
      <c r="E27" s="149"/>
      <c r="F27" s="243"/>
      <c r="G27" s="244"/>
      <c r="H27" s="244"/>
      <c r="I27" s="245"/>
      <c r="J27" s="44">
        <f>AVERAGE(C26:C28)*1000*10/E26</f>
        <v>8566666.666666666</v>
      </c>
    </row>
    <row r="28" spans="1:12" ht="13.5" thickBot="1" x14ac:dyDescent="0.25">
      <c r="A28" s="182"/>
      <c r="B28" s="34" t="s">
        <v>10</v>
      </c>
      <c r="C28" s="34">
        <v>92</v>
      </c>
      <c r="D28" s="150"/>
      <c r="E28" s="150"/>
      <c r="F28" s="246"/>
      <c r="G28" s="247"/>
      <c r="H28" s="247"/>
      <c r="I28" s="248"/>
    </row>
    <row r="29" spans="1:12" ht="12.75" customHeight="1" x14ac:dyDescent="0.2">
      <c r="A29" s="177" t="s">
        <v>64</v>
      </c>
      <c r="B29" s="14" t="s">
        <v>8</v>
      </c>
      <c r="C29" s="14">
        <v>0</v>
      </c>
      <c r="D29" s="160">
        <v>0</v>
      </c>
      <c r="E29" s="160">
        <v>0.25</v>
      </c>
      <c r="F29" s="240" t="s">
        <v>50</v>
      </c>
      <c r="G29" s="241"/>
      <c r="H29" s="241"/>
      <c r="I29" s="242"/>
    </row>
    <row r="30" spans="1:12" x14ac:dyDescent="0.2">
      <c r="A30" s="178"/>
      <c r="B30" s="43" t="s">
        <v>9</v>
      </c>
      <c r="C30" s="43">
        <v>0</v>
      </c>
      <c r="D30" s="149"/>
      <c r="E30" s="149"/>
      <c r="F30" s="243"/>
      <c r="G30" s="244"/>
      <c r="H30" s="244"/>
      <c r="I30" s="245"/>
      <c r="J30" s="44">
        <f>1*10/E29</f>
        <v>40</v>
      </c>
    </row>
    <row r="31" spans="1:12" ht="13.5" thickBot="1" x14ac:dyDescent="0.25">
      <c r="A31" s="179"/>
      <c r="B31" s="15" t="s">
        <v>10</v>
      </c>
      <c r="C31" s="15">
        <v>0</v>
      </c>
      <c r="D31" s="150"/>
      <c r="E31" s="150"/>
      <c r="F31" s="246"/>
      <c r="G31" s="247"/>
      <c r="H31" s="247"/>
      <c r="I31" s="248"/>
    </row>
    <row r="32" spans="1:12" ht="13.15" customHeight="1" x14ac:dyDescent="0.2">
      <c r="A32" s="177" t="s">
        <v>65</v>
      </c>
      <c r="B32" s="14" t="s">
        <v>8</v>
      </c>
      <c r="C32" s="14">
        <v>0</v>
      </c>
      <c r="D32" s="160">
        <v>0</v>
      </c>
      <c r="E32" s="160">
        <v>0.25</v>
      </c>
      <c r="F32" s="240" t="s">
        <v>50</v>
      </c>
      <c r="G32" s="241"/>
      <c r="H32" s="241"/>
      <c r="I32" s="242"/>
    </row>
    <row r="33" spans="1:10" x14ac:dyDescent="0.2">
      <c r="A33" s="178"/>
      <c r="B33" s="43" t="s">
        <v>9</v>
      </c>
      <c r="C33" s="43">
        <v>0</v>
      </c>
      <c r="D33" s="149"/>
      <c r="E33" s="149"/>
      <c r="F33" s="243"/>
      <c r="G33" s="244"/>
      <c r="H33" s="244"/>
      <c r="I33" s="245"/>
      <c r="J33" s="44">
        <f>1*10/E32</f>
        <v>40</v>
      </c>
    </row>
    <row r="34" spans="1:10" ht="13.5" thickBot="1" x14ac:dyDescent="0.25">
      <c r="A34" s="179"/>
      <c r="B34" s="15" t="s">
        <v>10</v>
      </c>
      <c r="C34" s="15">
        <v>0</v>
      </c>
      <c r="D34" s="150"/>
      <c r="E34" s="150"/>
      <c r="F34" s="246"/>
      <c r="G34" s="247"/>
      <c r="H34" s="247"/>
      <c r="I34" s="248"/>
    </row>
    <row r="35" spans="1:10" ht="12.75" customHeight="1" x14ac:dyDescent="0.2">
      <c r="A35" s="177" t="s">
        <v>54</v>
      </c>
      <c r="B35" s="14" t="s">
        <v>8</v>
      </c>
      <c r="C35" s="23">
        <v>0</v>
      </c>
      <c r="D35" s="160" t="s">
        <v>40</v>
      </c>
      <c r="E35" s="160" t="s">
        <v>40</v>
      </c>
      <c r="F35" s="207"/>
      <c r="G35" s="208"/>
      <c r="H35" s="208"/>
      <c r="I35" s="209"/>
    </row>
    <row r="36" spans="1:10" x14ac:dyDescent="0.2">
      <c r="A36" s="178"/>
      <c r="B36" s="43" t="s">
        <v>9</v>
      </c>
      <c r="C36" s="24">
        <v>0</v>
      </c>
      <c r="D36" s="149"/>
      <c r="E36" s="149"/>
      <c r="F36" s="210"/>
      <c r="G36" s="211"/>
      <c r="H36" s="211"/>
      <c r="I36" s="212"/>
    </row>
    <row r="37" spans="1:10" ht="13.5" thickBot="1" x14ac:dyDescent="0.25">
      <c r="A37" s="179"/>
      <c r="B37" s="15" t="s">
        <v>10</v>
      </c>
      <c r="C37" s="25">
        <v>0</v>
      </c>
      <c r="D37" s="150"/>
      <c r="E37" s="150"/>
      <c r="F37" s="213"/>
      <c r="G37" s="214"/>
      <c r="H37" s="214"/>
      <c r="I37" s="215"/>
    </row>
    <row r="38" spans="1:10" ht="12.75" customHeight="1" x14ac:dyDescent="0.2">
      <c r="A38" s="177" t="s">
        <v>38</v>
      </c>
      <c r="B38" s="14" t="s">
        <v>8</v>
      </c>
      <c r="C38" s="14">
        <v>0</v>
      </c>
      <c r="D38" s="160" t="s">
        <v>40</v>
      </c>
      <c r="E38" s="160" t="s">
        <v>40</v>
      </c>
      <c r="F38" s="189"/>
      <c r="G38" s="190"/>
      <c r="H38" s="190"/>
      <c r="I38" s="191"/>
    </row>
    <row r="39" spans="1:10" x14ac:dyDescent="0.2">
      <c r="A39" s="178"/>
      <c r="B39" s="43" t="s">
        <v>9</v>
      </c>
      <c r="C39" s="43">
        <v>0</v>
      </c>
      <c r="D39" s="149"/>
      <c r="E39" s="149"/>
      <c r="F39" s="192"/>
      <c r="G39" s="193"/>
      <c r="H39" s="193"/>
      <c r="I39" s="194"/>
    </row>
    <row r="40" spans="1:10" ht="13.5" thickBot="1" x14ac:dyDescent="0.25">
      <c r="A40" s="179"/>
      <c r="B40" s="15" t="s">
        <v>10</v>
      </c>
      <c r="C40" s="15">
        <v>0</v>
      </c>
      <c r="D40" s="150"/>
      <c r="E40" s="150"/>
      <c r="F40" s="195"/>
      <c r="G40" s="196"/>
      <c r="H40" s="196"/>
      <c r="I40" s="197"/>
    </row>
    <row r="41" spans="1:10" ht="12.75" customHeight="1" x14ac:dyDescent="0.2">
      <c r="A41" s="183"/>
      <c r="B41" s="14"/>
      <c r="C41" s="14"/>
      <c r="D41" s="186"/>
      <c r="E41" s="186"/>
      <c r="F41" s="198"/>
      <c r="G41" s="199"/>
      <c r="H41" s="199"/>
      <c r="I41" s="200"/>
    </row>
    <row r="42" spans="1:10" x14ac:dyDescent="0.2">
      <c r="A42" s="184"/>
      <c r="B42" s="43"/>
      <c r="C42" s="43"/>
      <c r="D42" s="187"/>
      <c r="E42" s="187"/>
      <c r="F42" s="201"/>
      <c r="G42" s="202"/>
      <c r="H42" s="202"/>
      <c r="I42" s="203"/>
    </row>
    <row r="43" spans="1:10" ht="13.5" thickBot="1" x14ac:dyDescent="0.25">
      <c r="A43" s="185"/>
      <c r="B43" s="15"/>
      <c r="C43" s="15"/>
      <c r="D43" s="188"/>
      <c r="E43" s="188"/>
      <c r="F43" s="204"/>
      <c r="G43" s="205"/>
      <c r="H43" s="205"/>
      <c r="I43" s="206"/>
    </row>
    <row r="44" spans="1:10" ht="12.75" customHeight="1" x14ac:dyDescent="0.2">
      <c r="A44" s="177"/>
      <c r="B44" s="14"/>
      <c r="C44" s="23"/>
      <c r="D44" s="186"/>
      <c r="E44" s="186"/>
      <c r="F44" s="207"/>
      <c r="G44" s="208"/>
      <c r="H44" s="208"/>
      <c r="I44" s="209"/>
    </row>
    <row r="45" spans="1:10" x14ac:dyDescent="0.2">
      <c r="A45" s="178"/>
      <c r="B45" s="43"/>
      <c r="C45" s="24"/>
      <c r="D45" s="187"/>
      <c r="E45" s="187"/>
      <c r="F45" s="210"/>
      <c r="G45" s="211"/>
      <c r="H45" s="211"/>
      <c r="I45" s="212"/>
    </row>
    <row r="46" spans="1:10" ht="13.5" thickBot="1" x14ac:dyDescent="0.25">
      <c r="A46" s="179"/>
      <c r="B46" s="15"/>
      <c r="C46" s="25"/>
      <c r="D46" s="188"/>
      <c r="E46" s="188"/>
      <c r="F46" s="213"/>
      <c r="G46" s="214"/>
      <c r="H46" s="214"/>
      <c r="I46" s="215"/>
    </row>
    <row r="47" spans="1:10" ht="12.75" customHeight="1" x14ac:dyDescent="0.2">
      <c r="A47" s="177"/>
      <c r="B47" s="14"/>
      <c r="C47" s="14"/>
      <c r="D47" s="186"/>
      <c r="E47" s="186"/>
      <c r="F47" s="189"/>
      <c r="G47" s="190"/>
      <c r="H47" s="190"/>
      <c r="I47" s="191"/>
    </row>
    <row r="48" spans="1:10" x14ac:dyDescent="0.2">
      <c r="A48" s="178"/>
      <c r="B48" s="43"/>
      <c r="C48" s="43"/>
      <c r="D48" s="187"/>
      <c r="E48" s="187"/>
      <c r="F48" s="192"/>
      <c r="G48" s="193"/>
      <c r="H48" s="193"/>
      <c r="I48" s="194"/>
    </row>
    <row r="49" spans="1:9" ht="13.5" thickBot="1" x14ac:dyDescent="0.25">
      <c r="A49" s="179"/>
      <c r="B49" s="15"/>
      <c r="C49" s="15"/>
      <c r="D49" s="188"/>
      <c r="E49" s="188"/>
      <c r="F49" s="195"/>
      <c r="G49" s="196"/>
      <c r="H49" s="196"/>
      <c r="I49" s="197"/>
    </row>
    <row r="50" spans="1:9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9" ht="19.5" customHeight="1" x14ac:dyDescent="0.2"/>
    <row r="53" spans="1:9" ht="6.75" customHeight="1" x14ac:dyDescent="0.2"/>
    <row r="54" spans="1:9" ht="14.25" customHeight="1" x14ac:dyDescent="0.2"/>
    <row r="55" spans="1:9" ht="24" customHeight="1" x14ac:dyDescent="0.2"/>
    <row r="56" spans="1:9" ht="12.75" customHeight="1" x14ac:dyDescent="0.2"/>
    <row r="59" spans="1:9" ht="12.75" customHeight="1" x14ac:dyDescent="0.2"/>
    <row r="62" spans="1:9" ht="12.75" customHeight="1" x14ac:dyDescent="0.2"/>
    <row r="65" ht="12.75" customHeight="1" x14ac:dyDescent="0.2"/>
    <row r="68" ht="12.75" customHeight="1" x14ac:dyDescent="0.2"/>
    <row r="71" ht="12.75" customHeight="1" x14ac:dyDescent="0.2"/>
    <row r="74" ht="12.75" customHeight="1" x14ac:dyDescent="0.2"/>
    <row r="77" ht="13.15" customHeight="1" x14ac:dyDescent="0.2"/>
    <row r="80" ht="12.75" customHeight="1" x14ac:dyDescent="0.2"/>
    <row r="83" ht="12.75" customHeight="1" x14ac:dyDescent="0.2"/>
    <row r="86" ht="12.75" customHeight="1" x14ac:dyDescent="0.2"/>
    <row r="89" ht="12.75" customHeight="1" x14ac:dyDescent="0.2"/>
    <row r="92" ht="12.75" customHeight="1" x14ac:dyDescent="0.2"/>
    <row r="95" ht="12.75" customHeight="1" x14ac:dyDescent="0.2"/>
    <row r="98" spans="1:9" ht="12.75" customHeight="1" x14ac:dyDescent="0.2"/>
    <row r="101" spans="1:9" ht="12.75" customHeight="1" x14ac:dyDescent="0.2"/>
    <row r="104" spans="1:9" s="11" customFormat="1" x14ac:dyDescent="0.2">
      <c r="A104"/>
      <c r="B104"/>
      <c r="C104"/>
      <c r="D104"/>
      <c r="E104"/>
      <c r="F104"/>
      <c r="G104"/>
      <c r="H104"/>
      <c r="I104"/>
    </row>
    <row r="109" spans="1:9" ht="12.75" customHeight="1" x14ac:dyDescent="0.2"/>
    <row r="164" ht="12.75" customHeight="1" x14ac:dyDescent="0.2"/>
  </sheetData>
  <mergeCells count="72">
    <mergeCell ref="A47:A49"/>
    <mergeCell ref="D47:D49"/>
    <mergeCell ref="E47:E49"/>
    <mergeCell ref="F47:I49"/>
    <mergeCell ref="A41:A43"/>
    <mergeCell ref="D41:D43"/>
    <mergeCell ref="E41:E43"/>
    <mergeCell ref="F41:I43"/>
    <mergeCell ref="A44:A46"/>
    <mergeCell ref="D44:D46"/>
    <mergeCell ref="E44:E46"/>
    <mergeCell ref="F44:I46"/>
    <mergeCell ref="A35:A37"/>
    <mergeCell ref="D35:D37"/>
    <mergeCell ref="E35:E37"/>
    <mergeCell ref="F35:I37"/>
    <mergeCell ref="A38:A40"/>
    <mergeCell ref="D38:D40"/>
    <mergeCell ref="E38:E40"/>
    <mergeCell ref="F38:I40"/>
    <mergeCell ref="A29:A31"/>
    <mergeCell ref="D29:D31"/>
    <mergeCell ref="E29:E31"/>
    <mergeCell ref="F29:I31"/>
    <mergeCell ref="A32:A34"/>
    <mergeCell ref="D32:D34"/>
    <mergeCell ref="E32:E34"/>
    <mergeCell ref="F32:I34"/>
    <mergeCell ref="A23:A25"/>
    <mergeCell ref="D23:D25"/>
    <mergeCell ref="E23:E25"/>
    <mergeCell ref="F23:I25"/>
    <mergeCell ref="A26:A28"/>
    <mergeCell ref="D26:D28"/>
    <mergeCell ref="E26:E28"/>
    <mergeCell ref="F26:I28"/>
    <mergeCell ref="A17:A19"/>
    <mergeCell ref="D17:D19"/>
    <mergeCell ref="E17:E19"/>
    <mergeCell ref="F17:I19"/>
    <mergeCell ref="A20:A22"/>
    <mergeCell ref="D20:D22"/>
    <mergeCell ref="E20:E22"/>
    <mergeCell ref="F20:I22"/>
    <mergeCell ref="A11:A13"/>
    <mergeCell ref="D11:D13"/>
    <mergeCell ref="E11:E13"/>
    <mergeCell ref="F11:I13"/>
    <mergeCell ref="A14:A16"/>
    <mergeCell ref="D14:D16"/>
    <mergeCell ref="E14:E16"/>
    <mergeCell ref="F14:I16"/>
    <mergeCell ref="A6:I6"/>
    <mergeCell ref="C7:D7"/>
    <mergeCell ref="F7:G7"/>
    <mergeCell ref="H7:I7"/>
    <mergeCell ref="H8:I8"/>
    <mergeCell ref="B9:B10"/>
    <mergeCell ref="C9:C10"/>
    <mergeCell ref="D9:D10"/>
    <mergeCell ref="E9:E10"/>
    <mergeCell ref="F10:I10"/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41D9-27D8-42E3-B2E6-579E9355CC64}">
  <dimension ref="A1:N164"/>
  <sheetViews>
    <sheetView topLeftCell="A40" workbookViewId="0">
      <selection activeCell="J10" sqref="J10:J48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</cols>
  <sheetData>
    <row r="1" spans="1:14" x14ac:dyDescent="0.2">
      <c r="A1" t="s">
        <v>0</v>
      </c>
      <c r="G1" s="17" t="s">
        <v>22</v>
      </c>
      <c r="H1" s="18">
        <v>2</v>
      </c>
    </row>
    <row r="2" spans="1:14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4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43665</v>
      </c>
      <c r="H3" s="164"/>
      <c r="I3" s="164"/>
    </row>
    <row r="4" spans="1:14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66</v>
      </c>
      <c r="H4" s="172"/>
      <c r="I4" s="173"/>
    </row>
    <row r="5" spans="1:14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4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4" x14ac:dyDescent="0.2">
      <c r="A7" s="19" t="s">
        <v>16</v>
      </c>
      <c r="B7" s="51" t="s">
        <v>67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4" x14ac:dyDescent="0.2">
      <c r="A8" s="20" t="s">
        <v>13</v>
      </c>
      <c r="B8" s="52" t="s">
        <v>68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4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4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</row>
    <row r="11" spans="1:14" ht="12.75" customHeight="1" x14ac:dyDescent="0.2">
      <c r="A11" s="177" t="s">
        <v>69</v>
      </c>
      <c r="B11" s="14" t="s">
        <v>8</v>
      </c>
      <c r="C11" s="23">
        <v>0</v>
      </c>
      <c r="D11" s="237">
        <v>0</v>
      </c>
      <c r="E11" s="237">
        <v>0.25</v>
      </c>
      <c r="F11" s="240"/>
      <c r="G11" s="241"/>
      <c r="H11" s="241"/>
      <c r="I11" s="242"/>
      <c r="J11" s="46"/>
    </row>
    <row r="12" spans="1:14" x14ac:dyDescent="0.2">
      <c r="A12" s="178"/>
      <c r="B12" s="43" t="s">
        <v>9</v>
      </c>
      <c r="C12" s="24">
        <v>0</v>
      </c>
      <c r="D12" s="187"/>
      <c r="E12" s="187"/>
      <c r="F12" s="243"/>
      <c r="G12" s="244"/>
      <c r="H12" s="244"/>
      <c r="I12" s="245"/>
      <c r="J12" s="44">
        <f>1*10/E11</f>
        <v>40</v>
      </c>
    </row>
    <row r="13" spans="1:14" ht="13.5" thickBot="1" x14ac:dyDescent="0.25">
      <c r="A13" s="179"/>
      <c r="B13" s="15" t="s">
        <v>10</v>
      </c>
      <c r="C13" s="25">
        <v>0</v>
      </c>
      <c r="D13" s="188"/>
      <c r="E13" s="188"/>
      <c r="F13" s="246"/>
      <c r="G13" s="247"/>
      <c r="H13" s="247"/>
      <c r="I13" s="248"/>
      <c r="J13" s="44"/>
    </row>
    <row r="14" spans="1:14" ht="12.75" customHeight="1" x14ac:dyDescent="0.2">
      <c r="A14" s="177" t="s">
        <v>70</v>
      </c>
      <c r="B14" s="28" t="s">
        <v>8</v>
      </c>
      <c r="C14" s="23">
        <v>44</v>
      </c>
      <c r="D14" s="148">
        <v>-2</v>
      </c>
      <c r="E14" s="148">
        <v>0.1</v>
      </c>
      <c r="F14" s="240" t="s">
        <v>50</v>
      </c>
      <c r="G14" s="241"/>
      <c r="H14" s="241"/>
      <c r="I14" s="242"/>
      <c r="J14" s="47"/>
      <c r="K14" s="30"/>
      <c r="L14" s="30"/>
    </row>
    <row r="15" spans="1:14" ht="12.75" customHeight="1" x14ac:dyDescent="0.2">
      <c r="A15" s="178"/>
      <c r="B15" s="31" t="s">
        <v>9</v>
      </c>
      <c r="C15" s="24">
        <v>44</v>
      </c>
      <c r="D15" s="149"/>
      <c r="E15" s="149"/>
      <c r="F15" s="243"/>
      <c r="G15" s="244"/>
      <c r="H15" s="244"/>
      <c r="I15" s="245"/>
      <c r="J15" s="44">
        <f>AVERAGE(C14:C16)*100*10/E14</f>
        <v>460000</v>
      </c>
      <c r="K15" s="50"/>
      <c r="L15" s="50"/>
      <c r="M15" s="50"/>
      <c r="N15" s="50"/>
    </row>
    <row r="16" spans="1:14" ht="13.5" customHeight="1" thickBot="1" x14ac:dyDescent="0.25">
      <c r="A16" s="179"/>
      <c r="B16" s="33" t="s">
        <v>10</v>
      </c>
      <c r="C16" s="25">
        <v>50</v>
      </c>
      <c r="D16" s="150"/>
      <c r="E16" s="150"/>
      <c r="F16" s="246"/>
      <c r="G16" s="247"/>
      <c r="H16" s="247"/>
      <c r="I16" s="248"/>
      <c r="J16" s="47"/>
    </row>
    <row r="17" spans="1:14" ht="12.75" customHeight="1" x14ac:dyDescent="0.2">
      <c r="A17" s="177" t="s">
        <v>71</v>
      </c>
      <c r="B17" s="35" t="s">
        <v>8</v>
      </c>
      <c r="C17" s="39">
        <v>206</v>
      </c>
      <c r="D17" s="148">
        <v>-2</v>
      </c>
      <c r="E17" s="160">
        <v>0.1</v>
      </c>
      <c r="F17" s="240" t="s">
        <v>50</v>
      </c>
      <c r="G17" s="241"/>
      <c r="H17" s="241"/>
      <c r="I17" s="242"/>
      <c r="J17" s="47"/>
      <c r="K17" s="50"/>
      <c r="L17" s="50"/>
      <c r="M17" s="50"/>
      <c r="N17" s="50"/>
    </row>
    <row r="18" spans="1:14" x14ac:dyDescent="0.2">
      <c r="A18" s="178"/>
      <c r="B18" s="36" t="s">
        <v>9</v>
      </c>
      <c r="C18" s="24">
        <v>205</v>
      </c>
      <c r="D18" s="149"/>
      <c r="E18" s="149"/>
      <c r="F18" s="243"/>
      <c r="G18" s="244"/>
      <c r="H18" s="244"/>
      <c r="I18" s="245"/>
      <c r="J18" s="44">
        <f>AVERAGE(C17:C19)*100*10/E17</f>
        <v>2013333.3333333337</v>
      </c>
    </row>
    <row r="19" spans="1:14" ht="13.5" thickBot="1" x14ac:dyDescent="0.25">
      <c r="A19" s="179"/>
      <c r="B19" s="37" t="s">
        <v>10</v>
      </c>
      <c r="C19" s="25">
        <v>193</v>
      </c>
      <c r="D19" s="150"/>
      <c r="E19" s="150"/>
      <c r="F19" s="246"/>
      <c r="G19" s="247"/>
      <c r="H19" s="247"/>
      <c r="I19" s="248"/>
      <c r="J19" s="47"/>
      <c r="K19" s="50"/>
      <c r="L19" s="50"/>
      <c r="M19" s="50"/>
      <c r="N19" s="50"/>
    </row>
    <row r="20" spans="1:14" ht="12.75" customHeight="1" x14ac:dyDescent="0.2">
      <c r="A20" s="177" t="s">
        <v>72</v>
      </c>
      <c r="B20" s="29" t="s">
        <v>8</v>
      </c>
      <c r="C20" s="29">
        <v>36</v>
      </c>
      <c r="D20" s="160">
        <v>-3</v>
      </c>
      <c r="E20" s="160">
        <v>0.1</v>
      </c>
      <c r="F20" s="240" t="s">
        <v>50</v>
      </c>
      <c r="G20" s="241"/>
      <c r="H20" s="241"/>
      <c r="I20" s="242"/>
      <c r="J20" s="47"/>
    </row>
    <row r="21" spans="1:14" x14ac:dyDescent="0.2">
      <c r="A21" s="178"/>
      <c r="B21" s="32" t="s">
        <v>9</v>
      </c>
      <c r="C21" s="32">
        <v>30</v>
      </c>
      <c r="D21" s="149"/>
      <c r="E21" s="149"/>
      <c r="F21" s="243"/>
      <c r="G21" s="244"/>
      <c r="H21" s="244"/>
      <c r="I21" s="245"/>
      <c r="J21" s="44">
        <f>AVERAGE(C20:C22)*1000*10/E20</f>
        <v>3466666.666666666</v>
      </c>
      <c r="K21" s="50"/>
      <c r="L21" s="50"/>
      <c r="M21" s="50"/>
      <c r="N21" s="50"/>
    </row>
    <row r="22" spans="1:14" ht="13.5" thickBot="1" x14ac:dyDescent="0.25">
      <c r="A22" s="179"/>
      <c r="B22" s="34" t="s">
        <v>10</v>
      </c>
      <c r="C22" s="34">
        <v>38</v>
      </c>
      <c r="D22" s="150"/>
      <c r="E22" s="150"/>
      <c r="F22" s="246"/>
      <c r="G22" s="247"/>
      <c r="H22" s="247"/>
      <c r="I22" s="248"/>
      <c r="J22" s="47"/>
    </row>
    <row r="23" spans="1:14" ht="12.75" customHeight="1" x14ac:dyDescent="0.2">
      <c r="A23" s="177" t="s">
        <v>73</v>
      </c>
      <c r="B23" s="35" t="s">
        <v>8</v>
      </c>
      <c r="C23" s="39">
        <v>212</v>
      </c>
      <c r="D23" s="148">
        <v>-2</v>
      </c>
      <c r="E23" s="148">
        <v>0.05</v>
      </c>
      <c r="F23" s="240" t="s">
        <v>50</v>
      </c>
      <c r="G23" s="241"/>
      <c r="H23" s="241"/>
      <c r="I23" s="242"/>
      <c r="J23" s="44"/>
      <c r="K23" s="50"/>
      <c r="L23" s="50"/>
      <c r="M23" s="50"/>
      <c r="N23" s="50"/>
    </row>
    <row r="24" spans="1:14" x14ac:dyDescent="0.2">
      <c r="A24" s="178"/>
      <c r="B24" s="36" t="s">
        <v>9</v>
      </c>
      <c r="C24" s="24">
        <v>206</v>
      </c>
      <c r="D24" s="149"/>
      <c r="E24" s="149"/>
      <c r="F24" s="243"/>
      <c r="G24" s="244"/>
      <c r="H24" s="244"/>
      <c r="I24" s="245"/>
      <c r="J24" s="44">
        <f>AVERAGE(C23:C25)*100*10/E23</f>
        <v>4000000</v>
      </c>
    </row>
    <row r="25" spans="1:14" ht="13.5" thickBot="1" x14ac:dyDescent="0.25">
      <c r="A25" s="179"/>
      <c r="B25" s="37" t="s">
        <v>10</v>
      </c>
      <c r="C25" s="25">
        <v>182</v>
      </c>
      <c r="D25" s="150"/>
      <c r="E25" s="150"/>
      <c r="F25" s="246"/>
      <c r="G25" s="247"/>
      <c r="H25" s="247"/>
      <c r="I25" s="248"/>
      <c r="J25" s="44"/>
      <c r="K25" s="50"/>
      <c r="L25" s="50"/>
      <c r="M25" s="50"/>
      <c r="N25" s="50"/>
    </row>
    <row r="26" spans="1:14" ht="12.75" customHeight="1" x14ac:dyDescent="0.2">
      <c r="A26" s="177" t="s">
        <v>74</v>
      </c>
      <c r="B26" s="29" t="s">
        <v>8</v>
      </c>
      <c r="C26" s="29">
        <v>0</v>
      </c>
      <c r="D26" s="160">
        <v>0</v>
      </c>
      <c r="E26" s="160">
        <v>0.25</v>
      </c>
      <c r="F26" s="240"/>
      <c r="G26" s="241"/>
      <c r="H26" s="241"/>
      <c r="I26" s="242"/>
      <c r="J26" s="44"/>
    </row>
    <row r="27" spans="1:14" x14ac:dyDescent="0.2">
      <c r="A27" s="178"/>
      <c r="B27" s="32" t="s">
        <v>9</v>
      </c>
      <c r="C27" s="32">
        <v>0</v>
      </c>
      <c r="D27" s="149"/>
      <c r="E27" s="149"/>
      <c r="F27" s="243"/>
      <c r="G27" s="244"/>
      <c r="H27" s="244"/>
      <c r="I27" s="245"/>
      <c r="J27" s="44">
        <f>1*10/E26</f>
        <v>40</v>
      </c>
      <c r="K27" s="50"/>
      <c r="L27" s="50"/>
      <c r="M27" s="50"/>
      <c r="N27" s="50"/>
    </row>
    <row r="28" spans="1:14" ht="13.5" thickBot="1" x14ac:dyDescent="0.25">
      <c r="A28" s="179"/>
      <c r="B28" s="34" t="s">
        <v>10</v>
      </c>
      <c r="C28" s="34">
        <v>0</v>
      </c>
      <c r="D28" s="150"/>
      <c r="E28" s="150"/>
      <c r="F28" s="246"/>
      <c r="G28" s="247"/>
      <c r="H28" s="247"/>
      <c r="I28" s="248"/>
    </row>
    <row r="29" spans="1:14" ht="12.75" customHeight="1" x14ac:dyDescent="0.2">
      <c r="A29" s="177" t="s">
        <v>75</v>
      </c>
      <c r="B29" s="14" t="s">
        <v>8</v>
      </c>
      <c r="C29" s="14">
        <v>65</v>
      </c>
      <c r="D29" s="160">
        <v>-2</v>
      </c>
      <c r="E29" s="160">
        <v>0.05</v>
      </c>
      <c r="F29" s="240" t="s">
        <v>50</v>
      </c>
      <c r="G29" s="241"/>
      <c r="H29" s="241"/>
      <c r="I29" s="242"/>
      <c r="K29" s="50"/>
      <c r="L29" s="50"/>
      <c r="M29" s="50"/>
      <c r="N29" s="50"/>
    </row>
    <row r="30" spans="1:14" x14ac:dyDescent="0.2">
      <c r="A30" s="178"/>
      <c r="B30" s="43" t="s">
        <v>9</v>
      </c>
      <c r="C30" s="43">
        <v>62</v>
      </c>
      <c r="D30" s="149"/>
      <c r="E30" s="149"/>
      <c r="F30" s="243"/>
      <c r="G30" s="244"/>
      <c r="H30" s="244"/>
      <c r="I30" s="245"/>
      <c r="J30" s="44">
        <f>AVERAGE(C29:C31)*100*10/E29</f>
        <v>1226666.6666666667</v>
      </c>
    </row>
    <row r="31" spans="1:14" ht="13.5" thickBot="1" x14ac:dyDescent="0.25">
      <c r="A31" s="179"/>
      <c r="B31" s="15" t="s">
        <v>10</v>
      </c>
      <c r="C31" s="15">
        <v>57</v>
      </c>
      <c r="D31" s="150"/>
      <c r="E31" s="150"/>
      <c r="F31" s="246"/>
      <c r="G31" s="247"/>
      <c r="H31" s="247"/>
      <c r="I31" s="248"/>
      <c r="K31" s="50"/>
      <c r="L31" s="50"/>
      <c r="M31" s="50"/>
      <c r="N31" s="50"/>
    </row>
    <row r="32" spans="1:14" ht="13.15" customHeight="1" x14ac:dyDescent="0.2">
      <c r="A32" s="177" t="s">
        <v>76</v>
      </c>
      <c r="B32" s="14" t="s">
        <v>8</v>
      </c>
      <c r="C32" s="14">
        <v>173</v>
      </c>
      <c r="D32" s="160">
        <v>-2</v>
      </c>
      <c r="E32" s="160">
        <v>0.05</v>
      </c>
      <c r="F32" s="240" t="s">
        <v>50</v>
      </c>
      <c r="G32" s="241"/>
      <c r="H32" s="241"/>
      <c r="I32" s="242"/>
    </row>
    <row r="33" spans="1:14" x14ac:dyDescent="0.2">
      <c r="A33" s="178"/>
      <c r="B33" s="43" t="s">
        <v>9</v>
      </c>
      <c r="C33" s="43">
        <v>212</v>
      </c>
      <c r="D33" s="149"/>
      <c r="E33" s="149"/>
      <c r="F33" s="243"/>
      <c r="G33" s="244"/>
      <c r="H33" s="244"/>
      <c r="I33" s="245"/>
      <c r="J33" s="44">
        <f>AVERAGE(C32:C34)*100*10/E32</f>
        <v>4040000</v>
      </c>
      <c r="K33" s="50"/>
      <c r="L33" s="50"/>
      <c r="M33" s="50"/>
      <c r="N33" s="50"/>
    </row>
    <row r="34" spans="1:14" ht="13.5" thickBot="1" x14ac:dyDescent="0.25">
      <c r="A34" s="179"/>
      <c r="B34" s="15" t="s">
        <v>10</v>
      </c>
      <c r="C34" s="15">
        <v>221</v>
      </c>
      <c r="D34" s="150"/>
      <c r="E34" s="150"/>
      <c r="F34" s="246"/>
      <c r="G34" s="247"/>
      <c r="H34" s="247"/>
      <c r="I34" s="248"/>
    </row>
    <row r="35" spans="1:14" ht="12.75" customHeight="1" x14ac:dyDescent="0.2">
      <c r="A35" s="177" t="s">
        <v>77</v>
      </c>
      <c r="B35" s="14" t="s">
        <v>8</v>
      </c>
      <c r="C35" s="23">
        <v>206</v>
      </c>
      <c r="D35" s="160">
        <v>-2</v>
      </c>
      <c r="E35" s="160">
        <v>0.05</v>
      </c>
      <c r="F35" s="240" t="s">
        <v>50</v>
      </c>
      <c r="G35" s="241"/>
      <c r="H35" s="241"/>
      <c r="I35" s="242"/>
      <c r="J35" s="50"/>
      <c r="K35" s="50"/>
      <c r="L35" s="50"/>
      <c r="M35" s="50"/>
      <c r="N35" s="50"/>
    </row>
    <row r="36" spans="1:14" x14ac:dyDescent="0.2">
      <c r="A36" s="178"/>
      <c r="B36" s="43" t="s">
        <v>9</v>
      </c>
      <c r="C36" s="24">
        <v>243</v>
      </c>
      <c r="D36" s="149"/>
      <c r="E36" s="149"/>
      <c r="F36" s="243"/>
      <c r="G36" s="244"/>
      <c r="H36" s="244"/>
      <c r="I36" s="245"/>
      <c r="J36" s="44">
        <f>AVERAGE(C35:C37)*100*10/E35</f>
        <v>4446666.666666667</v>
      </c>
    </row>
    <row r="37" spans="1:14" ht="13.5" thickBot="1" x14ac:dyDescent="0.25">
      <c r="A37" s="179"/>
      <c r="B37" s="15" t="s">
        <v>10</v>
      </c>
      <c r="C37" s="25">
        <v>218</v>
      </c>
      <c r="D37" s="150"/>
      <c r="E37" s="150"/>
      <c r="F37" s="246"/>
      <c r="G37" s="247"/>
      <c r="H37" s="247"/>
      <c r="I37" s="248"/>
      <c r="J37" s="50"/>
      <c r="K37" s="50"/>
      <c r="L37" s="50"/>
      <c r="M37" s="50"/>
      <c r="N37" s="50"/>
    </row>
    <row r="38" spans="1:14" ht="12.75" customHeight="1" x14ac:dyDescent="0.2">
      <c r="A38" s="177" t="s">
        <v>78</v>
      </c>
      <c r="B38" s="14" t="s">
        <v>8</v>
      </c>
      <c r="C38" s="14">
        <v>234</v>
      </c>
      <c r="D38" s="160">
        <v>-2</v>
      </c>
      <c r="E38" s="160">
        <v>0.05</v>
      </c>
      <c r="F38" s="240" t="s">
        <v>50</v>
      </c>
      <c r="G38" s="241"/>
      <c r="H38" s="241"/>
      <c r="I38" s="242"/>
    </row>
    <row r="39" spans="1:14" x14ac:dyDescent="0.2">
      <c r="A39" s="178"/>
      <c r="B39" s="43" t="s">
        <v>9</v>
      </c>
      <c r="C39" s="43">
        <v>243</v>
      </c>
      <c r="D39" s="149"/>
      <c r="E39" s="149"/>
      <c r="F39" s="243"/>
      <c r="G39" s="244"/>
      <c r="H39" s="244"/>
      <c r="I39" s="245"/>
      <c r="J39" s="44">
        <f>AVERAGE(C38:C40)*100*10/E38</f>
        <v>5006666.666666667</v>
      </c>
      <c r="K39" s="50"/>
      <c r="L39" s="50"/>
      <c r="M39" s="50"/>
      <c r="N39" s="50"/>
    </row>
    <row r="40" spans="1:14" ht="13.5" thickBot="1" x14ac:dyDescent="0.25">
      <c r="A40" s="179"/>
      <c r="B40" s="15" t="s">
        <v>10</v>
      </c>
      <c r="C40" s="15">
        <v>274</v>
      </c>
      <c r="D40" s="150"/>
      <c r="E40" s="150"/>
      <c r="F40" s="246"/>
      <c r="G40" s="247"/>
      <c r="H40" s="247"/>
      <c r="I40" s="248"/>
    </row>
    <row r="41" spans="1:14" ht="12.75" customHeight="1" x14ac:dyDescent="0.2">
      <c r="A41" s="177" t="s">
        <v>79</v>
      </c>
      <c r="B41" s="14" t="s">
        <v>8</v>
      </c>
      <c r="C41" s="14">
        <v>124</v>
      </c>
      <c r="D41" s="186">
        <v>-2</v>
      </c>
      <c r="E41" s="186">
        <v>0.05</v>
      </c>
      <c r="F41" s="240" t="s">
        <v>50</v>
      </c>
      <c r="G41" s="241"/>
      <c r="H41" s="241"/>
      <c r="I41" s="242"/>
      <c r="J41" s="50"/>
      <c r="K41" s="50"/>
      <c r="L41" s="50"/>
      <c r="M41" s="50"/>
      <c r="N41" s="50"/>
    </row>
    <row r="42" spans="1:14" x14ac:dyDescent="0.2">
      <c r="A42" s="178"/>
      <c r="B42" s="43" t="s">
        <v>9</v>
      </c>
      <c r="C42" s="43">
        <v>147</v>
      </c>
      <c r="D42" s="187"/>
      <c r="E42" s="187"/>
      <c r="F42" s="243"/>
      <c r="G42" s="244"/>
      <c r="H42" s="244"/>
      <c r="I42" s="245"/>
      <c r="J42" s="44">
        <f>AVERAGE(C41:C43)*100*10/E41</f>
        <v>2866666.6666666665</v>
      </c>
    </row>
    <row r="43" spans="1:14" ht="13.5" thickBot="1" x14ac:dyDescent="0.25">
      <c r="A43" s="179"/>
      <c r="B43" s="15" t="s">
        <v>10</v>
      </c>
      <c r="C43" s="15">
        <v>159</v>
      </c>
      <c r="D43" s="188"/>
      <c r="E43" s="188"/>
      <c r="F43" s="246"/>
      <c r="G43" s="247"/>
      <c r="H43" s="247"/>
      <c r="I43" s="248"/>
    </row>
    <row r="44" spans="1:14" ht="12.75" customHeight="1" x14ac:dyDescent="0.2">
      <c r="A44" s="177" t="s">
        <v>80</v>
      </c>
      <c r="B44" s="14" t="s">
        <v>8</v>
      </c>
      <c r="C44" s="23">
        <v>77</v>
      </c>
      <c r="D44" s="186">
        <v>-3</v>
      </c>
      <c r="E44" s="186">
        <v>0.1</v>
      </c>
      <c r="F44" s="240" t="s">
        <v>50</v>
      </c>
      <c r="G44" s="241"/>
      <c r="H44" s="241"/>
      <c r="I44" s="242"/>
    </row>
    <row r="45" spans="1:14" x14ac:dyDescent="0.2">
      <c r="A45" s="178"/>
      <c r="B45" s="43" t="s">
        <v>9</v>
      </c>
      <c r="C45" s="24">
        <v>78</v>
      </c>
      <c r="D45" s="187"/>
      <c r="E45" s="187"/>
      <c r="F45" s="243"/>
      <c r="G45" s="244"/>
      <c r="H45" s="244"/>
      <c r="I45" s="245"/>
      <c r="J45" s="44">
        <f>AVERAGE(C44:C46)*1000*10/E44</f>
        <v>7666666.666666667</v>
      </c>
    </row>
    <row r="46" spans="1:14" ht="13.5" thickBot="1" x14ac:dyDescent="0.25">
      <c r="A46" s="179"/>
      <c r="B46" s="15" t="s">
        <v>10</v>
      </c>
      <c r="C46" s="25">
        <v>75</v>
      </c>
      <c r="D46" s="188"/>
      <c r="E46" s="188"/>
      <c r="F46" s="246"/>
      <c r="G46" s="247"/>
      <c r="H46" s="247"/>
      <c r="I46" s="248"/>
    </row>
    <row r="47" spans="1:14" ht="12.75" customHeight="1" x14ac:dyDescent="0.2">
      <c r="A47" s="177" t="s">
        <v>81</v>
      </c>
      <c r="B47" s="14" t="s">
        <v>8</v>
      </c>
      <c r="C47" s="14">
        <v>0</v>
      </c>
      <c r="D47" s="237">
        <v>0</v>
      </c>
      <c r="E47" s="237">
        <v>0.25</v>
      </c>
      <c r="F47" s="240" t="s">
        <v>50</v>
      </c>
      <c r="G47" s="241"/>
      <c r="H47" s="241"/>
      <c r="I47" s="242"/>
    </row>
    <row r="48" spans="1:14" x14ac:dyDescent="0.2">
      <c r="A48" s="178"/>
      <c r="B48" s="43" t="s">
        <v>9</v>
      </c>
      <c r="C48" s="43">
        <v>0</v>
      </c>
      <c r="D48" s="187"/>
      <c r="E48" s="187"/>
      <c r="F48" s="243"/>
      <c r="G48" s="244"/>
      <c r="H48" s="244"/>
      <c r="I48" s="245"/>
      <c r="J48" s="44">
        <f>1*10/E47</f>
        <v>40</v>
      </c>
    </row>
    <row r="49" spans="1:10" ht="13.5" thickBot="1" x14ac:dyDescent="0.25">
      <c r="A49" s="179"/>
      <c r="B49" s="15" t="s">
        <v>10</v>
      </c>
      <c r="C49" s="15">
        <v>0</v>
      </c>
      <c r="D49" s="188"/>
      <c r="E49" s="188"/>
      <c r="F49" s="246"/>
      <c r="G49" s="247"/>
      <c r="H49" s="247"/>
      <c r="I49" s="248"/>
    </row>
    <row r="50" spans="1:10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10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10" ht="19.5" customHeight="1" x14ac:dyDescent="0.2"/>
    <row r="53" spans="1:10" ht="6.75" customHeight="1" x14ac:dyDescent="0.2"/>
    <row r="54" spans="1:10" ht="14.25" customHeight="1" x14ac:dyDescent="0.2">
      <c r="A54" s="53"/>
      <c r="B54" s="249" t="s">
        <v>21</v>
      </c>
      <c r="C54" s="251" t="s">
        <v>82</v>
      </c>
      <c r="D54" s="253" t="s">
        <v>24</v>
      </c>
      <c r="E54" s="255" t="s">
        <v>25</v>
      </c>
      <c r="F54" s="54"/>
      <c r="G54" s="55" t="s">
        <v>83</v>
      </c>
      <c r="H54" s="55">
        <v>2</v>
      </c>
      <c r="I54" s="56"/>
    </row>
    <row r="55" spans="1:10" ht="24" customHeight="1" thickBot="1" x14ac:dyDescent="0.25">
      <c r="A55" s="57" t="s">
        <v>7</v>
      </c>
      <c r="B55" s="250"/>
      <c r="C55" s="252"/>
      <c r="D55" s="254"/>
      <c r="E55" s="256"/>
      <c r="F55" s="257" t="s">
        <v>18</v>
      </c>
      <c r="G55" s="257"/>
      <c r="H55" s="257"/>
      <c r="I55" s="257"/>
    </row>
    <row r="56" spans="1:10" ht="12.75" customHeight="1" x14ac:dyDescent="0.2">
      <c r="A56" s="177" t="s">
        <v>84</v>
      </c>
      <c r="B56" s="14" t="s">
        <v>8</v>
      </c>
      <c r="C56" s="14">
        <v>0</v>
      </c>
      <c r="D56" s="237">
        <v>0</v>
      </c>
      <c r="E56" s="237">
        <v>0.25</v>
      </c>
      <c r="F56" s="240" t="s">
        <v>50</v>
      </c>
      <c r="G56" s="241"/>
      <c r="H56" s="241"/>
      <c r="I56" s="242"/>
    </row>
    <row r="57" spans="1:10" x14ac:dyDescent="0.2">
      <c r="A57" s="178"/>
      <c r="B57" s="43" t="s">
        <v>9</v>
      </c>
      <c r="C57" s="43">
        <v>0</v>
      </c>
      <c r="D57" s="187"/>
      <c r="E57" s="187"/>
      <c r="F57" s="243"/>
      <c r="G57" s="244"/>
      <c r="H57" s="244"/>
      <c r="I57" s="245"/>
      <c r="J57" s="44">
        <f>1*10/E56</f>
        <v>40</v>
      </c>
    </row>
    <row r="58" spans="1:10" ht="13.5" thickBot="1" x14ac:dyDescent="0.25">
      <c r="A58" s="179"/>
      <c r="B58" s="15" t="s">
        <v>10</v>
      </c>
      <c r="C58" s="15">
        <v>0</v>
      </c>
      <c r="D58" s="188"/>
      <c r="E58" s="188"/>
      <c r="F58" s="246"/>
      <c r="G58" s="247"/>
      <c r="H58" s="247"/>
      <c r="I58" s="248"/>
    </row>
    <row r="59" spans="1:10" ht="12.75" customHeight="1" x14ac:dyDescent="0.2">
      <c r="A59" s="177" t="s">
        <v>39</v>
      </c>
      <c r="B59" s="58" t="s">
        <v>8</v>
      </c>
      <c r="C59" s="14">
        <v>0</v>
      </c>
      <c r="D59" s="237" t="s">
        <v>40</v>
      </c>
      <c r="E59" s="237" t="s">
        <v>40</v>
      </c>
      <c r="F59" s="198"/>
      <c r="G59" s="199"/>
      <c r="H59" s="199"/>
      <c r="I59" s="200"/>
    </row>
    <row r="60" spans="1:10" x14ac:dyDescent="0.2">
      <c r="A60" s="178"/>
      <c r="B60" s="59" t="s">
        <v>9</v>
      </c>
      <c r="C60" s="43">
        <v>0</v>
      </c>
      <c r="D60" s="187"/>
      <c r="E60" s="187"/>
      <c r="F60" s="201"/>
      <c r="G60" s="202"/>
      <c r="H60" s="202"/>
      <c r="I60" s="203"/>
    </row>
    <row r="61" spans="1:10" ht="13.5" thickBot="1" x14ac:dyDescent="0.25">
      <c r="A61" s="179"/>
      <c r="B61" s="60" t="s">
        <v>10</v>
      </c>
      <c r="C61" s="15">
        <v>0</v>
      </c>
      <c r="D61" s="188"/>
      <c r="E61" s="188"/>
      <c r="F61" s="204"/>
      <c r="G61" s="205"/>
      <c r="H61" s="205"/>
      <c r="I61" s="206"/>
    </row>
    <row r="62" spans="1:10" ht="12.75" customHeight="1" x14ac:dyDescent="0.2">
      <c r="A62" s="177" t="s">
        <v>38</v>
      </c>
      <c r="B62" s="58" t="s">
        <v>8</v>
      </c>
      <c r="C62" s="14">
        <v>0</v>
      </c>
      <c r="D62" s="237" t="s">
        <v>40</v>
      </c>
      <c r="E62" s="237" t="s">
        <v>40</v>
      </c>
      <c r="F62" s="198"/>
      <c r="G62" s="199"/>
      <c r="H62" s="199"/>
      <c r="I62" s="200"/>
    </row>
    <row r="63" spans="1:10" x14ac:dyDescent="0.2">
      <c r="A63" s="178"/>
      <c r="B63" s="59" t="s">
        <v>9</v>
      </c>
      <c r="C63" s="43">
        <v>0</v>
      </c>
      <c r="D63" s="187"/>
      <c r="E63" s="187"/>
      <c r="F63" s="201"/>
      <c r="G63" s="202"/>
      <c r="H63" s="202"/>
      <c r="I63" s="203"/>
    </row>
    <row r="64" spans="1:10" ht="13.5" thickBot="1" x14ac:dyDescent="0.25">
      <c r="A64" s="179"/>
      <c r="B64" s="60" t="s">
        <v>10</v>
      </c>
      <c r="C64" s="15">
        <v>0</v>
      </c>
      <c r="D64" s="188"/>
      <c r="E64" s="188"/>
      <c r="F64" s="204"/>
      <c r="G64" s="205"/>
      <c r="H64" s="205"/>
      <c r="I64" s="206"/>
    </row>
    <row r="65" spans="1:9" ht="12.75" customHeight="1" x14ac:dyDescent="0.2">
      <c r="A65" s="61"/>
      <c r="B65" s="14"/>
      <c r="C65" s="14"/>
      <c r="D65" s="237"/>
      <c r="E65" s="237"/>
      <c r="F65" s="198"/>
      <c r="G65" s="199"/>
      <c r="H65" s="199"/>
      <c r="I65" s="200"/>
    </row>
    <row r="66" spans="1:9" x14ac:dyDescent="0.2">
      <c r="A66" s="62"/>
      <c r="B66" s="43"/>
      <c r="C66" s="1"/>
      <c r="D66" s="187"/>
      <c r="E66" s="187"/>
      <c r="F66" s="201"/>
      <c r="G66" s="202"/>
      <c r="H66" s="202"/>
      <c r="I66" s="203"/>
    </row>
    <row r="67" spans="1:9" ht="13.5" thickBot="1" x14ac:dyDescent="0.25">
      <c r="A67" s="63"/>
      <c r="B67" s="15"/>
      <c r="C67" s="64"/>
      <c r="D67" s="188"/>
      <c r="E67" s="188"/>
      <c r="F67" s="204"/>
      <c r="G67" s="205"/>
      <c r="H67" s="205"/>
      <c r="I67" s="206"/>
    </row>
    <row r="68" spans="1:9" ht="12.75" customHeight="1" x14ac:dyDescent="0.2">
      <c r="A68" s="61"/>
      <c r="B68" s="14"/>
      <c r="C68" s="65"/>
      <c r="D68" s="237"/>
      <c r="E68" s="237"/>
      <c r="F68" s="198"/>
      <c r="G68" s="199"/>
      <c r="H68" s="199"/>
      <c r="I68" s="200"/>
    </row>
    <row r="69" spans="1:9" x14ac:dyDescent="0.2">
      <c r="A69" s="62"/>
      <c r="B69" s="43"/>
      <c r="C69" s="1"/>
      <c r="D69" s="187"/>
      <c r="E69" s="187"/>
      <c r="F69" s="201"/>
      <c r="G69" s="202"/>
      <c r="H69" s="202"/>
      <c r="I69" s="203"/>
    </row>
    <row r="70" spans="1:9" ht="13.5" thickBot="1" x14ac:dyDescent="0.25">
      <c r="A70" s="63"/>
      <c r="B70" s="15"/>
      <c r="C70" s="64"/>
      <c r="D70" s="188"/>
      <c r="E70" s="188"/>
      <c r="F70" s="204"/>
      <c r="G70" s="205"/>
      <c r="H70" s="205"/>
      <c r="I70" s="206"/>
    </row>
    <row r="71" spans="1:9" ht="12.75" customHeight="1" x14ac:dyDescent="0.2">
      <c r="A71" s="61"/>
      <c r="B71" s="14"/>
      <c r="C71" s="65"/>
      <c r="D71" s="237"/>
      <c r="E71" s="237"/>
      <c r="F71" s="198"/>
      <c r="G71" s="199"/>
      <c r="H71" s="199"/>
      <c r="I71" s="200"/>
    </row>
    <row r="72" spans="1:9" x14ac:dyDescent="0.2">
      <c r="A72" s="62"/>
      <c r="B72" s="43"/>
      <c r="C72" s="1"/>
      <c r="D72" s="187"/>
      <c r="E72" s="187"/>
      <c r="F72" s="201"/>
      <c r="G72" s="202"/>
      <c r="H72" s="202"/>
      <c r="I72" s="203"/>
    </row>
    <row r="73" spans="1:9" ht="13.5" thickBot="1" x14ac:dyDescent="0.25">
      <c r="A73" s="63"/>
      <c r="B73" s="15"/>
      <c r="C73" s="64"/>
      <c r="D73" s="188"/>
      <c r="E73" s="188"/>
      <c r="F73" s="204"/>
      <c r="G73" s="205"/>
      <c r="H73" s="205"/>
      <c r="I73" s="206"/>
    </row>
    <row r="74" spans="1:9" ht="12.75" customHeight="1" x14ac:dyDescent="0.2">
      <c r="A74" s="61"/>
      <c r="B74" s="14"/>
      <c r="C74" s="65"/>
      <c r="D74" s="237"/>
      <c r="E74" s="237"/>
      <c r="F74" s="198"/>
      <c r="G74" s="199"/>
      <c r="H74" s="199"/>
      <c r="I74" s="200"/>
    </row>
    <row r="75" spans="1:9" x14ac:dyDescent="0.2">
      <c r="A75" s="62"/>
      <c r="B75" s="43"/>
      <c r="C75" s="1"/>
      <c r="D75" s="187"/>
      <c r="E75" s="187"/>
      <c r="F75" s="201"/>
      <c r="G75" s="202"/>
      <c r="H75" s="202"/>
      <c r="I75" s="203"/>
    </row>
    <row r="76" spans="1:9" ht="13.5" thickBot="1" x14ac:dyDescent="0.25">
      <c r="A76" s="63"/>
      <c r="B76" s="15"/>
      <c r="C76" s="64"/>
      <c r="D76" s="188"/>
      <c r="E76" s="188"/>
      <c r="F76" s="204"/>
      <c r="G76" s="205"/>
      <c r="H76" s="205"/>
      <c r="I76" s="206"/>
    </row>
    <row r="77" spans="1:9" ht="13.15" customHeight="1" x14ac:dyDescent="0.2">
      <c r="A77" s="61"/>
      <c r="B77" s="14"/>
      <c r="C77" s="65"/>
      <c r="D77" s="237"/>
      <c r="E77" s="237"/>
      <c r="F77" s="198"/>
      <c r="G77" s="199"/>
      <c r="H77" s="199"/>
      <c r="I77" s="200"/>
    </row>
    <row r="78" spans="1:9" x14ac:dyDescent="0.2">
      <c r="A78" s="62"/>
      <c r="B78" s="43"/>
      <c r="C78" s="1"/>
      <c r="D78" s="187"/>
      <c r="E78" s="187"/>
      <c r="F78" s="201"/>
      <c r="G78" s="202"/>
      <c r="H78" s="202"/>
      <c r="I78" s="203"/>
    </row>
    <row r="79" spans="1:9" ht="13.5" thickBot="1" x14ac:dyDescent="0.25">
      <c r="A79" s="63"/>
      <c r="B79" s="15"/>
      <c r="C79" s="64"/>
      <c r="D79" s="188"/>
      <c r="E79" s="188"/>
      <c r="F79" s="204"/>
      <c r="G79" s="205"/>
      <c r="H79" s="205"/>
      <c r="I79" s="206"/>
    </row>
    <row r="80" spans="1:9" ht="12.75" customHeight="1" x14ac:dyDescent="0.2">
      <c r="A80" s="66"/>
      <c r="B80" s="14"/>
      <c r="C80" s="65"/>
      <c r="D80" s="237"/>
      <c r="E80" s="237"/>
      <c r="F80" s="198"/>
      <c r="G80" s="199"/>
      <c r="H80" s="199"/>
      <c r="I80" s="200"/>
    </row>
    <row r="81" spans="1:9" x14ac:dyDescent="0.2">
      <c r="A81" s="62"/>
      <c r="B81" s="43"/>
      <c r="C81" s="1"/>
      <c r="D81" s="187"/>
      <c r="E81" s="187"/>
      <c r="F81" s="201"/>
      <c r="G81" s="202"/>
      <c r="H81" s="202"/>
      <c r="I81" s="203"/>
    </row>
    <row r="82" spans="1:9" ht="13.5" thickBot="1" x14ac:dyDescent="0.25">
      <c r="A82" s="67"/>
      <c r="B82" s="15"/>
      <c r="C82" s="64"/>
      <c r="D82" s="188"/>
      <c r="E82" s="188"/>
      <c r="F82" s="204"/>
      <c r="G82" s="205"/>
      <c r="H82" s="205"/>
      <c r="I82" s="206"/>
    </row>
    <row r="83" spans="1:9" ht="12.75" customHeight="1" x14ac:dyDescent="0.2">
      <c r="A83" s="61"/>
      <c r="B83" s="14"/>
      <c r="C83" s="65"/>
      <c r="D83" s="237"/>
      <c r="E83" s="237"/>
      <c r="F83" s="198"/>
      <c r="G83" s="199"/>
      <c r="H83" s="199"/>
      <c r="I83" s="200"/>
    </row>
    <row r="84" spans="1:9" x14ac:dyDescent="0.2">
      <c r="A84" s="62"/>
      <c r="B84" s="43"/>
      <c r="C84" s="1"/>
      <c r="D84" s="187"/>
      <c r="E84" s="187"/>
      <c r="F84" s="201"/>
      <c r="G84" s="202"/>
      <c r="H84" s="202"/>
      <c r="I84" s="203"/>
    </row>
    <row r="85" spans="1:9" ht="13.5" thickBot="1" x14ac:dyDescent="0.25">
      <c r="A85" s="63"/>
      <c r="B85" s="15"/>
      <c r="C85" s="64"/>
      <c r="D85" s="188"/>
      <c r="E85" s="188"/>
      <c r="F85" s="204"/>
      <c r="G85" s="205"/>
      <c r="H85" s="205"/>
      <c r="I85" s="206"/>
    </row>
    <row r="86" spans="1:9" ht="12.75" customHeight="1" x14ac:dyDescent="0.2">
      <c r="A86" s="61"/>
      <c r="B86" s="14"/>
      <c r="C86" s="65"/>
      <c r="D86" s="237"/>
      <c r="E86" s="237"/>
      <c r="F86" s="198"/>
      <c r="G86" s="199"/>
      <c r="H86" s="199"/>
      <c r="I86" s="200"/>
    </row>
    <row r="87" spans="1:9" x14ac:dyDescent="0.2">
      <c r="A87" s="62"/>
      <c r="B87" s="43"/>
      <c r="C87" s="1"/>
      <c r="D87" s="187"/>
      <c r="E87" s="187"/>
      <c r="F87" s="201"/>
      <c r="G87" s="202"/>
      <c r="H87" s="202"/>
      <c r="I87" s="203"/>
    </row>
    <row r="88" spans="1:9" ht="13.5" thickBot="1" x14ac:dyDescent="0.25">
      <c r="A88" s="63"/>
      <c r="B88" s="15"/>
      <c r="C88" s="64"/>
      <c r="D88" s="188"/>
      <c r="E88" s="188"/>
      <c r="F88" s="204"/>
      <c r="G88" s="205"/>
      <c r="H88" s="205"/>
      <c r="I88" s="206"/>
    </row>
    <row r="89" spans="1:9" ht="12.75" customHeight="1" x14ac:dyDescent="0.2">
      <c r="A89" s="68"/>
      <c r="B89" s="14"/>
      <c r="C89" s="65"/>
      <c r="D89" s="237"/>
      <c r="E89" s="237"/>
      <c r="F89" s="198"/>
      <c r="G89" s="199"/>
      <c r="H89" s="199"/>
      <c r="I89" s="200"/>
    </row>
    <row r="90" spans="1:9" x14ac:dyDescent="0.2">
      <c r="A90" s="62"/>
      <c r="B90" s="43"/>
      <c r="C90" s="1"/>
      <c r="D90" s="187"/>
      <c r="E90" s="187"/>
      <c r="F90" s="201"/>
      <c r="G90" s="202"/>
      <c r="H90" s="202"/>
      <c r="I90" s="203"/>
    </row>
    <row r="91" spans="1:9" ht="13.5" thickBot="1" x14ac:dyDescent="0.25">
      <c r="A91" s="69"/>
      <c r="B91" s="15"/>
      <c r="C91" s="64"/>
      <c r="D91" s="188"/>
      <c r="E91" s="188"/>
      <c r="F91" s="204"/>
      <c r="G91" s="205"/>
      <c r="H91" s="205"/>
      <c r="I91" s="206"/>
    </row>
    <row r="92" spans="1:9" ht="12.75" customHeight="1" x14ac:dyDescent="0.2">
      <c r="A92" s="61"/>
      <c r="B92" s="14"/>
      <c r="C92" s="65"/>
      <c r="D92" s="237"/>
      <c r="E92" s="237"/>
      <c r="F92" s="198"/>
      <c r="G92" s="199"/>
      <c r="H92" s="199"/>
      <c r="I92" s="200"/>
    </row>
    <row r="93" spans="1:9" x14ac:dyDescent="0.2">
      <c r="A93" s="62"/>
      <c r="B93" s="43"/>
      <c r="C93" s="1"/>
      <c r="D93" s="187"/>
      <c r="E93" s="187"/>
      <c r="F93" s="201"/>
      <c r="G93" s="202"/>
      <c r="H93" s="202"/>
      <c r="I93" s="203"/>
    </row>
    <row r="94" spans="1:9" ht="13.5" thickBot="1" x14ac:dyDescent="0.25">
      <c r="A94" s="63"/>
      <c r="B94" s="15"/>
      <c r="C94" s="64"/>
      <c r="D94" s="188"/>
      <c r="E94" s="188"/>
      <c r="F94" s="204"/>
      <c r="G94" s="205"/>
      <c r="H94" s="205"/>
      <c r="I94" s="206"/>
    </row>
    <row r="95" spans="1:9" ht="12.75" customHeight="1" x14ac:dyDescent="0.2">
      <c r="A95" s="61"/>
      <c r="B95" s="14"/>
      <c r="C95" s="65"/>
      <c r="D95" s="237"/>
      <c r="E95" s="237"/>
      <c r="F95" s="198"/>
      <c r="G95" s="199"/>
      <c r="H95" s="199"/>
      <c r="I95" s="200"/>
    </row>
    <row r="96" spans="1:9" x14ac:dyDescent="0.2">
      <c r="A96" s="62"/>
      <c r="B96" s="43"/>
      <c r="C96" s="1"/>
      <c r="D96" s="187"/>
      <c r="E96" s="187"/>
      <c r="F96" s="201"/>
      <c r="G96" s="202"/>
      <c r="H96" s="202"/>
      <c r="I96" s="203"/>
    </row>
    <row r="97" spans="1:9" ht="13.5" thickBot="1" x14ac:dyDescent="0.25">
      <c r="A97" s="63"/>
      <c r="B97" s="15"/>
      <c r="C97" s="64"/>
      <c r="D97" s="188"/>
      <c r="E97" s="188"/>
      <c r="F97" s="204"/>
      <c r="G97" s="205"/>
      <c r="H97" s="205"/>
      <c r="I97" s="206"/>
    </row>
    <row r="98" spans="1:9" ht="12.75" customHeight="1" x14ac:dyDescent="0.2">
      <c r="A98" s="61"/>
      <c r="B98" s="14"/>
      <c r="C98" s="65"/>
      <c r="D98" s="237"/>
      <c r="E98" s="237"/>
      <c r="F98" s="198"/>
      <c r="G98" s="199"/>
      <c r="H98" s="199"/>
      <c r="I98" s="200"/>
    </row>
    <row r="99" spans="1:9" x14ac:dyDescent="0.2">
      <c r="A99" s="62"/>
      <c r="B99" s="43"/>
      <c r="C99" s="1"/>
      <c r="D99" s="187"/>
      <c r="E99" s="187"/>
      <c r="F99" s="201"/>
      <c r="G99" s="202"/>
      <c r="H99" s="202"/>
      <c r="I99" s="203"/>
    </row>
    <row r="100" spans="1:9" ht="13.5" thickBot="1" x14ac:dyDescent="0.25">
      <c r="A100" s="63"/>
      <c r="B100" s="15"/>
      <c r="C100" s="64"/>
      <c r="D100" s="188"/>
      <c r="E100" s="188"/>
      <c r="F100" s="204"/>
      <c r="G100" s="205"/>
      <c r="H100" s="205"/>
      <c r="I100" s="206"/>
    </row>
    <row r="101" spans="1:9" ht="12.75" customHeight="1" x14ac:dyDescent="0.2">
      <c r="A101" s="61"/>
      <c r="B101" s="14"/>
      <c r="C101" s="65"/>
      <c r="D101" s="237"/>
      <c r="E101" s="237"/>
      <c r="F101" s="198"/>
      <c r="G101" s="199"/>
      <c r="H101" s="199"/>
      <c r="I101" s="200"/>
    </row>
    <row r="102" spans="1:9" x14ac:dyDescent="0.2">
      <c r="A102" s="62"/>
      <c r="B102" s="43"/>
      <c r="C102" s="1"/>
      <c r="D102" s="187"/>
      <c r="E102" s="187"/>
      <c r="F102" s="201"/>
      <c r="G102" s="202"/>
      <c r="H102" s="202"/>
      <c r="I102" s="203"/>
    </row>
    <row r="103" spans="1:9" ht="13.5" thickBot="1" x14ac:dyDescent="0.25">
      <c r="A103" s="63"/>
      <c r="B103" s="15"/>
      <c r="C103" s="64"/>
      <c r="D103" s="188"/>
      <c r="E103" s="188"/>
      <c r="F103" s="204"/>
      <c r="G103" s="205"/>
      <c r="H103" s="205"/>
      <c r="I103" s="206"/>
    </row>
    <row r="104" spans="1:9" s="11" customFormat="1" x14ac:dyDescent="0.2">
      <c r="A104" s="9" t="s">
        <v>85</v>
      </c>
      <c r="B104" s="10"/>
      <c r="C104" s="10"/>
      <c r="D104" s="10"/>
      <c r="E104" s="10"/>
      <c r="F104" s="10"/>
      <c r="G104" s="10"/>
      <c r="H104" s="10"/>
      <c r="I104" s="10"/>
    </row>
    <row r="105" spans="1:9" x14ac:dyDescent="0.2">
      <c r="A105" s="5"/>
      <c r="B105" s="2"/>
      <c r="C105" s="2"/>
      <c r="D105" s="2"/>
      <c r="E105" s="2"/>
      <c r="F105" s="2"/>
      <c r="G105" s="2"/>
      <c r="H105" s="2"/>
      <c r="I105" s="2"/>
    </row>
    <row r="109" spans="1:9" ht="12.75" customHeight="1" x14ac:dyDescent="0.2"/>
    <row r="164" ht="12.75" customHeight="1" x14ac:dyDescent="0.2"/>
  </sheetData>
  <mergeCells count="128">
    <mergeCell ref="D98:D100"/>
    <mergeCell ref="E98:E100"/>
    <mergeCell ref="F98:I100"/>
    <mergeCell ref="D101:D103"/>
    <mergeCell ref="E101:E103"/>
    <mergeCell ref="F101:I103"/>
    <mergeCell ref="D92:D94"/>
    <mergeCell ref="E92:E94"/>
    <mergeCell ref="F92:I94"/>
    <mergeCell ref="D95:D97"/>
    <mergeCell ref="E95:E97"/>
    <mergeCell ref="F95:I97"/>
    <mergeCell ref="D86:D88"/>
    <mergeCell ref="E86:E88"/>
    <mergeCell ref="F86:I88"/>
    <mergeCell ref="D89:D91"/>
    <mergeCell ref="E89:E91"/>
    <mergeCell ref="F89:I91"/>
    <mergeCell ref="D80:D82"/>
    <mergeCell ref="E80:E82"/>
    <mergeCell ref="F80:I82"/>
    <mergeCell ref="D83:D85"/>
    <mergeCell ref="E83:E85"/>
    <mergeCell ref="F83:I85"/>
    <mergeCell ref="D74:D76"/>
    <mergeCell ref="E74:E76"/>
    <mergeCell ref="F74:I76"/>
    <mergeCell ref="D77:D79"/>
    <mergeCell ref="E77:E79"/>
    <mergeCell ref="F77:I79"/>
    <mergeCell ref="D68:D70"/>
    <mergeCell ref="E68:E70"/>
    <mergeCell ref="F68:I70"/>
    <mergeCell ref="D71:D73"/>
    <mergeCell ref="E71:E73"/>
    <mergeCell ref="F71:I73"/>
    <mergeCell ref="A62:A64"/>
    <mergeCell ref="D62:D64"/>
    <mergeCell ref="E62:E64"/>
    <mergeCell ref="F62:I64"/>
    <mergeCell ref="D65:D67"/>
    <mergeCell ref="E65:E67"/>
    <mergeCell ref="F65:I67"/>
    <mergeCell ref="A56:A58"/>
    <mergeCell ref="D56:D58"/>
    <mergeCell ref="E56:E58"/>
    <mergeCell ref="F56:I58"/>
    <mergeCell ref="A59:A61"/>
    <mergeCell ref="D59:D61"/>
    <mergeCell ref="E59:E61"/>
    <mergeCell ref="F59:I61"/>
    <mergeCell ref="A47:A49"/>
    <mergeCell ref="D47:D49"/>
    <mergeCell ref="E47:E49"/>
    <mergeCell ref="F47:I49"/>
    <mergeCell ref="B54:B55"/>
    <mergeCell ref="C54:C55"/>
    <mergeCell ref="D54:D55"/>
    <mergeCell ref="E54:E55"/>
    <mergeCell ref="F55:I55"/>
    <mergeCell ref="A41:A43"/>
    <mergeCell ref="D41:D43"/>
    <mergeCell ref="E41:E43"/>
    <mergeCell ref="F41:I43"/>
    <mergeCell ref="A44:A46"/>
    <mergeCell ref="D44:D46"/>
    <mergeCell ref="E44:E46"/>
    <mergeCell ref="F44:I46"/>
    <mergeCell ref="A35:A37"/>
    <mergeCell ref="D35:D37"/>
    <mergeCell ref="E35:E37"/>
    <mergeCell ref="F35:I37"/>
    <mergeCell ref="A38:A40"/>
    <mergeCell ref="D38:D40"/>
    <mergeCell ref="E38:E40"/>
    <mergeCell ref="F38:I40"/>
    <mergeCell ref="A29:A31"/>
    <mergeCell ref="D29:D31"/>
    <mergeCell ref="E29:E31"/>
    <mergeCell ref="F29:I31"/>
    <mergeCell ref="A32:A34"/>
    <mergeCell ref="D32:D34"/>
    <mergeCell ref="E32:E34"/>
    <mergeCell ref="F32:I34"/>
    <mergeCell ref="A23:A25"/>
    <mergeCell ref="D23:D25"/>
    <mergeCell ref="E23:E25"/>
    <mergeCell ref="F23:I25"/>
    <mergeCell ref="A26:A28"/>
    <mergeCell ref="D26:D28"/>
    <mergeCell ref="E26:E28"/>
    <mergeCell ref="F26:I28"/>
    <mergeCell ref="A17:A19"/>
    <mergeCell ref="D17:D19"/>
    <mergeCell ref="E17:E19"/>
    <mergeCell ref="F17:I19"/>
    <mergeCell ref="A20:A22"/>
    <mergeCell ref="D20:D22"/>
    <mergeCell ref="E20:E22"/>
    <mergeCell ref="F20:I22"/>
    <mergeCell ref="A11:A13"/>
    <mergeCell ref="D11:D13"/>
    <mergeCell ref="E11:E13"/>
    <mergeCell ref="F11:I13"/>
    <mergeCell ref="A14:A16"/>
    <mergeCell ref="D14:D16"/>
    <mergeCell ref="E14:E16"/>
    <mergeCell ref="F14:I16"/>
    <mergeCell ref="A6:I6"/>
    <mergeCell ref="C7:D7"/>
    <mergeCell ref="F7:G7"/>
    <mergeCell ref="H7:I7"/>
    <mergeCell ref="H8:I8"/>
    <mergeCell ref="B9:B10"/>
    <mergeCell ref="C9:C10"/>
    <mergeCell ref="D9:D10"/>
    <mergeCell ref="E9:E10"/>
    <mergeCell ref="F10:I10"/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5633-2D4F-434A-BDF9-002046BAF162}">
  <dimension ref="A1:L164"/>
  <sheetViews>
    <sheetView topLeftCell="A30" workbookViewId="0">
      <selection activeCell="J30" sqref="J30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</cols>
  <sheetData>
    <row r="1" spans="1:12" x14ac:dyDescent="0.2">
      <c r="A1" t="s">
        <v>0</v>
      </c>
      <c r="G1" s="17" t="s">
        <v>22</v>
      </c>
      <c r="H1" s="18">
        <v>2</v>
      </c>
    </row>
    <row r="2" spans="1:12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2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43668</v>
      </c>
      <c r="H3" s="164"/>
      <c r="I3" s="164"/>
    </row>
    <row r="4" spans="1:12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86</v>
      </c>
      <c r="H4" s="172"/>
      <c r="I4" s="173"/>
    </row>
    <row r="5" spans="1:12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2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2" x14ac:dyDescent="0.2">
      <c r="A7" s="19" t="s">
        <v>16</v>
      </c>
      <c r="B7" s="40" t="s">
        <v>87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2" x14ac:dyDescent="0.2">
      <c r="A8" s="20" t="s">
        <v>13</v>
      </c>
      <c r="B8" s="41" t="s">
        <v>88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2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2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</row>
    <row r="11" spans="1:12" ht="12.75" customHeight="1" x14ac:dyDescent="0.2">
      <c r="A11" s="177" t="s">
        <v>89</v>
      </c>
      <c r="B11" s="14" t="s">
        <v>8</v>
      </c>
      <c r="C11" s="23">
        <v>0</v>
      </c>
      <c r="D11" s="237">
        <v>0</v>
      </c>
      <c r="E11" s="237">
        <v>0.25</v>
      </c>
      <c r="F11" s="240"/>
      <c r="G11" s="229"/>
      <c r="H11" s="229"/>
      <c r="I11" s="230"/>
      <c r="J11" s="46"/>
    </row>
    <row r="12" spans="1:12" x14ac:dyDescent="0.2">
      <c r="A12" s="178"/>
      <c r="B12" s="43" t="s">
        <v>9</v>
      </c>
      <c r="C12" s="24">
        <v>0</v>
      </c>
      <c r="D12" s="187"/>
      <c r="E12" s="187"/>
      <c r="F12" s="231"/>
      <c r="G12" s="232"/>
      <c r="H12" s="232"/>
      <c r="I12" s="233"/>
      <c r="J12" s="44">
        <f>1*10/E11</f>
        <v>40</v>
      </c>
    </row>
    <row r="13" spans="1:12" ht="13.5" thickBot="1" x14ac:dyDescent="0.25">
      <c r="A13" s="179"/>
      <c r="B13" s="15" t="s">
        <v>10</v>
      </c>
      <c r="C13" s="25">
        <v>0</v>
      </c>
      <c r="D13" s="188"/>
      <c r="E13" s="188"/>
      <c r="F13" s="234"/>
      <c r="G13" s="235"/>
      <c r="H13" s="235"/>
      <c r="I13" s="236"/>
      <c r="J13" s="44"/>
    </row>
    <row r="14" spans="1:12" ht="12.75" customHeight="1" x14ac:dyDescent="0.2">
      <c r="A14" s="177" t="s">
        <v>90</v>
      </c>
      <c r="B14" s="28" t="s">
        <v>8</v>
      </c>
      <c r="C14" s="23">
        <v>53</v>
      </c>
      <c r="D14" s="258">
        <v>-2</v>
      </c>
      <c r="E14" s="258">
        <v>0.1</v>
      </c>
      <c r="F14" s="240" t="s">
        <v>91</v>
      </c>
      <c r="G14" s="229"/>
      <c r="H14" s="229"/>
      <c r="I14" s="230"/>
      <c r="J14" s="47"/>
      <c r="K14" s="30"/>
      <c r="L14" s="30"/>
    </row>
    <row r="15" spans="1:12" ht="12.75" customHeight="1" x14ac:dyDescent="0.2">
      <c r="A15" s="178"/>
      <c r="B15" s="31" t="s">
        <v>9</v>
      </c>
      <c r="C15" s="24">
        <v>65</v>
      </c>
      <c r="D15" s="259"/>
      <c r="E15" s="259"/>
      <c r="F15" s="231"/>
      <c r="G15" s="232"/>
      <c r="H15" s="232"/>
      <c r="I15" s="233"/>
      <c r="J15" s="44">
        <f>AVERAGE(C14:C16)*100*10/E14</f>
        <v>583333.33333333337</v>
      </c>
      <c r="K15" s="30"/>
      <c r="L15" s="30"/>
    </row>
    <row r="16" spans="1:12" ht="13.5" customHeight="1" thickBot="1" x14ac:dyDescent="0.25">
      <c r="A16" s="179"/>
      <c r="B16" s="33" t="s">
        <v>10</v>
      </c>
      <c r="C16" s="25">
        <v>57</v>
      </c>
      <c r="D16" s="260"/>
      <c r="E16" s="260"/>
      <c r="F16" s="234"/>
      <c r="G16" s="235"/>
      <c r="H16" s="235"/>
      <c r="I16" s="236"/>
      <c r="J16" s="47"/>
      <c r="K16" s="30"/>
      <c r="L16" s="30"/>
    </row>
    <row r="17" spans="1:12" ht="12.75" customHeight="1" x14ac:dyDescent="0.2">
      <c r="A17" s="177" t="s">
        <v>92</v>
      </c>
      <c r="B17" s="35" t="s">
        <v>8</v>
      </c>
      <c r="C17" s="39">
        <v>240</v>
      </c>
      <c r="D17" s="148">
        <v>-2</v>
      </c>
      <c r="E17" s="148">
        <v>0.05</v>
      </c>
      <c r="F17" s="240" t="s">
        <v>91</v>
      </c>
      <c r="G17" s="229"/>
      <c r="H17" s="229"/>
      <c r="I17" s="230"/>
      <c r="J17" s="47"/>
      <c r="K17" s="30"/>
      <c r="L17" s="30"/>
    </row>
    <row r="18" spans="1:12" x14ac:dyDescent="0.2">
      <c r="A18" s="178"/>
      <c r="B18" s="36" t="s">
        <v>9</v>
      </c>
      <c r="C18" s="24">
        <v>260</v>
      </c>
      <c r="D18" s="149"/>
      <c r="E18" s="149"/>
      <c r="F18" s="231"/>
      <c r="G18" s="232"/>
      <c r="H18" s="232"/>
      <c r="I18" s="233"/>
      <c r="J18" s="44">
        <f>AVERAGE(C17:C19)*100*10/E17</f>
        <v>4740000</v>
      </c>
      <c r="K18" s="30"/>
      <c r="L18" s="30"/>
    </row>
    <row r="19" spans="1:12" ht="13.5" thickBot="1" x14ac:dyDescent="0.25">
      <c r="A19" s="179"/>
      <c r="B19" s="37" t="s">
        <v>10</v>
      </c>
      <c r="C19" s="25">
        <v>211</v>
      </c>
      <c r="D19" s="150"/>
      <c r="E19" s="150"/>
      <c r="F19" s="234"/>
      <c r="G19" s="235"/>
      <c r="H19" s="235"/>
      <c r="I19" s="236"/>
      <c r="J19" s="47"/>
      <c r="K19" s="30"/>
      <c r="L19" s="30"/>
    </row>
    <row r="20" spans="1:12" ht="12.75" customHeight="1" x14ac:dyDescent="0.2">
      <c r="A20" s="177" t="s">
        <v>93</v>
      </c>
      <c r="B20" s="29" t="s">
        <v>8</v>
      </c>
      <c r="C20" s="29">
        <v>270</v>
      </c>
      <c r="D20" s="160">
        <v>-2</v>
      </c>
      <c r="E20" s="160">
        <v>0.05</v>
      </c>
      <c r="F20" s="240" t="s">
        <v>91</v>
      </c>
      <c r="G20" s="229"/>
      <c r="H20" s="229"/>
      <c r="I20" s="230"/>
      <c r="J20" s="47"/>
      <c r="K20" s="30"/>
      <c r="L20" s="30"/>
    </row>
    <row r="21" spans="1:12" x14ac:dyDescent="0.2">
      <c r="A21" s="178"/>
      <c r="B21" s="32" t="s">
        <v>9</v>
      </c>
      <c r="C21" s="32">
        <v>288</v>
      </c>
      <c r="D21" s="149"/>
      <c r="E21" s="149"/>
      <c r="F21" s="231"/>
      <c r="G21" s="232"/>
      <c r="H21" s="232"/>
      <c r="I21" s="233"/>
      <c r="J21" s="44">
        <f>AVERAGE(C20:C22)*100*10/E20</f>
        <v>5500000</v>
      </c>
      <c r="K21" s="30"/>
      <c r="L21" s="30"/>
    </row>
    <row r="22" spans="1:12" ht="13.5" thickBot="1" x14ac:dyDescent="0.25">
      <c r="A22" s="179"/>
      <c r="B22" s="34" t="s">
        <v>10</v>
      </c>
      <c r="C22" s="34">
        <v>267</v>
      </c>
      <c r="D22" s="150"/>
      <c r="E22" s="150"/>
      <c r="F22" s="234"/>
      <c r="G22" s="235"/>
      <c r="H22" s="235"/>
      <c r="I22" s="236"/>
      <c r="J22" s="47"/>
      <c r="K22" s="30"/>
      <c r="L22" s="30"/>
    </row>
    <row r="23" spans="1:12" ht="12.75" customHeight="1" x14ac:dyDescent="0.2">
      <c r="A23" s="177" t="s">
        <v>94</v>
      </c>
      <c r="B23" s="35" t="s">
        <v>8</v>
      </c>
      <c r="C23" s="39">
        <v>0</v>
      </c>
      <c r="D23" s="148">
        <v>0</v>
      </c>
      <c r="E23" s="148">
        <v>0.25</v>
      </c>
      <c r="F23" s="240"/>
      <c r="G23" s="229"/>
      <c r="H23" s="229"/>
      <c r="I23" s="230"/>
      <c r="J23" s="44"/>
    </row>
    <row r="24" spans="1:12" x14ac:dyDescent="0.2">
      <c r="A24" s="178"/>
      <c r="B24" s="36" t="s">
        <v>9</v>
      </c>
      <c r="C24" s="24">
        <v>0</v>
      </c>
      <c r="D24" s="149"/>
      <c r="E24" s="149"/>
      <c r="F24" s="231"/>
      <c r="G24" s="232"/>
      <c r="H24" s="232"/>
      <c r="I24" s="233"/>
      <c r="J24" s="44">
        <f>1*10/E23</f>
        <v>40</v>
      </c>
    </row>
    <row r="25" spans="1:12" ht="13.5" thickBot="1" x14ac:dyDescent="0.25">
      <c r="A25" s="179"/>
      <c r="B25" s="37" t="s">
        <v>10</v>
      </c>
      <c r="C25" s="25">
        <v>0</v>
      </c>
      <c r="D25" s="150"/>
      <c r="E25" s="150"/>
      <c r="F25" s="234"/>
      <c r="G25" s="235"/>
      <c r="H25" s="235"/>
      <c r="I25" s="236"/>
      <c r="J25" s="44"/>
    </row>
    <row r="26" spans="1:12" ht="12.75" customHeight="1" x14ac:dyDescent="0.2">
      <c r="A26" s="177" t="s">
        <v>95</v>
      </c>
      <c r="B26" s="29" t="s">
        <v>8</v>
      </c>
      <c r="C26" s="39">
        <v>149</v>
      </c>
      <c r="D26" s="148">
        <v>-2</v>
      </c>
      <c r="E26" s="148">
        <v>0.05</v>
      </c>
      <c r="F26" s="240" t="s">
        <v>91</v>
      </c>
      <c r="G26" s="229"/>
      <c r="H26" s="229"/>
      <c r="I26" s="230"/>
      <c r="J26" s="44"/>
    </row>
    <row r="27" spans="1:12" x14ac:dyDescent="0.2">
      <c r="A27" s="178"/>
      <c r="B27" s="32" t="s">
        <v>9</v>
      </c>
      <c r="C27" s="24">
        <v>153</v>
      </c>
      <c r="D27" s="149"/>
      <c r="E27" s="149"/>
      <c r="F27" s="231"/>
      <c r="G27" s="232"/>
      <c r="H27" s="232"/>
      <c r="I27" s="233"/>
      <c r="J27" s="44">
        <f>AVERAGE(C26:C28)*100*10/E26</f>
        <v>3046666.6666666665</v>
      </c>
    </row>
    <row r="28" spans="1:12" ht="13.5" thickBot="1" x14ac:dyDescent="0.25">
      <c r="A28" s="179"/>
      <c r="B28" s="34" t="s">
        <v>10</v>
      </c>
      <c r="C28" s="25">
        <v>155</v>
      </c>
      <c r="D28" s="150"/>
      <c r="E28" s="150"/>
      <c r="F28" s="234"/>
      <c r="G28" s="235"/>
      <c r="H28" s="235"/>
      <c r="I28" s="236"/>
    </row>
    <row r="29" spans="1:12" ht="12.75" customHeight="1" x14ac:dyDescent="0.2">
      <c r="A29" s="177" t="s">
        <v>96</v>
      </c>
      <c r="B29" s="14" t="s">
        <v>8</v>
      </c>
      <c r="C29" s="14">
        <v>67</v>
      </c>
      <c r="D29" s="160">
        <v>-3</v>
      </c>
      <c r="E29" s="160">
        <v>0.1</v>
      </c>
      <c r="F29" s="240" t="s">
        <v>91</v>
      </c>
      <c r="G29" s="229"/>
      <c r="H29" s="229"/>
      <c r="I29" s="230"/>
    </row>
    <row r="30" spans="1:12" x14ac:dyDescent="0.2">
      <c r="A30" s="178"/>
      <c r="B30" s="43" t="s">
        <v>9</v>
      </c>
      <c r="C30" s="43">
        <v>85</v>
      </c>
      <c r="D30" s="149"/>
      <c r="E30" s="149"/>
      <c r="F30" s="231"/>
      <c r="G30" s="232"/>
      <c r="H30" s="232"/>
      <c r="I30" s="233"/>
      <c r="J30" s="44">
        <f>AVERAGE(C29:C31)*1000*10/E29</f>
        <v>7700000</v>
      </c>
    </row>
    <row r="31" spans="1:12" ht="13.5" thickBot="1" x14ac:dyDescent="0.25">
      <c r="A31" s="179"/>
      <c r="B31" s="15" t="s">
        <v>10</v>
      </c>
      <c r="C31" s="15">
        <v>79</v>
      </c>
      <c r="D31" s="150"/>
      <c r="E31" s="150"/>
      <c r="F31" s="234"/>
      <c r="G31" s="235"/>
      <c r="H31" s="235"/>
      <c r="I31" s="236"/>
    </row>
    <row r="32" spans="1:12" ht="13.15" customHeight="1" x14ac:dyDescent="0.2">
      <c r="A32" s="177" t="s">
        <v>97</v>
      </c>
      <c r="B32" s="14" t="s">
        <v>8</v>
      </c>
      <c r="C32" s="14">
        <v>84</v>
      </c>
      <c r="D32" s="160">
        <v>-2</v>
      </c>
      <c r="E32" s="160">
        <v>0.05</v>
      </c>
      <c r="F32" s="240" t="s">
        <v>91</v>
      </c>
      <c r="G32" s="229"/>
      <c r="H32" s="229"/>
      <c r="I32" s="230"/>
    </row>
    <row r="33" spans="1:10" x14ac:dyDescent="0.2">
      <c r="A33" s="178"/>
      <c r="B33" s="43" t="s">
        <v>9</v>
      </c>
      <c r="C33" s="43">
        <v>79</v>
      </c>
      <c r="D33" s="149"/>
      <c r="E33" s="149"/>
      <c r="F33" s="231"/>
      <c r="G33" s="232"/>
      <c r="H33" s="232"/>
      <c r="I33" s="233"/>
      <c r="J33" s="44">
        <f>AVERAGE(C32:C34)*100*10/E32</f>
        <v>1580000</v>
      </c>
    </row>
    <row r="34" spans="1:10" ht="13.5" thickBot="1" x14ac:dyDescent="0.25">
      <c r="A34" s="179"/>
      <c r="B34" s="15" t="s">
        <v>10</v>
      </c>
      <c r="C34" s="15">
        <v>74</v>
      </c>
      <c r="D34" s="150"/>
      <c r="E34" s="150"/>
      <c r="F34" s="234"/>
      <c r="G34" s="235"/>
      <c r="H34" s="235"/>
      <c r="I34" s="236"/>
    </row>
    <row r="35" spans="1:10" ht="12.75" customHeight="1" x14ac:dyDescent="0.2">
      <c r="A35" s="177" t="s">
        <v>98</v>
      </c>
      <c r="B35" s="14" t="s">
        <v>8</v>
      </c>
      <c r="C35" s="23">
        <v>71</v>
      </c>
      <c r="D35" s="237">
        <v>-3</v>
      </c>
      <c r="E35" s="237">
        <v>0.1</v>
      </c>
      <c r="F35" s="240" t="s">
        <v>91</v>
      </c>
      <c r="G35" s="229"/>
      <c r="H35" s="229"/>
      <c r="I35" s="230"/>
      <c r="J35" s="50"/>
    </row>
    <row r="36" spans="1:10" x14ac:dyDescent="0.2">
      <c r="A36" s="178"/>
      <c r="B36" s="43" t="s">
        <v>9</v>
      </c>
      <c r="C36" s="24">
        <v>75</v>
      </c>
      <c r="D36" s="187"/>
      <c r="E36" s="187"/>
      <c r="F36" s="231"/>
      <c r="G36" s="232"/>
      <c r="H36" s="232"/>
      <c r="I36" s="233"/>
      <c r="J36" s="44">
        <f>AVERAGE(C35:C37)*1000*10/E35</f>
        <v>7466666.666666667</v>
      </c>
    </row>
    <row r="37" spans="1:10" ht="13.5" thickBot="1" x14ac:dyDescent="0.25">
      <c r="A37" s="179"/>
      <c r="B37" s="15" t="s">
        <v>10</v>
      </c>
      <c r="C37" s="25">
        <v>78</v>
      </c>
      <c r="D37" s="188"/>
      <c r="E37" s="188"/>
      <c r="F37" s="234"/>
      <c r="G37" s="235"/>
      <c r="H37" s="235"/>
      <c r="I37" s="236"/>
      <c r="J37" s="50"/>
    </row>
    <row r="38" spans="1:10" ht="12.75" customHeight="1" x14ac:dyDescent="0.2">
      <c r="A38" s="177" t="s">
        <v>99</v>
      </c>
      <c r="B38" s="14" t="s">
        <v>8</v>
      </c>
      <c r="C38" s="14">
        <v>84</v>
      </c>
      <c r="D38" s="160">
        <v>-2</v>
      </c>
      <c r="E38" s="160">
        <v>0.05</v>
      </c>
      <c r="F38" s="240" t="s">
        <v>91</v>
      </c>
      <c r="G38" s="229"/>
      <c r="H38" s="229"/>
      <c r="I38" s="230"/>
    </row>
    <row r="39" spans="1:10" x14ac:dyDescent="0.2">
      <c r="A39" s="178"/>
      <c r="B39" s="43" t="s">
        <v>9</v>
      </c>
      <c r="C39" s="43">
        <v>81</v>
      </c>
      <c r="D39" s="149"/>
      <c r="E39" s="149"/>
      <c r="F39" s="231"/>
      <c r="G39" s="232"/>
      <c r="H39" s="232"/>
      <c r="I39" s="233"/>
      <c r="J39" s="44">
        <f>AVERAGE(C38:C40)*100*10/E38</f>
        <v>1706666.6666666663</v>
      </c>
    </row>
    <row r="40" spans="1:10" ht="13.5" thickBot="1" x14ac:dyDescent="0.25">
      <c r="A40" s="179"/>
      <c r="B40" s="15" t="s">
        <v>10</v>
      </c>
      <c r="C40" s="15">
        <v>91</v>
      </c>
      <c r="D40" s="150"/>
      <c r="E40" s="150"/>
      <c r="F40" s="234"/>
      <c r="G40" s="235"/>
      <c r="H40" s="235"/>
      <c r="I40" s="236"/>
    </row>
    <row r="41" spans="1:10" ht="12.75" customHeight="1" x14ac:dyDescent="0.2">
      <c r="A41" s="177" t="s">
        <v>100</v>
      </c>
      <c r="B41" s="14" t="s">
        <v>8</v>
      </c>
      <c r="C41" s="14">
        <v>0</v>
      </c>
      <c r="D41" s="186">
        <v>0</v>
      </c>
      <c r="E41" s="186">
        <v>0.25</v>
      </c>
      <c r="F41" s="240" t="s">
        <v>91</v>
      </c>
      <c r="G41" s="229"/>
      <c r="H41" s="229"/>
      <c r="I41" s="230"/>
      <c r="J41" s="50"/>
    </row>
    <row r="42" spans="1:10" x14ac:dyDescent="0.2">
      <c r="A42" s="178"/>
      <c r="B42" s="43" t="s">
        <v>9</v>
      </c>
      <c r="C42" s="43">
        <v>0</v>
      </c>
      <c r="D42" s="187"/>
      <c r="E42" s="187"/>
      <c r="F42" s="231"/>
      <c r="G42" s="232"/>
      <c r="H42" s="232"/>
      <c r="I42" s="233"/>
      <c r="J42" s="44">
        <f>1*10/E41</f>
        <v>40</v>
      </c>
    </row>
    <row r="43" spans="1:10" ht="13.5" thickBot="1" x14ac:dyDescent="0.25">
      <c r="A43" s="179"/>
      <c r="B43" s="15" t="s">
        <v>10</v>
      </c>
      <c r="C43" s="15">
        <v>0</v>
      </c>
      <c r="D43" s="188"/>
      <c r="E43" s="188"/>
      <c r="F43" s="234"/>
      <c r="G43" s="235"/>
      <c r="H43" s="235"/>
      <c r="I43" s="236"/>
    </row>
    <row r="44" spans="1:10" ht="12.75" customHeight="1" x14ac:dyDescent="0.2">
      <c r="A44" s="177" t="s">
        <v>101</v>
      </c>
      <c r="B44" s="14" t="s">
        <v>8</v>
      </c>
      <c r="C44" s="14">
        <v>0</v>
      </c>
      <c r="D44" s="237">
        <v>0</v>
      </c>
      <c r="E44" s="237">
        <v>0.25</v>
      </c>
      <c r="F44" s="240" t="s">
        <v>91</v>
      </c>
      <c r="G44" s="229"/>
      <c r="H44" s="229"/>
      <c r="I44" s="230"/>
    </row>
    <row r="45" spans="1:10" x14ac:dyDescent="0.2">
      <c r="A45" s="178"/>
      <c r="B45" s="43" t="s">
        <v>9</v>
      </c>
      <c r="C45" s="43">
        <v>0</v>
      </c>
      <c r="D45" s="187"/>
      <c r="E45" s="187"/>
      <c r="F45" s="231"/>
      <c r="G45" s="232"/>
      <c r="H45" s="232"/>
      <c r="I45" s="233"/>
      <c r="J45" s="44">
        <f>1*10/E44</f>
        <v>40</v>
      </c>
    </row>
    <row r="46" spans="1:10" ht="13.5" thickBot="1" x14ac:dyDescent="0.25">
      <c r="A46" s="179"/>
      <c r="B46" s="15" t="s">
        <v>10</v>
      </c>
      <c r="C46" s="15">
        <v>0</v>
      </c>
      <c r="D46" s="188"/>
      <c r="E46" s="188"/>
      <c r="F46" s="234"/>
      <c r="G46" s="235"/>
      <c r="H46" s="235"/>
      <c r="I46" s="236"/>
    </row>
    <row r="47" spans="1:10" ht="12.75" customHeight="1" x14ac:dyDescent="0.2">
      <c r="A47" s="177" t="s">
        <v>39</v>
      </c>
      <c r="B47" s="58" t="s">
        <v>8</v>
      </c>
      <c r="C47" s="14">
        <v>0</v>
      </c>
      <c r="D47" s="237"/>
      <c r="E47" s="237"/>
      <c r="F47" s="189"/>
      <c r="G47" s="190"/>
      <c r="H47" s="190"/>
      <c r="I47" s="191"/>
    </row>
    <row r="48" spans="1:10" x14ac:dyDescent="0.2">
      <c r="A48" s="178"/>
      <c r="B48" s="59" t="s">
        <v>9</v>
      </c>
      <c r="C48" s="43">
        <v>0</v>
      </c>
      <c r="D48" s="187"/>
      <c r="E48" s="187"/>
      <c r="F48" s="192"/>
      <c r="G48" s="193"/>
      <c r="H48" s="193"/>
      <c r="I48" s="194"/>
      <c r="J48" s="44" t="s">
        <v>102</v>
      </c>
    </row>
    <row r="49" spans="1:9" ht="13.5" thickBot="1" x14ac:dyDescent="0.25">
      <c r="A49" s="179"/>
      <c r="B49" s="60" t="s">
        <v>10</v>
      </c>
      <c r="C49" s="15">
        <v>0</v>
      </c>
      <c r="D49" s="188"/>
      <c r="E49" s="188"/>
      <c r="F49" s="195"/>
      <c r="G49" s="196"/>
      <c r="H49" s="196"/>
      <c r="I49" s="197"/>
    </row>
    <row r="50" spans="1:9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9" ht="19.5" customHeight="1" x14ac:dyDescent="0.2"/>
    <row r="53" spans="1:9" ht="6.75" customHeight="1" x14ac:dyDescent="0.2"/>
    <row r="54" spans="1:9" ht="14.25" customHeight="1" x14ac:dyDescent="0.2">
      <c r="A54" s="53"/>
      <c r="B54" s="249" t="s">
        <v>21</v>
      </c>
      <c r="C54" s="251" t="s">
        <v>82</v>
      </c>
      <c r="D54" s="253" t="s">
        <v>24</v>
      </c>
      <c r="E54" s="255" t="s">
        <v>25</v>
      </c>
      <c r="F54" s="54"/>
      <c r="G54" s="55" t="s">
        <v>83</v>
      </c>
      <c r="H54" s="55">
        <v>2</v>
      </c>
      <c r="I54" s="56"/>
    </row>
    <row r="55" spans="1:9" ht="24" customHeight="1" thickBot="1" x14ac:dyDescent="0.25">
      <c r="A55" s="57" t="s">
        <v>7</v>
      </c>
      <c r="B55" s="250"/>
      <c r="C55" s="252"/>
      <c r="D55" s="254"/>
      <c r="E55" s="256"/>
      <c r="F55" s="257" t="s">
        <v>18</v>
      </c>
      <c r="G55" s="257"/>
      <c r="H55" s="257"/>
      <c r="I55" s="257"/>
    </row>
    <row r="56" spans="1:9" ht="12.75" customHeight="1" x14ac:dyDescent="0.2">
      <c r="A56" s="177" t="s">
        <v>38</v>
      </c>
      <c r="B56" s="58" t="s">
        <v>8</v>
      </c>
      <c r="C56" s="14">
        <v>0</v>
      </c>
      <c r="D56" s="237"/>
      <c r="E56" s="237"/>
      <c r="F56" s="198"/>
      <c r="G56" s="199"/>
      <c r="H56" s="199"/>
      <c r="I56" s="200"/>
    </row>
    <row r="57" spans="1:9" x14ac:dyDescent="0.2">
      <c r="A57" s="178"/>
      <c r="B57" s="59" t="s">
        <v>9</v>
      </c>
      <c r="C57" s="43">
        <v>0</v>
      </c>
      <c r="D57" s="187"/>
      <c r="E57" s="187"/>
      <c r="F57" s="201"/>
      <c r="G57" s="202"/>
      <c r="H57" s="202"/>
      <c r="I57" s="203"/>
    </row>
    <row r="58" spans="1:9" ht="13.5" thickBot="1" x14ac:dyDescent="0.25">
      <c r="A58" s="179"/>
      <c r="B58" s="60" t="s">
        <v>10</v>
      </c>
      <c r="C58" s="15">
        <v>0</v>
      </c>
      <c r="D58" s="188"/>
      <c r="E58" s="188"/>
      <c r="F58" s="204"/>
      <c r="G58" s="205"/>
      <c r="H58" s="205"/>
      <c r="I58" s="206"/>
    </row>
    <row r="59" spans="1:9" ht="12.75" customHeight="1" x14ac:dyDescent="0.2">
      <c r="A59" s="177"/>
      <c r="B59" s="58"/>
      <c r="C59" s="14"/>
      <c r="D59" s="237"/>
      <c r="E59" s="237"/>
      <c r="F59" s="198"/>
      <c r="G59" s="199"/>
      <c r="H59" s="199"/>
      <c r="I59" s="200"/>
    </row>
    <row r="60" spans="1:9" x14ac:dyDescent="0.2">
      <c r="A60" s="178"/>
      <c r="B60" s="59"/>
      <c r="C60" s="43"/>
      <c r="D60" s="187"/>
      <c r="E60" s="187"/>
      <c r="F60" s="201"/>
      <c r="G60" s="202"/>
      <c r="H60" s="202"/>
      <c r="I60" s="203"/>
    </row>
    <row r="61" spans="1:9" ht="13.5" thickBot="1" x14ac:dyDescent="0.25">
      <c r="A61" s="179"/>
      <c r="B61" s="60"/>
      <c r="C61" s="15"/>
      <c r="D61" s="188"/>
      <c r="E61" s="188"/>
      <c r="F61" s="204"/>
      <c r="G61" s="205"/>
      <c r="H61" s="205"/>
      <c r="I61" s="206"/>
    </row>
    <row r="62" spans="1:9" ht="12.75" customHeight="1" x14ac:dyDescent="0.2">
      <c r="A62" s="177"/>
      <c r="B62" s="58"/>
      <c r="C62" s="14"/>
      <c r="D62" s="237"/>
      <c r="E62" s="237"/>
      <c r="F62" s="198"/>
      <c r="G62" s="199"/>
      <c r="H62" s="199"/>
      <c r="I62" s="200"/>
    </row>
    <row r="63" spans="1:9" x14ac:dyDescent="0.2">
      <c r="A63" s="178"/>
      <c r="B63" s="59"/>
      <c r="C63" s="43"/>
      <c r="D63" s="187"/>
      <c r="E63" s="187"/>
      <c r="F63" s="201"/>
      <c r="G63" s="202"/>
      <c r="H63" s="202"/>
      <c r="I63" s="203"/>
    </row>
    <row r="64" spans="1:9" ht="13.5" thickBot="1" x14ac:dyDescent="0.25">
      <c r="A64" s="179"/>
      <c r="B64" s="60"/>
      <c r="C64" s="15"/>
      <c r="D64" s="188"/>
      <c r="E64" s="188"/>
      <c r="F64" s="204"/>
      <c r="G64" s="205"/>
      <c r="H64" s="205"/>
      <c r="I64" s="206"/>
    </row>
    <row r="65" spans="1:9" ht="12.75" customHeight="1" x14ac:dyDescent="0.2">
      <c r="A65" s="61"/>
      <c r="B65" s="14"/>
      <c r="C65" s="14"/>
      <c r="D65" s="237"/>
      <c r="E65" s="237"/>
      <c r="F65" s="198"/>
      <c r="G65" s="199"/>
      <c r="H65" s="199"/>
      <c r="I65" s="200"/>
    </row>
    <row r="66" spans="1:9" x14ac:dyDescent="0.2">
      <c r="A66" s="62"/>
      <c r="B66" s="43"/>
      <c r="C66" s="1"/>
      <c r="D66" s="187"/>
      <c r="E66" s="187"/>
      <c r="F66" s="201"/>
      <c r="G66" s="202"/>
      <c r="H66" s="202"/>
      <c r="I66" s="203"/>
    </row>
    <row r="67" spans="1:9" ht="13.5" thickBot="1" x14ac:dyDescent="0.25">
      <c r="A67" s="63"/>
      <c r="B67" s="15"/>
      <c r="C67" s="64"/>
      <c r="D67" s="188"/>
      <c r="E67" s="188"/>
      <c r="F67" s="204"/>
      <c r="G67" s="205"/>
      <c r="H67" s="205"/>
      <c r="I67" s="206"/>
    </row>
    <row r="68" spans="1:9" ht="12.75" customHeight="1" x14ac:dyDescent="0.2">
      <c r="A68" s="61"/>
      <c r="B68" s="14"/>
      <c r="C68" s="65"/>
      <c r="D68" s="237"/>
      <c r="E68" s="237"/>
      <c r="F68" s="198"/>
      <c r="G68" s="199"/>
      <c r="H68" s="199"/>
      <c r="I68" s="200"/>
    </row>
    <row r="69" spans="1:9" x14ac:dyDescent="0.2">
      <c r="A69" s="62"/>
      <c r="B69" s="43"/>
      <c r="C69" s="1"/>
      <c r="D69" s="187"/>
      <c r="E69" s="187"/>
      <c r="F69" s="201"/>
      <c r="G69" s="202"/>
      <c r="H69" s="202"/>
      <c r="I69" s="203"/>
    </row>
    <row r="70" spans="1:9" ht="13.5" thickBot="1" x14ac:dyDescent="0.25">
      <c r="A70" s="63"/>
      <c r="B70" s="15"/>
      <c r="C70" s="64"/>
      <c r="D70" s="188"/>
      <c r="E70" s="188"/>
      <c r="F70" s="204"/>
      <c r="G70" s="205"/>
      <c r="H70" s="205"/>
      <c r="I70" s="206"/>
    </row>
    <row r="71" spans="1:9" ht="12.75" customHeight="1" x14ac:dyDescent="0.2">
      <c r="A71" s="61"/>
      <c r="B71" s="14"/>
      <c r="C71" s="65"/>
      <c r="D71" s="237"/>
      <c r="E71" s="237"/>
      <c r="F71" s="198"/>
      <c r="G71" s="199"/>
      <c r="H71" s="199"/>
      <c r="I71" s="200"/>
    </row>
    <row r="72" spans="1:9" x14ac:dyDescent="0.2">
      <c r="A72" s="62"/>
      <c r="B72" s="43"/>
      <c r="C72" s="1"/>
      <c r="D72" s="187"/>
      <c r="E72" s="187"/>
      <c r="F72" s="201"/>
      <c r="G72" s="202"/>
      <c r="H72" s="202"/>
      <c r="I72" s="203"/>
    </row>
    <row r="73" spans="1:9" ht="13.5" thickBot="1" x14ac:dyDescent="0.25">
      <c r="A73" s="63"/>
      <c r="B73" s="15"/>
      <c r="C73" s="64"/>
      <c r="D73" s="188"/>
      <c r="E73" s="188"/>
      <c r="F73" s="204"/>
      <c r="G73" s="205"/>
      <c r="H73" s="205"/>
      <c r="I73" s="206"/>
    </row>
    <row r="74" spans="1:9" ht="12.75" customHeight="1" x14ac:dyDescent="0.2">
      <c r="A74" s="61"/>
      <c r="B74" s="14"/>
      <c r="C74" s="65"/>
      <c r="D74" s="237"/>
      <c r="E74" s="237"/>
      <c r="F74" s="198"/>
      <c r="G74" s="199"/>
      <c r="H74" s="199"/>
      <c r="I74" s="200"/>
    </row>
    <row r="75" spans="1:9" x14ac:dyDescent="0.2">
      <c r="A75" s="62"/>
      <c r="B75" s="43"/>
      <c r="C75" s="1"/>
      <c r="D75" s="187"/>
      <c r="E75" s="187"/>
      <c r="F75" s="201"/>
      <c r="G75" s="202"/>
      <c r="H75" s="202"/>
      <c r="I75" s="203"/>
    </row>
    <row r="76" spans="1:9" ht="13.5" thickBot="1" x14ac:dyDescent="0.25">
      <c r="A76" s="63"/>
      <c r="B76" s="15"/>
      <c r="C76" s="64"/>
      <c r="D76" s="188"/>
      <c r="E76" s="188"/>
      <c r="F76" s="204"/>
      <c r="G76" s="205"/>
      <c r="H76" s="205"/>
      <c r="I76" s="206"/>
    </row>
    <row r="77" spans="1:9" ht="13.15" customHeight="1" x14ac:dyDescent="0.2">
      <c r="A77" s="61"/>
      <c r="B77" s="14"/>
      <c r="C77" s="65"/>
      <c r="D77" s="237"/>
      <c r="E77" s="237"/>
      <c r="F77" s="198"/>
      <c r="G77" s="199"/>
      <c r="H77" s="199"/>
      <c r="I77" s="200"/>
    </row>
    <row r="78" spans="1:9" x14ac:dyDescent="0.2">
      <c r="A78" s="62"/>
      <c r="B78" s="43"/>
      <c r="C78" s="1"/>
      <c r="D78" s="187"/>
      <c r="E78" s="187"/>
      <c r="F78" s="201"/>
      <c r="G78" s="202"/>
      <c r="H78" s="202"/>
      <c r="I78" s="203"/>
    </row>
    <row r="79" spans="1:9" ht="13.5" thickBot="1" x14ac:dyDescent="0.25">
      <c r="A79" s="63"/>
      <c r="B79" s="15"/>
      <c r="C79" s="64"/>
      <c r="D79" s="188"/>
      <c r="E79" s="188"/>
      <c r="F79" s="204"/>
      <c r="G79" s="205"/>
      <c r="H79" s="205"/>
      <c r="I79" s="206"/>
    </row>
    <row r="80" spans="1:9" ht="12.75" customHeight="1" x14ac:dyDescent="0.2">
      <c r="A80" s="66"/>
      <c r="B80" s="14"/>
      <c r="C80" s="65"/>
      <c r="D80" s="237"/>
      <c r="E80" s="237"/>
      <c r="F80" s="198"/>
      <c r="G80" s="199"/>
      <c r="H80" s="199"/>
      <c r="I80" s="200"/>
    </row>
    <row r="81" spans="1:9" x14ac:dyDescent="0.2">
      <c r="A81" s="62"/>
      <c r="B81" s="43"/>
      <c r="C81" s="1"/>
      <c r="D81" s="187"/>
      <c r="E81" s="187"/>
      <c r="F81" s="201"/>
      <c r="G81" s="202"/>
      <c r="H81" s="202"/>
      <c r="I81" s="203"/>
    </row>
    <row r="82" spans="1:9" ht="13.5" thickBot="1" x14ac:dyDescent="0.25">
      <c r="A82" s="67"/>
      <c r="B82" s="15"/>
      <c r="C82" s="64"/>
      <c r="D82" s="188"/>
      <c r="E82" s="188"/>
      <c r="F82" s="204"/>
      <c r="G82" s="205"/>
      <c r="H82" s="205"/>
      <c r="I82" s="206"/>
    </row>
    <row r="83" spans="1:9" ht="12.75" customHeight="1" x14ac:dyDescent="0.2">
      <c r="A83" s="61"/>
      <c r="B83" s="14"/>
      <c r="C83" s="65"/>
      <c r="D83" s="237"/>
      <c r="E83" s="237"/>
      <c r="F83" s="198"/>
      <c r="G83" s="199"/>
      <c r="H83" s="199"/>
      <c r="I83" s="200"/>
    </row>
    <row r="84" spans="1:9" x14ac:dyDescent="0.2">
      <c r="A84" s="62"/>
      <c r="B84" s="43"/>
      <c r="C84" s="1"/>
      <c r="D84" s="187"/>
      <c r="E84" s="187"/>
      <c r="F84" s="201"/>
      <c r="G84" s="202"/>
      <c r="H84" s="202"/>
      <c r="I84" s="203"/>
    </row>
    <row r="85" spans="1:9" ht="13.5" thickBot="1" x14ac:dyDescent="0.25">
      <c r="A85" s="63"/>
      <c r="B85" s="15"/>
      <c r="C85" s="64"/>
      <c r="D85" s="188"/>
      <c r="E85" s="188"/>
      <c r="F85" s="204"/>
      <c r="G85" s="205"/>
      <c r="H85" s="205"/>
      <c r="I85" s="206"/>
    </row>
    <row r="86" spans="1:9" ht="12.75" customHeight="1" x14ac:dyDescent="0.2">
      <c r="A86" s="61"/>
      <c r="B86" s="14"/>
      <c r="C86" s="65"/>
      <c r="D86" s="237"/>
      <c r="E86" s="237"/>
      <c r="F86" s="198"/>
      <c r="G86" s="199"/>
      <c r="H86" s="199"/>
      <c r="I86" s="200"/>
    </row>
    <row r="87" spans="1:9" x14ac:dyDescent="0.2">
      <c r="A87" s="62"/>
      <c r="B87" s="43"/>
      <c r="C87" s="1"/>
      <c r="D87" s="187"/>
      <c r="E87" s="187"/>
      <c r="F87" s="201"/>
      <c r="G87" s="202"/>
      <c r="H87" s="202"/>
      <c r="I87" s="203"/>
    </row>
    <row r="88" spans="1:9" ht="13.5" thickBot="1" x14ac:dyDescent="0.25">
      <c r="A88" s="63"/>
      <c r="B88" s="15"/>
      <c r="C88" s="64"/>
      <c r="D88" s="188"/>
      <c r="E88" s="188"/>
      <c r="F88" s="204"/>
      <c r="G88" s="205"/>
      <c r="H88" s="205"/>
      <c r="I88" s="206"/>
    </row>
    <row r="89" spans="1:9" ht="12.75" customHeight="1" x14ac:dyDescent="0.2">
      <c r="A89" s="68"/>
      <c r="B89" s="14"/>
      <c r="C89" s="65"/>
      <c r="D89" s="237"/>
      <c r="E89" s="237"/>
      <c r="F89" s="198"/>
      <c r="G89" s="199"/>
      <c r="H89" s="199"/>
      <c r="I89" s="200"/>
    </row>
    <row r="90" spans="1:9" x14ac:dyDescent="0.2">
      <c r="A90" s="62"/>
      <c r="B90" s="43"/>
      <c r="C90" s="1"/>
      <c r="D90" s="187"/>
      <c r="E90" s="187"/>
      <c r="F90" s="201"/>
      <c r="G90" s="202"/>
      <c r="H90" s="202"/>
      <c r="I90" s="203"/>
    </row>
    <row r="91" spans="1:9" ht="13.5" thickBot="1" x14ac:dyDescent="0.25">
      <c r="A91" s="69"/>
      <c r="B91" s="15"/>
      <c r="C91" s="64"/>
      <c r="D91" s="188"/>
      <c r="E91" s="188"/>
      <c r="F91" s="204"/>
      <c r="G91" s="205"/>
      <c r="H91" s="205"/>
      <c r="I91" s="206"/>
    </row>
    <row r="92" spans="1:9" ht="12.75" customHeight="1" x14ac:dyDescent="0.2">
      <c r="A92" s="61"/>
      <c r="B92" s="14"/>
      <c r="C92" s="65"/>
      <c r="D92" s="237"/>
      <c r="E92" s="237"/>
      <c r="F92" s="198"/>
      <c r="G92" s="199"/>
      <c r="H92" s="199"/>
      <c r="I92" s="200"/>
    </row>
    <row r="93" spans="1:9" x14ac:dyDescent="0.2">
      <c r="A93" s="62"/>
      <c r="B93" s="43"/>
      <c r="C93" s="1"/>
      <c r="D93" s="187"/>
      <c r="E93" s="187"/>
      <c r="F93" s="201"/>
      <c r="G93" s="202"/>
      <c r="H93" s="202"/>
      <c r="I93" s="203"/>
    </row>
    <row r="94" spans="1:9" ht="13.5" thickBot="1" x14ac:dyDescent="0.25">
      <c r="A94" s="63"/>
      <c r="B94" s="15"/>
      <c r="C94" s="64"/>
      <c r="D94" s="188"/>
      <c r="E94" s="188"/>
      <c r="F94" s="204"/>
      <c r="G94" s="205"/>
      <c r="H94" s="205"/>
      <c r="I94" s="206"/>
    </row>
    <row r="95" spans="1:9" ht="12.75" customHeight="1" x14ac:dyDescent="0.2">
      <c r="A95" s="61"/>
      <c r="B95" s="14"/>
      <c r="C95" s="65"/>
      <c r="D95" s="237"/>
      <c r="E95" s="237"/>
      <c r="F95" s="198"/>
      <c r="G95" s="199"/>
      <c r="H95" s="199"/>
      <c r="I95" s="200"/>
    </row>
    <row r="96" spans="1:9" x14ac:dyDescent="0.2">
      <c r="A96" s="62"/>
      <c r="B96" s="43"/>
      <c r="C96" s="1"/>
      <c r="D96" s="187"/>
      <c r="E96" s="187"/>
      <c r="F96" s="201"/>
      <c r="G96" s="202"/>
      <c r="H96" s="202"/>
      <c r="I96" s="203"/>
    </row>
    <row r="97" spans="1:9" ht="13.5" thickBot="1" x14ac:dyDescent="0.25">
      <c r="A97" s="63"/>
      <c r="B97" s="15"/>
      <c r="C97" s="64"/>
      <c r="D97" s="188"/>
      <c r="E97" s="188"/>
      <c r="F97" s="204"/>
      <c r="G97" s="205"/>
      <c r="H97" s="205"/>
      <c r="I97" s="206"/>
    </row>
    <row r="98" spans="1:9" ht="12.75" customHeight="1" x14ac:dyDescent="0.2">
      <c r="A98" s="61"/>
      <c r="B98" s="14"/>
      <c r="C98" s="65"/>
      <c r="D98" s="237"/>
      <c r="E98" s="237"/>
      <c r="F98" s="198"/>
      <c r="G98" s="199"/>
      <c r="H98" s="199"/>
      <c r="I98" s="200"/>
    </row>
    <row r="99" spans="1:9" x14ac:dyDescent="0.2">
      <c r="A99" s="62"/>
      <c r="B99" s="43"/>
      <c r="C99" s="1"/>
      <c r="D99" s="187"/>
      <c r="E99" s="187"/>
      <c r="F99" s="201"/>
      <c r="G99" s="202"/>
      <c r="H99" s="202"/>
      <c r="I99" s="203"/>
    </row>
    <row r="100" spans="1:9" ht="13.5" thickBot="1" x14ac:dyDescent="0.25">
      <c r="A100" s="63"/>
      <c r="B100" s="15"/>
      <c r="C100" s="64"/>
      <c r="D100" s="188"/>
      <c r="E100" s="188"/>
      <c r="F100" s="204"/>
      <c r="G100" s="205"/>
      <c r="H100" s="205"/>
      <c r="I100" s="206"/>
    </row>
    <row r="101" spans="1:9" ht="12.75" customHeight="1" x14ac:dyDescent="0.2">
      <c r="A101" s="61"/>
      <c r="B101" s="14"/>
      <c r="C101" s="65"/>
      <c r="D101" s="237"/>
      <c r="E101" s="237"/>
      <c r="F101" s="198"/>
      <c r="G101" s="199"/>
      <c r="H101" s="199"/>
      <c r="I101" s="200"/>
    </row>
    <row r="102" spans="1:9" x14ac:dyDescent="0.2">
      <c r="A102" s="62"/>
      <c r="B102" s="43"/>
      <c r="C102" s="1"/>
      <c r="D102" s="187"/>
      <c r="E102" s="187"/>
      <c r="F102" s="201"/>
      <c r="G102" s="202"/>
      <c r="H102" s="202"/>
      <c r="I102" s="203"/>
    </row>
    <row r="103" spans="1:9" ht="13.5" thickBot="1" x14ac:dyDescent="0.25">
      <c r="A103" s="63"/>
      <c r="B103" s="15"/>
      <c r="C103" s="64"/>
      <c r="D103" s="188"/>
      <c r="E103" s="188"/>
      <c r="F103" s="204"/>
      <c r="G103" s="205"/>
      <c r="H103" s="205"/>
      <c r="I103" s="206"/>
    </row>
    <row r="104" spans="1:9" s="11" customFormat="1" x14ac:dyDescent="0.2">
      <c r="A104" s="9" t="s">
        <v>85</v>
      </c>
      <c r="B104" s="10"/>
      <c r="C104" s="10"/>
      <c r="D104" s="10"/>
      <c r="E104" s="10"/>
      <c r="F104" s="10"/>
      <c r="G104" s="10"/>
      <c r="H104" s="10"/>
      <c r="I104" s="10"/>
    </row>
    <row r="105" spans="1:9" x14ac:dyDescent="0.2">
      <c r="A105" s="5"/>
      <c r="B105" s="2"/>
      <c r="C105" s="2"/>
      <c r="D105" s="2"/>
      <c r="E105" s="2"/>
      <c r="F105" s="2"/>
      <c r="G105" s="2"/>
      <c r="H105" s="2"/>
      <c r="I105" s="2"/>
    </row>
    <row r="109" spans="1:9" ht="12.75" customHeight="1" x14ac:dyDescent="0.2"/>
    <row r="164" ht="12.75" customHeight="1" x14ac:dyDescent="0.2"/>
  </sheetData>
  <mergeCells count="128">
    <mergeCell ref="D98:D100"/>
    <mergeCell ref="E98:E100"/>
    <mergeCell ref="F98:I100"/>
    <mergeCell ref="D101:D103"/>
    <mergeCell ref="E101:E103"/>
    <mergeCell ref="F101:I103"/>
    <mergeCell ref="D92:D94"/>
    <mergeCell ref="E92:E94"/>
    <mergeCell ref="F92:I94"/>
    <mergeCell ref="D95:D97"/>
    <mergeCell ref="E95:E97"/>
    <mergeCell ref="F95:I97"/>
    <mergeCell ref="D86:D88"/>
    <mergeCell ref="E86:E88"/>
    <mergeCell ref="F86:I88"/>
    <mergeCell ref="D89:D91"/>
    <mergeCell ref="E89:E91"/>
    <mergeCell ref="F89:I91"/>
    <mergeCell ref="D80:D82"/>
    <mergeCell ref="E80:E82"/>
    <mergeCell ref="F80:I82"/>
    <mergeCell ref="D83:D85"/>
    <mergeCell ref="E83:E85"/>
    <mergeCell ref="F83:I85"/>
    <mergeCell ref="D74:D76"/>
    <mergeCell ref="E74:E76"/>
    <mergeCell ref="F74:I76"/>
    <mergeCell ref="D77:D79"/>
    <mergeCell ref="E77:E79"/>
    <mergeCell ref="F77:I79"/>
    <mergeCell ref="D68:D70"/>
    <mergeCell ref="E68:E70"/>
    <mergeCell ref="F68:I70"/>
    <mergeCell ref="D71:D73"/>
    <mergeCell ref="E71:E73"/>
    <mergeCell ref="F71:I73"/>
    <mergeCell ref="A62:A64"/>
    <mergeCell ref="D62:D64"/>
    <mergeCell ref="E62:E64"/>
    <mergeCell ref="F62:I64"/>
    <mergeCell ref="D65:D67"/>
    <mergeCell ref="E65:E67"/>
    <mergeCell ref="F65:I67"/>
    <mergeCell ref="A56:A58"/>
    <mergeCell ref="D56:D58"/>
    <mergeCell ref="E56:E58"/>
    <mergeCell ref="F56:I58"/>
    <mergeCell ref="A59:A61"/>
    <mergeCell ref="D59:D61"/>
    <mergeCell ref="E59:E61"/>
    <mergeCell ref="F59:I61"/>
    <mergeCell ref="A47:A49"/>
    <mergeCell ref="D47:D49"/>
    <mergeCell ref="E47:E49"/>
    <mergeCell ref="F47:I49"/>
    <mergeCell ref="B54:B55"/>
    <mergeCell ref="C54:C55"/>
    <mergeCell ref="D54:D55"/>
    <mergeCell ref="E54:E55"/>
    <mergeCell ref="F55:I55"/>
    <mergeCell ref="A41:A43"/>
    <mergeCell ref="D41:D43"/>
    <mergeCell ref="E41:E43"/>
    <mergeCell ref="F41:I43"/>
    <mergeCell ref="A44:A46"/>
    <mergeCell ref="D44:D46"/>
    <mergeCell ref="E44:E46"/>
    <mergeCell ref="F44:I46"/>
    <mergeCell ref="A35:A37"/>
    <mergeCell ref="D35:D37"/>
    <mergeCell ref="E35:E37"/>
    <mergeCell ref="F35:I37"/>
    <mergeCell ref="A38:A40"/>
    <mergeCell ref="D38:D40"/>
    <mergeCell ref="E38:E40"/>
    <mergeCell ref="F38:I40"/>
    <mergeCell ref="A29:A31"/>
    <mergeCell ref="D29:D31"/>
    <mergeCell ref="E29:E31"/>
    <mergeCell ref="F29:I31"/>
    <mergeCell ref="A32:A34"/>
    <mergeCell ref="D32:D34"/>
    <mergeCell ref="E32:E34"/>
    <mergeCell ref="F32:I34"/>
    <mergeCell ref="A23:A25"/>
    <mergeCell ref="D23:D25"/>
    <mergeCell ref="E23:E25"/>
    <mergeCell ref="F23:I25"/>
    <mergeCell ref="A26:A28"/>
    <mergeCell ref="D26:D28"/>
    <mergeCell ref="E26:E28"/>
    <mergeCell ref="F26:I28"/>
    <mergeCell ref="A17:A19"/>
    <mergeCell ref="D17:D19"/>
    <mergeCell ref="E17:E19"/>
    <mergeCell ref="F17:I19"/>
    <mergeCell ref="A20:A22"/>
    <mergeCell ref="D20:D22"/>
    <mergeCell ref="E20:E22"/>
    <mergeCell ref="F20:I22"/>
    <mergeCell ref="A11:A13"/>
    <mergeCell ref="D11:D13"/>
    <mergeCell ref="E11:E13"/>
    <mergeCell ref="F11:I13"/>
    <mergeCell ref="A14:A16"/>
    <mergeCell ref="D14:D16"/>
    <mergeCell ref="E14:E16"/>
    <mergeCell ref="F14:I16"/>
    <mergeCell ref="A6:I6"/>
    <mergeCell ref="C7:D7"/>
    <mergeCell ref="F7:G7"/>
    <mergeCell ref="H7:I7"/>
    <mergeCell ref="H8:I8"/>
    <mergeCell ref="B9:B10"/>
    <mergeCell ref="C9:C10"/>
    <mergeCell ref="D9:D10"/>
    <mergeCell ref="E9:E10"/>
    <mergeCell ref="F10:I10"/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BC27-1879-46A0-ACE8-FA6F41FA022E}">
  <dimension ref="A1:L164"/>
  <sheetViews>
    <sheetView topLeftCell="A26" workbookViewId="0">
      <selection activeCell="J13" sqref="J13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  <col min="11" max="11" width="22.85546875" bestFit="1" customWidth="1"/>
  </cols>
  <sheetData>
    <row r="1" spans="1:12" x14ac:dyDescent="0.2">
      <c r="A1" t="s">
        <v>0</v>
      </c>
      <c r="G1" s="17" t="s">
        <v>22</v>
      </c>
      <c r="H1" s="18">
        <v>2</v>
      </c>
    </row>
    <row r="2" spans="1:12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2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43671</v>
      </c>
      <c r="H3" s="164"/>
      <c r="I3" s="164"/>
    </row>
    <row r="4" spans="1:12" x14ac:dyDescent="0.2">
      <c r="A4" s="164" t="s">
        <v>23</v>
      </c>
      <c r="B4" s="164"/>
      <c r="C4" s="168" t="s">
        <v>31</v>
      </c>
      <c r="D4" s="169"/>
      <c r="E4" s="170"/>
      <c r="F4" s="238" t="s">
        <v>4</v>
      </c>
      <c r="G4" s="171" t="s">
        <v>86</v>
      </c>
      <c r="H4" s="172"/>
      <c r="I4" s="173"/>
    </row>
    <row r="5" spans="1:12" x14ac:dyDescent="0.2">
      <c r="A5" s="164" t="s">
        <v>11</v>
      </c>
      <c r="B5" s="164"/>
      <c r="C5" s="168" t="s">
        <v>31</v>
      </c>
      <c r="D5" s="169"/>
      <c r="E5" s="170"/>
      <c r="F5" s="239"/>
      <c r="G5" s="174"/>
      <c r="H5" s="175"/>
      <c r="I5" s="176"/>
    </row>
    <row r="6" spans="1:12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2" x14ac:dyDescent="0.2">
      <c r="A7" s="19" t="s">
        <v>16</v>
      </c>
      <c r="B7" s="40" t="s">
        <v>121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2" x14ac:dyDescent="0.2">
      <c r="A8" s="20" t="s">
        <v>13</v>
      </c>
      <c r="B8" s="41" t="s">
        <v>122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2" ht="18" x14ac:dyDescent="0.25">
      <c r="A9" s="3"/>
      <c r="B9" s="224" t="s">
        <v>21</v>
      </c>
      <c r="C9" s="226"/>
      <c r="D9" s="221" t="s">
        <v>24</v>
      </c>
      <c r="E9" s="221" t="s">
        <v>25</v>
      </c>
      <c r="F9" s="21"/>
      <c r="G9" s="21"/>
      <c r="H9" s="7"/>
      <c r="I9" s="7"/>
    </row>
    <row r="10" spans="1:12" ht="33" customHeight="1" thickBot="1" x14ac:dyDescent="0.3">
      <c r="A10" s="13" t="s">
        <v>7</v>
      </c>
      <c r="B10" s="225"/>
      <c r="C10" s="227"/>
      <c r="D10" s="222"/>
      <c r="E10" s="222"/>
      <c r="F10" s="216" t="s">
        <v>18</v>
      </c>
      <c r="G10" s="216"/>
      <c r="H10" s="216"/>
      <c r="I10" s="216"/>
      <c r="J10" s="45" t="s">
        <v>44</v>
      </c>
      <c r="K10" t="s">
        <v>135</v>
      </c>
    </row>
    <row r="11" spans="1:12" ht="12.75" customHeight="1" x14ac:dyDescent="0.2">
      <c r="A11" s="177" t="s">
        <v>123</v>
      </c>
      <c r="B11" s="14" t="s">
        <v>8</v>
      </c>
      <c r="C11" s="23">
        <v>2</v>
      </c>
      <c r="D11" s="237">
        <v>0</v>
      </c>
      <c r="E11" s="237">
        <v>0.25</v>
      </c>
      <c r="F11" s="240"/>
      <c r="G11" s="229"/>
      <c r="H11" s="229"/>
      <c r="I11" s="230"/>
      <c r="J11" s="46"/>
    </row>
    <row r="12" spans="1:12" x14ac:dyDescent="0.2">
      <c r="A12" s="178"/>
      <c r="B12" s="49" t="s">
        <v>9</v>
      </c>
      <c r="C12" s="24">
        <v>1</v>
      </c>
      <c r="D12" s="187"/>
      <c r="E12" s="187"/>
      <c r="F12" s="231"/>
      <c r="G12" s="232"/>
      <c r="H12" s="232"/>
      <c r="I12" s="233"/>
      <c r="J12" s="44">
        <f>1*10/E11</f>
        <v>40</v>
      </c>
    </row>
    <row r="13" spans="1:12" ht="13.5" thickBot="1" x14ac:dyDescent="0.25">
      <c r="A13" s="179"/>
      <c r="B13" s="15" t="s">
        <v>10</v>
      </c>
      <c r="C13" s="25">
        <v>0</v>
      </c>
      <c r="D13" s="188"/>
      <c r="E13" s="188"/>
      <c r="F13" s="234"/>
      <c r="G13" s="235"/>
      <c r="H13" s="235"/>
      <c r="I13" s="236"/>
      <c r="J13" s="44"/>
    </row>
    <row r="14" spans="1:12" ht="12.75" customHeight="1" x14ac:dyDescent="0.2">
      <c r="A14" s="177" t="s">
        <v>124</v>
      </c>
      <c r="B14" s="28" t="s">
        <v>8</v>
      </c>
      <c r="C14" s="23">
        <v>267</v>
      </c>
      <c r="D14" s="258">
        <v>0</v>
      </c>
      <c r="E14" s="258">
        <v>0.05</v>
      </c>
      <c r="F14" s="240"/>
      <c r="G14" s="229"/>
      <c r="H14" s="229"/>
      <c r="I14" s="230"/>
      <c r="J14" s="47"/>
      <c r="K14" s="30"/>
      <c r="L14" s="30"/>
    </row>
    <row r="15" spans="1:12" ht="12.75" customHeight="1" x14ac:dyDescent="0.2">
      <c r="A15" s="178"/>
      <c r="B15" s="31" t="s">
        <v>9</v>
      </c>
      <c r="C15" s="24">
        <v>298</v>
      </c>
      <c r="D15" s="259"/>
      <c r="E15" s="259"/>
      <c r="F15" s="231"/>
      <c r="G15" s="232"/>
      <c r="H15" s="232"/>
      <c r="I15" s="233"/>
      <c r="J15" s="44">
        <f>AVERAGE(C14:C16)*1*10/E14</f>
        <v>56533.333333333336</v>
      </c>
      <c r="K15" s="30"/>
      <c r="L15" s="30"/>
    </row>
    <row r="16" spans="1:12" ht="13.5" customHeight="1" thickBot="1" x14ac:dyDescent="0.25">
      <c r="A16" s="179"/>
      <c r="B16" s="33" t="s">
        <v>10</v>
      </c>
      <c r="C16" s="25">
        <v>283</v>
      </c>
      <c r="D16" s="260"/>
      <c r="E16" s="260"/>
      <c r="F16" s="234"/>
      <c r="G16" s="235"/>
      <c r="H16" s="235"/>
      <c r="I16" s="236"/>
      <c r="J16" s="47"/>
      <c r="K16" s="30"/>
      <c r="L16" s="30"/>
    </row>
    <row r="17" spans="1:12" ht="12.75" customHeight="1" x14ac:dyDescent="0.2">
      <c r="A17" s="177" t="s">
        <v>125</v>
      </c>
      <c r="B17" s="35" t="s">
        <v>8</v>
      </c>
      <c r="C17" s="39">
        <v>50</v>
      </c>
      <c r="D17" s="148">
        <v>-2</v>
      </c>
      <c r="E17" s="148">
        <v>0.05</v>
      </c>
      <c r="F17" s="240"/>
      <c r="G17" s="229"/>
      <c r="H17" s="229"/>
      <c r="I17" s="230"/>
      <c r="J17" s="47"/>
      <c r="K17" s="30"/>
      <c r="L17" s="30"/>
    </row>
    <row r="18" spans="1:12" x14ac:dyDescent="0.2">
      <c r="A18" s="178"/>
      <c r="B18" s="36" t="s">
        <v>9</v>
      </c>
      <c r="C18" s="24">
        <v>38</v>
      </c>
      <c r="D18" s="149"/>
      <c r="E18" s="149"/>
      <c r="F18" s="231"/>
      <c r="G18" s="232"/>
      <c r="H18" s="232"/>
      <c r="I18" s="233"/>
      <c r="J18" s="44">
        <f>AVERAGE(C17:C19)*100*10/E17</f>
        <v>933333.33333333314</v>
      </c>
      <c r="K18" s="30"/>
      <c r="L18" s="30"/>
    </row>
    <row r="19" spans="1:12" ht="13.5" thickBot="1" x14ac:dyDescent="0.25">
      <c r="A19" s="179"/>
      <c r="B19" s="37" t="s">
        <v>10</v>
      </c>
      <c r="C19" s="25">
        <v>52</v>
      </c>
      <c r="D19" s="150"/>
      <c r="E19" s="150"/>
      <c r="F19" s="234"/>
      <c r="G19" s="235"/>
      <c r="H19" s="235"/>
      <c r="I19" s="236"/>
      <c r="J19" s="47"/>
      <c r="K19" s="30"/>
      <c r="L19" s="30"/>
    </row>
    <row r="20" spans="1:12" ht="12.75" customHeight="1" x14ac:dyDescent="0.2">
      <c r="A20" s="177" t="s">
        <v>126</v>
      </c>
      <c r="B20" s="29" t="s">
        <v>8</v>
      </c>
      <c r="C20" s="29">
        <v>166</v>
      </c>
      <c r="D20" s="160">
        <v>-2</v>
      </c>
      <c r="E20" s="160">
        <v>0.05</v>
      </c>
      <c r="F20" s="240"/>
      <c r="G20" s="229"/>
      <c r="H20" s="229"/>
      <c r="I20" s="230"/>
      <c r="J20" s="47"/>
      <c r="K20" s="30"/>
      <c r="L20" s="30"/>
    </row>
    <row r="21" spans="1:12" x14ac:dyDescent="0.2">
      <c r="A21" s="178"/>
      <c r="B21" s="32" t="s">
        <v>9</v>
      </c>
      <c r="C21" s="32">
        <v>152</v>
      </c>
      <c r="D21" s="149"/>
      <c r="E21" s="149"/>
      <c r="F21" s="231"/>
      <c r="G21" s="232"/>
      <c r="H21" s="232"/>
      <c r="I21" s="233"/>
      <c r="J21" s="44">
        <f>AVERAGE(C20:C22)*100*10/E20</f>
        <v>3086666.6666666665</v>
      </c>
      <c r="K21" s="30"/>
      <c r="L21" s="30"/>
    </row>
    <row r="22" spans="1:12" ht="13.5" thickBot="1" x14ac:dyDescent="0.25">
      <c r="A22" s="179"/>
      <c r="B22" s="34" t="s">
        <v>10</v>
      </c>
      <c r="C22" s="34">
        <v>145</v>
      </c>
      <c r="D22" s="150"/>
      <c r="E22" s="150"/>
      <c r="F22" s="234"/>
      <c r="G22" s="235"/>
      <c r="H22" s="235"/>
      <c r="I22" s="236"/>
      <c r="J22" s="47"/>
      <c r="K22" s="30"/>
      <c r="L22" s="30"/>
    </row>
    <row r="23" spans="1:12" ht="12.75" customHeight="1" x14ac:dyDescent="0.2">
      <c r="A23" s="262" t="s">
        <v>127</v>
      </c>
      <c r="B23" s="71" t="s">
        <v>8</v>
      </c>
      <c r="C23" s="72">
        <v>94</v>
      </c>
      <c r="D23" s="265">
        <v>-2</v>
      </c>
      <c r="E23" s="265">
        <v>0.2</v>
      </c>
      <c r="F23" s="268"/>
      <c r="G23" s="269"/>
      <c r="H23" s="269"/>
      <c r="I23" s="270"/>
      <c r="J23" s="44"/>
    </row>
    <row r="24" spans="1:12" x14ac:dyDescent="0.2">
      <c r="A24" s="263"/>
      <c r="B24" s="73" t="s">
        <v>9</v>
      </c>
      <c r="C24" s="74">
        <v>79</v>
      </c>
      <c r="D24" s="266"/>
      <c r="E24" s="266"/>
      <c r="F24" s="271"/>
      <c r="G24" s="272"/>
      <c r="H24" s="272"/>
      <c r="I24" s="273"/>
      <c r="J24" s="44">
        <f>AVERAGE(C23:C25)*100*10/E23</f>
        <v>446666.66666666657</v>
      </c>
      <c r="K24" s="70" t="s">
        <v>154</v>
      </c>
    </row>
    <row r="25" spans="1:12" ht="13.5" thickBot="1" x14ac:dyDescent="0.25">
      <c r="A25" s="264"/>
      <c r="B25" s="75" t="s">
        <v>10</v>
      </c>
      <c r="C25" s="76">
        <v>95</v>
      </c>
      <c r="D25" s="267"/>
      <c r="E25" s="267"/>
      <c r="F25" s="274"/>
      <c r="G25" s="275"/>
      <c r="H25" s="275"/>
      <c r="I25" s="276"/>
      <c r="J25" s="44"/>
    </row>
    <row r="26" spans="1:12" ht="12.75" customHeight="1" x14ac:dyDescent="0.2">
      <c r="A26" s="177" t="s">
        <v>128</v>
      </c>
      <c r="B26" s="29" t="s">
        <v>8</v>
      </c>
      <c r="C26" s="39">
        <v>66</v>
      </c>
      <c r="D26" s="258">
        <v>-2</v>
      </c>
      <c r="E26" s="258">
        <v>0.1</v>
      </c>
      <c r="F26" s="240"/>
      <c r="G26" s="229"/>
      <c r="H26" s="229"/>
      <c r="I26" s="230"/>
      <c r="J26" s="44"/>
    </row>
    <row r="27" spans="1:12" x14ac:dyDescent="0.2">
      <c r="A27" s="178"/>
      <c r="B27" s="32" t="s">
        <v>9</v>
      </c>
      <c r="C27" s="24">
        <v>49</v>
      </c>
      <c r="D27" s="259"/>
      <c r="E27" s="259"/>
      <c r="F27" s="231"/>
      <c r="G27" s="232"/>
      <c r="H27" s="232"/>
      <c r="I27" s="233"/>
      <c r="J27" s="44">
        <f>AVERAGE(C26:C28)*100*10/E26</f>
        <v>590000</v>
      </c>
    </row>
    <row r="28" spans="1:12" ht="13.5" thickBot="1" x14ac:dyDescent="0.25">
      <c r="A28" s="179"/>
      <c r="B28" s="34" t="s">
        <v>10</v>
      </c>
      <c r="C28" s="25">
        <v>62</v>
      </c>
      <c r="D28" s="260"/>
      <c r="E28" s="260"/>
      <c r="F28" s="234"/>
      <c r="G28" s="235"/>
      <c r="H28" s="235"/>
      <c r="I28" s="236"/>
    </row>
    <row r="29" spans="1:12" ht="12.75" customHeight="1" x14ac:dyDescent="0.2">
      <c r="A29" s="177" t="s">
        <v>129</v>
      </c>
      <c r="B29" s="14" t="s">
        <v>8</v>
      </c>
      <c r="C29" s="14">
        <v>230</v>
      </c>
      <c r="D29" s="160">
        <v>-2</v>
      </c>
      <c r="E29" s="160">
        <v>0.05</v>
      </c>
      <c r="F29" s="240"/>
      <c r="G29" s="229"/>
      <c r="H29" s="229"/>
      <c r="I29" s="230"/>
    </row>
    <row r="30" spans="1:12" x14ac:dyDescent="0.2">
      <c r="A30" s="178"/>
      <c r="B30" s="49" t="s">
        <v>9</v>
      </c>
      <c r="C30" s="49">
        <v>207</v>
      </c>
      <c r="D30" s="149"/>
      <c r="E30" s="149"/>
      <c r="F30" s="231"/>
      <c r="G30" s="232"/>
      <c r="H30" s="232"/>
      <c r="I30" s="233"/>
      <c r="J30" s="44">
        <f>AVERAGE(C29:C31)*100*10/E29</f>
        <v>4466666.666666667</v>
      </c>
    </row>
    <row r="31" spans="1:12" ht="13.5" thickBot="1" x14ac:dyDescent="0.25">
      <c r="A31" s="179"/>
      <c r="B31" s="15" t="s">
        <v>10</v>
      </c>
      <c r="C31" s="15">
        <v>233</v>
      </c>
      <c r="D31" s="150"/>
      <c r="E31" s="150"/>
      <c r="F31" s="234"/>
      <c r="G31" s="235"/>
      <c r="H31" s="235"/>
      <c r="I31" s="236"/>
    </row>
    <row r="32" spans="1:12" ht="13.15" customHeight="1" x14ac:dyDescent="0.2">
      <c r="A32" s="177" t="s">
        <v>130</v>
      </c>
      <c r="B32" s="14" t="s">
        <v>8</v>
      </c>
      <c r="C32" s="14">
        <v>281</v>
      </c>
      <c r="D32" s="160">
        <v>-2</v>
      </c>
      <c r="E32" s="160">
        <v>0.05</v>
      </c>
      <c r="F32" s="240"/>
      <c r="G32" s="229"/>
      <c r="H32" s="229"/>
      <c r="I32" s="230"/>
    </row>
    <row r="33" spans="1:10" x14ac:dyDescent="0.2">
      <c r="A33" s="178"/>
      <c r="B33" s="49" t="s">
        <v>9</v>
      </c>
      <c r="C33" s="49">
        <v>261</v>
      </c>
      <c r="D33" s="149"/>
      <c r="E33" s="149"/>
      <c r="F33" s="231"/>
      <c r="G33" s="232"/>
      <c r="H33" s="232"/>
      <c r="I33" s="233"/>
      <c r="J33" s="44">
        <f>AVERAGE(C32:C34)*100*10/E32</f>
        <v>5306666.666666666</v>
      </c>
    </row>
    <row r="34" spans="1:10" ht="13.5" thickBot="1" x14ac:dyDescent="0.25">
      <c r="A34" s="179"/>
      <c r="B34" s="15" t="s">
        <v>10</v>
      </c>
      <c r="C34" s="15">
        <v>254</v>
      </c>
      <c r="D34" s="150"/>
      <c r="E34" s="150"/>
      <c r="F34" s="234"/>
      <c r="G34" s="235"/>
      <c r="H34" s="235"/>
      <c r="I34" s="236"/>
    </row>
    <row r="35" spans="1:10" ht="12.75" customHeight="1" x14ac:dyDescent="0.2">
      <c r="A35" s="177" t="s">
        <v>131</v>
      </c>
      <c r="B35" s="14" t="s">
        <v>8</v>
      </c>
      <c r="C35" s="23">
        <v>118</v>
      </c>
      <c r="D35" s="237">
        <v>-2</v>
      </c>
      <c r="E35" s="237">
        <v>0.05</v>
      </c>
      <c r="F35" s="240"/>
      <c r="G35" s="229"/>
      <c r="H35" s="229"/>
      <c r="I35" s="230"/>
      <c r="J35" s="50"/>
    </row>
    <row r="36" spans="1:10" x14ac:dyDescent="0.2">
      <c r="A36" s="178"/>
      <c r="B36" s="49" t="s">
        <v>9</v>
      </c>
      <c r="C36" s="24">
        <v>100</v>
      </c>
      <c r="D36" s="187"/>
      <c r="E36" s="187"/>
      <c r="F36" s="231"/>
      <c r="G36" s="232"/>
      <c r="H36" s="232"/>
      <c r="I36" s="233"/>
      <c r="J36" s="44">
        <f>AVERAGE(C35:C37)*100*10/E35</f>
        <v>2240000</v>
      </c>
    </row>
    <row r="37" spans="1:10" ht="13.5" thickBot="1" x14ac:dyDescent="0.25">
      <c r="A37" s="179"/>
      <c r="B37" s="15" t="s">
        <v>10</v>
      </c>
      <c r="C37" s="25">
        <v>118</v>
      </c>
      <c r="D37" s="188"/>
      <c r="E37" s="188"/>
      <c r="F37" s="234"/>
      <c r="G37" s="235"/>
      <c r="H37" s="235"/>
      <c r="I37" s="236"/>
      <c r="J37" s="50"/>
    </row>
    <row r="38" spans="1:10" ht="12.75" customHeight="1" x14ac:dyDescent="0.2">
      <c r="A38" s="177" t="s">
        <v>132</v>
      </c>
      <c r="B38" s="14" t="s">
        <v>8</v>
      </c>
      <c r="C38" s="23">
        <v>71</v>
      </c>
      <c r="D38" s="261">
        <v>-3</v>
      </c>
      <c r="E38" s="261">
        <v>0.1</v>
      </c>
      <c r="F38" s="240"/>
      <c r="G38" s="229"/>
      <c r="H38" s="229"/>
      <c r="I38" s="230"/>
    </row>
    <row r="39" spans="1:10" x14ac:dyDescent="0.2">
      <c r="A39" s="178"/>
      <c r="B39" s="49" t="s">
        <v>9</v>
      </c>
      <c r="C39" s="24">
        <v>88</v>
      </c>
      <c r="D39" s="259"/>
      <c r="E39" s="259"/>
      <c r="F39" s="231"/>
      <c r="G39" s="232"/>
      <c r="H39" s="232"/>
      <c r="I39" s="233"/>
      <c r="J39" s="44">
        <f>AVERAGE(C38:C40)*1000*10/E38</f>
        <v>7733333.3333333321</v>
      </c>
    </row>
    <row r="40" spans="1:10" ht="13.5" thickBot="1" x14ac:dyDescent="0.25">
      <c r="A40" s="179"/>
      <c r="B40" s="15" t="s">
        <v>10</v>
      </c>
      <c r="C40" s="25">
        <v>73</v>
      </c>
      <c r="D40" s="260"/>
      <c r="E40" s="260"/>
      <c r="F40" s="234"/>
      <c r="G40" s="235"/>
      <c r="H40" s="235"/>
      <c r="I40" s="236"/>
    </row>
    <row r="41" spans="1:10" ht="12.75" customHeight="1" x14ac:dyDescent="0.2">
      <c r="A41" s="177" t="s">
        <v>133</v>
      </c>
      <c r="B41" s="14" t="s">
        <v>8</v>
      </c>
      <c r="C41" s="14">
        <v>0</v>
      </c>
      <c r="D41" s="186">
        <v>0</v>
      </c>
      <c r="E41" s="186">
        <v>0.25</v>
      </c>
      <c r="F41" s="240"/>
      <c r="G41" s="229"/>
      <c r="H41" s="229"/>
      <c r="I41" s="230"/>
      <c r="J41" s="50"/>
    </row>
    <row r="42" spans="1:10" x14ac:dyDescent="0.2">
      <c r="A42" s="178"/>
      <c r="B42" s="49" t="s">
        <v>9</v>
      </c>
      <c r="C42" s="49">
        <v>0</v>
      </c>
      <c r="D42" s="187"/>
      <c r="E42" s="187"/>
      <c r="F42" s="231"/>
      <c r="G42" s="232"/>
      <c r="H42" s="232"/>
      <c r="I42" s="233"/>
      <c r="J42" s="44">
        <f>1*10/E41</f>
        <v>40</v>
      </c>
    </row>
    <row r="43" spans="1:10" ht="13.5" thickBot="1" x14ac:dyDescent="0.25">
      <c r="A43" s="179"/>
      <c r="B43" s="15" t="s">
        <v>10</v>
      </c>
      <c r="C43" s="15">
        <v>0</v>
      </c>
      <c r="D43" s="188"/>
      <c r="E43" s="188"/>
      <c r="F43" s="234"/>
      <c r="G43" s="235"/>
      <c r="H43" s="235"/>
      <c r="I43" s="236"/>
    </row>
    <row r="44" spans="1:10" ht="12.75" customHeight="1" x14ac:dyDescent="0.2">
      <c r="A44" s="177" t="s">
        <v>134</v>
      </c>
      <c r="B44" s="14" t="s">
        <v>8</v>
      </c>
      <c r="C44" s="14">
        <v>0</v>
      </c>
      <c r="D44" s="237">
        <v>0</v>
      </c>
      <c r="E44" s="237">
        <v>0.25</v>
      </c>
      <c r="F44" s="240"/>
      <c r="G44" s="229"/>
      <c r="H44" s="229"/>
      <c r="I44" s="230"/>
    </row>
    <row r="45" spans="1:10" x14ac:dyDescent="0.2">
      <c r="A45" s="178"/>
      <c r="B45" s="49" t="s">
        <v>9</v>
      </c>
      <c r="C45" s="49">
        <v>0</v>
      </c>
      <c r="D45" s="187"/>
      <c r="E45" s="187"/>
      <c r="F45" s="231"/>
      <c r="G45" s="232"/>
      <c r="H45" s="232"/>
      <c r="I45" s="233"/>
      <c r="J45" s="44">
        <f>1*10/E44</f>
        <v>40</v>
      </c>
    </row>
    <row r="46" spans="1:10" ht="13.5" thickBot="1" x14ac:dyDescent="0.25">
      <c r="A46" s="179"/>
      <c r="B46" s="15" t="s">
        <v>10</v>
      </c>
      <c r="C46" s="15">
        <v>0</v>
      </c>
      <c r="D46" s="188"/>
      <c r="E46" s="188"/>
      <c r="F46" s="234"/>
      <c r="G46" s="235"/>
      <c r="H46" s="235"/>
      <c r="I46" s="236"/>
    </row>
    <row r="47" spans="1:10" ht="12.75" customHeight="1" x14ac:dyDescent="0.2">
      <c r="A47" s="177" t="s">
        <v>39</v>
      </c>
      <c r="B47" s="58" t="s">
        <v>8</v>
      </c>
      <c r="C47" s="14">
        <v>0</v>
      </c>
      <c r="D47" s="237"/>
      <c r="E47" s="237"/>
      <c r="F47" s="189"/>
      <c r="G47" s="190"/>
      <c r="H47" s="190"/>
      <c r="I47" s="191"/>
    </row>
    <row r="48" spans="1:10" x14ac:dyDescent="0.2">
      <c r="A48" s="178"/>
      <c r="B48" s="59" t="s">
        <v>9</v>
      </c>
      <c r="C48" s="49">
        <v>0</v>
      </c>
      <c r="D48" s="187"/>
      <c r="E48" s="187"/>
      <c r="F48" s="192"/>
      <c r="G48" s="193"/>
      <c r="H48" s="193"/>
      <c r="I48" s="194"/>
    </row>
    <row r="49" spans="1:9" ht="13.5" thickBot="1" x14ac:dyDescent="0.25">
      <c r="A49" s="179"/>
      <c r="B49" s="60" t="s">
        <v>10</v>
      </c>
      <c r="C49" s="15">
        <v>0</v>
      </c>
      <c r="D49" s="188"/>
      <c r="E49" s="188"/>
      <c r="F49" s="195"/>
      <c r="G49" s="196"/>
      <c r="H49" s="196"/>
      <c r="I49" s="197"/>
    </row>
    <row r="50" spans="1:9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9" ht="19.5" customHeight="1" x14ac:dyDescent="0.2"/>
    <row r="53" spans="1:9" ht="6.75" customHeight="1" x14ac:dyDescent="0.2"/>
    <row r="54" spans="1:9" ht="14.25" customHeight="1" x14ac:dyDescent="0.2">
      <c r="A54" s="53"/>
      <c r="B54" s="249" t="s">
        <v>21</v>
      </c>
      <c r="C54" s="251" t="s">
        <v>82</v>
      </c>
      <c r="D54" s="253" t="s">
        <v>24</v>
      </c>
      <c r="E54" s="255" t="s">
        <v>25</v>
      </c>
      <c r="F54" s="54"/>
      <c r="G54" s="55" t="s">
        <v>83</v>
      </c>
      <c r="H54" s="55">
        <v>2</v>
      </c>
      <c r="I54" s="56"/>
    </row>
    <row r="55" spans="1:9" ht="24" customHeight="1" thickBot="1" x14ac:dyDescent="0.25">
      <c r="A55" s="57" t="s">
        <v>7</v>
      </c>
      <c r="B55" s="250"/>
      <c r="C55" s="252"/>
      <c r="D55" s="254"/>
      <c r="E55" s="256"/>
      <c r="F55" s="257" t="s">
        <v>18</v>
      </c>
      <c r="G55" s="257"/>
      <c r="H55" s="257"/>
      <c r="I55" s="257"/>
    </row>
    <row r="56" spans="1:9" ht="12.75" customHeight="1" x14ac:dyDescent="0.2">
      <c r="A56" s="177" t="s">
        <v>38</v>
      </c>
      <c r="B56" s="58" t="s">
        <v>8</v>
      </c>
      <c r="C56" s="14">
        <v>0</v>
      </c>
      <c r="D56" s="237"/>
      <c r="E56" s="237"/>
      <c r="F56" s="198"/>
      <c r="G56" s="199"/>
      <c r="H56" s="199"/>
      <c r="I56" s="200"/>
    </row>
    <row r="57" spans="1:9" x14ac:dyDescent="0.2">
      <c r="A57" s="178"/>
      <c r="B57" s="59" t="s">
        <v>9</v>
      </c>
      <c r="C57" s="49">
        <v>0</v>
      </c>
      <c r="D57" s="187"/>
      <c r="E57" s="187"/>
      <c r="F57" s="201"/>
      <c r="G57" s="202"/>
      <c r="H57" s="202"/>
      <c r="I57" s="203"/>
    </row>
    <row r="58" spans="1:9" ht="13.5" thickBot="1" x14ac:dyDescent="0.25">
      <c r="A58" s="179"/>
      <c r="B58" s="60" t="s">
        <v>10</v>
      </c>
      <c r="C58" s="15">
        <v>0</v>
      </c>
      <c r="D58" s="188"/>
      <c r="E58" s="188"/>
      <c r="F58" s="204"/>
      <c r="G58" s="205"/>
      <c r="H58" s="205"/>
      <c r="I58" s="206"/>
    </row>
    <row r="59" spans="1:9" ht="12.75" customHeight="1" x14ac:dyDescent="0.2">
      <c r="A59" s="177"/>
      <c r="B59" s="58"/>
      <c r="C59" s="14"/>
      <c r="D59" s="237"/>
      <c r="E59" s="237"/>
      <c r="F59" s="198"/>
      <c r="G59" s="199"/>
      <c r="H59" s="199"/>
      <c r="I59" s="200"/>
    </row>
    <row r="60" spans="1:9" x14ac:dyDescent="0.2">
      <c r="A60" s="178"/>
      <c r="B60" s="59"/>
      <c r="C60" s="49"/>
      <c r="D60" s="187"/>
      <c r="E60" s="187"/>
      <c r="F60" s="201"/>
      <c r="G60" s="202"/>
      <c r="H60" s="202"/>
      <c r="I60" s="203"/>
    </row>
    <row r="61" spans="1:9" ht="13.5" thickBot="1" x14ac:dyDescent="0.25">
      <c r="A61" s="179"/>
      <c r="B61" s="60"/>
      <c r="C61" s="15"/>
      <c r="D61" s="188"/>
      <c r="E61" s="188"/>
      <c r="F61" s="204"/>
      <c r="G61" s="205"/>
      <c r="H61" s="205"/>
      <c r="I61" s="206"/>
    </row>
    <row r="62" spans="1:9" ht="12.75" customHeight="1" x14ac:dyDescent="0.2">
      <c r="A62" s="177"/>
      <c r="B62" s="58"/>
      <c r="C62" s="14"/>
      <c r="D62" s="237"/>
      <c r="E62" s="237"/>
      <c r="F62" s="198"/>
      <c r="G62" s="199"/>
      <c r="H62" s="199"/>
      <c r="I62" s="200"/>
    </row>
    <row r="63" spans="1:9" x14ac:dyDescent="0.2">
      <c r="A63" s="178"/>
      <c r="B63" s="59"/>
      <c r="C63" s="49"/>
      <c r="D63" s="187"/>
      <c r="E63" s="187"/>
      <c r="F63" s="201"/>
      <c r="G63" s="202"/>
      <c r="H63" s="202"/>
      <c r="I63" s="203"/>
    </row>
    <row r="64" spans="1:9" ht="13.5" thickBot="1" x14ac:dyDescent="0.25">
      <c r="A64" s="179"/>
      <c r="B64" s="60"/>
      <c r="C64" s="15"/>
      <c r="D64" s="188"/>
      <c r="E64" s="188"/>
      <c r="F64" s="204"/>
      <c r="G64" s="205"/>
      <c r="H64" s="205"/>
      <c r="I64" s="206"/>
    </row>
    <row r="65" spans="1:9" ht="12.75" customHeight="1" x14ac:dyDescent="0.2">
      <c r="A65" s="61"/>
      <c r="B65" s="14"/>
      <c r="C65" s="14"/>
      <c r="D65" s="237"/>
      <c r="E65" s="237"/>
      <c r="F65" s="198"/>
      <c r="G65" s="199"/>
      <c r="H65" s="199"/>
      <c r="I65" s="200"/>
    </row>
    <row r="66" spans="1:9" x14ac:dyDescent="0.2">
      <c r="A66" s="62"/>
      <c r="B66" s="49"/>
      <c r="C66" s="1"/>
      <c r="D66" s="187"/>
      <c r="E66" s="187"/>
      <c r="F66" s="201"/>
      <c r="G66" s="202"/>
      <c r="H66" s="202"/>
      <c r="I66" s="203"/>
    </row>
    <row r="67" spans="1:9" ht="13.5" thickBot="1" x14ac:dyDescent="0.25">
      <c r="A67" s="63"/>
      <c r="B67" s="15"/>
      <c r="C67" s="64"/>
      <c r="D67" s="188"/>
      <c r="E67" s="188"/>
      <c r="F67" s="204"/>
      <c r="G67" s="205"/>
      <c r="H67" s="205"/>
      <c r="I67" s="206"/>
    </row>
    <row r="68" spans="1:9" ht="12.75" customHeight="1" x14ac:dyDescent="0.2">
      <c r="A68" s="61"/>
      <c r="B68" s="14"/>
      <c r="C68" s="65"/>
      <c r="D68" s="237"/>
      <c r="E68" s="237"/>
      <c r="F68" s="198"/>
      <c r="G68" s="199"/>
      <c r="H68" s="199"/>
      <c r="I68" s="200"/>
    </row>
    <row r="69" spans="1:9" x14ac:dyDescent="0.2">
      <c r="A69" s="62"/>
      <c r="B69" s="49"/>
      <c r="C69" s="1"/>
      <c r="D69" s="187"/>
      <c r="E69" s="187"/>
      <c r="F69" s="201"/>
      <c r="G69" s="202"/>
      <c r="H69" s="202"/>
      <c r="I69" s="203"/>
    </row>
    <row r="70" spans="1:9" ht="13.5" thickBot="1" x14ac:dyDescent="0.25">
      <c r="A70" s="63"/>
      <c r="B70" s="15"/>
      <c r="C70" s="64"/>
      <c r="D70" s="188"/>
      <c r="E70" s="188"/>
      <c r="F70" s="204"/>
      <c r="G70" s="205"/>
      <c r="H70" s="205"/>
      <c r="I70" s="206"/>
    </row>
    <row r="71" spans="1:9" ht="12.75" customHeight="1" x14ac:dyDescent="0.2">
      <c r="A71" s="61"/>
      <c r="B71" s="14"/>
      <c r="C71" s="65"/>
      <c r="D71" s="237"/>
      <c r="E71" s="237"/>
      <c r="F71" s="198"/>
      <c r="G71" s="199"/>
      <c r="H71" s="199"/>
      <c r="I71" s="200"/>
    </row>
    <row r="72" spans="1:9" x14ac:dyDescent="0.2">
      <c r="A72" s="62"/>
      <c r="B72" s="49"/>
      <c r="C72" s="1"/>
      <c r="D72" s="187"/>
      <c r="E72" s="187"/>
      <c r="F72" s="201"/>
      <c r="G72" s="202"/>
      <c r="H72" s="202"/>
      <c r="I72" s="203"/>
    </row>
    <row r="73" spans="1:9" ht="13.5" thickBot="1" x14ac:dyDescent="0.25">
      <c r="A73" s="63"/>
      <c r="B73" s="15"/>
      <c r="C73" s="64"/>
      <c r="D73" s="188"/>
      <c r="E73" s="188"/>
      <c r="F73" s="204"/>
      <c r="G73" s="205"/>
      <c r="H73" s="205"/>
      <c r="I73" s="206"/>
    </row>
    <row r="74" spans="1:9" ht="12.75" customHeight="1" x14ac:dyDescent="0.2">
      <c r="A74" s="61"/>
      <c r="B74" s="14"/>
      <c r="C74" s="65"/>
      <c r="D74" s="237"/>
      <c r="E74" s="237"/>
      <c r="F74" s="198"/>
      <c r="G74" s="199"/>
      <c r="H74" s="199"/>
      <c r="I74" s="200"/>
    </row>
    <row r="75" spans="1:9" x14ac:dyDescent="0.2">
      <c r="A75" s="62"/>
      <c r="B75" s="49"/>
      <c r="C75" s="1"/>
      <c r="D75" s="187"/>
      <c r="E75" s="187"/>
      <c r="F75" s="201"/>
      <c r="G75" s="202"/>
      <c r="H75" s="202"/>
      <c r="I75" s="203"/>
    </row>
    <row r="76" spans="1:9" ht="13.5" thickBot="1" x14ac:dyDescent="0.25">
      <c r="A76" s="63"/>
      <c r="B76" s="15"/>
      <c r="C76" s="64"/>
      <c r="D76" s="188"/>
      <c r="E76" s="188"/>
      <c r="F76" s="204"/>
      <c r="G76" s="205"/>
      <c r="H76" s="205"/>
      <c r="I76" s="206"/>
    </row>
    <row r="77" spans="1:9" ht="13.15" customHeight="1" x14ac:dyDescent="0.2">
      <c r="A77" s="61"/>
      <c r="B77" s="14"/>
      <c r="C77" s="65"/>
      <c r="D77" s="237"/>
      <c r="E77" s="237"/>
      <c r="F77" s="198"/>
      <c r="G77" s="199"/>
      <c r="H77" s="199"/>
      <c r="I77" s="200"/>
    </row>
    <row r="78" spans="1:9" x14ac:dyDescent="0.2">
      <c r="A78" s="62"/>
      <c r="B78" s="49"/>
      <c r="C78" s="1"/>
      <c r="D78" s="187"/>
      <c r="E78" s="187"/>
      <c r="F78" s="201"/>
      <c r="G78" s="202"/>
      <c r="H78" s="202"/>
      <c r="I78" s="203"/>
    </row>
    <row r="79" spans="1:9" ht="13.5" thickBot="1" x14ac:dyDescent="0.25">
      <c r="A79" s="63"/>
      <c r="B79" s="15"/>
      <c r="C79" s="64"/>
      <c r="D79" s="188"/>
      <c r="E79" s="188"/>
      <c r="F79" s="204"/>
      <c r="G79" s="205"/>
      <c r="H79" s="205"/>
      <c r="I79" s="206"/>
    </row>
    <row r="80" spans="1:9" ht="12.75" customHeight="1" x14ac:dyDescent="0.2">
      <c r="A80" s="66"/>
      <c r="B80" s="14"/>
      <c r="C80" s="65"/>
      <c r="D80" s="237"/>
      <c r="E80" s="237"/>
      <c r="F80" s="198"/>
      <c r="G80" s="199"/>
      <c r="H80" s="199"/>
      <c r="I80" s="200"/>
    </row>
    <row r="81" spans="1:9" x14ac:dyDescent="0.2">
      <c r="A81" s="62"/>
      <c r="B81" s="49"/>
      <c r="C81" s="1"/>
      <c r="D81" s="187"/>
      <c r="E81" s="187"/>
      <c r="F81" s="201"/>
      <c r="G81" s="202"/>
      <c r="H81" s="202"/>
      <c r="I81" s="203"/>
    </row>
    <row r="82" spans="1:9" ht="13.5" thickBot="1" x14ac:dyDescent="0.25">
      <c r="A82" s="67"/>
      <c r="B82" s="15"/>
      <c r="C82" s="64"/>
      <c r="D82" s="188"/>
      <c r="E82" s="188"/>
      <c r="F82" s="204"/>
      <c r="G82" s="205"/>
      <c r="H82" s="205"/>
      <c r="I82" s="206"/>
    </row>
    <row r="83" spans="1:9" ht="12.75" customHeight="1" x14ac:dyDescent="0.2">
      <c r="A83" s="61"/>
      <c r="B83" s="14"/>
      <c r="C83" s="65"/>
      <c r="D83" s="237"/>
      <c r="E83" s="237"/>
      <c r="F83" s="198"/>
      <c r="G83" s="199"/>
      <c r="H83" s="199"/>
      <c r="I83" s="200"/>
    </row>
    <row r="84" spans="1:9" x14ac:dyDescent="0.2">
      <c r="A84" s="62"/>
      <c r="B84" s="49"/>
      <c r="C84" s="1"/>
      <c r="D84" s="187"/>
      <c r="E84" s="187"/>
      <c r="F84" s="201"/>
      <c r="G84" s="202"/>
      <c r="H84" s="202"/>
      <c r="I84" s="203"/>
    </row>
    <row r="85" spans="1:9" ht="13.5" thickBot="1" x14ac:dyDescent="0.25">
      <c r="A85" s="63"/>
      <c r="B85" s="15"/>
      <c r="C85" s="64"/>
      <c r="D85" s="188"/>
      <c r="E85" s="188"/>
      <c r="F85" s="204"/>
      <c r="G85" s="205"/>
      <c r="H85" s="205"/>
      <c r="I85" s="206"/>
    </row>
    <row r="86" spans="1:9" ht="12.75" customHeight="1" x14ac:dyDescent="0.2">
      <c r="A86" s="61"/>
      <c r="B86" s="14"/>
      <c r="C86" s="65"/>
      <c r="D86" s="237"/>
      <c r="E86" s="237"/>
      <c r="F86" s="198"/>
      <c r="G86" s="199"/>
      <c r="H86" s="199"/>
      <c r="I86" s="200"/>
    </row>
    <row r="87" spans="1:9" x14ac:dyDescent="0.2">
      <c r="A87" s="62"/>
      <c r="B87" s="49"/>
      <c r="C87" s="1"/>
      <c r="D87" s="187"/>
      <c r="E87" s="187"/>
      <c r="F87" s="201"/>
      <c r="G87" s="202"/>
      <c r="H87" s="202"/>
      <c r="I87" s="203"/>
    </row>
    <row r="88" spans="1:9" ht="13.5" thickBot="1" x14ac:dyDescent="0.25">
      <c r="A88" s="63"/>
      <c r="B88" s="15"/>
      <c r="C88" s="64"/>
      <c r="D88" s="188"/>
      <c r="E88" s="188"/>
      <c r="F88" s="204"/>
      <c r="G88" s="205"/>
      <c r="H88" s="205"/>
      <c r="I88" s="206"/>
    </row>
    <row r="89" spans="1:9" ht="12.75" customHeight="1" x14ac:dyDescent="0.2">
      <c r="A89" s="68"/>
      <c r="B89" s="14"/>
      <c r="C89" s="65"/>
      <c r="D89" s="237"/>
      <c r="E89" s="237"/>
      <c r="F89" s="198"/>
      <c r="G89" s="199"/>
      <c r="H89" s="199"/>
      <c r="I89" s="200"/>
    </row>
    <row r="90" spans="1:9" x14ac:dyDescent="0.2">
      <c r="A90" s="62"/>
      <c r="B90" s="49"/>
      <c r="C90" s="1"/>
      <c r="D90" s="187"/>
      <c r="E90" s="187"/>
      <c r="F90" s="201"/>
      <c r="G90" s="202"/>
      <c r="H90" s="202"/>
      <c r="I90" s="203"/>
    </row>
    <row r="91" spans="1:9" ht="13.5" thickBot="1" x14ac:dyDescent="0.25">
      <c r="A91" s="69"/>
      <c r="B91" s="15"/>
      <c r="C91" s="64"/>
      <c r="D91" s="188"/>
      <c r="E91" s="188"/>
      <c r="F91" s="204"/>
      <c r="G91" s="205"/>
      <c r="H91" s="205"/>
      <c r="I91" s="206"/>
    </row>
    <row r="92" spans="1:9" ht="12.75" customHeight="1" x14ac:dyDescent="0.2">
      <c r="A92" s="61"/>
      <c r="B92" s="14"/>
      <c r="C92" s="65"/>
      <c r="D92" s="237"/>
      <c r="E92" s="237"/>
      <c r="F92" s="198"/>
      <c r="G92" s="199"/>
      <c r="H92" s="199"/>
      <c r="I92" s="200"/>
    </row>
    <row r="93" spans="1:9" x14ac:dyDescent="0.2">
      <c r="A93" s="62"/>
      <c r="B93" s="49"/>
      <c r="C93" s="1"/>
      <c r="D93" s="187"/>
      <c r="E93" s="187"/>
      <c r="F93" s="201"/>
      <c r="G93" s="202"/>
      <c r="H93" s="202"/>
      <c r="I93" s="203"/>
    </row>
    <row r="94" spans="1:9" ht="13.5" thickBot="1" x14ac:dyDescent="0.25">
      <c r="A94" s="63"/>
      <c r="B94" s="15"/>
      <c r="C94" s="64"/>
      <c r="D94" s="188"/>
      <c r="E94" s="188"/>
      <c r="F94" s="204"/>
      <c r="G94" s="205"/>
      <c r="H94" s="205"/>
      <c r="I94" s="206"/>
    </row>
    <row r="95" spans="1:9" ht="12.75" customHeight="1" x14ac:dyDescent="0.2">
      <c r="A95" s="61"/>
      <c r="B95" s="14"/>
      <c r="C95" s="65"/>
      <c r="D95" s="237"/>
      <c r="E95" s="237"/>
      <c r="F95" s="198"/>
      <c r="G95" s="199"/>
      <c r="H95" s="199"/>
      <c r="I95" s="200"/>
    </row>
    <row r="96" spans="1:9" x14ac:dyDescent="0.2">
      <c r="A96" s="62"/>
      <c r="B96" s="49"/>
      <c r="C96" s="1"/>
      <c r="D96" s="187"/>
      <c r="E96" s="187"/>
      <c r="F96" s="201"/>
      <c r="G96" s="202"/>
      <c r="H96" s="202"/>
      <c r="I96" s="203"/>
    </row>
    <row r="97" spans="1:9" ht="13.5" thickBot="1" x14ac:dyDescent="0.25">
      <c r="A97" s="63"/>
      <c r="B97" s="15"/>
      <c r="C97" s="64"/>
      <c r="D97" s="188"/>
      <c r="E97" s="188"/>
      <c r="F97" s="204"/>
      <c r="G97" s="205"/>
      <c r="H97" s="205"/>
      <c r="I97" s="206"/>
    </row>
    <row r="98" spans="1:9" ht="12.75" customHeight="1" x14ac:dyDescent="0.2">
      <c r="A98" s="61"/>
      <c r="B98" s="14"/>
      <c r="C98" s="65"/>
      <c r="D98" s="237"/>
      <c r="E98" s="237"/>
      <c r="F98" s="198"/>
      <c r="G98" s="199"/>
      <c r="H98" s="199"/>
      <c r="I98" s="200"/>
    </row>
    <row r="99" spans="1:9" x14ac:dyDescent="0.2">
      <c r="A99" s="62"/>
      <c r="B99" s="49"/>
      <c r="C99" s="1"/>
      <c r="D99" s="187"/>
      <c r="E99" s="187"/>
      <c r="F99" s="201"/>
      <c r="G99" s="202"/>
      <c r="H99" s="202"/>
      <c r="I99" s="203"/>
    </row>
    <row r="100" spans="1:9" ht="13.5" thickBot="1" x14ac:dyDescent="0.25">
      <c r="A100" s="63"/>
      <c r="B100" s="15"/>
      <c r="C100" s="64"/>
      <c r="D100" s="188"/>
      <c r="E100" s="188"/>
      <c r="F100" s="204"/>
      <c r="G100" s="205"/>
      <c r="H100" s="205"/>
      <c r="I100" s="206"/>
    </row>
    <row r="101" spans="1:9" ht="12.75" customHeight="1" x14ac:dyDescent="0.2">
      <c r="A101" s="61"/>
      <c r="B101" s="14"/>
      <c r="C101" s="65"/>
      <c r="D101" s="237"/>
      <c r="E101" s="237"/>
      <c r="F101" s="198"/>
      <c r="G101" s="199"/>
      <c r="H101" s="199"/>
      <c r="I101" s="200"/>
    </row>
    <row r="102" spans="1:9" x14ac:dyDescent="0.2">
      <c r="A102" s="62"/>
      <c r="B102" s="49"/>
      <c r="C102" s="1"/>
      <c r="D102" s="187"/>
      <c r="E102" s="187"/>
      <c r="F102" s="201"/>
      <c r="G102" s="202"/>
      <c r="H102" s="202"/>
      <c r="I102" s="203"/>
    </row>
    <row r="103" spans="1:9" ht="13.5" thickBot="1" x14ac:dyDescent="0.25">
      <c r="A103" s="63"/>
      <c r="B103" s="15"/>
      <c r="C103" s="64"/>
      <c r="D103" s="188"/>
      <c r="E103" s="188"/>
      <c r="F103" s="204"/>
      <c r="G103" s="205"/>
      <c r="H103" s="205"/>
      <c r="I103" s="206"/>
    </row>
    <row r="104" spans="1:9" s="11" customFormat="1" x14ac:dyDescent="0.2">
      <c r="A104" s="9" t="s">
        <v>85</v>
      </c>
      <c r="B104" s="10"/>
      <c r="C104" s="10"/>
      <c r="D104" s="10"/>
      <c r="E104" s="10"/>
      <c r="F104" s="10"/>
      <c r="G104" s="10"/>
      <c r="H104" s="10"/>
      <c r="I104" s="10"/>
    </row>
    <row r="105" spans="1:9" x14ac:dyDescent="0.2">
      <c r="A105" s="5"/>
      <c r="B105" s="2"/>
      <c r="C105" s="2"/>
      <c r="D105" s="2"/>
      <c r="E105" s="2"/>
      <c r="F105" s="2"/>
      <c r="G105" s="2"/>
      <c r="H105" s="2"/>
      <c r="I105" s="2"/>
    </row>
    <row r="109" spans="1:9" ht="12.75" customHeight="1" x14ac:dyDescent="0.2"/>
    <row r="164" ht="12.75" customHeight="1" x14ac:dyDescent="0.2"/>
  </sheetData>
  <mergeCells count="128"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  <mergeCell ref="A6:I6"/>
    <mergeCell ref="C7:D7"/>
    <mergeCell ref="F7:G7"/>
    <mergeCell ref="H7:I7"/>
    <mergeCell ref="H8:I8"/>
    <mergeCell ref="B9:B10"/>
    <mergeCell ref="C9:C10"/>
    <mergeCell ref="D9:D10"/>
    <mergeCell ref="E9:E10"/>
    <mergeCell ref="F10:I10"/>
    <mergeCell ref="A17:A19"/>
    <mergeCell ref="D17:D19"/>
    <mergeCell ref="E17:E19"/>
    <mergeCell ref="F17:I19"/>
    <mergeCell ref="A20:A22"/>
    <mergeCell ref="D20:D22"/>
    <mergeCell ref="E20:E22"/>
    <mergeCell ref="F20:I22"/>
    <mergeCell ref="A11:A13"/>
    <mergeCell ref="D11:D13"/>
    <mergeCell ref="E11:E13"/>
    <mergeCell ref="F11:I13"/>
    <mergeCell ref="A14:A16"/>
    <mergeCell ref="D14:D16"/>
    <mergeCell ref="E14:E16"/>
    <mergeCell ref="F14:I16"/>
    <mergeCell ref="A29:A31"/>
    <mergeCell ref="D29:D31"/>
    <mergeCell ref="E29:E31"/>
    <mergeCell ref="F29:I31"/>
    <mergeCell ref="A32:A34"/>
    <mergeCell ref="D32:D34"/>
    <mergeCell ref="E32:E34"/>
    <mergeCell ref="F32:I34"/>
    <mergeCell ref="A23:A25"/>
    <mergeCell ref="D23:D25"/>
    <mergeCell ref="E23:E25"/>
    <mergeCell ref="F23:I25"/>
    <mergeCell ref="A26:A28"/>
    <mergeCell ref="D26:D28"/>
    <mergeCell ref="E26:E28"/>
    <mergeCell ref="F26:I28"/>
    <mergeCell ref="A41:A43"/>
    <mergeCell ref="D41:D43"/>
    <mergeCell ref="E41:E43"/>
    <mergeCell ref="F41:I43"/>
    <mergeCell ref="A44:A46"/>
    <mergeCell ref="D44:D46"/>
    <mergeCell ref="E44:E46"/>
    <mergeCell ref="F44:I46"/>
    <mergeCell ref="A35:A37"/>
    <mergeCell ref="D35:D37"/>
    <mergeCell ref="E35:E37"/>
    <mergeCell ref="F35:I37"/>
    <mergeCell ref="A38:A40"/>
    <mergeCell ref="D38:D40"/>
    <mergeCell ref="E38:E40"/>
    <mergeCell ref="F38:I40"/>
    <mergeCell ref="A47:A49"/>
    <mergeCell ref="D47:D49"/>
    <mergeCell ref="E47:E49"/>
    <mergeCell ref="F47:I49"/>
    <mergeCell ref="B54:B55"/>
    <mergeCell ref="C54:C55"/>
    <mergeCell ref="D54:D55"/>
    <mergeCell ref="E54:E55"/>
    <mergeCell ref="F55:I55"/>
    <mergeCell ref="A62:A64"/>
    <mergeCell ref="D62:D64"/>
    <mergeCell ref="E62:E64"/>
    <mergeCell ref="F62:I64"/>
    <mergeCell ref="D65:D67"/>
    <mergeCell ref="E65:E67"/>
    <mergeCell ref="F65:I67"/>
    <mergeCell ref="A56:A58"/>
    <mergeCell ref="D56:D58"/>
    <mergeCell ref="E56:E58"/>
    <mergeCell ref="F56:I58"/>
    <mergeCell ref="A59:A61"/>
    <mergeCell ref="D59:D61"/>
    <mergeCell ref="E59:E61"/>
    <mergeCell ref="F59:I61"/>
    <mergeCell ref="D74:D76"/>
    <mergeCell ref="E74:E76"/>
    <mergeCell ref="F74:I76"/>
    <mergeCell ref="D77:D79"/>
    <mergeCell ref="E77:E79"/>
    <mergeCell ref="F77:I79"/>
    <mergeCell ref="D68:D70"/>
    <mergeCell ref="E68:E70"/>
    <mergeCell ref="F68:I70"/>
    <mergeCell ref="D71:D73"/>
    <mergeCell ref="E71:E73"/>
    <mergeCell ref="F71:I73"/>
    <mergeCell ref="D86:D88"/>
    <mergeCell ref="E86:E88"/>
    <mergeCell ref="F86:I88"/>
    <mergeCell ref="D89:D91"/>
    <mergeCell ref="E89:E91"/>
    <mergeCell ref="F89:I91"/>
    <mergeCell ref="D80:D82"/>
    <mergeCell ref="E80:E82"/>
    <mergeCell ref="F80:I82"/>
    <mergeCell ref="D83:D85"/>
    <mergeCell ref="E83:E85"/>
    <mergeCell ref="F83:I85"/>
    <mergeCell ref="D98:D100"/>
    <mergeCell ref="E98:E100"/>
    <mergeCell ref="F98:I100"/>
    <mergeCell ref="D101:D103"/>
    <mergeCell ref="E101:E103"/>
    <mergeCell ref="F101:I103"/>
    <mergeCell ref="D92:D94"/>
    <mergeCell ref="E92:E94"/>
    <mergeCell ref="F92:I94"/>
    <mergeCell ref="D95:D97"/>
    <mergeCell ref="E95:E97"/>
    <mergeCell ref="F95:I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6024-C679-413F-9879-91F453BA848E}">
  <dimension ref="A1:L164"/>
  <sheetViews>
    <sheetView topLeftCell="A23" workbookViewId="0">
      <selection activeCell="J39" sqref="J39"/>
    </sheetView>
  </sheetViews>
  <sheetFormatPr defaultRowHeight="12.75" x14ac:dyDescent="0.2"/>
  <cols>
    <col min="1" max="1" width="26" customWidth="1"/>
    <col min="2" max="2" width="9.85546875" customWidth="1"/>
    <col min="3" max="4" width="11.28515625" customWidth="1"/>
    <col min="5" max="5" width="10.28515625" customWidth="1"/>
    <col min="7" max="7" width="10.42578125" customWidth="1"/>
    <col min="8" max="8" width="5" customWidth="1"/>
    <col min="9" max="9" width="2" customWidth="1"/>
    <col min="11" max="11" width="22.85546875" bestFit="1" customWidth="1"/>
  </cols>
  <sheetData>
    <row r="1" spans="1:12" x14ac:dyDescent="0.2">
      <c r="A1" t="s">
        <v>0</v>
      </c>
      <c r="G1" s="17" t="s">
        <v>22</v>
      </c>
      <c r="H1" s="18">
        <v>1</v>
      </c>
    </row>
    <row r="2" spans="1:12" x14ac:dyDescent="0.2">
      <c r="A2" s="161" t="s">
        <v>1</v>
      </c>
      <c r="B2" s="162"/>
      <c r="C2" s="162"/>
      <c r="D2" s="162"/>
      <c r="E2" s="162"/>
      <c r="F2" s="162"/>
      <c r="G2" s="162"/>
      <c r="H2" s="162"/>
      <c r="I2" s="163"/>
    </row>
    <row r="3" spans="1:12" x14ac:dyDescent="0.2">
      <c r="A3" s="164" t="s">
        <v>2</v>
      </c>
      <c r="B3" s="164"/>
      <c r="C3" s="165" t="s">
        <v>27</v>
      </c>
      <c r="D3" s="166"/>
      <c r="E3" s="166"/>
      <c r="F3" s="1" t="s">
        <v>3</v>
      </c>
      <c r="G3" s="167">
        <v>43685</v>
      </c>
      <c r="H3" s="164"/>
      <c r="I3" s="164"/>
    </row>
    <row r="4" spans="1:12" x14ac:dyDescent="0.2">
      <c r="A4" s="164" t="s">
        <v>23</v>
      </c>
      <c r="B4" s="164"/>
      <c r="C4" s="168" t="s">
        <v>139</v>
      </c>
      <c r="D4" s="169"/>
      <c r="E4" s="170"/>
      <c r="F4" s="238" t="s">
        <v>4</v>
      </c>
      <c r="G4" s="171" t="s">
        <v>140</v>
      </c>
      <c r="H4" s="172"/>
      <c r="I4" s="173"/>
    </row>
    <row r="5" spans="1:12" x14ac:dyDescent="0.2">
      <c r="A5" s="164" t="s">
        <v>11</v>
      </c>
      <c r="B5" s="164"/>
      <c r="C5" s="168" t="s">
        <v>139</v>
      </c>
      <c r="D5" s="169"/>
      <c r="E5" s="170"/>
      <c r="F5" s="239"/>
      <c r="G5" s="174"/>
      <c r="H5" s="175"/>
      <c r="I5" s="176"/>
    </row>
    <row r="6" spans="1:12" x14ac:dyDescent="0.2">
      <c r="A6" s="217" t="s">
        <v>5</v>
      </c>
      <c r="B6" s="217"/>
      <c r="C6" s="217"/>
      <c r="D6" s="217"/>
      <c r="E6" s="217"/>
      <c r="F6" s="217"/>
      <c r="G6" s="217"/>
      <c r="H6" s="217"/>
      <c r="I6" s="217"/>
    </row>
    <row r="7" spans="1:12" x14ac:dyDescent="0.2">
      <c r="A7" s="19" t="s">
        <v>16</v>
      </c>
      <c r="B7" s="40" t="s">
        <v>141</v>
      </c>
      <c r="C7" s="218" t="s">
        <v>14</v>
      </c>
      <c r="D7" s="219"/>
      <c r="E7" s="8" t="s">
        <v>20</v>
      </c>
      <c r="F7" s="218" t="s">
        <v>15</v>
      </c>
      <c r="G7" s="219"/>
      <c r="H7" s="220" t="s">
        <v>17</v>
      </c>
      <c r="I7" s="220"/>
    </row>
    <row r="8" spans="1:12" x14ac:dyDescent="0.2">
      <c r="A8" s="20" t="s">
        <v>13</v>
      </c>
      <c r="B8" s="41" t="s">
        <v>142</v>
      </c>
      <c r="D8" s="4" t="s">
        <v>6</v>
      </c>
      <c r="E8" s="6" t="s">
        <v>19</v>
      </c>
      <c r="G8" s="4" t="s">
        <v>12</v>
      </c>
      <c r="H8" s="223" t="s">
        <v>29</v>
      </c>
      <c r="I8" s="223"/>
    </row>
    <row r="9" spans="1:12" ht="18" x14ac:dyDescent="0.25">
      <c r="A9" s="3"/>
      <c r="B9" s="224" t="s">
        <v>21</v>
      </c>
      <c r="C9" s="221" t="s">
        <v>143</v>
      </c>
      <c r="D9" s="221" t="s">
        <v>24</v>
      </c>
      <c r="E9" s="221" t="s">
        <v>25</v>
      </c>
      <c r="F9" s="21"/>
      <c r="G9" s="21"/>
      <c r="H9" s="7"/>
      <c r="I9" s="7"/>
    </row>
    <row r="10" spans="1:12" ht="33" customHeight="1" thickBot="1" x14ac:dyDescent="0.3">
      <c r="A10" s="13" t="s">
        <v>7</v>
      </c>
      <c r="B10" s="225"/>
      <c r="C10" s="222"/>
      <c r="D10" s="222"/>
      <c r="E10" s="222"/>
      <c r="F10" s="216" t="s">
        <v>18</v>
      </c>
      <c r="G10" s="216"/>
      <c r="H10" s="216"/>
      <c r="I10" s="216"/>
      <c r="J10" s="45" t="s">
        <v>44</v>
      </c>
      <c r="K10" t="s">
        <v>135</v>
      </c>
    </row>
    <row r="11" spans="1:12" ht="12.75" customHeight="1" x14ac:dyDescent="0.2">
      <c r="A11" s="177" t="s">
        <v>144</v>
      </c>
      <c r="B11" s="14" t="s">
        <v>8</v>
      </c>
      <c r="C11" s="23">
        <v>240</v>
      </c>
      <c r="D11" s="258">
        <v>0</v>
      </c>
      <c r="E11" s="258">
        <v>0.1</v>
      </c>
      <c r="F11" s="240"/>
      <c r="G11" s="229"/>
      <c r="H11" s="229"/>
      <c r="I11" s="230"/>
      <c r="J11" s="46"/>
    </row>
    <row r="12" spans="1:12" x14ac:dyDescent="0.2">
      <c r="A12" s="178"/>
      <c r="B12" s="77" t="s">
        <v>9</v>
      </c>
      <c r="C12" s="24">
        <v>233</v>
      </c>
      <c r="D12" s="259"/>
      <c r="E12" s="259"/>
      <c r="F12" s="231"/>
      <c r="G12" s="232"/>
      <c r="H12" s="232"/>
      <c r="I12" s="233"/>
      <c r="J12" s="44">
        <f>AVERAGE(C11:C13)*10/E11</f>
        <v>23066.666666666664</v>
      </c>
    </row>
    <row r="13" spans="1:12" ht="13.5" thickBot="1" x14ac:dyDescent="0.25">
      <c r="A13" s="179"/>
      <c r="B13" s="15" t="s">
        <v>10</v>
      </c>
      <c r="C13" s="25">
        <v>219</v>
      </c>
      <c r="D13" s="260"/>
      <c r="E13" s="260"/>
      <c r="F13" s="234"/>
      <c r="G13" s="235"/>
      <c r="H13" s="235"/>
      <c r="I13" s="236"/>
      <c r="J13" s="44"/>
    </row>
    <row r="14" spans="1:12" ht="12.75" customHeight="1" x14ac:dyDescent="0.2">
      <c r="A14" s="177" t="s">
        <v>145</v>
      </c>
      <c r="B14" s="28" t="s">
        <v>8</v>
      </c>
      <c r="C14" s="23">
        <v>284</v>
      </c>
      <c r="D14" s="258">
        <v>-2</v>
      </c>
      <c r="E14" s="258">
        <v>0.1</v>
      </c>
      <c r="F14" s="240"/>
      <c r="G14" s="229"/>
      <c r="H14" s="229"/>
      <c r="I14" s="230"/>
      <c r="J14" s="47"/>
      <c r="K14" s="30"/>
      <c r="L14" s="30"/>
    </row>
    <row r="15" spans="1:12" ht="12.75" customHeight="1" x14ac:dyDescent="0.2">
      <c r="A15" s="178"/>
      <c r="B15" s="31" t="s">
        <v>9</v>
      </c>
      <c r="C15" s="24">
        <v>256</v>
      </c>
      <c r="D15" s="259"/>
      <c r="E15" s="259"/>
      <c r="F15" s="231"/>
      <c r="G15" s="232"/>
      <c r="H15" s="232"/>
      <c r="I15" s="233"/>
      <c r="J15" s="44">
        <f>AVERAGE(C14:C16)*10*100/E14</f>
        <v>2630000</v>
      </c>
      <c r="K15" s="30"/>
      <c r="L15" s="30"/>
    </row>
    <row r="16" spans="1:12" ht="13.5" customHeight="1" thickBot="1" x14ac:dyDescent="0.25">
      <c r="A16" s="179"/>
      <c r="B16" s="33" t="s">
        <v>10</v>
      </c>
      <c r="C16" s="25">
        <v>249</v>
      </c>
      <c r="D16" s="260"/>
      <c r="E16" s="260"/>
      <c r="F16" s="234"/>
      <c r="G16" s="235"/>
      <c r="H16" s="235"/>
      <c r="I16" s="236"/>
      <c r="J16" s="47"/>
      <c r="K16" s="30"/>
      <c r="L16" s="30"/>
    </row>
    <row r="17" spans="1:12" ht="12.75" customHeight="1" x14ac:dyDescent="0.2">
      <c r="A17" s="177" t="s">
        <v>146</v>
      </c>
      <c r="B17" s="35" t="s">
        <v>8</v>
      </c>
      <c r="C17" s="39">
        <v>178</v>
      </c>
      <c r="D17" s="258">
        <v>-3</v>
      </c>
      <c r="E17" s="258">
        <v>0.2</v>
      </c>
      <c r="F17" s="240"/>
      <c r="G17" s="229"/>
      <c r="H17" s="229"/>
      <c r="I17" s="230"/>
      <c r="J17" s="47"/>
      <c r="K17" s="30"/>
      <c r="L17" s="30"/>
    </row>
    <row r="18" spans="1:12" x14ac:dyDescent="0.2">
      <c r="A18" s="178"/>
      <c r="B18" s="36" t="s">
        <v>9</v>
      </c>
      <c r="C18" s="24">
        <v>160</v>
      </c>
      <c r="D18" s="259"/>
      <c r="E18" s="259"/>
      <c r="F18" s="231"/>
      <c r="G18" s="232"/>
      <c r="H18" s="232"/>
      <c r="I18" s="233"/>
      <c r="J18" s="44">
        <f>AVERAGE(C17:C19)*10*1000/E17</f>
        <v>8183333.3333333321</v>
      </c>
      <c r="K18" s="30"/>
      <c r="L18" s="30"/>
    </row>
    <row r="19" spans="1:12" ht="13.5" thickBot="1" x14ac:dyDescent="0.25">
      <c r="A19" s="179"/>
      <c r="B19" s="37" t="s">
        <v>10</v>
      </c>
      <c r="C19" s="25">
        <v>153</v>
      </c>
      <c r="D19" s="260"/>
      <c r="E19" s="260"/>
      <c r="F19" s="234"/>
      <c r="G19" s="235"/>
      <c r="H19" s="235"/>
      <c r="I19" s="236"/>
      <c r="J19" s="47"/>
      <c r="K19" s="30"/>
      <c r="L19" s="30"/>
    </row>
    <row r="20" spans="1:12" ht="12.75" customHeight="1" x14ac:dyDescent="0.2">
      <c r="A20" s="177" t="s">
        <v>147</v>
      </c>
      <c r="B20" s="29" t="s">
        <v>8</v>
      </c>
      <c r="C20" s="23">
        <v>0</v>
      </c>
      <c r="D20" s="261">
        <v>0</v>
      </c>
      <c r="E20" s="261">
        <v>0.25</v>
      </c>
      <c r="F20" s="240"/>
      <c r="G20" s="229"/>
      <c r="H20" s="229"/>
      <c r="I20" s="230"/>
      <c r="J20" s="47"/>
      <c r="K20" s="30"/>
      <c r="L20" s="30"/>
    </row>
    <row r="21" spans="1:12" x14ac:dyDescent="0.2">
      <c r="A21" s="178"/>
      <c r="B21" s="32" t="s">
        <v>9</v>
      </c>
      <c r="C21" s="24">
        <v>0</v>
      </c>
      <c r="D21" s="259"/>
      <c r="E21" s="259"/>
      <c r="F21" s="231"/>
      <c r="G21" s="232"/>
      <c r="H21" s="232"/>
      <c r="I21" s="233"/>
      <c r="J21" s="44">
        <f>1*10/E20</f>
        <v>40</v>
      </c>
      <c r="K21" s="30"/>
      <c r="L21" s="30"/>
    </row>
    <row r="22" spans="1:12" ht="13.5" thickBot="1" x14ac:dyDescent="0.25">
      <c r="A22" s="179"/>
      <c r="B22" s="34" t="s">
        <v>10</v>
      </c>
      <c r="C22" s="25">
        <v>0</v>
      </c>
      <c r="D22" s="260"/>
      <c r="E22" s="260"/>
      <c r="F22" s="234"/>
      <c r="G22" s="235"/>
      <c r="H22" s="235"/>
      <c r="I22" s="236"/>
      <c r="J22" s="47"/>
      <c r="K22" s="30"/>
      <c r="L22" s="30"/>
    </row>
    <row r="23" spans="1:12" ht="12.75" customHeight="1" x14ac:dyDescent="0.2">
      <c r="A23" s="177" t="s">
        <v>148</v>
      </c>
      <c r="B23" s="35" t="s">
        <v>8</v>
      </c>
      <c r="C23" s="39">
        <v>82</v>
      </c>
      <c r="D23" s="258">
        <v>-2</v>
      </c>
      <c r="E23" s="258">
        <v>0.1</v>
      </c>
      <c r="F23" s="240"/>
      <c r="G23" s="229"/>
      <c r="H23" s="229"/>
      <c r="I23" s="230"/>
      <c r="J23" s="44"/>
    </row>
    <row r="24" spans="1:12" x14ac:dyDescent="0.2">
      <c r="A24" s="178"/>
      <c r="B24" s="36" t="s">
        <v>9</v>
      </c>
      <c r="C24" s="24">
        <v>91</v>
      </c>
      <c r="D24" s="259"/>
      <c r="E24" s="259"/>
      <c r="F24" s="231"/>
      <c r="G24" s="232"/>
      <c r="H24" s="232"/>
      <c r="I24" s="233"/>
      <c r="J24" s="44">
        <f>AVERAGE(C23:C25)*10*100/E23</f>
        <v>933333.33333333326</v>
      </c>
      <c r="K24" s="70" t="s">
        <v>102</v>
      </c>
    </row>
    <row r="25" spans="1:12" ht="13.5" thickBot="1" x14ac:dyDescent="0.25">
      <c r="A25" s="179"/>
      <c r="B25" s="37" t="s">
        <v>10</v>
      </c>
      <c r="C25" s="25">
        <v>107</v>
      </c>
      <c r="D25" s="260"/>
      <c r="E25" s="260"/>
      <c r="F25" s="234"/>
      <c r="G25" s="235"/>
      <c r="H25" s="235"/>
      <c r="I25" s="236"/>
      <c r="J25" s="44"/>
    </row>
    <row r="26" spans="1:12" ht="12.75" customHeight="1" x14ac:dyDescent="0.2">
      <c r="A26" s="177" t="s">
        <v>149</v>
      </c>
      <c r="B26" s="29" t="s">
        <v>8</v>
      </c>
      <c r="C26" s="39">
        <v>82</v>
      </c>
      <c r="D26" s="258">
        <v>-3</v>
      </c>
      <c r="E26" s="258">
        <v>0.2</v>
      </c>
      <c r="F26" s="240"/>
      <c r="G26" s="229"/>
      <c r="H26" s="229"/>
      <c r="I26" s="230"/>
      <c r="J26" s="44"/>
    </row>
    <row r="27" spans="1:12" x14ac:dyDescent="0.2">
      <c r="A27" s="178"/>
      <c r="B27" s="32" t="s">
        <v>9</v>
      </c>
      <c r="C27" s="24">
        <v>102</v>
      </c>
      <c r="D27" s="259"/>
      <c r="E27" s="259"/>
      <c r="F27" s="231"/>
      <c r="G27" s="232"/>
      <c r="H27" s="232"/>
      <c r="I27" s="233"/>
      <c r="J27" s="44">
        <f>AVERAGE(C26:C28)*10*1000/E26</f>
        <v>4650000</v>
      </c>
    </row>
    <row r="28" spans="1:12" ht="13.5" thickBot="1" x14ac:dyDescent="0.25">
      <c r="A28" s="179"/>
      <c r="B28" s="34" t="s">
        <v>10</v>
      </c>
      <c r="C28" s="25">
        <v>95</v>
      </c>
      <c r="D28" s="260"/>
      <c r="E28" s="260"/>
      <c r="F28" s="234"/>
      <c r="G28" s="235"/>
      <c r="H28" s="235"/>
      <c r="I28" s="236"/>
    </row>
    <row r="29" spans="1:12" ht="12.75" customHeight="1" x14ac:dyDescent="0.2">
      <c r="A29" s="177" t="s">
        <v>150</v>
      </c>
      <c r="B29" s="14" t="s">
        <v>8</v>
      </c>
      <c r="C29" s="23">
        <v>134</v>
      </c>
      <c r="D29" s="261">
        <v>-3</v>
      </c>
      <c r="E29" s="261">
        <v>0.2</v>
      </c>
      <c r="F29" s="240"/>
      <c r="G29" s="229"/>
      <c r="H29" s="229"/>
      <c r="I29" s="230"/>
    </row>
    <row r="30" spans="1:12" x14ac:dyDescent="0.2">
      <c r="A30" s="178"/>
      <c r="B30" s="77" t="s">
        <v>9</v>
      </c>
      <c r="C30" s="24">
        <v>138</v>
      </c>
      <c r="D30" s="259"/>
      <c r="E30" s="259"/>
      <c r="F30" s="231"/>
      <c r="G30" s="232"/>
      <c r="H30" s="232"/>
      <c r="I30" s="233"/>
      <c r="J30" s="44">
        <f>AVERAGE(C29:C31)*10*1000/E29</f>
        <v>6583333.3333333321</v>
      </c>
    </row>
    <row r="31" spans="1:12" ht="13.5" thickBot="1" x14ac:dyDescent="0.25">
      <c r="A31" s="179"/>
      <c r="B31" s="15" t="s">
        <v>10</v>
      </c>
      <c r="C31" s="25">
        <v>123</v>
      </c>
      <c r="D31" s="260"/>
      <c r="E31" s="260"/>
      <c r="F31" s="234"/>
      <c r="G31" s="235"/>
      <c r="H31" s="235"/>
      <c r="I31" s="236"/>
    </row>
    <row r="32" spans="1:12" ht="13.15" customHeight="1" x14ac:dyDescent="0.2">
      <c r="A32" s="177" t="s">
        <v>151</v>
      </c>
      <c r="B32" s="14" t="s">
        <v>8</v>
      </c>
      <c r="C32" s="23">
        <v>92</v>
      </c>
      <c r="D32" s="261">
        <v>-3</v>
      </c>
      <c r="E32" s="261">
        <v>0.2</v>
      </c>
      <c r="F32" s="240"/>
      <c r="G32" s="229"/>
      <c r="H32" s="229"/>
      <c r="I32" s="230"/>
    </row>
    <row r="33" spans="1:10" x14ac:dyDescent="0.2">
      <c r="A33" s="178"/>
      <c r="B33" s="77" t="s">
        <v>9</v>
      </c>
      <c r="C33" s="24">
        <v>96</v>
      </c>
      <c r="D33" s="259"/>
      <c r="E33" s="259"/>
      <c r="F33" s="231"/>
      <c r="G33" s="232"/>
      <c r="H33" s="232"/>
      <c r="I33" s="233"/>
      <c r="J33" s="44">
        <f>AVERAGE(C32:C34)*10*1000/E32</f>
        <v>4516666.666666666</v>
      </c>
    </row>
    <row r="34" spans="1:10" ht="13.5" thickBot="1" x14ac:dyDescent="0.25">
      <c r="A34" s="179"/>
      <c r="B34" s="15" t="s">
        <v>10</v>
      </c>
      <c r="C34" s="25">
        <v>83</v>
      </c>
      <c r="D34" s="260"/>
      <c r="E34" s="260"/>
      <c r="F34" s="234"/>
      <c r="G34" s="235"/>
      <c r="H34" s="235"/>
      <c r="I34" s="236"/>
    </row>
    <row r="35" spans="1:10" ht="12.75" customHeight="1" x14ac:dyDescent="0.2">
      <c r="A35" s="177" t="s">
        <v>152</v>
      </c>
      <c r="B35" s="14" t="s">
        <v>8</v>
      </c>
      <c r="C35" s="23">
        <v>0</v>
      </c>
      <c r="D35" s="237">
        <v>0</v>
      </c>
      <c r="E35" s="237">
        <v>0.25</v>
      </c>
      <c r="F35" s="240"/>
      <c r="G35" s="229"/>
      <c r="H35" s="229"/>
      <c r="I35" s="230"/>
      <c r="J35" s="50"/>
    </row>
    <row r="36" spans="1:10" x14ac:dyDescent="0.2">
      <c r="A36" s="178"/>
      <c r="B36" s="77" t="s">
        <v>9</v>
      </c>
      <c r="C36" s="24">
        <v>0</v>
      </c>
      <c r="D36" s="187"/>
      <c r="E36" s="187"/>
      <c r="F36" s="231"/>
      <c r="G36" s="232"/>
      <c r="H36" s="232"/>
      <c r="I36" s="233"/>
      <c r="J36" s="44">
        <f>1*10/E35</f>
        <v>40</v>
      </c>
    </row>
    <row r="37" spans="1:10" ht="13.5" thickBot="1" x14ac:dyDescent="0.25">
      <c r="A37" s="179"/>
      <c r="B37" s="15" t="s">
        <v>10</v>
      </c>
      <c r="C37" s="25">
        <v>0</v>
      </c>
      <c r="D37" s="188"/>
      <c r="E37" s="188"/>
      <c r="F37" s="234"/>
      <c r="G37" s="235"/>
      <c r="H37" s="235"/>
      <c r="I37" s="236"/>
      <c r="J37" s="50"/>
    </row>
    <row r="38" spans="1:10" ht="12.75" customHeight="1" x14ac:dyDescent="0.2">
      <c r="A38" s="177" t="s">
        <v>153</v>
      </c>
      <c r="B38" s="14" t="s">
        <v>8</v>
      </c>
      <c r="C38" s="23">
        <v>0</v>
      </c>
      <c r="D38" s="261">
        <v>0</v>
      </c>
      <c r="E38" s="261">
        <v>0.25</v>
      </c>
      <c r="F38" s="240"/>
      <c r="G38" s="229"/>
      <c r="H38" s="229"/>
      <c r="I38" s="230"/>
    </row>
    <row r="39" spans="1:10" x14ac:dyDescent="0.2">
      <c r="A39" s="178"/>
      <c r="B39" s="77" t="s">
        <v>9</v>
      </c>
      <c r="C39" s="24">
        <v>0</v>
      </c>
      <c r="D39" s="259"/>
      <c r="E39" s="259"/>
      <c r="F39" s="231"/>
      <c r="G39" s="232"/>
      <c r="H39" s="232"/>
      <c r="I39" s="233"/>
      <c r="J39" s="44">
        <f>1*10/E38</f>
        <v>40</v>
      </c>
    </row>
    <row r="40" spans="1:10" ht="13.5" thickBot="1" x14ac:dyDescent="0.25">
      <c r="A40" s="179"/>
      <c r="B40" s="15" t="s">
        <v>10</v>
      </c>
      <c r="C40" s="25">
        <v>0</v>
      </c>
      <c r="D40" s="260"/>
      <c r="E40" s="260"/>
      <c r="F40" s="234"/>
      <c r="G40" s="235"/>
      <c r="H40" s="235"/>
      <c r="I40" s="236"/>
    </row>
    <row r="41" spans="1:10" ht="12.75" customHeight="1" x14ac:dyDescent="0.2">
      <c r="A41" s="177" t="s">
        <v>39</v>
      </c>
      <c r="B41" s="14" t="s">
        <v>8</v>
      </c>
      <c r="C41" s="14">
        <v>0</v>
      </c>
      <c r="D41" s="186"/>
      <c r="E41" s="186"/>
      <c r="F41" s="240"/>
      <c r="G41" s="229"/>
      <c r="H41" s="229"/>
      <c r="I41" s="230"/>
      <c r="J41" s="50"/>
    </row>
    <row r="42" spans="1:10" x14ac:dyDescent="0.2">
      <c r="A42" s="178"/>
      <c r="B42" s="77" t="s">
        <v>9</v>
      </c>
      <c r="C42" s="77">
        <v>0</v>
      </c>
      <c r="D42" s="187"/>
      <c r="E42" s="187"/>
      <c r="F42" s="231"/>
      <c r="G42" s="232"/>
      <c r="H42" s="232"/>
      <c r="I42" s="233"/>
      <c r="J42" s="44" t="e">
        <f>1*10/E41</f>
        <v>#DIV/0!</v>
      </c>
    </row>
    <row r="43" spans="1:10" ht="13.5" thickBot="1" x14ac:dyDescent="0.25">
      <c r="A43" s="179"/>
      <c r="B43" s="15" t="s">
        <v>10</v>
      </c>
      <c r="C43" s="15">
        <v>0</v>
      </c>
      <c r="D43" s="188"/>
      <c r="E43" s="188"/>
      <c r="F43" s="234"/>
      <c r="G43" s="235"/>
      <c r="H43" s="235"/>
      <c r="I43" s="236"/>
    </row>
    <row r="44" spans="1:10" ht="12.75" customHeight="1" x14ac:dyDescent="0.2">
      <c r="A44" s="177" t="s">
        <v>38</v>
      </c>
      <c r="B44" s="14" t="s">
        <v>8</v>
      </c>
      <c r="C44" s="14">
        <v>0</v>
      </c>
      <c r="D44" s="237"/>
      <c r="E44" s="237"/>
      <c r="F44" s="240"/>
      <c r="G44" s="229"/>
      <c r="H44" s="229"/>
      <c r="I44" s="230"/>
    </row>
    <row r="45" spans="1:10" x14ac:dyDescent="0.2">
      <c r="A45" s="178"/>
      <c r="B45" s="77" t="s">
        <v>9</v>
      </c>
      <c r="C45" s="77">
        <v>0</v>
      </c>
      <c r="D45" s="187"/>
      <c r="E45" s="187"/>
      <c r="F45" s="231"/>
      <c r="G45" s="232"/>
      <c r="H45" s="232"/>
      <c r="I45" s="233"/>
      <c r="J45" s="44" t="e">
        <f>1*10/E44</f>
        <v>#DIV/0!</v>
      </c>
    </row>
    <row r="46" spans="1:10" ht="13.5" thickBot="1" x14ac:dyDescent="0.25">
      <c r="A46" s="179"/>
      <c r="B46" s="15" t="s">
        <v>10</v>
      </c>
      <c r="C46" s="15">
        <v>0</v>
      </c>
      <c r="D46" s="188"/>
      <c r="E46" s="188"/>
      <c r="F46" s="234"/>
      <c r="G46" s="235"/>
      <c r="H46" s="235"/>
      <c r="I46" s="236"/>
    </row>
    <row r="47" spans="1:10" ht="12.75" customHeight="1" x14ac:dyDescent="0.2">
      <c r="A47" s="177"/>
      <c r="B47" s="58"/>
      <c r="C47" s="14"/>
      <c r="D47" s="237"/>
      <c r="E47" s="237"/>
      <c r="F47" s="189"/>
      <c r="G47" s="190"/>
      <c r="H47" s="190"/>
      <c r="I47" s="191"/>
    </row>
    <row r="48" spans="1:10" x14ac:dyDescent="0.2">
      <c r="A48" s="178"/>
      <c r="B48" s="59"/>
      <c r="C48" s="77"/>
      <c r="D48" s="187"/>
      <c r="E48" s="187"/>
      <c r="F48" s="192"/>
      <c r="G48" s="193"/>
      <c r="H48" s="193"/>
      <c r="I48" s="194"/>
    </row>
    <row r="49" spans="1:9" ht="13.5" thickBot="1" x14ac:dyDescent="0.25">
      <c r="A49" s="179"/>
      <c r="B49" s="60"/>
      <c r="C49" s="15"/>
      <c r="D49" s="188"/>
      <c r="E49" s="188"/>
      <c r="F49" s="195"/>
      <c r="G49" s="196"/>
      <c r="H49" s="196"/>
      <c r="I49" s="197"/>
    </row>
    <row r="50" spans="1:9" s="11" customFormat="1" x14ac:dyDescent="0.2">
      <c r="A50" s="9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5" t="s">
        <v>26</v>
      </c>
      <c r="B51" s="2"/>
      <c r="C51" s="2"/>
      <c r="D51" s="2"/>
      <c r="E51" s="2"/>
      <c r="F51" s="2"/>
      <c r="G51" s="2"/>
      <c r="H51" s="2"/>
      <c r="I51" s="2"/>
    </row>
    <row r="52" spans="1:9" ht="19.5" customHeight="1" x14ac:dyDescent="0.2"/>
    <row r="53" spans="1:9" ht="6.75" customHeight="1" x14ac:dyDescent="0.2"/>
    <row r="54" spans="1:9" ht="14.25" customHeight="1" x14ac:dyDescent="0.2"/>
    <row r="55" spans="1:9" ht="24" customHeight="1" x14ac:dyDescent="0.2"/>
    <row r="56" spans="1:9" ht="12.75" customHeight="1" x14ac:dyDescent="0.2"/>
    <row r="59" spans="1:9" ht="12.75" customHeight="1" x14ac:dyDescent="0.2"/>
    <row r="62" spans="1:9" ht="12.75" customHeight="1" x14ac:dyDescent="0.2"/>
    <row r="65" ht="12.75" customHeight="1" x14ac:dyDescent="0.2"/>
    <row r="68" ht="12.75" customHeight="1" x14ac:dyDescent="0.2"/>
    <row r="71" ht="12.75" customHeight="1" x14ac:dyDescent="0.2"/>
    <row r="74" ht="12.75" customHeight="1" x14ac:dyDescent="0.2"/>
    <row r="77" ht="13.15" customHeight="1" x14ac:dyDescent="0.2"/>
    <row r="80" ht="12.75" customHeight="1" x14ac:dyDescent="0.2"/>
    <row r="83" ht="12.75" customHeight="1" x14ac:dyDescent="0.2"/>
    <row r="86" ht="12.75" customHeight="1" x14ac:dyDescent="0.2"/>
    <row r="89" ht="12.75" customHeight="1" x14ac:dyDescent="0.2"/>
    <row r="92" ht="12.75" customHeight="1" x14ac:dyDescent="0.2"/>
    <row r="95" ht="12.75" customHeight="1" x14ac:dyDescent="0.2"/>
    <row r="98" spans="1:9" ht="12.75" customHeight="1" x14ac:dyDescent="0.2"/>
    <row r="101" spans="1:9" ht="12.75" customHeight="1" x14ac:dyDescent="0.2"/>
    <row r="104" spans="1:9" s="11" customFormat="1" x14ac:dyDescent="0.2">
      <c r="A104"/>
      <c r="B104"/>
      <c r="C104"/>
      <c r="D104"/>
      <c r="E104"/>
      <c r="F104"/>
      <c r="G104"/>
      <c r="H104"/>
      <c r="I104"/>
    </row>
    <row r="109" spans="1:9" ht="12.75" customHeight="1" x14ac:dyDescent="0.2"/>
    <row r="164" ht="12.75" customHeight="1" x14ac:dyDescent="0.2"/>
  </sheetData>
  <mergeCells count="72">
    <mergeCell ref="A2:I2"/>
    <mergeCell ref="A3:B3"/>
    <mergeCell ref="C3:E3"/>
    <mergeCell ref="G3:I3"/>
    <mergeCell ref="A4:B4"/>
    <mergeCell ref="C4:E4"/>
    <mergeCell ref="F4:F5"/>
    <mergeCell ref="G4:I5"/>
    <mergeCell ref="A5:B5"/>
    <mergeCell ref="C5:E5"/>
    <mergeCell ref="B9:B10"/>
    <mergeCell ref="C9:C10"/>
    <mergeCell ref="D9:D10"/>
    <mergeCell ref="E9:E10"/>
    <mergeCell ref="F10:I10"/>
    <mergeCell ref="A6:I6"/>
    <mergeCell ref="C7:D7"/>
    <mergeCell ref="F7:G7"/>
    <mergeCell ref="H7:I7"/>
    <mergeCell ref="H8:I8"/>
    <mergeCell ref="A11:A13"/>
    <mergeCell ref="D11:D13"/>
    <mergeCell ref="E11:E13"/>
    <mergeCell ref="F11:I13"/>
    <mergeCell ref="A14:A16"/>
    <mergeCell ref="D14:D16"/>
    <mergeCell ref="E14:E16"/>
    <mergeCell ref="F14:I16"/>
    <mergeCell ref="A17:A19"/>
    <mergeCell ref="D17:D19"/>
    <mergeCell ref="E17:E19"/>
    <mergeCell ref="F17:I19"/>
    <mergeCell ref="A20:A22"/>
    <mergeCell ref="D20:D22"/>
    <mergeCell ref="E20:E22"/>
    <mergeCell ref="F20:I22"/>
    <mergeCell ref="A23:A25"/>
    <mergeCell ref="D23:D25"/>
    <mergeCell ref="E23:E25"/>
    <mergeCell ref="F23:I25"/>
    <mergeCell ref="A26:A28"/>
    <mergeCell ref="D26:D28"/>
    <mergeCell ref="E26:E28"/>
    <mergeCell ref="F26:I28"/>
    <mergeCell ref="A29:A31"/>
    <mergeCell ref="D29:D31"/>
    <mergeCell ref="E29:E31"/>
    <mergeCell ref="F29:I31"/>
    <mergeCell ref="A32:A34"/>
    <mergeCell ref="D32:D34"/>
    <mergeCell ref="E32:E34"/>
    <mergeCell ref="F32:I34"/>
    <mergeCell ref="A35:A37"/>
    <mergeCell ref="D35:D37"/>
    <mergeCell ref="E35:E37"/>
    <mergeCell ref="F35:I37"/>
    <mergeCell ref="A38:A40"/>
    <mergeCell ref="D38:D40"/>
    <mergeCell ref="E38:E40"/>
    <mergeCell ref="F38:I40"/>
    <mergeCell ref="A47:A49"/>
    <mergeCell ref="D47:D49"/>
    <mergeCell ref="E47:E49"/>
    <mergeCell ref="F47:I49"/>
    <mergeCell ref="A41:A43"/>
    <mergeCell ref="D41:D43"/>
    <mergeCell ref="E41:E43"/>
    <mergeCell ref="F41:I43"/>
    <mergeCell ref="A44:A46"/>
    <mergeCell ref="D44:D46"/>
    <mergeCell ref="E44:E46"/>
    <mergeCell ref="F44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4-hours</vt:lpstr>
      <vt:lpstr>6-hours</vt:lpstr>
      <vt:lpstr>12-hours</vt:lpstr>
      <vt:lpstr>1-day</vt:lpstr>
      <vt:lpstr>4-day</vt:lpstr>
      <vt:lpstr>7-day</vt:lpstr>
      <vt:lpstr>21-day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Clayton</dc:creator>
  <cp:lastModifiedBy>Wood, Joe</cp:lastModifiedBy>
  <cp:lastPrinted>2019-04-23T15:09:01Z</cp:lastPrinted>
  <dcterms:created xsi:type="dcterms:W3CDTF">2009-12-21T14:41:06Z</dcterms:created>
  <dcterms:modified xsi:type="dcterms:W3CDTF">2020-06-30T19:02:38Z</dcterms:modified>
</cp:coreProperties>
</file>