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kmille01\OneDrive - Environmental Protection Agency (EPA)\Profile\Documents\STICS Myself\Journal of Separation Science\New Datasets for SciHub in Sept\"/>
    </mc:Choice>
  </mc:AlternateContent>
  <xr:revisionPtr revIDLastSave="0" documentId="13_ncr:1_{8CD71DFB-5000-4D21-8469-B9D6BC9036D2}" xr6:coauthVersionLast="45" xr6:coauthVersionMax="45" xr10:uidLastSave="{00000000-0000-0000-0000-000000000000}"/>
  <bookViews>
    <workbookView xWindow="1050" yWindow="315" windowWidth="18930" windowHeight="9960" tabRatio="839" xr2:uid="{00000000-000D-0000-FFFF-FFFF00000000}"/>
  </bookViews>
  <sheets>
    <sheet name="14.6cm data workup" sheetId="2" r:id="rId1"/>
    <sheet name="15.1cm data workup" sheetId="4" r:id="rId2"/>
    <sheet name="15.3cm data workup" sheetId="6" r:id="rId3"/>
    <sheet name="30cm data workup" sheetId="10" r:id="rId4"/>
    <sheet name="30.3cm data workup" sheetId="16" r:id="rId5"/>
    <sheet name="30.2cm data workup" sheetId="30" r:id="rId6"/>
    <sheet name="59cm data workup" sheetId="24" r:id="rId7"/>
    <sheet name="60.2cm data workup" sheetId="26" r:id="rId8"/>
    <sheet name="59.8cm data workup" sheetId="28" r:id="rId9"/>
    <sheet name="ALL columns compiled" sheetId="12" r:id="rId10"/>
    <sheet name="Resolution Comparison" sheetId="2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" i="28" l="1"/>
  <c r="K18" i="10"/>
  <c r="K8" i="4" l="1"/>
  <c r="L18" i="30" l="1"/>
  <c r="M18" i="30" s="1"/>
  <c r="K18" i="30"/>
  <c r="L15" i="30"/>
  <c r="M15" i="30" s="1"/>
  <c r="L13" i="30"/>
  <c r="M13" i="30" s="1"/>
  <c r="K13" i="30"/>
  <c r="L8" i="30"/>
  <c r="M8" i="30" s="1"/>
  <c r="K8" i="30"/>
  <c r="L3" i="30"/>
  <c r="M3" i="30" s="1"/>
  <c r="K3" i="30"/>
  <c r="N18" i="30" l="1"/>
  <c r="N13" i="30"/>
  <c r="N3" i="30"/>
  <c r="N8" i="30"/>
  <c r="N15" i="30"/>
  <c r="L18" i="28" l="1"/>
  <c r="M18" i="28" s="1"/>
  <c r="K18" i="28"/>
  <c r="L13" i="28"/>
  <c r="M13" i="28" s="1"/>
  <c r="K13" i="28"/>
  <c r="L8" i="28"/>
  <c r="M8" i="28" s="1"/>
  <c r="K8" i="28"/>
  <c r="L3" i="28"/>
  <c r="M3" i="28" s="1"/>
  <c r="N3" i="28" s="1"/>
  <c r="L18" i="26"/>
  <c r="M18" i="26" s="1"/>
  <c r="K18" i="26"/>
  <c r="L13" i="26"/>
  <c r="M13" i="26" s="1"/>
  <c r="K13" i="26"/>
  <c r="L8" i="26"/>
  <c r="M8" i="26" s="1"/>
  <c r="K8" i="26"/>
  <c r="L3" i="26"/>
  <c r="M3" i="26" s="1"/>
  <c r="K3" i="26"/>
  <c r="N8" i="28" l="1"/>
  <c r="N18" i="26"/>
  <c r="N18" i="28"/>
  <c r="N13" i="28"/>
  <c r="N8" i="26"/>
  <c r="N13" i="26"/>
  <c r="N3" i="26"/>
  <c r="A25" i="22" l="1"/>
  <c r="A24" i="22"/>
  <c r="A23" i="22"/>
  <c r="A22" i="22"/>
  <c r="L18" i="24"/>
  <c r="M18" i="24" s="1"/>
  <c r="K18" i="24"/>
  <c r="L13" i="24"/>
  <c r="M13" i="24" s="1"/>
  <c r="K13" i="24"/>
  <c r="L8" i="24"/>
  <c r="M8" i="24" s="1"/>
  <c r="K8" i="24"/>
  <c r="L3" i="24"/>
  <c r="M3" i="24" s="1"/>
  <c r="K3" i="24"/>
  <c r="L18" i="16"/>
  <c r="M18" i="16" s="1"/>
  <c r="K18" i="16"/>
  <c r="L13" i="16"/>
  <c r="M13" i="16" s="1"/>
  <c r="K13" i="16"/>
  <c r="L8" i="16"/>
  <c r="M8" i="16" s="1"/>
  <c r="K8" i="16"/>
  <c r="L3" i="16"/>
  <c r="M3" i="16" s="1"/>
  <c r="K3" i="16"/>
  <c r="L18" i="10"/>
  <c r="M18" i="10" s="1"/>
  <c r="L13" i="10"/>
  <c r="M13" i="10" s="1"/>
  <c r="K13" i="10"/>
  <c r="L8" i="10"/>
  <c r="M8" i="10" s="1"/>
  <c r="K8" i="10"/>
  <c r="L3" i="10"/>
  <c r="M3" i="10" s="1"/>
  <c r="K3" i="10"/>
  <c r="K18" i="6"/>
  <c r="K13" i="6"/>
  <c r="L18" i="6"/>
  <c r="M18" i="6" s="1"/>
  <c r="L13" i="6"/>
  <c r="M13" i="6" s="1"/>
  <c r="L8" i="6"/>
  <c r="M8" i="6" s="1"/>
  <c r="K8" i="6"/>
  <c r="L18" i="4"/>
  <c r="M18" i="4" s="1"/>
  <c r="K18" i="4"/>
  <c r="L13" i="4"/>
  <c r="M13" i="4" s="1"/>
  <c r="K13" i="4"/>
  <c r="L18" i="2"/>
  <c r="M18" i="2" s="1"/>
  <c r="K18" i="2"/>
  <c r="L13" i="2"/>
  <c r="M13" i="2" s="1"/>
  <c r="K13" i="2"/>
  <c r="L8" i="2"/>
  <c r="M8" i="2" s="1"/>
  <c r="K8" i="2"/>
  <c r="K3" i="2"/>
  <c r="L3" i="2"/>
  <c r="M3" i="2" s="1"/>
  <c r="L8" i="4"/>
  <c r="M8" i="4" s="1"/>
  <c r="L3" i="6"/>
  <c r="M3" i="6" s="1"/>
  <c r="K3" i="6"/>
  <c r="L3" i="4"/>
  <c r="M3" i="4" s="1"/>
  <c r="K3" i="4"/>
  <c r="N3" i="16" l="1"/>
  <c r="N13" i="2"/>
  <c r="N13" i="6"/>
  <c r="N3" i="10"/>
  <c r="N8" i="10"/>
  <c r="N18" i="6"/>
  <c r="N18" i="10"/>
  <c r="N18" i="24"/>
  <c r="N13" i="24"/>
  <c r="N8" i="24"/>
  <c r="N3" i="24"/>
  <c r="N18" i="16"/>
  <c r="N13" i="16"/>
  <c r="N8" i="16"/>
  <c r="N13" i="10"/>
  <c r="N8" i="6"/>
  <c r="N3" i="6"/>
  <c r="N13" i="4"/>
  <c r="N3" i="4"/>
  <c r="N18" i="4"/>
  <c r="N8" i="2"/>
  <c r="N18" i="2"/>
  <c r="N8" i="4"/>
  <c r="N3" i="2"/>
</calcChain>
</file>

<file path=xl/sharedStrings.xml><?xml version="1.0" encoding="utf-8"?>
<sst xmlns="http://schemas.openxmlformats.org/spreadsheetml/2006/main" count="547" uniqueCount="40">
  <si>
    <t>nc</t>
  </si>
  <si>
    <t>peak width average (sec)</t>
  </si>
  <si>
    <t>gradient time (min)</t>
  </si>
  <si>
    <t>peak width average (min)</t>
  </si>
  <si>
    <t>Separation window</t>
  </si>
  <si>
    <t>Peak Capacity</t>
  </si>
  <si>
    <t>15.1 cm</t>
  </si>
  <si>
    <t>PC</t>
  </si>
  <si>
    <t>SW</t>
  </si>
  <si>
    <t>SW (min)</t>
  </si>
  <si>
    <t>Rcis 787 and 18_0</t>
  </si>
  <si>
    <t>R 787 18_0 and trans</t>
  </si>
  <si>
    <t>R_TGs</t>
  </si>
  <si>
    <t>R_14_16</t>
  </si>
  <si>
    <t>30.3 cm</t>
  </si>
  <si>
    <t>30 cm</t>
  </si>
  <si>
    <t>15.3 cm</t>
  </si>
  <si>
    <t>14.6 cm</t>
  </si>
  <si>
    <t>TGs</t>
  </si>
  <si>
    <t>14:0 and 16:1</t>
  </si>
  <si>
    <t>59 cm</t>
  </si>
  <si>
    <t>60.2 cm</t>
  </si>
  <si>
    <t>59.8 cm</t>
  </si>
  <si>
    <t>peak width median (min)</t>
  </si>
  <si>
    <t>peak width median (sec)</t>
  </si>
  <si>
    <t>30.2 cm</t>
  </si>
  <si>
    <t>Rcis787 and trans</t>
  </si>
  <si>
    <t>Gradient Rate %</t>
  </si>
  <si>
    <t>Retention time (min)</t>
  </si>
  <si>
    <t>PC 14:0_14:0</t>
  </si>
  <si>
    <t>PC 16:1_16:1</t>
  </si>
  <si>
    <t>cis PC 18:1_18:1</t>
  </si>
  <si>
    <t>PC 18:0_18:2</t>
  </si>
  <si>
    <t>trans PC 18:1_18:1</t>
  </si>
  <si>
    <t>TG 18:1</t>
  </si>
  <si>
    <t>TG 18:0</t>
  </si>
  <si>
    <r>
      <t>Peak width (4</t>
    </r>
    <r>
      <rPr>
        <sz val="11"/>
        <color theme="1"/>
        <rFont val="Calibri"/>
        <family val="2"/>
      </rPr>
      <t>σ)</t>
    </r>
  </si>
  <si>
    <t>cis 18:1_18:1 and 18:0_18:2</t>
  </si>
  <si>
    <t>18:0_18:2 and trans 18:1_18:1</t>
  </si>
  <si>
    <t>cis 18:1 and trans 18:1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</si>
</sst>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9" fontId="0" fillId="0" borderId="0" xfId="0" applyNumberFormat="1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xVal>
            <c:numRef>
              <c:f>'14.6cm data workup'!$R$15:$R$18</c:f>
              <c:numCache>
                <c:formatCode>General</c:formatCode>
                <c:ptCount val="4"/>
                <c:pt idx="0">
                  <c:v>5.6328000000000031</c:v>
                </c:pt>
                <c:pt idx="1">
                  <c:v>7.4698999999999955</c:v>
                </c:pt>
                <c:pt idx="2">
                  <c:v>15.957899999999995</c:v>
                </c:pt>
                <c:pt idx="3">
                  <c:v>35.749299999999998</c:v>
                </c:pt>
              </c:numCache>
            </c:numRef>
          </c:xVal>
          <c:yVal>
            <c:numRef>
              <c:f>'14.6cm data workup'!$S$15:$S$18</c:f>
              <c:numCache>
                <c:formatCode>General</c:formatCode>
                <c:ptCount val="4"/>
                <c:pt idx="0">
                  <c:v>70.508560851457688</c:v>
                </c:pt>
                <c:pt idx="1">
                  <c:v>90.948428189378703</c:v>
                </c:pt>
                <c:pt idx="2">
                  <c:v>150.76664594493974</c:v>
                </c:pt>
                <c:pt idx="3">
                  <c:v>186.69870583462784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33-47C2-AC9E-7EBBD457D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067936"/>
        <c:axId val="255468896"/>
      </c:scatterChart>
      <c:valAx>
        <c:axId val="321067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Separation Window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5468896"/>
        <c:crosses val="autoZero"/>
        <c:crossBetween val="midCat"/>
        <c:majorUnit val="5"/>
      </c:valAx>
      <c:valAx>
        <c:axId val="255468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Peak Capacity</a:t>
                </a:r>
              </a:p>
            </c:rich>
          </c:tx>
          <c:layout>
            <c:manualLayout>
              <c:xMode val="edge"/>
              <c:yMode val="edge"/>
              <c:x val="1.5065913370998116E-2"/>
              <c:y val="0.341701149425287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106793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9"/>
          <c:order val="0"/>
          <c:tx>
            <c:v>15.1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'ALL columns compiled'!$C$2:$C$5</c:f>
              <c:numCache>
                <c:formatCode>0.0</c:formatCode>
                <c:ptCount val="4"/>
                <c:pt idx="0">
                  <c:v>4.7970000000000006</c:v>
                </c:pt>
                <c:pt idx="1">
                  <c:v>6.9896999999999991</c:v>
                </c:pt>
                <c:pt idx="2">
                  <c:v>14.635799999999996</c:v>
                </c:pt>
                <c:pt idx="3">
                  <c:v>32.908899999999996</c:v>
                </c:pt>
              </c:numCache>
            </c:numRef>
          </c:xVal>
          <c:yVal>
            <c:numRef>
              <c:f>'ALL columns compiled'!$D$2:$D$5</c:f>
              <c:numCache>
                <c:formatCode>0.0</c:formatCode>
                <c:ptCount val="4"/>
                <c:pt idx="0">
                  <c:v>67.26693067222746</c:v>
                </c:pt>
                <c:pt idx="1">
                  <c:v>97.288322399655996</c:v>
                </c:pt>
                <c:pt idx="2">
                  <c:v>146.1049496620729</c:v>
                </c:pt>
                <c:pt idx="3">
                  <c:v>186.47977934170734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91-42C9-B856-C56448527863}"/>
            </c:ext>
          </c:extLst>
        </c:ser>
        <c:ser>
          <c:idx val="10"/>
          <c:order val="1"/>
          <c:tx>
            <c:v>14.6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'ALL columns compiled'!$G$2:$G$5</c:f>
              <c:numCache>
                <c:formatCode>0.0</c:formatCode>
                <c:ptCount val="4"/>
                <c:pt idx="0">
                  <c:v>5.6328000000000031</c:v>
                </c:pt>
                <c:pt idx="1">
                  <c:v>7.4698999999999955</c:v>
                </c:pt>
                <c:pt idx="2">
                  <c:v>15.957899999999995</c:v>
                </c:pt>
                <c:pt idx="3">
                  <c:v>35.749299999999998</c:v>
                </c:pt>
              </c:numCache>
            </c:numRef>
          </c:xVal>
          <c:yVal>
            <c:numRef>
              <c:f>'ALL columns compiled'!$H$2:$H$5</c:f>
              <c:numCache>
                <c:formatCode>0.0</c:formatCode>
                <c:ptCount val="4"/>
                <c:pt idx="0">
                  <c:v>70.508560851457688</c:v>
                </c:pt>
                <c:pt idx="1">
                  <c:v>90.948428189378703</c:v>
                </c:pt>
                <c:pt idx="2">
                  <c:v>150.76664594493974</c:v>
                </c:pt>
                <c:pt idx="3">
                  <c:v>186.69870583462784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91-42C9-B856-C56448527863}"/>
            </c:ext>
          </c:extLst>
        </c:ser>
        <c:ser>
          <c:idx val="11"/>
          <c:order val="2"/>
          <c:tx>
            <c:v>15.3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'ALL columns compiled'!$K$2:$K$5</c:f>
              <c:numCache>
                <c:formatCode>0.0</c:formatCode>
                <c:ptCount val="4"/>
                <c:pt idx="0">
                  <c:v>5.0539999999999985</c:v>
                </c:pt>
                <c:pt idx="1">
                  <c:v>7.8522000000000034</c:v>
                </c:pt>
                <c:pt idx="2">
                  <c:v>16.269099999999995</c:v>
                </c:pt>
                <c:pt idx="3">
                  <c:v>34.353400000000001</c:v>
                </c:pt>
              </c:numCache>
            </c:numRef>
          </c:xVal>
          <c:yVal>
            <c:numRef>
              <c:f>'ALL columns compiled'!$L$2:$L$5</c:f>
              <c:numCache>
                <c:formatCode>0.0</c:formatCode>
                <c:ptCount val="4"/>
                <c:pt idx="0">
                  <c:v>70.643720145555321</c:v>
                </c:pt>
                <c:pt idx="1">
                  <c:v>94.736532879173481</c:v>
                </c:pt>
                <c:pt idx="2">
                  <c:v>147.17706385925453</c:v>
                </c:pt>
                <c:pt idx="3">
                  <c:v>192.92563488015915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91-42C9-B856-C56448527863}"/>
            </c:ext>
          </c:extLst>
        </c:ser>
        <c:ser>
          <c:idx val="12"/>
          <c:order val="3"/>
          <c:tx>
            <c:v>30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'ALL columns compiled'!$O$2:$O$5</c:f>
              <c:numCache>
                <c:formatCode>0.0</c:formatCode>
                <c:ptCount val="4"/>
                <c:pt idx="0">
                  <c:v>5.9075999999999986</c:v>
                </c:pt>
                <c:pt idx="1">
                  <c:v>11.575200000000002</c:v>
                </c:pt>
                <c:pt idx="2">
                  <c:v>24.54160000000001</c:v>
                </c:pt>
                <c:pt idx="3">
                  <c:v>53.905499999999989</c:v>
                </c:pt>
              </c:numCache>
            </c:numRef>
          </c:xVal>
          <c:yVal>
            <c:numRef>
              <c:f>'ALL columns compiled'!$P$2:$P$5</c:f>
              <c:numCache>
                <c:formatCode>0.0</c:formatCode>
                <c:ptCount val="4"/>
                <c:pt idx="0">
                  <c:v>81.370251120593963</c:v>
                </c:pt>
                <c:pt idx="1">
                  <c:v>146.22777499299494</c:v>
                </c:pt>
                <c:pt idx="2">
                  <c:v>189.07175702832868</c:v>
                </c:pt>
                <c:pt idx="3">
                  <c:v>266.82562500454969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591-42C9-B856-C56448527863}"/>
            </c:ext>
          </c:extLst>
        </c:ser>
        <c:ser>
          <c:idx val="13"/>
          <c:order val="4"/>
          <c:tx>
            <c:v>30.3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'ALL columns compiled'!$W$2:$W$5</c:f>
              <c:numCache>
                <c:formatCode>0.0</c:formatCode>
                <c:ptCount val="4"/>
                <c:pt idx="0">
                  <c:v>5.5731000000000002</c:v>
                </c:pt>
                <c:pt idx="1">
                  <c:v>10.921099999999999</c:v>
                </c:pt>
                <c:pt idx="2">
                  <c:v>23.238199999999999</c:v>
                </c:pt>
                <c:pt idx="3">
                  <c:v>50.782200000000003</c:v>
                </c:pt>
              </c:numCache>
            </c:numRef>
          </c:xVal>
          <c:yVal>
            <c:numRef>
              <c:f>'ALL columns compiled'!$X$2:$X$5</c:f>
              <c:numCache>
                <c:formatCode>0.0</c:formatCode>
                <c:ptCount val="4"/>
                <c:pt idx="0">
                  <c:v>73.248527065935107</c:v>
                </c:pt>
                <c:pt idx="1">
                  <c:v>130.78740200926109</c:v>
                </c:pt>
                <c:pt idx="2">
                  <c:v>199.49663879184428</c:v>
                </c:pt>
                <c:pt idx="3">
                  <c:v>251.10065694368751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591-42C9-B856-C56448527863}"/>
            </c:ext>
          </c:extLst>
        </c:ser>
        <c:ser>
          <c:idx val="15"/>
          <c:order val="5"/>
          <c:tx>
            <c:v>59</c:v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'ALL columns compiled'!$AA$2:$AA$5</c:f>
              <c:numCache>
                <c:formatCode>0.0</c:formatCode>
                <c:ptCount val="4"/>
                <c:pt idx="0">
                  <c:v>11.607599999999998</c:v>
                </c:pt>
                <c:pt idx="1">
                  <c:v>22.856200000000008</c:v>
                </c:pt>
                <c:pt idx="2">
                  <c:v>50.414899999999989</c:v>
                </c:pt>
                <c:pt idx="3">
                  <c:v>103.548</c:v>
                </c:pt>
              </c:numCache>
            </c:numRef>
          </c:xVal>
          <c:yVal>
            <c:numRef>
              <c:f>'ALL columns compiled'!$AB$2:$AB$5</c:f>
              <c:numCache>
                <c:formatCode>0.0</c:formatCode>
                <c:ptCount val="4"/>
                <c:pt idx="0">
                  <c:v>99.568179198990677</c:v>
                </c:pt>
                <c:pt idx="1">
                  <c:v>182.71170400365264</c:v>
                </c:pt>
                <c:pt idx="2">
                  <c:v>265.80268226066249</c:v>
                </c:pt>
                <c:pt idx="3">
                  <c:v>320.74461696588548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591-42C9-B856-C56448527863}"/>
            </c:ext>
          </c:extLst>
        </c:ser>
        <c:ser>
          <c:idx val="16"/>
          <c:order val="6"/>
          <c:tx>
            <c:v>60.2</c:v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'ALL columns compiled'!$AE$2:$AE$5</c:f>
              <c:numCache>
                <c:formatCode>0.0</c:formatCode>
                <c:ptCount val="4"/>
                <c:pt idx="0">
                  <c:v>13.014400000000002</c:v>
                </c:pt>
                <c:pt idx="1">
                  <c:v>27.049300000000002</c:v>
                </c:pt>
                <c:pt idx="2">
                  <c:v>55.420999999999992</c:v>
                </c:pt>
                <c:pt idx="3">
                  <c:v>117.83600000000001</c:v>
                </c:pt>
              </c:numCache>
            </c:numRef>
          </c:xVal>
          <c:yVal>
            <c:numRef>
              <c:f>'ALL columns compiled'!$AF$2:$AF$5</c:f>
              <c:numCache>
                <c:formatCode>0.0</c:formatCode>
                <c:ptCount val="4"/>
                <c:pt idx="0">
                  <c:v>91.620856838706089</c:v>
                </c:pt>
                <c:pt idx="1">
                  <c:v>183.78112516028557</c:v>
                </c:pt>
                <c:pt idx="2">
                  <c:v>261.75649879854137</c:v>
                </c:pt>
                <c:pt idx="3">
                  <c:v>355.76030387267065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591-42C9-B856-C56448527863}"/>
            </c:ext>
          </c:extLst>
        </c:ser>
        <c:ser>
          <c:idx val="17"/>
          <c:order val="7"/>
          <c:tx>
            <c:v>59.8</c:v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'ALL columns compiled'!$AI$2:$AI$5</c:f>
              <c:numCache>
                <c:formatCode>0.0</c:formatCode>
                <c:ptCount val="4"/>
                <c:pt idx="0">
                  <c:v>12.394999999999996</c:v>
                </c:pt>
                <c:pt idx="1">
                  <c:v>25.610399999999998</c:v>
                </c:pt>
                <c:pt idx="2">
                  <c:v>52.014800000000008</c:v>
                </c:pt>
                <c:pt idx="3">
                  <c:v>111.09899999999999</c:v>
                </c:pt>
              </c:numCache>
            </c:numRef>
          </c:xVal>
          <c:yVal>
            <c:numRef>
              <c:f>'ALL columns compiled'!$AJ$2:$AJ$5</c:f>
              <c:numCache>
                <c:formatCode>0.0</c:formatCode>
                <c:ptCount val="4"/>
                <c:pt idx="0">
                  <c:v>119.65109844401339</c:v>
                </c:pt>
                <c:pt idx="1">
                  <c:v>200.34364883507672</c:v>
                </c:pt>
                <c:pt idx="2">
                  <c:v>307.54256908926357</c:v>
                </c:pt>
                <c:pt idx="3">
                  <c:v>358.4805598755832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591-42C9-B856-C56448527863}"/>
            </c:ext>
          </c:extLst>
        </c:ser>
        <c:ser>
          <c:idx val="0"/>
          <c:order val="8"/>
          <c:tx>
            <c:v>30.2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columns compiled'!$S$2:$S$5</c:f>
              <c:numCache>
                <c:formatCode>0.0</c:formatCode>
                <c:ptCount val="4"/>
                <c:pt idx="0">
                  <c:v>5.6157000000000004</c:v>
                </c:pt>
                <c:pt idx="1">
                  <c:v>11.015700000000002</c:v>
                </c:pt>
                <c:pt idx="2">
                  <c:v>23.798500000000004</c:v>
                </c:pt>
                <c:pt idx="3">
                  <c:v>52.697099999999992</c:v>
                </c:pt>
              </c:numCache>
            </c:numRef>
          </c:xVal>
          <c:yVal>
            <c:numRef>
              <c:f>'ALL columns compiled'!$T$2:$T$5</c:f>
              <c:numCache>
                <c:formatCode>0.0</c:formatCode>
                <c:ptCount val="4"/>
                <c:pt idx="0">
                  <c:v>74.07838766098061</c:v>
                </c:pt>
                <c:pt idx="1">
                  <c:v>147.60754529483793</c:v>
                </c:pt>
                <c:pt idx="2">
                  <c:v>213.56509897468524</c:v>
                </c:pt>
                <c:pt idx="3">
                  <c:v>286.84335015373932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591-42C9-B856-C56448527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766456"/>
        <c:axId val="326766848"/>
      </c:scatterChart>
      <c:valAx>
        <c:axId val="326766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Separation Window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6766848"/>
        <c:crosses val="autoZero"/>
        <c:crossBetween val="midCat"/>
        <c:majorUnit val="5"/>
      </c:valAx>
      <c:valAx>
        <c:axId val="326766848"/>
        <c:scaling>
          <c:orientation val="minMax"/>
          <c:min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Peak Capacity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676645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5"/>
          <c:order val="0"/>
          <c:tx>
            <c:v>59</c:v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'ALL columns compiled'!$AA$2:$AA$5</c:f>
              <c:numCache>
                <c:formatCode>0.0</c:formatCode>
                <c:ptCount val="4"/>
                <c:pt idx="0">
                  <c:v>11.607599999999998</c:v>
                </c:pt>
                <c:pt idx="1">
                  <c:v>22.856200000000008</c:v>
                </c:pt>
                <c:pt idx="2">
                  <c:v>50.414899999999989</c:v>
                </c:pt>
                <c:pt idx="3">
                  <c:v>103.548</c:v>
                </c:pt>
              </c:numCache>
            </c:numRef>
          </c:xVal>
          <c:yVal>
            <c:numRef>
              <c:f>'ALL columns compiled'!$AB$2:$AB$5</c:f>
              <c:numCache>
                <c:formatCode>0.0</c:formatCode>
                <c:ptCount val="4"/>
                <c:pt idx="0">
                  <c:v>99.568179198990677</c:v>
                </c:pt>
                <c:pt idx="1">
                  <c:v>182.71170400365264</c:v>
                </c:pt>
                <c:pt idx="2">
                  <c:v>265.80268226066249</c:v>
                </c:pt>
                <c:pt idx="3">
                  <c:v>320.74461696588548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04-416D-9355-C177BD29208E}"/>
            </c:ext>
          </c:extLst>
        </c:ser>
        <c:ser>
          <c:idx val="16"/>
          <c:order val="1"/>
          <c:tx>
            <c:v>60.2</c:v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'ALL columns compiled'!$AE$2:$AE$5</c:f>
              <c:numCache>
                <c:formatCode>0.0</c:formatCode>
                <c:ptCount val="4"/>
                <c:pt idx="0">
                  <c:v>13.014400000000002</c:v>
                </c:pt>
                <c:pt idx="1">
                  <c:v>27.049300000000002</c:v>
                </c:pt>
                <c:pt idx="2">
                  <c:v>55.420999999999992</c:v>
                </c:pt>
                <c:pt idx="3">
                  <c:v>117.83600000000001</c:v>
                </c:pt>
              </c:numCache>
            </c:numRef>
          </c:xVal>
          <c:yVal>
            <c:numRef>
              <c:f>'ALL columns compiled'!$AF$2:$AF$5</c:f>
              <c:numCache>
                <c:formatCode>0.0</c:formatCode>
                <c:ptCount val="4"/>
                <c:pt idx="0">
                  <c:v>91.620856838706089</c:v>
                </c:pt>
                <c:pt idx="1">
                  <c:v>183.78112516028557</c:v>
                </c:pt>
                <c:pt idx="2">
                  <c:v>261.75649879854137</c:v>
                </c:pt>
                <c:pt idx="3">
                  <c:v>355.76030387267065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04-416D-9355-C177BD29208E}"/>
            </c:ext>
          </c:extLst>
        </c:ser>
        <c:ser>
          <c:idx val="17"/>
          <c:order val="2"/>
          <c:tx>
            <c:v>59.8</c:v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'ALL columns compiled'!$AI$2:$AI$5</c:f>
              <c:numCache>
                <c:formatCode>0.0</c:formatCode>
                <c:ptCount val="4"/>
                <c:pt idx="0">
                  <c:v>12.394999999999996</c:v>
                </c:pt>
                <c:pt idx="1">
                  <c:v>25.610399999999998</c:v>
                </c:pt>
                <c:pt idx="2">
                  <c:v>52.014800000000008</c:v>
                </c:pt>
                <c:pt idx="3">
                  <c:v>111.09899999999999</c:v>
                </c:pt>
              </c:numCache>
            </c:numRef>
          </c:xVal>
          <c:yVal>
            <c:numRef>
              <c:f>'ALL columns compiled'!$AJ$2:$AJ$5</c:f>
              <c:numCache>
                <c:formatCode>0.0</c:formatCode>
                <c:ptCount val="4"/>
                <c:pt idx="0">
                  <c:v>119.65109844401339</c:v>
                </c:pt>
                <c:pt idx="1">
                  <c:v>200.34364883507672</c:v>
                </c:pt>
                <c:pt idx="2">
                  <c:v>307.54256908926357</c:v>
                </c:pt>
                <c:pt idx="3">
                  <c:v>358.4805598755832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804-416D-9355-C177BD292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530400"/>
        <c:axId val="326530792"/>
      </c:scatterChart>
      <c:valAx>
        <c:axId val="326530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Separation Window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6530792"/>
        <c:crosses val="autoZero"/>
        <c:crossBetween val="midCat"/>
        <c:majorUnit val="5"/>
      </c:valAx>
      <c:valAx>
        <c:axId val="326530792"/>
        <c:scaling>
          <c:orientation val="minMax"/>
          <c:min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Peak Capacity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653040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30.3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Comparison'!$G$22:$G$25</c:f>
              <c:numCache>
                <c:formatCode>0.0</c:formatCode>
                <c:ptCount val="4"/>
                <c:pt idx="0">
                  <c:v>3.6409822850514453</c:v>
                </c:pt>
                <c:pt idx="1">
                  <c:v>2.8243477887482289</c:v>
                </c:pt>
                <c:pt idx="2">
                  <c:v>2.0988619306565224</c:v>
                </c:pt>
                <c:pt idx="3">
                  <c:v>1.1176853332684571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E6-46C2-AC8A-B53838A5A929}"/>
            </c:ext>
          </c:extLst>
        </c:ser>
        <c:ser>
          <c:idx val="2"/>
          <c:order val="1"/>
          <c:tx>
            <c:v>30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Comparison'!$H$22:$H$25</c:f>
              <c:numCache>
                <c:formatCode>0.0</c:formatCode>
                <c:ptCount val="4"/>
                <c:pt idx="0">
                  <c:v>4.0389437970202646</c:v>
                </c:pt>
                <c:pt idx="1">
                  <c:v>2.9403437261067245</c:v>
                </c:pt>
                <c:pt idx="2">
                  <c:v>2.2731139619559886</c:v>
                </c:pt>
                <c:pt idx="3">
                  <c:v>1.2042977655082376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E6-46C2-AC8A-B53838A5A929}"/>
            </c:ext>
          </c:extLst>
        </c:ser>
        <c:ser>
          <c:idx val="3"/>
          <c:order val="2"/>
          <c:tx>
            <c:v>15.3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Comparison'!$I$22:$I$25</c:f>
              <c:numCache>
                <c:formatCode>0.0</c:formatCode>
                <c:ptCount val="4"/>
                <c:pt idx="0">
                  <c:v>2.877703210040075</c:v>
                </c:pt>
                <c:pt idx="1">
                  <c:v>2.2051460875681501</c:v>
                </c:pt>
                <c:pt idx="2">
                  <c:v>1.3562035149883327</c:v>
                </c:pt>
                <c:pt idx="3">
                  <c:v>1.0419990549517637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E6-46C2-AC8A-B53838A5A929}"/>
            </c:ext>
          </c:extLst>
        </c:ser>
        <c:ser>
          <c:idx val="4"/>
          <c:order val="3"/>
          <c:tx>
            <c:v>15.1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Comparison'!$J$22:$J$25</c:f>
              <c:numCache>
                <c:formatCode>0.0</c:formatCode>
                <c:ptCount val="4"/>
                <c:pt idx="0">
                  <c:v>2.6574766145996396</c:v>
                </c:pt>
                <c:pt idx="1">
                  <c:v>2.1538685635211752</c:v>
                </c:pt>
                <c:pt idx="2">
                  <c:v>1.3368290129477187</c:v>
                </c:pt>
                <c:pt idx="3">
                  <c:v>1.0959737147836284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E6-46C2-AC8A-B53838A5A929}"/>
            </c:ext>
          </c:extLst>
        </c:ser>
        <c:ser>
          <c:idx val="5"/>
          <c:order val="4"/>
          <c:tx>
            <c:v>14.6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Comparison'!$K$22:$K$25</c:f>
              <c:numCache>
                <c:formatCode>0.0</c:formatCode>
                <c:ptCount val="4"/>
                <c:pt idx="0">
                  <c:v>2.9213523005427997</c:v>
                </c:pt>
                <c:pt idx="1">
                  <c:v>2.3417887370887365</c:v>
                </c:pt>
                <c:pt idx="2">
                  <c:v>1.3549827335459861</c:v>
                </c:pt>
                <c:pt idx="3">
                  <c:v>1.0918639259713583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E6-46C2-AC8A-B53838A5A929}"/>
            </c:ext>
          </c:extLst>
        </c:ser>
        <c:ser>
          <c:idx val="6"/>
          <c:order val="5"/>
          <c:tx>
            <c:v>59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Comparison'!$C$22:$C$25</c:f>
              <c:numCache>
                <c:formatCode>0.0</c:formatCode>
                <c:ptCount val="4"/>
                <c:pt idx="0">
                  <c:v>5.0084476820263024</c:v>
                </c:pt>
                <c:pt idx="1">
                  <c:v>4.4841644551651108</c:v>
                </c:pt>
                <c:pt idx="2">
                  <c:v>3.212777763713464</c:v>
                </c:pt>
                <c:pt idx="3">
                  <c:v>1.6964519210292566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E6-46C2-AC8A-B53838A5A929}"/>
            </c:ext>
          </c:extLst>
        </c:ser>
        <c:ser>
          <c:idx val="7"/>
          <c:order val="6"/>
          <c:tx>
            <c:v>60.2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Comparison'!$D$22:$D$25</c:f>
              <c:numCache>
                <c:formatCode>0.0</c:formatCode>
                <c:ptCount val="4"/>
                <c:pt idx="0">
                  <c:v>5.0084476820263024</c:v>
                </c:pt>
                <c:pt idx="1">
                  <c:v>4.4841644551651108</c:v>
                </c:pt>
                <c:pt idx="2">
                  <c:v>3.4356722482371786</c:v>
                </c:pt>
                <c:pt idx="3">
                  <c:v>1.6131218500714919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8E6-46C2-AC8A-B53838A5A929}"/>
            </c:ext>
          </c:extLst>
        </c:ser>
        <c:ser>
          <c:idx val="8"/>
          <c:order val="7"/>
          <c:tx>
            <c:v>59.8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Comparison'!$E$22:$E$25</c:f>
              <c:numCache>
                <c:formatCode>0.0</c:formatCode>
                <c:ptCount val="4"/>
                <c:pt idx="0">
                  <c:v>5.4391437761288417</c:v>
                </c:pt>
                <c:pt idx="1">
                  <c:v>5.1778798998154203</c:v>
                </c:pt>
                <c:pt idx="2">
                  <c:v>3.7205969015172422</c:v>
                </c:pt>
                <c:pt idx="3">
                  <c:v>2.2026343666926302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8E6-46C2-AC8A-B53838A5A929}"/>
            </c:ext>
          </c:extLst>
        </c:ser>
        <c:ser>
          <c:idx val="0"/>
          <c:order val="8"/>
          <c:tx>
            <c:v>30.2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Comparison'!$F$22:$F$25</c:f>
              <c:numCache>
                <c:formatCode>0.0</c:formatCode>
                <c:ptCount val="4"/>
                <c:pt idx="0">
                  <c:v>4.557613543017033</c:v>
                </c:pt>
                <c:pt idx="1">
                  <c:v>3.4160874498546034</c:v>
                </c:pt>
                <c:pt idx="2">
                  <c:v>2.3747405474837073</c:v>
                </c:pt>
                <c:pt idx="3">
                  <c:v>1.1771784864625654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8E6-46C2-AC8A-B53838A5A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800144"/>
        <c:axId val="325800536"/>
      </c:scatterChart>
      <c:valAx>
        <c:axId val="325800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(1/gradient%)^1/2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5800536"/>
        <c:crosses val="autoZero"/>
        <c:crossBetween val="midCat"/>
      </c:valAx>
      <c:valAx>
        <c:axId val="3258005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5800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30.3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Comparison'!$R$22:$R$25</c:f>
              <c:numCache>
                <c:formatCode>0.0</c:formatCode>
                <c:ptCount val="4"/>
                <c:pt idx="0">
                  <c:v>8.7840038330804564</c:v>
                </c:pt>
                <c:pt idx="1">
                  <c:v>6.5298799056626526</c:v>
                </c:pt>
                <c:pt idx="2">
                  <c:v>3.4333081509194416</c:v>
                </c:pt>
                <c:pt idx="3">
                  <c:v>1.4918165989552976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22-40E4-B647-B70D0997FFF0}"/>
            </c:ext>
          </c:extLst>
        </c:ser>
        <c:ser>
          <c:idx val="2"/>
          <c:order val="1"/>
          <c:tx>
            <c:v>30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Comparison'!$S$22:$S$25</c:f>
              <c:numCache>
                <c:formatCode>0.0</c:formatCode>
                <c:ptCount val="4"/>
                <c:pt idx="0">
                  <c:v>9.1736769064710995</c:v>
                </c:pt>
                <c:pt idx="1">
                  <c:v>5.6371511654887385</c:v>
                </c:pt>
                <c:pt idx="2">
                  <c:v>3.5984190142612764</c:v>
                </c:pt>
                <c:pt idx="3">
                  <c:v>1.5449274661827472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22-40E4-B647-B70D0997FFF0}"/>
            </c:ext>
          </c:extLst>
        </c:ser>
        <c:ser>
          <c:idx val="3"/>
          <c:order val="2"/>
          <c:tx>
            <c:v>15.3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Comparison'!$T$22:$T$25</c:f>
              <c:numCache>
                <c:formatCode>0.0</c:formatCode>
                <c:ptCount val="4"/>
                <c:pt idx="0">
                  <c:v>4.5830993952893042</c:v>
                </c:pt>
                <c:pt idx="1">
                  <c:v>3.3152711256273744</c:v>
                </c:pt>
                <c:pt idx="2">
                  <c:v>2.0089238892334578</c:v>
                </c:pt>
                <c:pt idx="3">
                  <c:v>1.3481264824585732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22-40E4-B647-B70D0997FFF0}"/>
            </c:ext>
          </c:extLst>
        </c:ser>
        <c:ser>
          <c:idx val="4"/>
          <c:order val="3"/>
          <c:tx>
            <c:v>15.1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Comparison'!$U$22:$U$25</c:f>
              <c:numCache>
                <c:formatCode>0.0</c:formatCode>
                <c:ptCount val="4"/>
                <c:pt idx="0">
                  <c:v>4.2333014807087066</c:v>
                </c:pt>
                <c:pt idx="1">
                  <c:v>3.4009141457360403</c:v>
                </c:pt>
                <c:pt idx="2">
                  <c:v>1.9412643106022798</c:v>
                </c:pt>
                <c:pt idx="3">
                  <c:v>1.423044054907652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722-40E4-B647-B70D0997FFF0}"/>
            </c:ext>
          </c:extLst>
        </c:ser>
        <c:ser>
          <c:idx val="5"/>
          <c:order val="4"/>
          <c:tx>
            <c:v>14.6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Comparison'!$V$22:$V$25</c:f>
              <c:numCache>
                <c:formatCode>0.0</c:formatCode>
                <c:ptCount val="4"/>
                <c:pt idx="0">
                  <c:v>4.4807375699703487</c:v>
                </c:pt>
                <c:pt idx="1">
                  <c:v>3.4362828664932357</c:v>
                </c:pt>
                <c:pt idx="2">
                  <c:v>2.1219166849728173</c:v>
                </c:pt>
                <c:pt idx="3">
                  <c:v>1.3538170291998395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722-40E4-B647-B70D0997FFF0}"/>
            </c:ext>
          </c:extLst>
        </c:ser>
        <c:ser>
          <c:idx val="6"/>
          <c:order val="5"/>
          <c:tx>
            <c:v>59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Comparison'!$N$22:$N$25</c:f>
              <c:numCache>
                <c:formatCode>0.0</c:formatCode>
                <c:ptCount val="4"/>
                <c:pt idx="0">
                  <c:v>7.5944544396232274</c:v>
                </c:pt>
                <c:pt idx="1">
                  <c:v>6.2872034014538531</c:v>
                </c:pt>
                <c:pt idx="2">
                  <c:v>4.0504439083216051</c:v>
                </c:pt>
                <c:pt idx="3">
                  <c:v>1.8462865206711063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722-40E4-B647-B70D0997FFF0}"/>
            </c:ext>
          </c:extLst>
        </c:ser>
        <c:ser>
          <c:idx val="7"/>
          <c:order val="6"/>
          <c:tx>
            <c:v>60.2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Comparison'!$O$22:$O$25</c:f>
              <c:numCache>
                <c:formatCode>0.0</c:formatCode>
                <c:ptCount val="4"/>
                <c:pt idx="0">
                  <c:v>7.5944544396232274</c:v>
                </c:pt>
                <c:pt idx="1">
                  <c:v>6.2872034014538531</c:v>
                </c:pt>
                <c:pt idx="2">
                  <c:v>4.2498236690740878</c:v>
                </c:pt>
                <c:pt idx="3">
                  <c:v>1.8148968313585843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722-40E4-B647-B70D0997FFF0}"/>
            </c:ext>
          </c:extLst>
        </c:ser>
        <c:ser>
          <c:idx val="8"/>
          <c:order val="7"/>
          <c:tx>
            <c:v>59.8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Comparison'!$P$22:$P$25</c:f>
              <c:numCache>
                <c:formatCode>0.0</c:formatCode>
                <c:ptCount val="4"/>
                <c:pt idx="0">
                  <c:v>8.0413810940126993</c:v>
                </c:pt>
                <c:pt idx="1">
                  <c:v>7.0929646075136947</c:v>
                </c:pt>
                <c:pt idx="2">
                  <c:v>4.8391258146474634</c:v>
                </c:pt>
                <c:pt idx="3">
                  <c:v>2.4786717416984141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722-40E4-B647-B70D0997FFF0}"/>
            </c:ext>
          </c:extLst>
        </c:ser>
        <c:ser>
          <c:idx val="0"/>
          <c:order val="8"/>
          <c:tx>
            <c:v>30.2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Comparison'!$Q$22:$Q$25</c:f>
              <c:numCache>
                <c:formatCode>0.0</c:formatCode>
                <c:ptCount val="4"/>
                <c:pt idx="0">
                  <c:v>7.316910650601284</c:v>
                </c:pt>
                <c:pt idx="1">
                  <c:v>5.0871651699065259</c:v>
                </c:pt>
                <c:pt idx="2">
                  <c:v>3.223242464855951</c:v>
                </c:pt>
                <c:pt idx="3">
                  <c:v>1.5130689031998328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722-40E4-B647-B70D0997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801320"/>
        <c:axId val="325801712"/>
      </c:scatterChart>
      <c:valAx>
        <c:axId val="325801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(1/gradient%)^1/2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5801712"/>
        <c:crosses val="autoZero"/>
        <c:crossBetween val="midCat"/>
      </c:valAx>
      <c:valAx>
        <c:axId val="3258017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5801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30.3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Comparison'!$AL$22:$AL$25</c:f>
              <c:numCache>
                <c:formatCode>0.0</c:formatCode>
                <c:ptCount val="4"/>
                <c:pt idx="0">
                  <c:v>35.9221538000835</c:v>
                </c:pt>
                <c:pt idx="1">
                  <c:v>26.524112052437932</c:v>
                </c:pt>
                <c:pt idx="2">
                  <c:v>15.822080820532213</c:v>
                </c:pt>
                <c:pt idx="3">
                  <c:v>10.131435967359073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8D-4543-A699-D3A58EC65C7F}"/>
            </c:ext>
          </c:extLst>
        </c:ser>
        <c:ser>
          <c:idx val="2"/>
          <c:order val="1"/>
          <c:tx>
            <c:v>30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Comparison'!$AM$22:$AM$25</c:f>
              <c:numCache>
                <c:formatCode>0.0</c:formatCode>
                <c:ptCount val="4"/>
                <c:pt idx="0">
                  <c:v>36.668897435027546</c:v>
                </c:pt>
                <c:pt idx="1">
                  <c:v>24.100457894752562</c:v>
                </c:pt>
                <c:pt idx="2">
                  <c:v>18.708731499139478</c:v>
                </c:pt>
                <c:pt idx="3">
                  <c:v>11.983721883971095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8D-4543-A699-D3A58EC65C7F}"/>
            </c:ext>
          </c:extLst>
        </c:ser>
        <c:ser>
          <c:idx val="3"/>
          <c:order val="2"/>
          <c:tx>
            <c:v>15.3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Comparison'!$AN$22:$AN$25</c:f>
              <c:numCache>
                <c:formatCode>0.0</c:formatCode>
                <c:ptCount val="4"/>
                <c:pt idx="0">
                  <c:v>28.376817649678991</c:v>
                </c:pt>
                <c:pt idx="1">
                  <c:v>19.605436884693528</c:v>
                </c:pt>
                <c:pt idx="2">
                  <c:v>13.110536436575847</c:v>
                </c:pt>
                <c:pt idx="3">
                  <c:v>10.915240340268525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8D-4543-A699-D3A58EC65C7F}"/>
            </c:ext>
          </c:extLst>
        </c:ser>
        <c:ser>
          <c:idx val="4"/>
          <c:order val="3"/>
          <c:tx>
            <c:v>15.1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Comparison'!$AO$22:$AO$25</c:f>
              <c:numCache>
                <c:formatCode>0.0</c:formatCode>
                <c:ptCount val="4"/>
                <c:pt idx="0">
                  <c:v>26.5098823730101</c:v>
                </c:pt>
                <c:pt idx="1">
                  <c:v>19.911827633903293</c:v>
                </c:pt>
                <c:pt idx="2">
                  <c:v>12.822498650148002</c:v>
                </c:pt>
                <c:pt idx="3">
                  <c:v>10.254487049339142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A8D-4543-A699-D3A58EC65C7F}"/>
            </c:ext>
          </c:extLst>
        </c:ser>
        <c:ser>
          <c:idx val="5"/>
          <c:order val="4"/>
          <c:tx>
            <c:v>14.6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Comparison'!$AP$22:$AP$25</c:f>
              <c:numCache>
                <c:formatCode>0.0</c:formatCode>
                <c:ptCount val="4"/>
                <c:pt idx="0">
                  <c:v>27.250515664986164</c:v>
                </c:pt>
                <c:pt idx="1">
                  <c:v>20.084693841748273</c:v>
                </c:pt>
                <c:pt idx="2">
                  <c:v>11.119096327303669</c:v>
                </c:pt>
                <c:pt idx="3">
                  <c:v>11.883528672175503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A8D-4543-A699-D3A58EC65C7F}"/>
            </c:ext>
          </c:extLst>
        </c:ser>
        <c:ser>
          <c:idx val="6"/>
          <c:order val="5"/>
          <c:tx>
            <c:v>59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Comparison'!$AH$22:$AH$25</c:f>
              <c:numCache>
                <c:formatCode>0.0</c:formatCode>
                <c:ptCount val="4"/>
                <c:pt idx="0">
                  <c:v>42.782057247238491</c:v>
                </c:pt>
                <c:pt idx="1">
                  <c:v>32.039293142926979</c:v>
                </c:pt>
                <c:pt idx="2">
                  <c:v>20.671571880004958</c:v>
                </c:pt>
                <c:pt idx="3">
                  <c:v>12.553292369473301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A8D-4543-A699-D3A58EC65C7F}"/>
            </c:ext>
          </c:extLst>
        </c:ser>
        <c:ser>
          <c:idx val="7"/>
          <c:order val="6"/>
          <c:tx>
            <c:v>60.2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Comparison'!$AI$22:$AI$25</c:f>
              <c:numCache>
                <c:formatCode>0.0</c:formatCode>
                <c:ptCount val="4"/>
                <c:pt idx="0">
                  <c:v>42.782057247238491</c:v>
                </c:pt>
                <c:pt idx="1">
                  <c:v>32.039293142926979</c:v>
                </c:pt>
                <c:pt idx="2">
                  <c:v>19.232218696607301</c:v>
                </c:pt>
                <c:pt idx="3">
                  <c:v>11.783438630085024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A8D-4543-A699-D3A58EC65C7F}"/>
            </c:ext>
          </c:extLst>
        </c:ser>
        <c:ser>
          <c:idx val="8"/>
          <c:order val="7"/>
          <c:tx>
            <c:v>59.8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Comparison'!$AJ$22:$AJ$25</c:f>
              <c:numCache>
                <c:formatCode>0.0</c:formatCode>
                <c:ptCount val="4"/>
                <c:pt idx="0">
                  <c:v>49.510349432450397</c:v>
                </c:pt>
                <c:pt idx="1">
                  <c:v>39.309770641131038</c:v>
                </c:pt>
                <c:pt idx="2">
                  <c:v>19.095069692160997</c:v>
                </c:pt>
                <c:pt idx="3">
                  <c:v>13.387038342727807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A8D-4543-A699-D3A58EC65C7F}"/>
            </c:ext>
          </c:extLst>
        </c:ser>
        <c:ser>
          <c:idx val="0"/>
          <c:order val="8"/>
          <c:tx>
            <c:v>30.2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Comparison'!$AK$22:$AK$25</c:f>
              <c:numCache>
                <c:formatCode>0.0</c:formatCode>
                <c:ptCount val="4"/>
                <c:pt idx="0">
                  <c:v>33.736418738969647</c:v>
                </c:pt>
                <c:pt idx="1">
                  <c:v>24.842792672555664</c:v>
                </c:pt>
                <c:pt idx="2">
                  <c:v>16.768665850673251</c:v>
                </c:pt>
                <c:pt idx="3">
                  <c:v>7.3662557773297843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A8D-4543-A699-D3A58EC65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802496"/>
        <c:axId val="325802888"/>
      </c:scatterChart>
      <c:valAx>
        <c:axId val="325802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(1/gradient%)^1/2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5802888"/>
        <c:crosses val="autoZero"/>
        <c:crossBetween val="midCat"/>
      </c:valAx>
      <c:valAx>
        <c:axId val="325802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5802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30.3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Comparison'!$AW$22:$AW$25</c:f>
              <c:numCache>
                <c:formatCode>0.0</c:formatCode>
                <c:ptCount val="4"/>
                <c:pt idx="0">
                  <c:v>8.7840038330804564</c:v>
                </c:pt>
                <c:pt idx="1">
                  <c:v>6.5298799056626526</c:v>
                </c:pt>
                <c:pt idx="2">
                  <c:v>3.4333081509194416</c:v>
                </c:pt>
                <c:pt idx="3">
                  <c:v>1.4918165989552976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97-424D-A958-2F9D6C001990}"/>
            </c:ext>
          </c:extLst>
        </c:ser>
        <c:ser>
          <c:idx val="2"/>
          <c:order val="1"/>
          <c:tx>
            <c:v>30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Comparison'!$AX$22:$AX$25</c:f>
              <c:numCache>
                <c:formatCode>0.0</c:formatCode>
                <c:ptCount val="4"/>
                <c:pt idx="0">
                  <c:v>9.1736769064710995</c:v>
                </c:pt>
                <c:pt idx="1">
                  <c:v>5.6371511654887385</c:v>
                </c:pt>
                <c:pt idx="2">
                  <c:v>3.5984190142612764</c:v>
                </c:pt>
                <c:pt idx="3">
                  <c:v>1.5449274661827472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97-424D-A958-2F9D6C001990}"/>
            </c:ext>
          </c:extLst>
        </c:ser>
        <c:ser>
          <c:idx val="3"/>
          <c:order val="2"/>
          <c:tx>
            <c:v>15.3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Comparison'!$AY$22:$AY$25</c:f>
              <c:numCache>
                <c:formatCode>0.0</c:formatCode>
                <c:ptCount val="4"/>
                <c:pt idx="0">
                  <c:v>6.7366207458907548</c:v>
                </c:pt>
                <c:pt idx="1">
                  <c:v>4.9285543567883945</c:v>
                </c:pt>
                <c:pt idx="2">
                  <c:v>2.5711574449587107</c:v>
                </c:pt>
                <c:pt idx="3">
                  <c:v>1.304600203163548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197-424D-A958-2F9D6C001990}"/>
            </c:ext>
          </c:extLst>
        </c:ser>
        <c:ser>
          <c:idx val="4"/>
          <c:order val="3"/>
          <c:tx>
            <c:v>15.1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Comparison'!$AZ$22:$AZ$25</c:f>
              <c:numCache>
                <c:formatCode>0.0</c:formatCode>
                <c:ptCount val="4"/>
                <c:pt idx="0">
                  <c:v>7.2528832273109485</c:v>
                </c:pt>
                <c:pt idx="1">
                  <c:v>4.6836327778656921</c:v>
                </c:pt>
                <c:pt idx="2">
                  <c:v>2.7491555813906441</c:v>
                </c:pt>
                <c:pt idx="3">
                  <c:v>1.1721750430851985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197-424D-A958-2F9D6C001990}"/>
            </c:ext>
          </c:extLst>
        </c:ser>
        <c:ser>
          <c:idx val="5"/>
          <c:order val="4"/>
          <c:tx>
            <c:v>14.6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Comparison'!$BA$22:$BA$25</c:f>
              <c:numCache>
                <c:formatCode>0.0</c:formatCode>
                <c:ptCount val="4"/>
                <c:pt idx="0">
                  <c:v>6.280846791063512</c:v>
                </c:pt>
                <c:pt idx="1">
                  <c:v>4.764352055521063</c:v>
                </c:pt>
                <c:pt idx="2">
                  <c:v>2.6060176242178037</c:v>
                </c:pt>
                <c:pt idx="3">
                  <c:v>1.3445440632493719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197-424D-A958-2F9D6C001990}"/>
            </c:ext>
          </c:extLst>
        </c:ser>
        <c:ser>
          <c:idx val="6"/>
          <c:order val="5"/>
          <c:tx>
            <c:v>59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Comparison'!$AS$22:$AS$25</c:f>
              <c:numCache>
                <c:formatCode>0.0</c:formatCode>
                <c:ptCount val="4"/>
                <c:pt idx="0">
                  <c:v>9.6244331686534643</c:v>
                </c:pt>
                <c:pt idx="1">
                  <c:v>6.7304521588250203</c:v>
                </c:pt>
                <c:pt idx="2">
                  <c:v>3.661102737404712</c:v>
                </c:pt>
                <c:pt idx="3">
                  <c:v>1.5093873708416159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197-424D-A958-2F9D6C001990}"/>
            </c:ext>
          </c:extLst>
        </c:ser>
        <c:ser>
          <c:idx val="7"/>
          <c:order val="6"/>
          <c:tx>
            <c:v>60.2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Comparison'!$AT$22:$AT$25</c:f>
              <c:numCache>
                <c:formatCode>0.0</c:formatCode>
                <c:ptCount val="4"/>
                <c:pt idx="0">
                  <c:v>10.23465965778983</c:v>
                </c:pt>
                <c:pt idx="1">
                  <c:v>6.7304521588250203</c:v>
                </c:pt>
                <c:pt idx="2">
                  <c:v>3.8519926215947997</c:v>
                </c:pt>
                <c:pt idx="3">
                  <c:v>1.3078158689513455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197-424D-A958-2F9D6C001990}"/>
            </c:ext>
          </c:extLst>
        </c:ser>
        <c:ser>
          <c:idx val="8"/>
          <c:order val="7"/>
          <c:tx>
            <c:v>59.8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Comparison'!$AU$22:$AU$25</c:f>
              <c:numCache>
                <c:formatCode>0.0</c:formatCode>
                <c:ptCount val="4"/>
                <c:pt idx="0">
                  <c:v>11.088606456865621</c:v>
                </c:pt>
                <c:pt idx="1">
                  <c:v>7.5253719399075907</c:v>
                </c:pt>
                <c:pt idx="2">
                  <c:v>4.4357151547807714</c:v>
                </c:pt>
                <c:pt idx="3">
                  <c:v>1.7771370909615072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197-424D-A958-2F9D6C001990}"/>
            </c:ext>
          </c:extLst>
        </c:ser>
        <c:ser>
          <c:idx val="0"/>
          <c:order val="8"/>
          <c:tx>
            <c:v>30.2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Comparison'!$AV$22:$AV$25</c:f>
              <c:numCache>
                <c:formatCode>0.0</c:formatCode>
                <c:ptCount val="4"/>
                <c:pt idx="0">
                  <c:v>10.477115483770383</c:v>
                </c:pt>
                <c:pt idx="1">
                  <c:v>6.5686057276817023</c:v>
                </c:pt>
                <c:pt idx="2">
                  <c:v>4.0552047829245428</c:v>
                </c:pt>
                <c:pt idx="3">
                  <c:v>1.786172217328766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197-424D-A958-2F9D6C001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5803280"/>
        <c:axId val="325804064"/>
      </c:scatterChart>
      <c:valAx>
        <c:axId val="325803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(1/gradient%)^1/2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5804064"/>
        <c:crosses val="autoZero"/>
        <c:crossBetween val="midCat"/>
      </c:valAx>
      <c:valAx>
        <c:axId val="3258040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5803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30.3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Comparison'!$AB$22:$AB$25</c:f>
              <c:numCache>
                <c:formatCode>0.0</c:formatCode>
                <c:ptCount val="4"/>
                <c:pt idx="0">
                  <c:v>9.6839198326801537</c:v>
                </c:pt>
                <c:pt idx="1">
                  <c:v>7.1484405096734465</c:v>
                </c:pt>
                <c:pt idx="2">
                  <c:v>5.0752599161959173</c:v>
                </c:pt>
                <c:pt idx="3">
                  <c:v>2.5710532479302644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42-4388-858D-53B5B21C49A6}"/>
            </c:ext>
          </c:extLst>
        </c:ser>
        <c:ser>
          <c:idx val="2"/>
          <c:order val="1"/>
          <c:tx>
            <c:v>30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Comparison'!$AC$22:$AC$25</c:f>
              <c:numCache>
                <c:formatCode>0.0</c:formatCode>
                <c:ptCount val="4"/>
                <c:pt idx="0">
                  <c:v>10.444006592562298</c:v>
                </c:pt>
                <c:pt idx="1">
                  <c:v>7.7070171100418738</c:v>
                </c:pt>
                <c:pt idx="2">
                  <c:v>5.7799458697307875</c:v>
                </c:pt>
                <c:pt idx="3">
                  <c:v>2.9895215482073141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42-4388-858D-53B5B21C49A6}"/>
            </c:ext>
          </c:extLst>
        </c:ser>
        <c:ser>
          <c:idx val="3"/>
          <c:order val="2"/>
          <c:tx>
            <c:v>15.3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Comparison'!$AD$22:$AD$25</c:f>
              <c:numCache>
                <c:formatCode>0.0</c:formatCode>
                <c:ptCount val="4"/>
                <c:pt idx="0">
                  <c:v>7.747978844518725</c:v>
                </c:pt>
                <c:pt idx="1">
                  <c:v>5.5473638066392734</c:v>
                </c:pt>
                <c:pt idx="2">
                  <c:v>3.4724518817381806</c:v>
                </c:pt>
                <c:pt idx="3">
                  <c:v>2.39533243572484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42-4388-858D-53B5B21C49A6}"/>
            </c:ext>
          </c:extLst>
        </c:ser>
        <c:ser>
          <c:idx val="4"/>
          <c:order val="3"/>
          <c:tx>
            <c:v>15.1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Comparison'!$AE$22:$AE$25</c:f>
              <c:numCache>
                <c:formatCode>0.0</c:formatCode>
                <c:ptCount val="4"/>
                <c:pt idx="0">
                  <c:v>6.9313232235239637</c:v>
                </c:pt>
                <c:pt idx="1">
                  <c:v>5.6279512382165757</c:v>
                </c:pt>
                <c:pt idx="2">
                  <c:v>3.4425033862396832</c:v>
                </c:pt>
                <c:pt idx="3">
                  <c:v>2.5658845737414175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42-4388-858D-53B5B21C49A6}"/>
            </c:ext>
          </c:extLst>
        </c:ser>
        <c:ser>
          <c:idx val="5"/>
          <c:order val="4"/>
          <c:tx>
            <c:v>14.6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Comparison'!$AF$22:$AF$25</c:f>
              <c:numCache>
                <c:formatCode>0.0</c:formatCode>
                <c:ptCount val="4"/>
                <c:pt idx="0">
                  <c:v>7.3700240050204453</c:v>
                </c:pt>
                <c:pt idx="1">
                  <c:v>5.8558612198043676</c:v>
                </c:pt>
                <c:pt idx="2">
                  <c:v>3.3751866265266695</c:v>
                </c:pt>
                <c:pt idx="3">
                  <c:v>2.5381139452554402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642-4388-858D-53B5B21C49A6}"/>
            </c:ext>
          </c:extLst>
        </c:ser>
        <c:ser>
          <c:idx val="6"/>
          <c:order val="5"/>
          <c:tx>
            <c:v>59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Comparison'!$X$22:$X$25</c:f>
              <c:numCache>
                <c:formatCode>0.0</c:formatCode>
                <c:ptCount val="4"/>
                <c:pt idx="0">
                  <c:v>12.827444470792873</c:v>
                </c:pt>
                <c:pt idx="1">
                  <c:v>11.162921744030479</c:v>
                </c:pt>
                <c:pt idx="2">
                  <c:v>7.3726165929878942</c:v>
                </c:pt>
                <c:pt idx="3">
                  <c:v>3.6069815990295133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642-4388-858D-53B5B21C49A6}"/>
            </c:ext>
          </c:extLst>
        </c:ser>
        <c:ser>
          <c:idx val="7"/>
          <c:order val="6"/>
          <c:tx>
            <c:v>60.2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Comparison'!$Y$22:$Y$25</c:f>
              <c:numCache>
                <c:formatCode>0.0</c:formatCode>
                <c:ptCount val="4"/>
                <c:pt idx="0">
                  <c:v>13.298251677615479</c:v>
                </c:pt>
                <c:pt idx="1">
                  <c:v>10.085214395793711</c:v>
                </c:pt>
                <c:pt idx="2">
                  <c:v>7.480487402078059</c:v>
                </c:pt>
                <c:pt idx="3">
                  <c:v>3.5418868452209744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642-4388-858D-53B5B21C49A6}"/>
            </c:ext>
          </c:extLst>
        </c:ser>
        <c:ser>
          <c:idx val="8"/>
          <c:order val="7"/>
          <c:tx>
            <c:v>59.8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Comparison'!$Z$22:$Z$25</c:f>
              <c:numCache>
                <c:formatCode>0.0</c:formatCode>
                <c:ptCount val="4"/>
                <c:pt idx="0">
                  <c:v>13.647547706271517</c:v>
                </c:pt>
                <c:pt idx="1">
                  <c:v>12.706507630509739</c:v>
                </c:pt>
                <c:pt idx="2">
                  <c:v>8.7244489784762465</c:v>
                </c:pt>
                <c:pt idx="3">
                  <c:v>4.7468258994541541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642-4388-858D-53B5B21C49A6}"/>
            </c:ext>
          </c:extLst>
        </c:ser>
        <c:ser>
          <c:idx val="0"/>
          <c:order val="8"/>
          <c:tx>
            <c:v>30.2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'Resolution Comparison'!$A$22:$A$25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Comparison'!$AA$22:$AA$25</c:f>
              <c:numCache>
                <c:formatCode>0.0</c:formatCode>
                <c:ptCount val="4"/>
                <c:pt idx="0">
                  <c:v>11.265254689975412</c:v>
                </c:pt>
                <c:pt idx="1">
                  <c:v>8.8331785775230216</c:v>
                </c:pt>
                <c:pt idx="2">
                  <c:v>5.7547063272339107</c:v>
                </c:pt>
                <c:pt idx="3">
                  <c:v>2.8202538366972094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642-4388-858D-53B5B21C4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023912"/>
        <c:axId val="387023520"/>
      </c:scatterChart>
      <c:valAx>
        <c:axId val="387023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(1/gradient%)^1/2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7023520"/>
        <c:crosses val="autoZero"/>
        <c:crossBetween val="midCat"/>
      </c:valAx>
      <c:valAx>
        <c:axId val="3870235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7023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'15.1cm data workup'!$R$7:$R$10</c:f>
              <c:numCache>
                <c:formatCode>General</c:formatCode>
                <c:ptCount val="4"/>
                <c:pt idx="0">
                  <c:v>4.7970000000000006</c:v>
                </c:pt>
                <c:pt idx="1">
                  <c:v>6.9896999999999991</c:v>
                </c:pt>
                <c:pt idx="2">
                  <c:v>14.635799999999996</c:v>
                </c:pt>
                <c:pt idx="3">
                  <c:v>32.908899999999996</c:v>
                </c:pt>
              </c:numCache>
            </c:numRef>
          </c:xVal>
          <c:yVal>
            <c:numRef>
              <c:f>'15.1cm data workup'!$S$7:$S$10</c:f>
              <c:numCache>
                <c:formatCode>General</c:formatCode>
                <c:ptCount val="4"/>
                <c:pt idx="0">
                  <c:v>67.26693067222746</c:v>
                </c:pt>
                <c:pt idx="1">
                  <c:v>97.288322399655996</c:v>
                </c:pt>
                <c:pt idx="2">
                  <c:v>146.1049496620729</c:v>
                </c:pt>
                <c:pt idx="3">
                  <c:v>186.47977934170734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C1-427A-8ACC-9A6C983BA0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135064"/>
        <c:axId val="322135456"/>
      </c:scatterChart>
      <c:valAx>
        <c:axId val="322135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135456"/>
        <c:crosses val="autoZero"/>
        <c:crossBetween val="midCat"/>
      </c:valAx>
      <c:valAx>
        <c:axId val="3221354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135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'15.3cm data workup'!$Q$4:$Q$7</c:f>
              <c:numCache>
                <c:formatCode>General</c:formatCode>
                <c:ptCount val="4"/>
                <c:pt idx="0">
                  <c:v>5.0539999999999985</c:v>
                </c:pt>
                <c:pt idx="1">
                  <c:v>7.8522000000000034</c:v>
                </c:pt>
                <c:pt idx="2">
                  <c:v>16.269099999999995</c:v>
                </c:pt>
                <c:pt idx="3">
                  <c:v>34.353400000000001</c:v>
                </c:pt>
              </c:numCache>
            </c:numRef>
          </c:xVal>
          <c:yVal>
            <c:numRef>
              <c:f>'15.3cm data workup'!$R$4:$R$7</c:f>
              <c:numCache>
                <c:formatCode>General</c:formatCode>
                <c:ptCount val="4"/>
                <c:pt idx="0">
                  <c:v>70.643720145555321</c:v>
                </c:pt>
                <c:pt idx="1">
                  <c:v>94.736532879173481</c:v>
                </c:pt>
                <c:pt idx="2">
                  <c:v>147.17706385925453</c:v>
                </c:pt>
                <c:pt idx="3">
                  <c:v>192.92563488015915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F5-476B-A090-B26B42073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137416"/>
        <c:axId val="322137808"/>
      </c:scatterChart>
      <c:valAx>
        <c:axId val="322137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137808"/>
        <c:crosses val="autoZero"/>
        <c:crossBetween val="midCat"/>
      </c:valAx>
      <c:valAx>
        <c:axId val="322137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137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'30cm data workup'!$Q$4:$Q$7</c:f>
              <c:numCache>
                <c:formatCode>General</c:formatCode>
                <c:ptCount val="4"/>
                <c:pt idx="0">
                  <c:v>5.9075999999999986</c:v>
                </c:pt>
                <c:pt idx="1">
                  <c:v>11.575200000000002</c:v>
                </c:pt>
                <c:pt idx="2">
                  <c:v>24.54160000000001</c:v>
                </c:pt>
                <c:pt idx="3">
                  <c:v>53.905499999999989</c:v>
                </c:pt>
              </c:numCache>
            </c:numRef>
          </c:xVal>
          <c:yVal>
            <c:numRef>
              <c:f>'30cm data workup'!$R$4:$R$7</c:f>
              <c:numCache>
                <c:formatCode>General</c:formatCode>
                <c:ptCount val="4"/>
                <c:pt idx="0">
                  <c:v>81.370251120593963</c:v>
                </c:pt>
                <c:pt idx="1">
                  <c:v>146.22777499299494</c:v>
                </c:pt>
                <c:pt idx="2">
                  <c:v>189.07175702832868</c:v>
                </c:pt>
                <c:pt idx="3">
                  <c:v>266.82562500454969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F7-49AF-9E79-4355CCDB3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140944"/>
        <c:axId val="322141336"/>
      </c:scatterChart>
      <c:valAx>
        <c:axId val="32214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141336"/>
        <c:crosses val="autoZero"/>
        <c:crossBetween val="midCat"/>
      </c:valAx>
      <c:valAx>
        <c:axId val="322141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140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'59cm data workup'!$R$11:$R$14</c:f>
              <c:numCache>
                <c:formatCode>General</c:formatCode>
                <c:ptCount val="4"/>
                <c:pt idx="0">
                  <c:v>11.607599999999998</c:v>
                </c:pt>
                <c:pt idx="1">
                  <c:v>22.856200000000008</c:v>
                </c:pt>
                <c:pt idx="2">
                  <c:v>50.414899999999989</c:v>
                </c:pt>
                <c:pt idx="3">
                  <c:v>103.548</c:v>
                </c:pt>
              </c:numCache>
            </c:numRef>
          </c:xVal>
          <c:yVal>
            <c:numRef>
              <c:f>'59cm data workup'!$S$11:$S$14</c:f>
              <c:numCache>
                <c:formatCode>General</c:formatCode>
                <c:ptCount val="4"/>
                <c:pt idx="0">
                  <c:v>99.568179198990677</c:v>
                </c:pt>
                <c:pt idx="1">
                  <c:v>182.71170400365264</c:v>
                </c:pt>
                <c:pt idx="2">
                  <c:v>265.80268226066249</c:v>
                </c:pt>
                <c:pt idx="3">
                  <c:v>320.74461696588548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44-4DC1-8C04-4B5FAF27F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761752"/>
        <c:axId val="326762144"/>
      </c:scatterChart>
      <c:valAx>
        <c:axId val="32676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762144"/>
        <c:crosses val="autoZero"/>
        <c:crossBetween val="midCat"/>
      </c:valAx>
      <c:valAx>
        <c:axId val="3267621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761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'60.2cm data workup'!$R$8:$R$11</c:f>
              <c:numCache>
                <c:formatCode>General</c:formatCode>
                <c:ptCount val="4"/>
                <c:pt idx="0">
                  <c:v>13.014400000000002</c:v>
                </c:pt>
                <c:pt idx="1">
                  <c:v>27.049300000000002</c:v>
                </c:pt>
                <c:pt idx="2">
                  <c:v>55.420999999999992</c:v>
                </c:pt>
                <c:pt idx="3">
                  <c:v>117.83600000000001</c:v>
                </c:pt>
              </c:numCache>
            </c:numRef>
          </c:xVal>
          <c:yVal>
            <c:numRef>
              <c:f>'60.2cm data workup'!$S$8:$S$11</c:f>
              <c:numCache>
                <c:formatCode>General</c:formatCode>
                <c:ptCount val="4"/>
                <c:pt idx="0">
                  <c:v>91.620856838706089</c:v>
                </c:pt>
                <c:pt idx="1">
                  <c:v>183.78112516028557</c:v>
                </c:pt>
                <c:pt idx="2">
                  <c:v>261.75649879854137</c:v>
                </c:pt>
                <c:pt idx="3">
                  <c:v>355.76030387267065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F3-485A-9061-46211572C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532360"/>
        <c:axId val="326532752"/>
      </c:scatterChart>
      <c:valAx>
        <c:axId val="326532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532752"/>
        <c:crosses val="autoZero"/>
        <c:crossBetween val="midCat"/>
      </c:valAx>
      <c:valAx>
        <c:axId val="3265327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532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'59.8cm data workup'!$Q$2:$Q$5</c:f>
              <c:numCache>
                <c:formatCode>General</c:formatCode>
                <c:ptCount val="4"/>
                <c:pt idx="0">
                  <c:v>12.394999999999996</c:v>
                </c:pt>
                <c:pt idx="1">
                  <c:v>25.610399999999998</c:v>
                </c:pt>
                <c:pt idx="2">
                  <c:v>52.014800000000008</c:v>
                </c:pt>
                <c:pt idx="3">
                  <c:v>111.09899999999999</c:v>
                </c:pt>
              </c:numCache>
            </c:numRef>
          </c:xVal>
          <c:yVal>
            <c:numRef>
              <c:f>'59.8cm data workup'!$R$2:$R$5</c:f>
              <c:numCache>
                <c:formatCode>General</c:formatCode>
                <c:ptCount val="4"/>
                <c:pt idx="0">
                  <c:v>119.65109844401339</c:v>
                </c:pt>
                <c:pt idx="1">
                  <c:v>200.34364883507672</c:v>
                </c:pt>
                <c:pt idx="2">
                  <c:v>307.54256908926357</c:v>
                </c:pt>
                <c:pt idx="3">
                  <c:v>358.4805598755832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57-4C88-97C5-7C123E57C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535888"/>
        <c:axId val="326536280"/>
      </c:scatterChart>
      <c:valAx>
        <c:axId val="32653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536280"/>
        <c:crosses val="autoZero"/>
        <c:crossBetween val="midCat"/>
      </c:valAx>
      <c:valAx>
        <c:axId val="326536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535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9"/>
          <c:order val="0"/>
          <c:tx>
            <c:v>15.1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'ALL columns compiled'!$C$2:$C$5</c:f>
              <c:numCache>
                <c:formatCode>0.0</c:formatCode>
                <c:ptCount val="4"/>
                <c:pt idx="0">
                  <c:v>4.7970000000000006</c:v>
                </c:pt>
                <c:pt idx="1">
                  <c:v>6.9896999999999991</c:v>
                </c:pt>
                <c:pt idx="2">
                  <c:v>14.635799999999996</c:v>
                </c:pt>
                <c:pt idx="3">
                  <c:v>32.908899999999996</c:v>
                </c:pt>
              </c:numCache>
            </c:numRef>
          </c:xVal>
          <c:yVal>
            <c:numRef>
              <c:f>'ALL columns compiled'!$D$2:$D$5</c:f>
              <c:numCache>
                <c:formatCode>0.0</c:formatCode>
                <c:ptCount val="4"/>
                <c:pt idx="0">
                  <c:v>67.26693067222746</c:v>
                </c:pt>
                <c:pt idx="1">
                  <c:v>97.288322399655996</c:v>
                </c:pt>
                <c:pt idx="2">
                  <c:v>146.1049496620729</c:v>
                </c:pt>
                <c:pt idx="3">
                  <c:v>186.47977934170734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2F-4C93-9640-68CE45D621B5}"/>
            </c:ext>
          </c:extLst>
        </c:ser>
        <c:ser>
          <c:idx val="10"/>
          <c:order val="1"/>
          <c:tx>
            <c:v>14.6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'ALL columns compiled'!$G$2:$G$5</c:f>
              <c:numCache>
                <c:formatCode>0.0</c:formatCode>
                <c:ptCount val="4"/>
                <c:pt idx="0">
                  <c:v>5.6328000000000031</c:v>
                </c:pt>
                <c:pt idx="1">
                  <c:v>7.4698999999999955</c:v>
                </c:pt>
                <c:pt idx="2">
                  <c:v>15.957899999999995</c:v>
                </c:pt>
                <c:pt idx="3">
                  <c:v>35.749299999999998</c:v>
                </c:pt>
              </c:numCache>
            </c:numRef>
          </c:xVal>
          <c:yVal>
            <c:numRef>
              <c:f>'ALL columns compiled'!$H$2:$H$5</c:f>
              <c:numCache>
                <c:formatCode>0.0</c:formatCode>
                <c:ptCount val="4"/>
                <c:pt idx="0">
                  <c:v>70.508560851457688</c:v>
                </c:pt>
                <c:pt idx="1">
                  <c:v>90.948428189378703</c:v>
                </c:pt>
                <c:pt idx="2">
                  <c:v>150.76664594493974</c:v>
                </c:pt>
                <c:pt idx="3">
                  <c:v>186.69870583462784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2F-4C93-9640-68CE45D621B5}"/>
            </c:ext>
          </c:extLst>
        </c:ser>
        <c:ser>
          <c:idx val="11"/>
          <c:order val="2"/>
          <c:tx>
            <c:v>15.3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'ALL columns compiled'!$K$2:$K$5</c:f>
              <c:numCache>
                <c:formatCode>0.0</c:formatCode>
                <c:ptCount val="4"/>
                <c:pt idx="0">
                  <c:v>5.0539999999999985</c:v>
                </c:pt>
                <c:pt idx="1">
                  <c:v>7.8522000000000034</c:v>
                </c:pt>
                <c:pt idx="2">
                  <c:v>16.269099999999995</c:v>
                </c:pt>
                <c:pt idx="3">
                  <c:v>34.353400000000001</c:v>
                </c:pt>
              </c:numCache>
            </c:numRef>
          </c:xVal>
          <c:yVal>
            <c:numRef>
              <c:f>'ALL columns compiled'!$L$2:$L$5</c:f>
              <c:numCache>
                <c:formatCode>0.0</c:formatCode>
                <c:ptCount val="4"/>
                <c:pt idx="0">
                  <c:v>70.643720145555321</c:v>
                </c:pt>
                <c:pt idx="1">
                  <c:v>94.736532879173481</c:v>
                </c:pt>
                <c:pt idx="2">
                  <c:v>147.17706385925453</c:v>
                </c:pt>
                <c:pt idx="3">
                  <c:v>192.92563488015915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2F-4C93-9640-68CE45D62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764104"/>
        <c:axId val="326764496"/>
      </c:scatterChart>
      <c:valAx>
        <c:axId val="326764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Separation Window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6764496"/>
        <c:crosses val="autoZero"/>
        <c:crossBetween val="midCat"/>
        <c:majorUnit val="5"/>
      </c:valAx>
      <c:valAx>
        <c:axId val="326764496"/>
        <c:scaling>
          <c:orientation val="minMax"/>
          <c:min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Peak Capacity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6764104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2"/>
          <c:order val="0"/>
          <c:tx>
            <c:v>30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'ALL columns compiled'!$O$2:$O$5</c:f>
              <c:numCache>
                <c:formatCode>0.0</c:formatCode>
                <c:ptCount val="4"/>
                <c:pt idx="0">
                  <c:v>5.9075999999999986</c:v>
                </c:pt>
                <c:pt idx="1">
                  <c:v>11.575200000000002</c:v>
                </c:pt>
                <c:pt idx="2">
                  <c:v>24.54160000000001</c:v>
                </c:pt>
                <c:pt idx="3">
                  <c:v>53.905499999999989</c:v>
                </c:pt>
              </c:numCache>
            </c:numRef>
          </c:xVal>
          <c:yVal>
            <c:numRef>
              <c:f>'ALL columns compiled'!$P$2:$P$5</c:f>
              <c:numCache>
                <c:formatCode>0.0</c:formatCode>
                <c:ptCount val="4"/>
                <c:pt idx="0">
                  <c:v>81.370251120593963</c:v>
                </c:pt>
                <c:pt idx="1">
                  <c:v>146.22777499299494</c:v>
                </c:pt>
                <c:pt idx="2">
                  <c:v>189.07175702832868</c:v>
                </c:pt>
                <c:pt idx="3">
                  <c:v>266.82562500454969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70-4EFA-9B3E-56BCD476542A}"/>
            </c:ext>
          </c:extLst>
        </c:ser>
        <c:ser>
          <c:idx val="13"/>
          <c:order val="1"/>
          <c:tx>
            <c:v>30.3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'ALL columns compiled'!$W$2:$W$5</c:f>
              <c:numCache>
                <c:formatCode>0.0</c:formatCode>
                <c:ptCount val="4"/>
                <c:pt idx="0">
                  <c:v>5.5731000000000002</c:v>
                </c:pt>
                <c:pt idx="1">
                  <c:v>10.921099999999999</c:v>
                </c:pt>
                <c:pt idx="2">
                  <c:v>23.238199999999999</c:v>
                </c:pt>
                <c:pt idx="3">
                  <c:v>50.782200000000003</c:v>
                </c:pt>
              </c:numCache>
            </c:numRef>
          </c:xVal>
          <c:yVal>
            <c:numRef>
              <c:f>'ALL columns compiled'!$X$2:$X$5</c:f>
              <c:numCache>
                <c:formatCode>0.0</c:formatCode>
                <c:ptCount val="4"/>
                <c:pt idx="0">
                  <c:v>73.248527065935107</c:v>
                </c:pt>
                <c:pt idx="1">
                  <c:v>130.78740200926109</c:v>
                </c:pt>
                <c:pt idx="2">
                  <c:v>199.49663879184428</c:v>
                </c:pt>
                <c:pt idx="3">
                  <c:v>251.10065694368751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70-4EFA-9B3E-56BCD476542A}"/>
            </c:ext>
          </c:extLst>
        </c:ser>
        <c:ser>
          <c:idx val="0"/>
          <c:order val="2"/>
          <c:tx>
            <c:v>30.2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columns compiled'!$S$2:$S$5</c:f>
              <c:numCache>
                <c:formatCode>0.0</c:formatCode>
                <c:ptCount val="4"/>
                <c:pt idx="0">
                  <c:v>5.6157000000000004</c:v>
                </c:pt>
                <c:pt idx="1">
                  <c:v>11.015700000000002</c:v>
                </c:pt>
                <c:pt idx="2">
                  <c:v>23.798500000000004</c:v>
                </c:pt>
                <c:pt idx="3">
                  <c:v>52.697099999999992</c:v>
                </c:pt>
              </c:numCache>
            </c:numRef>
          </c:xVal>
          <c:yVal>
            <c:numRef>
              <c:f>'ALL columns compiled'!$T$2:$T$5</c:f>
              <c:numCache>
                <c:formatCode>0.0</c:formatCode>
                <c:ptCount val="4"/>
                <c:pt idx="0">
                  <c:v>74.07838766098061</c:v>
                </c:pt>
                <c:pt idx="1">
                  <c:v>147.60754529483793</c:v>
                </c:pt>
                <c:pt idx="2">
                  <c:v>213.56509897468524</c:v>
                </c:pt>
                <c:pt idx="3">
                  <c:v>286.84335015373932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C70-4EFA-9B3E-56BCD4765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765280"/>
        <c:axId val="326765672"/>
      </c:scatterChart>
      <c:valAx>
        <c:axId val="326765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Separation Window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6765672"/>
        <c:crosses val="autoZero"/>
        <c:crossBetween val="midCat"/>
        <c:majorUnit val="5"/>
      </c:valAx>
      <c:valAx>
        <c:axId val="326765672"/>
        <c:scaling>
          <c:orientation val="minMax"/>
          <c:min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Peak Capacity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676528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381000</xdr:colOff>
      <xdr:row>2</xdr:row>
      <xdr:rowOff>12700</xdr:rowOff>
    </xdr:from>
    <xdr:to>
      <xdr:col>33</xdr:col>
      <xdr:colOff>508000</xdr:colOff>
      <xdr:row>23</xdr:row>
      <xdr:rowOff>155575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177800</xdr:colOff>
      <xdr:row>4</xdr:row>
      <xdr:rowOff>173037</xdr:rowOff>
    </xdr:from>
    <xdr:to>
      <xdr:col>27</xdr:col>
      <xdr:colOff>482600</xdr:colOff>
      <xdr:row>19</xdr:row>
      <xdr:rowOff>58737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632354</xdr:colOff>
      <xdr:row>2</xdr:row>
      <xdr:rowOff>102790</xdr:rowOff>
    </xdr:from>
    <xdr:to>
      <xdr:col>27</xdr:col>
      <xdr:colOff>346604</xdr:colOff>
      <xdr:row>16</xdr:row>
      <xdr:rowOff>178989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441325</xdr:colOff>
      <xdr:row>2</xdr:row>
      <xdr:rowOff>58737</xdr:rowOff>
    </xdr:from>
    <xdr:to>
      <xdr:col>25</xdr:col>
      <xdr:colOff>606425</xdr:colOff>
      <xdr:row>16</xdr:row>
      <xdr:rowOff>134937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369094</xdr:colOff>
      <xdr:row>8</xdr:row>
      <xdr:rowOff>98822</xdr:rowOff>
    </xdr:from>
    <xdr:to>
      <xdr:col>27</xdr:col>
      <xdr:colOff>83344</xdr:colOff>
      <xdr:row>22</xdr:row>
      <xdr:rowOff>175022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638969</xdr:colOff>
      <xdr:row>4</xdr:row>
      <xdr:rowOff>3571</xdr:rowOff>
    </xdr:from>
    <xdr:to>
      <xdr:col>27</xdr:col>
      <xdr:colOff>353218</xdr:colOff>
      <xdr:row>18</xdr:row>
      <xdr:rowOff>79772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547952</xdr:colOff>
      <xdr:row>6</xdr:row>
      <xdr:rowOff>60722</xdr:rowOff>
    </xdr:from>
    <xdr:to>
      <xdr:col>22</xdr:col>
      <xdr:colOff>473869</xdr:colOff>
      <xdr:row>20</xdr:row>
      <xdr:rowOff>136922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552450</xdr:colOff>
      <xdr:row>7</xdr:row>
      <xdr:rowOff>133350</xdr:rowOff>
    </xdr:from>
    <xdr:to>
      <xdr:col>52</xdr:col>
      <xdr:colOff>76200</xdr:colOff>
      <xdr:row>38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400050</xdr:colOff>
      <xdr:row>41</xdr:row>
      <xdr:rowOff>171450</xdr:rowOff>
    </xdr:from>
    <xdr:to>
      <xdr:col>51</xdr:col>
      <xdr:colOff>533400</xdr:colOff>
      <xdr:row>72</xdr:row>
      <xdr:rowOff>57150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533400</xdr:colOff>
      <xdr:row>6</xdr:row>
      <xdr:rowOff>152400</xdr:rowOff>
    </xdr:from>
    <xdr:to>
      <xdr:col>24</xdr:col>
      <xdr:colOff>152400</xdr:colOff>
      <xdr:row>37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1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266700</xdr:colOff>
      <xdr:row>41</xdr:row>
      <xdr:rowOff>114300</xdr:rowOff>
    </xdr:from>
    <xdr:to>
      <xdr:col>27</xdr:col>
      <xdr:colOff>190500</xdr:colOff>
      <xdr:row>72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1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338665</xdr:colOff>
      <xdr:row>26</xdr:row>
      <xdr:rowOff>147108</xdr:rowOff>
    </xdr:from>
    <xdr:to>
      <xdr:col>8</xdr:col>
      <xdr:colOff>433915</xdr:colOff>
      <xdr:row>45</xdr:row>
      <xdr:rowOff>89958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581024</xdr:colOff>
      <xdr:row>27</xdr:row>
      <xdr:rowOff>104775</xdr:rowOff>
    </xdr:from>
    <xdr:to>
      <xdr:col>20</xdr:col>
      <xdr:colOff>152399</xdr:colOff>
      <xdr:row>46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79375</xdr:colOff>
      <xdr:row>26</xdr:row>
      <xdr:rowOff>165100</xdr:rowOff>
    </xdr:from>
    <xdr:to>
      <xdr:col>43</xdr:col>
      <xdr:colOff>95250</xdr:colOff>
      <xdr:row>45</xdr:row>
      <xdr:rowOff>107950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43</xdr:col>
      <xdr:colOff>590550</xdr:colOff>
      <xdr:row>27</xdr:row>
      <xdr:rowOff>111125</xdr:rowOff>
    </xdr:from>
    <xdr:to>
      <xdr:col>52</xdr:col>
      <xdr:colOff>606425</xdr:colOff>
      <xdr:row>46</xdr:row>
      <xdr:rowOff>53975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26</xdr:row>
      <xdr:rowOff>63500</xdr:rowOff>
    </xdr:from>
    <xdr:to>
      <xdr:col>31</xdr:col>
      <xdr:colOff>111125</xdr:colOff>
      <xdr:row>44</xdr:row>
      <xdr:rowOff>187325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17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97"/>
  <sheetViews>
    <sheetView tabSelected="1" zoomScale="40" zoomScaleNormal="40" workbookViewId="0">
      <selection activeCell="M51" sqref="M51:AB80"/>
    </sheetView>
  </sheetViews>
  <sheetFormatPr defaultRowHeight="15" x14ac:dyDescent="0.25"/>
  <cols>
    <col min="1" max="1" width="19" style="5" bestFit="1" customWidth="1"/>
    <col min="2" max="2" width="20.5703125" style="1" bestFit="1" customWidth="1"/>
    <col min="3" max="3" width="12.5703125" bestFit="1" customWidth="1"/>
    <col min="4" max="4" width="11.85546875" bestFit="1" customWidth="1"/>
    <col min="5" max="5" width="15.42578125" bestFit="1" customWidth="1"/>
    <col min="6" max="6" width="12.5703125" bestFit="1" customWidth="1"/>
    <col min="7" max="7" width="17.42578125" bestFit="1" customWidth="1"/>
    <col min="8" max="9" width="8.85546875" bestFit="1" customWidth="1"/>
    <col min="10" max="10" width="6.85546875" customWidth="1"/>
    <col min="11" max="11" width="17" bestFit="1" customWidth="1"/>
    <col min="12" max="12" width="21.5703125" bestFit="1" customWidth="1"/>
    <col min="13" max="13" width="22.140625" bestFit="1" customWidth="1"/>
    <col min="14" max="14" width="11.85546875" bestFit="1" customWidth="1"/>
    <col min="18" max="18" width="19.42578125" bestFit="1" customWidth="1"/>
    <col min="19" max="19" width="18.7109375" bestFit="1" customWidth="1"/>
  </cols>
  <sheetData>
    <row r="1" spans="1:19" x14ac:dyDescent="0.25">
      <c r="A1" s="5" t="s">
        <v>27</v>
      </c>
      <c r="C1" s="1" t="s">
        <v>29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34</v>
      </c>
      <c r="I1" s="1" t="s">
        <v>35</v>
      </c>
    </row>
    <row r="2" spans="1:19" x14ac:dyDescent="0.25">
      <c r="A2" s="7">
        <v>0.08</v>
      </c>
      <c r="B2" s="1" t="s">
        <v>28</v>
      </c>
      <c r="C2" s="1">
        <v>26.508400000000002</v>
      </c>
      <c r="D2" s="1">
        <v>26.7301</v>
      </c>
      <c r="E2" s="1">
        <v>28.4818</v>
      </c>
      <c r="F2" s="1">
        <v>28.594999999999999</v>
      </c>
      <c r="G2" s="1">
        <v>28.7576</v>
      </c>
      <c r="H2" s="1">
        <v>33.037100000000002</v>
      </c>
      <c r="I2" s="1">
        <v>33.978299999999997</v>
      </c>
      <c r="K2" s="1" t="s">
        <v>2</v>
      </c>
      <c r="L2" s="1" t="s">
        <v>1</v>
      </c>
      <c r="M2" s="1" t="s">
        <v>3</v>
      </c>
      <c r="N2" s="1" t="s">
        <v>0</v>
      </c>
    </row>
    <row r="3" spans="1:19" x14ac:dyDescent="0.25">
      <c r="C3" s="1"/>
      <c r="D3" s="1"/>
      <c r="E3" s="1"/>
      <c r="F3" s="1"/>
      <c r="G3" s="1"/>
      <c r="H3" s="1"/>
      <c r="I3" s="1"/>
      <c r="K3" s="1">
        <f>I2-C2</f>
        <v>7.4698999999999955</v>
      </c>
      <c r="L3" s="1">
        <f>AVERAGE(C5:I5)</f>
        <v>4.9827885714285713</v>
      </c>
      <c r="M3" s="1">
        <f>L3/60</f>
        <v>8.3046476190476184E-2</v>
      </c>
      <c r="N3" s="1">
        <f>(K3/M3)+1</f>
        <v>90.948428189378703</v>
      </c>
    </row>
    <row r="4" spans="1:19" x14ac:dyDescent="0.25">
      <c r="C4" s="1"/>
      <c r="D4" s="1"/>
      <c r="E4" s="1"/>
      <c r="F4" s="1"/>
      <c r="G4" s="1"/>
      <c r="H4" s="1"/>
      <c r="I4" s="1"/>
    </row>
    <row r="5" spans="1:19" x14ac:dyDescent="0.25">
      <c r="B5" s="1" t="s">
        <v>36</v>
      </c>
      <c r="C5" s="1">
        <v>5.3930300000000004</v>
      </c>
      <c r="D5" s="1">
        <v>4.8156499999999998</v>
      </c>
      <c r="E5" s="1">
        <v>5.3177199999999996</v>
      </c>
      <c r="F5" s="1">
        <v>4.7074999999999996</v>
      </c>
      <c r="G5" s="1">
        <v>4.4879600000000002</v>
      </c>
      <c r="H5" s="1">
        <v>5.06548</v>
      </c>
      <c r="I5" s="1">
        <v>5.0921799999999999</v>
      </c>
    </row>
    <row r="7" spans="1:19" x14ac:dyDescent="0.25">
      <c r="A7" s="7">
        <v>0.16</v>
      </c>
      <c r="B7" s="1" t="s">
        <v>28</v>
      </c>
      <c r="C7" s="1">
        <v>21.959499999999998</v>
      </c>
      <c r="D7" s="1">
        <v>22.068000000000001</v>
      </c>
      <c r="E7" s="1">
        <v>23.347100000000001</v>
      </c>
      <c r="F7" s="1">
        <v>23.4312</v>
      </c>
      <c r="G7" s="1">
        <v>23.539899999999999</v>
      </c>
      <c r="H7" s="1">
        <v>26.566800000000001</v>
      </c>
      <c r="I7" s="1">
        <v>27.592300000000002</v>
      </c>
      <c r="J7" s="1"/>
      <c r="K7" s="1" t="s">
        <v>2</v>
      </c>
      <c r="L7" s="1" t="s">
        <v>1</v>
      </c>
      <c r="M7" s="1" t="s">
        <v>3</v>
      </c>
      <c r="N7" s="1" t="s">
        <v>0</v>
      </c>
    </row>
    <row r="8" spans="1:19" x14ac:dyDescent="0.25">
      <c r="C8" s="1"/>
      <c r="D8" s="1"/>
      <c r="E8" s="1"/>
      <c r="F8" s="1"/>
      <c r="G8" s="1"/>
      <c r="H8" s="1"/>
      <c r="I8" s="1"/>
      <c r="J8" s="1"/>
      <c r="K8" s="1">
        <f>I7-C7</f>
        <v>5.6328000000000031</v>
      </c>
      <c r="L8" s="1">
        <f>AVERAGE(C10:I10)</f>
        <v>4.8622500000000004</v>
      </c>
      <c r="M8" s="1">
        <f>L8/60</f>
        <v>8.1037500000000012E-2</v>
      </c>
      <c r="N8" s="1">
        <f>(K8/M8)+1</f>
        <v>70.508560851457688</v>
      </c>
    </row>
    <row r="9" spans="1:19" x14ac:dyDescent="0.2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9" x14ac:dyDescent="0.25">
      <c r="B10" s="1" t="s">
        <v>36</v>
      </c>
      <c r="C10" s="1">
        <v>4.8034299999999996</v>
      </c>
      <c r="D10" s="1">
        <v>4.8801500000000004</v>
      </c>
      <c r="E10" s="1">
        <v>4.3616799999999998</v>
      </c>
      <c r="F10" s="1">
        <v>4.8812300000000004</v>
      </c>
      <c r="G10" s="1">
        <v>4.7537500000000001</v>
      </c>
      <c r="H10" s="1">
        <v>4.0611699999999997</v>
      </c>
      <c r="I10" s="1">
        <v>6.29434</v>
      </c>
      <c r="J10" s="1"/>
      <c r="K10" s="1"/>
      <c r="L10" s="1"/>
      <c r="M10" s="1"/>
      <c r="N10" s="1"/>
    </row>
    <row r="12" spans="1:19" x14ac:dyDescent="0.25">
      <c r="A12" s="7">
        <v>0.04</v>
      </c>
      <c r="B12" s="1" t="s">
        <v>28</v>
      </c>
      <c r="C12" s="1">
        <v>37.750100000000003</v>
      </c>
      <c r="D12" s="1">
        <v>38.329500000000003</v>
      </c>
      <c r="E12" s="1">
        <v>42.383299999999998</v>
      </c>
      <c r="F12" s="1">
        <v>42.629800000000003</v>
      </c>
      <c r="G12" s="1">
        <v>42.997999999999998</v>
      </c>
      <c r="H12" s="1">
        <v>51.8476</v>
      </c>
      <c r="I12" s="1">
        <v>53.707999999999998</v>
      </c>
      <c r="J12" s="1"/>
      <c r="K12" s="1" t="s">
        <v>2</v>
      </c>
      <c r="L12" s="1" t="s">
        <v>1</v>
      </c>
      <c r="M12" s="1" t="s">
        <v>3</v>
      </c>
      <c r="N12" s="1" t="s">
        <v>0</v>
      </c>
    </row>
    <row r="13" spans="1:19" x14ac:dyDescent="0.25">
      <c r="C13" s="1"/>
      <c r="D13" s="1"/>
      <c r="E13" s="1"/>
      <c r="F13" s="1"/>
      <c r="G13" s="1"/>
      <c r="H13" s="1"/>
      <c r="I13" s="1"/>
      <c r="J13" s="1"/>
      <c r="K13" s="1">
        <f>I12-C12</f>
        <v>15.957899999999995</v>
      </c>
      <c r="L13" s="1">
        <f>AVERAGE(C15:I15)</f>
        <v>6.3931057142857144</v>
      </c>
      <c r="M13" s="1">
        <f>L13/60</f>
        <v>0.10655176190476191</v>
      </c>
      <c r="N13" s="1">
        <f>(K13/M13)+1</f>
        <v>150.76664594493974</v>
      </c>
    </row>
    <row r="14" spans="1:19" x14ac:dyDescent="0.25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R14" s="1" t="s">
        <v>4</v>
      </c>
      <c r="S14" s="1" t="s">
        <v>5</v>
      </c>
    </row>
    <row r="15" spans="1:19" x14ac:dyDescent="0.25">
      <c r="B15" s="1" t="s">
        <v>36</v>
      </c>
      <c r="C15" s="1">
        <v>7.45892</v>
      </c>
      <c r="D15" s="1">
        <v>7.1344599999999998</v>
      </c>
      <c r="E15" s="1">
        <v>6.1849499999999997</v>
      </c>
      <c r="F15" s="1">
        <v>6.4464199999999998</v>
      </c>
      <c r="G15" s="1">
        <v>6.4116600000000004</v>
      </c>
      <c r="H15" s="1">
        <v>5.5218499999999997</v>
      </c>
      <c r="I15" s="1">
        <v>5.5934799999999996</v>
      </c>
      <c r="J15" s="1"/>
      <c r="K15" s="1"/>
      <c r="L15" s="1"/>
      <c r="M15" s="1"/>
      <c r="N15" s="1"/>
      <c r="Q15" s="1">
        <v>16</v>
      </c>
      <c r="R15" s="1">
        <v>5.6328000000000031</v>
      </c>
      <c r="S15" s="1">
        <v>70.508560851457688</v>
      </c>
    </row>
    <row r="16" spans="1:19" x14ac:dyDescent="0.25">
      <c r="Q16" s="1">
        <v>8</v>
      </c>
      <c r="R16" s="1">
        <v>7.4698999999999955</v>
      </c>
      <c r="S16" s="1">
        <v>90.948428189378703</v>
      </c>
    </row>
    <row r="17" spans="1:19" x14ac:dyDescent="0.25">
      <c r="A17" s="7">
        <v>0.02</v>
      </c>
      <c r="B17" s="1" t="s">
        <v>28</v>
      </c>
      <c r="C17" s="1">
        <v>57.578200000000002</v>
      </c>
      <c r="D17" s="1">
        <v>59.142000000000003</v>
      </c>
      <c r="E17" s="1">
        <v>68.376099999999994</v>
      </c>
      <c r="F17" s="1">
        <v>68.9251</v>
      </c>
      <c r="G17" s="1">
        <v>69.775599999999997</v>
      </c>
      <c r="H17" s="1">
        <v>89.485200000000006</v>
      </c>
      <c r="I17" s="1">
        <v>93.327500000000001</v>
      </c>
      <c r="J17" s="1"/>
      <c r="K17" s="1" t="s">
        <v>2</v>
      </c>
      <c r="L17" s="1" t="s">
        <v>1</v>
      </c>
      <c r="M17" s="1" t="s">
        <v>3</v>
      </c>
      <c r="N17" s="1" t="s">
        <v>0</v>
      </c>
      <c r="Q17" s="1">
        <v>4</v>
      </c>
      <c r="R17" s="1">
        <v>15.957899999999995</v>
      </c>
      <c r="S17" s="1">
        <v>150.76664594493974</v>
      </c>
    </row>
    <row r="18" spans="1:19" x14ac:dyDescent="0.25">
      <c r="C18" s="1"/>
      <c r="D18" s="1"/>
      <c r="E18" s="1"/>
      <c r="F18" s="1"/>
      <c r="G18" s="1"/>
      <c r="H18" s="1"/>
      <c r="I18" s="1"/>
      <c r="J18" s="1"/>
      <c r="K18" s="1">
        <f>I17-C17</f>
        <v>35.749299999999998</v>
      </c>
      <c r="L18" s="1">
        <f>AVERAGE(C20:I20)</f>
        <v>11.550742857142856</v>
      </c>
      <c r="M18" s="1">
        <f>L18/60</f>
        <v>0.19251238095238093</v>
      </c>
      <c r="N18" s="1">
        <f>(K18/M18)+1</f>
        <v>186.69870583462784</v>
      </c>
      <c r="Q18" s="1">
        <v>2</v>
      </c>
      <c r="R18" s="1">
        <v>35.749299999999998</v>
      </c>
      <c r="S18" s="1">
        <v>186.69870583462784</v>
      </c>
    </row>
    <row r="19" spans="1:19" x14ac:dyDescent="0.25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9" x14ac:dyDescent="0.25">
      <c r="B20" s="1" t="s">
        <v>36</v>
      </c>
      <c r="C20" s="1">
        <v>15.8781</v>
      </c>
      <c r="D20" s="1">
        <v>13.9994</v>
      </c>
      <c r="E20" s="1">
        <v>11.2803</v>
      </c>
      <c r="F20" s="1">
        <v>11.270899999999999</v>
      </c>
      <c r="G20" s="1">
        <v>11.506600000000001</v>
      </c>
      <c r="H20" s="1">
        <v>8.5780999999999992</v>
      </c>
      <c r="I20" s="1">
        <v>8.3417999999999992</v>
      </c>
      <c r="J20" s="1"/>
      <c r="K20" s="1"/>
      <c r="L20" s="1"/>
      <c r="M20" s="1"/>
      <c r="N20" s="1"/>
    </row>
    <row r="23" spans="1:19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9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9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9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9" x14ac:dyDescent="0.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9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9" x14ac:dyDescent="0.25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9" x14ac:dyDescent="0.25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9" x14ac:dyDescent="0.25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9" x14ac:dyDescent="0.25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3:15" x14ac:dyDescent="0.25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3:15" x14ac:dyDescent="0.25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3:15" x14ac:dyDescent="0.25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3:15" x14ac:dyDescent="0.25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3:15" x14ac:dyDescent="0.25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3:15" x14ac:dyDescent="0.25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3:15" x14ac:dyDescent="0.25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3:15" x14ac:dyDescent="0.25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3:15" x14ac:dyDescent="0.25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71" spans="16:27" x14ac:dyDescent="0.25">
      <c r="V71" s="1"/>
      <c r="W71" s="1"/>
      <c r="X71" s="1"/>
    </row>
    <row r="72" spans="16:27" x14ac:dyDescent="0.25">
      <c r="V72" s="1"/>
      <c r="W72" s="1"/>
      <c r="X72" s="1"/>
    </row>
    <row r="73" spans="16:27" x14ac:dyDescent="0.25">
      <c r="V73" s="1"/>
      <c r="W73" s="1"/>
      <c r="X73" s="1"/>
    </row>
    <row r="74" spans="16:27" x14ac:dyDescent="0.25">
      <c r="V74" s="1"/>
      <c r="W74" s="1"/>
      <c r="X74" s="1"/>
    </row>
    <row r="75" spans="16:27" x14ac:dyDescent="0.25">
      <c r="V75" s="1"/>
      <c r="W75" s="1"/>
      <c r="X75" s="1"/>
    </row>
    <row r="79" spans="16:27" x14ac:dyDescent="0.25">
      <c r="P79" s="1"/>
      <c r="S79" s="1"/>
      <c r="T79" s="1"/>
      <c r="U79" s="1"/>
      <c r="V79" s="1"/>
      <c r="W79" s="1"/>
      <c r="X79" s="1"/>
      <c r="Y79" s="1"/>
    </row>
    <row r="80" spans="16:27" x14ac:dyDescent="0.25">
      <c r="P80" s="1"/>
      <c r="S80" s="1"/>
      <c r="T80" s="1"/>
      <c r="U80" s="1"/>
      <c r="V80" s="1"/>
      <c r="W80" s="1"/>
      <c r="X80" s="1"/>
      <c r="Y80" s="1"/>
      <c r="AA80" s="1"/>
    </row>
    <row r="81" spans="16:27" x14ac:dyDescent="0.25">
      <c r="P81" s="1"/>
      <c r="S81" s="1"/>
      <c r="T81" s="1"/>
      <c r="U81" s="1"/>
      <c r="V81" s="1"/>
      <c r="W81" s="1"/>
      <c r="X81" s="1"/>
      <c r="Y81" s="1"/>
    </row>
    <row r="82" spans="16:27" x14ac:dyDescent="0.25">
      <c r="P82" s="1"/>
      <c r="S82" s="1"/>
      <c r="T82" s="1"/>
      <c r="U82" s="1"/>
      <c r="V82" s="1"/>
      <c r="W82" s="1"/>
      <c r="X82" s="1"/>
      <c r="Y82" s="1"/>
    </row>
    <row r="83" spans="16:27" x14ac:dyDescent="0.25">
      <c r="P83" s="1"/>
      <c r="S83" s="1"/>
      <c r="T83" s="1"/>
      <c r="U83" s="1"/>
      <c r="V83" s="1"/>
      <c r="W83" s="1"/>
      <c r="X83" s="1"/>
      <c r="Y83" s="1"/>
    </row>
    <row r="84" spans="16:27" x14ac:dyDescent="0.25"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6:27" x14ac:dyDescent="0.25">
      <c r="P85" s="1"/>
      <c r="Q85" s="1"/>
      <c r="R85" s="1"/>
      <c r="S85" s="1"/>
      <c r="T85" s="1"/>
      <c r="U85" s="1"/>
      <c r="V85" s="1"/>
      <c r="W85" s="1"/>
      <c r="X85" s="1"/>
      <c r="Y85" s="1"/>
      <c r="AA85" s="1"/>
    </row>
    <row r="86" spans="16:27" x14ac:dyDescent="0.25"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6:27" x14ac:dyDescent="0.25"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6:27" x14ac:dyDescent="0.25"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6:27" x14ac:dyDescent="0.25"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6:27" x14ac:dyDescent="0.25">
      <c r="P90" s="1"/>
      <c r="Q90" s="1"/>
      <c r="R90" s="1"/>
      <c r="S90" s="1"/>
      <c r="T90" s="1"/>
      <c r="U90" s="1"/>
      <c r="V90" s="1"/>
      <c r="W90" s="1"/>
      <c r="X90" s="1"/>
      <c r="Y90" s="1"/>
      <c r="AA90" s="1"/>
    </row>
    <row r="91" spans="16:27" x14ac:dyDescent="0.25"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6:27" x14ac:dyDescent="0.25"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6:27" x14ac:dyDescent="0.25"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6:27" x14ac:dyDescent="0.25"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6:27" x14ac:dyDescent="0.25">
      <c r="P95" s="1"/>
      <c r="Q95" s="1"/>
      <c r="R95" s="1"/>
      <c r="S95" s="1"/>
      <c r="T95" s="1"/>
      <c r="U95" s="1"/>
      <c r="V95" s="1"/>
      <c r="W95" s="1"/>
      <c r="X95" s="1"/>
      <c r="Y95" s="1"/>
      <c r="AA95" s="1"/>
    </row>
    <row r="96" spans="16:27" x14ac:dyDescent="0.25">
      <c r="P96" s="1"/>
      <c r="Q96" s="1"/>
      <c r="R96" s="1"/>
      <c r="S96" s="1"/>
      <c r="T96" s="1"/>
    </row>
    <row r="97" spans="16:20" x14ac:dyDescent="0.25">
      <c r="P97" s="1"/>
      <c r="Q97" s="1"/>
      <c r="R97" s="1"/>
      <c r="S97" s="1"/>
      <c r="T97" s="1"/>
    </row>
  </sheetData>
  <sortState xmlns:xlrd2="http://schemas.microsoft.com/office/spreadsheetml/2017/richdata2" ref="Q9:R12">
    <sortCondition ref="Q9"/>
  </sortState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N5"/>
  <sheetViews>
    <sheetView zoomScale="20" zoomScaleNormal="20" workbookViewId="0">
      <selection activeCell="AI1" sqref="AI1:AJ5"/>
    </sheetView>
  </sheetViews>
  <sheetFormatPr defaultColWidth="9.140625" defaultRowHeight="15" x14ac:dyDescent="0.25"/>
  <cols>
    <col min="1" max="1" width="9.140625" style="1"/>
    <col min="2" max="2" width="6.28515625" style="1" bestFit="1" customWidth="1"/>
    <col min="3" max="3" width="10" style="1" bestFit="1" customWidth="1"/>
    <col min="4" max="4" width="7.140625" style="1" bestFit="1" customWidth="1"/>
    <col min="5" max="5" width="9.140625" style="1"/>
    <col min="6" max="6" width="6.28515625" style="1" bestFit="1" customWidth="1"/>
    <col min="7" max="7" width="6.85546875" style="1" bestFit="1" customWidth="1"/>
    <col min="8" max="8" width="7.5703125" style="1" bestFit="1" customWidth="1"/>
    <col min="9" max="9" width="9.140625" style="1"/>
    <col min="10" max="10" width="6.28515625" style="1" bestFit="1" customWidth="1"/>
    <col min="11" max="11" width="6.85546875" style="1" bestFit="1" customWidth="1"/>
    <col min="12" max="12" width="7.5703125" style="1" bestFit="1" customWidth="1"/>
    <col min="13" max="14" width="9.140625" style="1"/>
    <col min="15" max="15" width="6" style="1" bestFit="1" customWidth="1"/>
    <col min="16" max="16" width="8" style="1" bestFit="1" customWidth="1"/>
    <col min="17" max="16384" width="9.140625" style="1"/>
  </cols>
  <sheetData>
    <row r="1" spans="1:40" x14ac:dyDescent="0.25">
      <c r="B1" s="1">
        <v>15.1</v>
      </c>
      <c r="C1" s="1" t="s">
        <v>9</v>
      </c>
      <c r="D1" s="1" t="s">
        <v>7</v>
      </c>
      <c r="F1" s="1">
        <v>14.6</v>
      </c>
      <c r="G1" s="1" t="s">
        <v>8</v>
      </c>
      <c r="H1" s="1" t="s">
        <v>7</v>
      </c>
      <c r="J1" s="1">
        <v>15.3</v>
      </c>
      <c r="K1" s="1" t="s">
        <v>8</v>
      </c>
      <c r="L1" s="1" t="s">
        <v>7</v>
      </c>
      <c r="N1" s="1">
        <v>30</v>
      </c>
      <c r="O1" s="1" t="s">
        <v>8</v>
      </c>
      <c r="P1" s="1" t="s">
        <v>7</v>
      </c>
      <c r="R1" s="1">
        <v>30.2</v>
      </c>
      <c r="S1" s="1" t="s">
        <v>8</v>
      </c>
      <c r="T1" s="1" t="s">
        <v>7</v>
      </c>
      <c r="V1" s="1">
        <v>30.3</v>
      </c>
      <c r="W1" s="1" t="s">
        <v>8</v>
      </c>
      <c r="X1" s="1" t="s">
        <v>7</v>
      </c>
      <c r="Z1" s="1">
        <v>59</v>
      </c>
      <c r="AA1" s="1" t="s">
        <v>8</v>
      </c>
      <c r="AB1" s="1" t="s">
        <v>7</v>
      </c>
      <c r="AD1" s="1">
        <v>60.2</v>
      </c>
      <c r="AE1" s="1" t="s">
        <v>8</v>
      </c>
      <c r="AF1" s="1" t="s">
        <v>7</v>
      </c>
      <c r="AH1" s="1">
        <v>59.8</v>
      </c>
      <c r="AI1" s="1" t="s">
        <v>8</v>
      </c>
      <c r="AJ1" s="1" t="s">
        <v>7</v>
      </c>
    </row>
    <row r="2" spans="1:40" x14ac:dyDescent="0.25">
      <c r="A2" s="1">
        <v>16</v>
      </c>
      <c r="C2" s="3">
        <v>4.7970000000000006</v>
      </c>
      <c r="D2" s="3">
        <v>67.26693067222746</v>
      </c>
      <c r="E2" s="3"/>
      <c r="F2" s="3"/>
      <c r="G2" s="3">
        <v>5.6328000000000031</v>
      </c>
      <c r="H2" s="3">
        <v>70.508560851457688</v>
      </c>
      <c r="I2" s="3"/>
      <c r="J2" s="3"/>
      <c r="K2" s="3">
        <v>5.0539999999999985</v>
      </c>
      <c r="L2" s="3">
        <v>70.643720145555321</v>
      </c>
      <c r="M2" s="3">
        <v>16</v>
      </c>
      <c r="N2" s="3"/>
      <c r="O2" s="3">
        <v>5.9075999999999986</v>
      </c>
      <c r="P2" s="3">
        <v>81.370251120593963</v>
      </c>
      <c r="Q2" s="3"/>
      <c r="R2" s="3"/>
      <c r="S2" s="3">
        <v>5.6157000000000004</v>
      </c>
      <c r="T2" s="3">
        <v>74.07838766098061</v>
      </c>
      <c r="U2" s="3"/>
      <c r="V2" s="3"/>
      <c r="W2" s="3">
        <v>5.5731000000000002</v>
      </c>
      <c r="X2" s="3">
        <v>73.248527065935107</v>
      </c>
      <c r="Y2" s="3">
        <v>16</v>
      </c>
      <c r="Z2" s="3"/>
      <c r="AA2" s="3">
        <v>11.607599999999998</v>
      </c>
      <c r="AB2" s="3">
        <v>99.568179198990677</v>
      </c>
      <c r="AC2" s="3"/>
      <c r="AD2" s="3"/>
      <c r="AE2" s="3">
        <v>13.014400000000002</v>
      </c>
      <c r="AF2" s="3">
        <v>91.620856838706089</v>
      </c>
      <c r="AG2" s="3"/>
      <c r="AH2" s="3"/>
      <c r="AI2" s="3">
        <v>12.394999999999996</v>
      </c>
      <c r="AJ2" s="3">
        <v>119.65109844401339</v>
      </c>
      <c r="AL2" s="3"/>
      <c r="AM2" s="3"/>
      <c r="AN2" s="3"/>
    </row>
    <row r="3" spans="1:40" x14ac:dyDescent="0.25">
      <c r="A3" s="1">
        <v>8</v>
      </c>
      <c r="C3" s="3">
        <v>6.9896999999999991</v>
      </c>
      <c r="D3" s="3">
        <v>97.288322399655996</v>
      </c>
      <c r="E3" s="3"/>
      <c r="F3" s="3"/>
      <c r="G3" s="3">
        <v>7.4698999999999955</v>
      </c>
      <c r="H3" s="3">
        <v>90.948428189378703</v>
      </c>
      <c r="I3" s="3"/>
      <c r="J3" s="3"/>
      <c r="K3" s="3">
        <v>7.8522000000000034</v>
      </c>
      <c r="L3" s="3">
        <v>94.736532879173481</v>
      </c>
      <c r="M3" s="3">
        <v>8</v>
      </c>
      <c r="N3" s="3"/>
      <c r="O3" s="3">
        <v>11.575200000000002</v>
      </c>
      <c r="P3" s="3">
        <v>146.22777499299494</v>
      </c>
      <c r="Q3" s="3"/>
      <c r="R3" s="3"/>
      <c r="S3" s="3">
        <v>11.015700000000002</v>
      </c>
      <c r="T3" s="3">
        <v>147.60754529483793</v>
      </c>
      <c r="U3" s="3"/>
      <c r="V3" s="3"/>
      <c r="W3" s="3">
        <v>10.921099999999999</v>
      </c>
      <c r="X3" s="3">
        <v>130.78740200926109</v>
      </c>
      <c r="Y3" s="3">
        <v>8</v>
      </c>
      <c r="Z3" s="3"/>
      <c r="AA3" s="3">
        <v>22.856200000000008</v>
      </c>
      <c r="AB3" s="3">
        <v>182.71170400365264</v>
      </c>
      <c r="AC3" s="3"/>
      <c r="AD3" s="3"/>
      <c r="AE3" s="3">
        <v>27.049300000000002</v>
      </c>
      <c r="AF3" s="3">
        <v>183.78112516028557</v>
      </c>
      <c r="AG3" s="3"/>
      <c r="AH3" s="3"/>
      <c r="AI3" s="3">
        <v>25.610399999999998</v>
      </c>
      <c r="AJ3" s="3">
        <v>200.34364883507672</v>
      </c>
      <c r="AL3" s="3"/>
      <c r="AM3" s="3"/>
      <c r="AN3" s="3"/>
    </row>
    <row r="4" spans="1:40" x14ac:dyDescent="0.25">
      <c r="A4" s="1">
        <v>4</v>
      </c>
      <c r="C4" s="3">
        <v>14.635799999999996</v>
      </c>
      <c r="D4" s="3">
        <v>146.1049496620729</v>
      </c>
      <c r="E4" s="3"/>
      <c r="F4" s="3"/>
      <c r="G4" s="3">
        <v>15.957899999999995</v>
      </c>
      <c r="H4" s="3">
        <v>150.76664594493974</v>
      </c>
      <c r="I4" s="3"/>
      <c r="J4" s="3"/>
      <c r="K4" s="3">
        <v>16.269099999999995</v>
      </c>
      <c r="L4" s="3">
        <v>147.17706385925453</v>
      </c>
      <c r="M4" s="3">
        <v>4</v>
      </c>
      <c r="N4" s="3"/>
      <c r="O4" s="3">
        <v>24.54160000000001</v>
      </c>
      <c r="P4" s="3">
        <v>189.07175702832868</v>
      </c>
      <c r="Q4" s="3"/>
      <c r="R4" s="3"/>
      <c r="S4" s="3">
        <v>23.798500000000004</v>
      </c>
      <c r="T4" s="3">
        <v>213.56509897468524</v>
      </c>
      <c r="U4" s="3"/>
      <c r="V4" s="3"/>
      <c r="W4" s="3">
        <v>23.238199999999999</v>
      </c>
      <c r="X4" s="3">
        <v>199.49663879184428</v>
      </c>
      <c r="Y4" s="3">
        <v>4</v>
      </c>
      <c r="Z4" s="3"/>
      <c r="AA4" s="3">
        <v>50.414899999999989</v>
      </c>
      <c r="AB4" s="3">
        <v>265.80268226066249</v>
      </c>
      <c r="AC4" s="3"/>
      <c r="AD4" s="3"/>
      <c r="AE4" s="3">
        <v>55.420999999999992</v>
      </c>
      <c r="AF4" s="3">
        <v>261.75649879854137</v>
      </c>
      <c r="AG4" s="3"/>
      <c r="AH4" s="3"/>
      <c r="AI4" s="3">
        <v>52.014800000000008</v>
      </c>
      <c r="AJ4" s="3">
        <v>307.54256908926357</v>
      </c>
      <c r="AL4" s="3"/>
      <c r="AM4" s="3"/>
      <c r="AN4" s="3"/>
    </row>
    <row r="5" spans="1:40" x14ac:dyDescent="0.25">
      <c r="A5" s="1">
        <v>2</v>
      </c>
      <c r="C5" s="3">
        <v>32.908899999999996</v>
      </c>
      <c r="D5" s="3">
        <v>186.47977934170734</v>
      </c>
      <c r="E5" s="3"/>
      <c r="F5" s="3"/>
      <c r="G5" s="3">
        <v>35.749299999999998</v>
      </c>
      <c r="H5" s="3">
        <v>186.69870583462784</v>
      </c>
      <c r="I5" s="3"/>
      <c r="J5" s="3"/>
      <c r="K5" s="3">
        <v>34.353400000000001</v>
      </c>
      <c r="L5" s="3">
        <v>192.92563488015915</v>
      </c>
      <c r="M5" s="3">
        <v>2</v>
      </c>
      <c r="N5" s="3"/>
      <c r="O5" s="3">
        <v>53.905499999999989</v>
      </c>
      <c r="P5" s="3">
        <v>266.82562500454969</v>
      </c>
      <c r="Q5" s="3"/>
      <c r="R5" s="3"/>
      <c r="S5" s="3">
        <v>52.697099999999992</v>
      </c>
      <c r="T5" s="3">
        <v>286.84335015373932</v>
      </c>
      <c r="U5" s="3"/>
      <c r="V5" s="3"/>
      <c r="W5" s="3">
        <v>50.782200000000003</v>
      </c>
      <c r="X5" s="3">
        <v>251.10065694368751</v>
      </c>
      <c r="Y5" s="3">
        <v>2</v>
      </c>
      <c r="Z5" s="3"/>
      <c r="AA5" s="3">
        <v>103.548</v>
      </c>
      <c r="AB5" s="3">
        <v>320.74461696588548</v>
      </c>
      <c r="AC5" s="3"/>
      <c r="AD5" s="3"/>
      <c r="AE5" s="3">
        <v>117.83600000000001</v>
      </c>
      <c r="AF5" s="3">
        <v>355.76030387267065</v>
      </c>
      <c r="AG5" s="3"/>
      <c r="AH5" s="3"/>
      <c r="AI5" s="3">
        <v>111.09899999999999</v>
      </c>
      <c r="AJ5" s="3">
        <v>358.4805598755832</v>
      </c>
      <c r="AL5" s="3"/>
      <c r="AM5" s="3"/>
      <c r="AN5" s="3"/>
    </row>
  </sheetData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F30"/>
  <sheetViews>
    <sheetView zoomScale="50" zoomScaleNormal="50" workbookViewId="0">
      <selection activeCell="X29" sqref="X29"/>
    </sheetView>
  </sheetViews>
  <sheetFormatPr defaultRowHeight="15" x14ac:dyDescent="0.25"/>
  <cols>
    <col min="2" max="2" width="16.140625" bestFit="1" customWidth="1"/>
    <col min="3" max="3" width="18.85546875" bestFit="1" customWidth="1"/>
    <col min="9" max="10" width="8.140625" bestFit="1" customWidth="1"/>
    <col min="18" max="18" width="15.5703125" bestFit="1" customWidth="1"/>
    <col min="21" max="21" width="18.5703125" bestFit="1" customWidth="1"/>
    <col min="29" max="29" width="19.140625" bestFit="1" customWidth="1"/>
    <col min="30" max="30" width="18.5703125" bestFit="1" customWidth="1"/>
    <col min="38" max="38" width="19.140625" bestFit="1" customWidth="1"/>
  </cols>
  <sheetData>
    <row r="1" spans="1:84" x14ac:dyDescent="0.25">
      <c r="B1" s="4" t="s">
        <v>20</v>
      </c>
      <c r="C1" s="1"/>
      <c r="D1" s="1"/>
      <c r="E1" s="1"/>
      <c r="F1" s="1"/>
      <c r="G1" s="1"/>
      <c r="H1" s="1"/>
      <c r="I1" s="1"/>
      <c r="J1" s="1"/>
      <c r="K1" s="4" t="s">
        <v>21</v>
      </c>
      <c r="L1" s="1"/>
      <c r="M1" s="1"/>
      <c r="N1" s="1"/>
      <c r="O1" s="1"/>
      <c r="P1" s="1"/>
      <c r="Q1" s="1"/>
      <c r="R1" s="1"/>
      <c r="T1" s="4" t="s">
        <v>22</v>
      </c>
      <c r="U1" s="1"/>
      <c r="V1" s="1"/>
      <c r="W1" s="1"/>
      <c r="X1" s="1"/>
      <c r="Y1" s="1"/>
      <c r="Z1" s="1"/>
      <c r="AA1" s="1"/>
      <c r="AB1" s="1"/>
      <c r="AC1" s="4" t="s">
        <v>25</v>
      </c>
      <c r="AD1" s="1"/>
      <c r="AE1" s="1"/>
      <c r="AF1" s="1"/>
      <c r="AG1" s="1"/>
      <c r="AH1" s="1"/>
      <c r="AI1" s="1"/>
      <c r="AL1" s="4" t="s">
        <v>14</v>
      </c>
      <c r="AR1" s="1"/>
      <c r="AS1" s="1"/>
      <c r="AU1" s="4" t="s">
        <v>15</v>
      </c>
      <c r="BA1" s="1"/>
      <c r="BB1" s="1"/>
      <c r="BD1" s="4" t="s">
        <v>16</v>
      </c>
      <c r="BK1" s="1"/>
      <c r="BL1" s="1"/>
      <c r="BN1" s="4" t="s">
        <v>6</v>
      </c>
      <c r="BU1" s="1"/>
      <c r="BV1" s="1"/>
      <c r="BX1" s="4" t="s">
        <v>17</v>
      </c>
    </row>
    <row r="2" spans="1:84" x14ac:dyDescent="0.25">
      <c r="B2" s="1" t="s">
        <v>10</v>
      </c>
      <c r="C2" s="1" t="s">
        <v>11</v>
      </c>
      <c r="D2" s="1"/>
      <c r="E2" s="1" t="s">
        <v>12</v>
      </c>
      <c r="F2" s="1"/>
      <c r="G2" s="1" t="s">
        <v>13</v>
      </c>
      <c r="H2" s="1"/>
      <c r="I2" s="1" t="s">
        <v>26</v>
      </c>
      <c r="J2" s="1"/>
      <c r="K2" s="1" t="s">
        <v>10</v>
      </c>
      <c r="L2" s="1" t="s">
        <v>11</v>
      </c>
      <c r="M2" s="1"/>
      <c r="N2" s="1" t="s">
        <v>12</v>
      </c>
      <c r="O2" s="1"/>
      <c r="P2" s="1" t="s">
        <v>13</v>
      </c>
      <c r="Q2" s="1"/>
      <c r="R2" s="1" t="s">
        <v>26</v>
      </c>
      <c r="T2" s="1" t="s">
        <v>10</v>
      </c>
      <c r="U2" s="1" t="s">
        <v>11</v>
      </c>
      <c r="V2" s="1"/>
      <c r="W2" s="1" t="s">
        <v>12</v>
      </c>
      <c r="X2" s="1"/>
      <c r="Y2" t="s">
        <v>13</v>
      </c>
      <c r="Z2" s="1"/>
      <c r="AA2" s="1" t="s">
        <v>26</v>
      </c>
      <c r="AC2" s="1" t="s">
        <v>10</v>
      </c>
      <c r="AD2" s="1" t="s">
        <v>11</v>
      </c>
      <c r="AE2" s="1"/>
      <c r="AF2" s="1" t="s">
        <v>12</v>
      </c>
      <c r="AG2" s="1"/>
      <c r="AH2" s="1" t="s">
        <v>13</v>
      </c>
      <c r="AI2" s="1"/>
      <c r="AJ2" s="1" t="s">
        <v>26</v>
      </c>
      <c r="AL2" t="s">
        <v>10</v>
      </c>
      <c r="AM2" t="s">
        <v>11</v>
      </c>
      <c r="AO2" t="s">
        <v>12</v>
      </c>
      <c r="AQ2" t="s">
        <v>13</v>
      </c>
      <c r="AR2" s="1"/>
      <c r="AS2" s="1" t="s">
        <v>26</v>
      </c>
      <c r="AU2" t="s">
        <v>10</v>
      </c>
      <c r="AV2" t="s">
        <v>11</v>
      </c>
      <c r="AX2" t="s">
        <v>12</v>
      </c>
      <c r="AZ2" t="s">
        <v>13</v>
      </c>
      <c r="BA2" s="1"/>
      <c r="BB2" s="1" t="s">
        <v>26</v>
      </c>
      <c r="BD2" t="s">
        <v>10</v>
      </c>
      <c r="BE2" t="s">
        <v>11</v>
      </c>
      <c r="BH2" t="s">
        <v>12</v>
      </c>
      <c r="BJ2" t="s">
        <v>13</v>
      </c>
      <c r="BK2" s="1"/>
      <c r="BL2" s="1" t="s">
        <v>26</v>
      </c>
      <c r="BN2" t="s">
        <v>10</v>
      </c>
      <c r="BO2" t="s">
        <v>11</v>
      </c>
      <c r="BR2" t="s">
        <v>12</v>
      </c>
      <c r="BT2" t="s">
        <v>13</v>
      </c>
      <c r="BU2" s="1"/>
      <c r="BV2" s="1" t="s">
        <v>26</v>
      </c>
      <c r="BX2" t="s">
        <v>10</v>
      </c>
      <c r="BY2" t="s">
        <v>11</v>
      </c>
      <c r="CB2" t="s">
        <v>12</v>
      </c>
      <c r="CD2" t="s">
        <v>13</v>
      </c>
      <c r="CF2" s="3" t="s">
        <v>26</v>
      </c>
    </row>
    <row r="3" spans="1:84" x14ac:dyDescent="0.25">
      <c r="A3" s="2">
        <v>0.02</v>
      </c>
      <c r="B3" s="3">
        <v>5.0084476820263024</v>
      </c>
      <c r="C3" s="3">
        <v>7.5944544396232274</v>
      </c>
      <c r="D3" s="3"/>
      <c r="E3" s="3">
        <v>42.782057247238491</v>
      </c>
      <c r="F3" s="3"/>
      <c r="G3" s="3">
        <v>9.6244331686534643</v>
      </c>
      <c r="H3" s="3"/>
      <c r="I3" s="3">
        <v>12.827444470792873</v>
      </c>
      <c r="J3" s="3"/>
      <c r="K3" s="3">
        <v>5.6019442453185988</v>
      </c>
      <c r="L3" s="3">
        <v>8.0111830225003526</v>
      </c>
      <c r="M3" s="3"/>
      <c r="N3" s="3">
        <v>50.762018170856471</v>
      </c>
      <c r="O3" s="3"/>
      <c r="P3" s="3">
        <v>10.23465965778983</v>
      </c>
      <c r="Q3" s="3"/>
      <c r="R3" s="3">
        <v>13.298251677615479</v>
      </c>
      <c r="T3" s="3">
        <v>5.4391437761288417</v>
      </c>
      <c r="U3" s="3">
        <v>8.0413810940126993</v>
      </c>
      <c r="V3" s="3"/>
      <c r="W3" s="3">
        <v>49.510349432450397</v>
      </c>
      <c r="X3" s="3"/>
      <c r="Y3" s="3">
        <v>11.088606456865621</v>
      </c>
      <c r="Z3" s="3"/>
      <c r="AA3" s="3">
        <v>13.647547706271517</v>
      </c>
      <c r="AC3" s="3">
        <v>4.557613543017033</v>
      </c>
      <c r="AD3" s="3">
        <v>7.316910650601284</v>
      </c>
      <c r="AE3" s="3"/>
      <c r="AF3" s="3">
        <v>33.736418738969647</v>
      </c>
      <c r="AG3" s="3"/>
      <c r="AH3" s="3">
        <v>10.477115483770383</v>
      </c>
      <c r="AI3" s="3"/>
      <c r="AJ3" s="3">
        <v>11.265254689975412</v>
      </c>
      <c r="AL3" s="3">
        <v>3.6409822850514453</v>
      </c>
      <c r="AM3" s="3">
        <v>8.7840038330804564</v>
      </c>
      <c r="AN3" s="3"/>
      <c r="AO3" s="3">
        <v>35.9221538000835</v>
      </c>
      <c r="AP3" s="3"/>
      <c r="AQ3" s="3">
        <v>8.7840038330804564</v>
      </c>
      <c r="AR3" s="3"/>
      <c r="AS3" s="3">
        <v>9.6839198326801537</v>
      </c>
      <c r="AT3" s="3"/>
      <c r="AU3" s="3">
        <v>4.0389437970202646</v>
      </c>
      <c r="AV3" s="3">
        <v>9.1736769064710995</v>
      </c>
      <c r="AW3" s="3"/>
      <c r="AX3" s="3">
        <v>36.668897435027546</v>
      </c>
      <c r="AY3" s="3"/>
      <c r="AZ3" s="3">
        <v>9.1736769064710995</v>
      </c>
      <c r="BA3" s="3"/>
      <c r="BB3" s="3">
        <v>10.444006592562298</v>
      </c>
      <c r="BC3" s="3"/>
      <c r="BD3" s="3">
        <v>2.877703210040075</v>
      </c>
      <c r="BE3" s="3">
        <v>4.5830993952893042</v>
      </c>
      <c r="BF3" s="3"/>
      <c r="BG3" s="3"/>
      <c r="BH3" s="3">
        <v>28.376817649678991</v>
      </c>
      <c r="BI3" s="3"/>
      <c r="BJ3" s="3">
        <v>6.7366207458907548</v>
      </c>
      <c r="BK3" s="3"/>
      <c r="BL3" s="3">
        <v>7.747978844518725</v>
      </c>
      <c r="BM3" s="3"/>
      <c r="BN3" s="3">
        <v>2.6574766145996396</v>
      </c>
      <c r="BO3" s="3">
        <v>4.2333014807087066</v>
      </c>
      <c r="BP3" s="3"/>
      <c r="BQ3" s="3"/>
      <c r="BR3" s="3">
        <v>26.5098823730101</v>
      </c>
      <c r="BS3" s="3"/>
      <c r="BT3" s="3">
        <v>7.2528832273109485</v>
      </c>
      <c r="BU3" s="3"/>
      <c r="BV3" s="3">
        <v>6.9313232235239637</v>
      </c>
      <c r="BW3" s="3"/>
      <c r="BX3" s="3">
        <v>2.9213523005427997</v>
      </c>
      <c r="BY3" s="3">
        <v>4.4807375699703487</v>
      </c>
      <c r="BZ3" s="3"/>
      <c r="CA3" s="3"/>
      <c r="CB3" s="3">
        <v>27.250515664986164</v>
      </c>
      <c r="CC3" s="3"/>
      <c r="CD3" s="3">
        <v>6.280846791063512</v>
      </c>
      <c r="CF3" s="3">
        <v>7.3700240050204453</v>
      </c>
    </row>
    <row r="4" spans="1:84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T4" s="3"/>
      <c r="U4" s="3"/>
      <c r="V4" s="3"/>
      <c r="W4" s="3"/>
      <c r="X4" s="3"/>
      <c r="Y4" s="3"/>
      <c r="Z4" s="3"/>
      <c r="AA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F4" s="3"/>
    </row>
    <row r="5" spans="1:84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T5" s="3"/>
      <c r="U5" s="3"/>
      <c r="V5" s="3"/>
      <c r="W5" s="3"/>
      <c r="X5" s="3"/>
      <c r="Y5" s="3"/>
      <c r="Z5" s="3"/>
      <c r="AA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F5" s="3"/>
    </row>
    <row r="6" spans="1:84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T6" s="3"/>
      <c r="U6" s="3"/>
      <c r="V6" s="3"/>
      <c r="W6" s="3"/>
      <c r="X6" s="3"/>
      <c r="Y6" s="3"/>
      <c r="Z6" s="3"/>
      <c r="AA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F6" s="3"/>
    </row>
    <row r="7" spans="1:84" x14ac:dyDescent="0.25">
      <c r="B7" s="3" t="s">
        <v>10</v>
      </c>
      <c r="C7" s="3" t="s">
        <v>11</v>
      </c>
      <c r="D7" s="3"/>
      <c r="E7" s="3" t="s">
        <v>12</v>
      </c>
      <c r="F7" s="3"/>
      <c r="G7" s="3" t="s">
        <v>13</v>
      </c>
      <c r="H7" s="3"/>
      <c r="I7" s="3" t="s">
        <v>26</v>
      </c>
      <c r="J7" s="3"/>
      <c r="K7" s="3" t="s">
        <v>10</v>
      </c>
      <c r="L7" s="3" t="s">
        <v>11</v>
      </c>
      <c r="M7" s="3"/>
      <c r="N7" s="3" t="s">
        <v>12</v>
      </c>
      <c r="O7" s="3"/>
      <c r="P7" s="3" t="s">
        <v>13</v>
      </c>
      <c r="Q7" s="3"/>
      <c r="R7" s="3" t="s">
        <v>26</v>
      </c>
      <c r="T7" s="3" t="s">
        <v>10</v>
      </c>
      <c r="U7" s="3" t="s">
        <v>11</v>
      </c>
      <c r="V7" s="3"/>
      <c r="W7" s="3" t="s">
        <v>12</v>
      </c>
      <c r="X7" s="3"/>
      <c r="Y7" s="3" t="s">
        <v>13</v>
      </c>
      <c r="Z7" s="3"/>
      <c r="AA7" s="3" t="s">
        <v>26</v>
      </c>
      <c r="AC7" s="3" t="s">
        <v>10</v>
      </c>
      <c r="AD7" s="3" t="s">
        <v>11</v>
      </c>
      <c r="AE7" s="3"/>
      <c r="AF7" s="3" t="s">
        <v>12</v>
      </c>
      <c r="AG7" s="3"/>
      <c r="AH7" s="3" t="s">
        <v>13</v>
      </c>
      <c r="AI7" s="3"/>
      <c r="AJ7" s="3"/>
      <c r="AL7" s="3" t="s">
        <v>10</v>
      </c>
      <c r="AM7" s="3" t="s">
        <v>11</v>
      </c>
      <c r="AN7" s="3"/>
      <c r="AO7" s="3" t="s">
        <v>12</v>
      </c>
      <c r="AP7" s="3"/>
      <c r="AQ7" s="3" t="s">
        <v>13</v>
      </c>
      <c r="AR7" s="3"/>
      <c r="AS7" s="3"/>
      <c r="AT7" s="3"/>
      <c r="AU7" s="3" t="s">
        <v>10</v>
      </c>
      <c r="AV7" s="3" t="s">
        <v>11</v>
      </c>
      <c r="AW7" s="3"/>
      <c r="AX7" s="3" t="s">
        <v>12</v>
      </c>
      <c r="AY7" s="3"/>
      <c r="AZ7" s="3" t="s">
        <v>13</v>
      </c>
      <c r="BA7" s="3"/>
      <c r="BB7" s="3"/>
      <c r="BC7" s="3"/>
      <c r="BD7" s="3" t="s">
        <v>10</v>
      </c>
      <c r="BE7" s="3" t="s">
        <v>11</v>
      </c>
      <c r="BF7" s="3"/>
      <c r="BG7" s="3"/>
      <c r="BH7" s="3" t="s">
        <v>12</v>
      </c>
      <c r="BI7" s="3"/>
      <c r="BJ7" s="3" t="s">
        <v>13</v>
      </c>
      <c r="BK7" s="3"/>
      <c r="BL7" s="3"/>
      <c r="BM7" s="3"/>
      <c r="BN7" s="3" t="s">
        <v>10</v>
      </c>
      <c r="BO7" s="3" t="s">
        <v>11</v>
      </c>
      <c r="BP7" s="3"/>
      <c r="BQ7" s="3"/>
      <c r="BR7" s="3" t="s">
        <v>12</v>
      </c>
      <c r="BS7" s="3"/>
      <c r="BT7" s="3" t="s">
        <v>13</v>
      </c>
      <c r="BU7" s="3"/>
      <c r="BV7" s="3"/>
      <c r="BW7" s="3"/>
      <c r="BX7" s="3" t="s">
        <v>10</v>
      </c>
      <c r="BY7" s="3" t="s">
        <v>11</v>
      </c>
      <c r="BZ7" s="3"/>
      <c r="CA7" s="3"/>
      <c r="CB7" s="3" t="s">
        <v>12</v>
      </c>
      <c r="CC7" s="3"/>
      <c r="CD7" s="3" t="s">
        <v>13</v>
      </c>
      <c r="CF7" s="3"/>
    </row>
    <row r="8" spans="1:84" x14ac:dyDescent="0.25">
      <c r="A8" s="2">
        <v>0.04</v>
      </c>
      <c r="B8" s="3">
        <v>4.4841644551651108</v>
      </c>
      <c r="C8" s="3">
        <v>6.2872034014538531</v>
      </c>
      <c r="D8" s="3"/>
      <c r="E8" s="3">
        <v>32.039293142926979</v>
      </c>
      <c r="F8" s="3"/>
      <c r="G8" s="3">
        <v>6.7304521588250203</v>
      </c>
      <c r="H8" s="3"/>
      <c r="I8" s="3">
        <v>11.162921744030479</v>
      </c>
      <c r="J8" s="3"/>
      <c r="K8" s="3">
        <v>4.4169131164575486</v>
      </c>
      <c r="L8" s="3">
        <v>5.633681118095617</v>
      </c>
      <c r="M8" s="3"/>
      <c r="N8" s="3">
        <v>32.886732358319513</v>
      </c>
      <c r="O8" s="3"/>
      <c r="P8" s="3">
        <v>6.8935276630152611</v>
      </c>
      <c r="Q8" s="3"/>
      <c r="R8" s="3">
        <v>10.085214395793711</v>
      </c>
      <c r="T8" s="3">
        <v>5.1778798998154203</v>
      </c>
      <c r="U8" s="3">
        <v>7.0929646075136947</v>
      </c>
      <c r="V8" s="3"/>
      <c r="W8" s="3">
        <v>39.309770641131038</v>
      </c>
      <c r="X8" s="3"/>
      <c r="Y8" s="3">
        <v>7.5253719399075907</v>
      </c>
      <c r="Z8" s="3"/>
      <c r="AA8" s="3">
        <v>12.706507630509739</v>
      </c>
      <c r="AC8" s="3">
        <v>3.4160874498546034</v>
      </c>
      <c r="AD8" s="3">
        <v>5.0871651699065259</v>
      </c>
      <c r="AE8" s="3"/>
      <c r="AF8" s="3">
        <v>24.842792672555664</v>
      </c>
      <c r="AG8" s="3"/>
      <c r="AH8" s="3">
        <v>6.5686057276817023</v>
      </c>
      <c r="AI8" s="3"/>
      <c r="AJ8" s="3">
        <v>8.8331785775230216</v>
      </c>
      <c r="AL8" s="3">
        <v>2.8243477887482289</v>
      </c>
      <c r="AM8" s="3">
        <v>6.5298799056626526</v>
      </c>
      <c r="AN8" s="3"/>
      <c r="AO8" s="3">
        <v>26.524112052437932</v>
      </c>
      <c r="AP8" s="3"/>
      <c r="AQ8" s="3">
        <v>6.5298799056626526</v>
      </c>
      <c r="AR8" s="3"/>
      <c r="AS8" s="3">
        <v>7.1484405096734465</v>
      </c>
      <c r="AT8" s="3"/>
      <c r="AU8" s="3">
        <v>2.9403437261067245</v>
      </c>
      <c r="AV8" s="3">
        <v>5.6371511654887385</v>
      </c>
      <c r="AW8" s="3"/>
      <c r="AX8" s="3">
        <v>24.100457894752562</v>
      </c>
      <c r="AY8" s="3"/>
      <c r="AZ8" s="3">
        <v>5.6371511654887385</v>
      </c>
      <c r="BA8" s="3"/>
      <c r="BB8" s="3">
        <v>7.7070171100418738</v>
      </c>
      <c r="BC8" s="3"/>
      <c r="BD8" s="3">
        <v>2.2051460875681501</v>
      </c>
      <c r="BE8" s="3">
        <v>3.3152711256273744</v>
      </c>
      <c r="BF8" s="3"/>
      <c r="BG8" s="3"/>
      <c r="BH8" s="3">
        <v>19.605436884693528</v>
      </c>
      <c r="BI8" s="3"/>
      <c r="BJ8" s="3">
        <v>4.9285543567883945</v>
      </c>
      <c r="BK8" s="3"/>
      <c r="BL8" s="3">
        <v>5.5473638066392734</v>
      </c>
      <c r="BM8" s="3"/>
      <c r="BN8" s="3">
        <v>2.1538685635211752</v>
      </c>
      <c r="BO8" s="3">
        <v>3.4009141457360403</v>
      </c>
      <c r="BP8" s="3"/>
      <c r="BQ8" s="3"/>
      <c r="BR8" s="3">
        <v>19.911827633903293</v>
      </c>
      <c r="BS8" s="3"/>
      <c r="BT8" s="3">
        <v>4.6836327778656921</v>
      </c>
      <c r="BU8" s="3"/>
      <c r="BV8" s="3">
        <v>5.6279512382165757</v>
      </c>
      <c r="BW8" s="3"/>
      <c r="BX8" s="3">
        <v>2.3417887370887365</v>
      </c>
      <c r="BY8" s="3">
        <v>3.4362828664932357</v>
      </c>
      <c r="BZ8" s="3"/>
      <c r="CA8" s="3"/>
      <c r="CB8" s="3">
        <v>20.084693841748273</v>
      </c>
      <c r="CC8" s="3"/>
      <c r="CD8" s="3">
        <v>4.764352055521063</v>
      </c>
      <c r="CF8" s="3">
        <v>5.8558612198043676</v>
      </c>
    </row>
    <row r="9" spans="1:84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T9" s="3"/>
      <c r="U9" s="3"/>
      <c r="V9" s="3"/>
      <c r="W9" s="3"/>
      <c r="X9" s="3"/>
      <c r="Y9" s="3"/>
      <c r="Z9" s="3"/>
      <c r="AA9" s="3"/>
      <c r="AC9" s="3"/>
      <c r="AD9" s="3"/>
      <c r="AE9" s="3"/>
      <c r="AF9" s="3"/>
      <c r="AG9" s="3"/>
      <c r="AH9" s="3"/>
      <c r="AI9" s="3"/>
      <c r="AJ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F9" s="3"/>
    </row>
    <row r="10" spans="1:84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T10" s="3"/>
      <c r="U10" s="3"/>
      <c r="V10" s="3"/>
      <c r="W10" s="3"/>
      <c r="X10" s="3"/>
      <c r="Y10" s="3"/>
      <c r="Z10" s="3"/>
      <c r="AA10" s="3"/>
      <c r="AC10" s="3"/>
      <c r="AD10" s="3"/>
      <c r="AE10" s="3"/>
      <c r="AF10" s="3"/>
      <c r="AG10" s="3"/>
      <c r="AH10" s="3"/>
      <c r="AI10" s="3"/>
      <c r="AJ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F10" s="3"/>
    </row>
    <row r="11" spans="1:84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T11" s="3"/>
      <c r="U11" s="3"/>
      <c r="V11" s="3"/>
      <c r="W11" s="3"/>
      <c r="X11" s="3"/>
      <c r="Y11" s="3"/>
      <c r="Z11" s="3"/>
      <c r="AA11" s="3"/>
      <c r="AC11" s="3"/>
      <c r="AD11" s="3"/>
      <c r="AE11" s="3"/>
      <c r="AF11" s="3"/>
      <c r="AG11" s="3"/>
      <c r="AH11" s="3"/>
      <c r="AI11" s="3"/>
      <c r="AJ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F11" s="3"/>
    </row>
    <row r="12" spans="1:84" x14ac:dyDescent="0.25">
      <c r="B12" s="3" t="s">
        <v>10</v>
      </c>
      <c r="C12" s="3" t="s">
        <v>11</v>
      </c>
      <c r="D12" s="3"/>
      <c r="E12" s="3" t="s">
        <v>12</v>
      </c>
      <c r="F12" s="3"/>
      <c r="G12" s="3" t="s">
        <v>13</v>
      </c>
      <c r="H12" s="3"/>
      <c r="I12" s="3" t="s">
        <v>26</v>
      </c>
      <c r="J12" s="3"/>
      <c r="K12" s="3" t="s">
        <v>10</v>
      </c>
      <c r="L12" s="3" t="s">
        <v>11</v>
      </c>
      <c r="M12" s="3"/>
      <c r="N12" s="3" t="s">
        <v>12</v>
      </c>
      <c r="O12" s="3"/>
      <c r="P12" s="3" t="s">
        <v>13</v>
      </c>
      <c r="Q12" s="3"/>
      <c r="R12" s="3" t="s">
        <v>26</v>
      </c>
      <c r="T12" s="3" t="s">
        <v>10</v>
      </c>
      <c r="U12" s="3" t="s">
        <v>11</v>
      </c>
      <c r="V12" s="3"/>
      <c r="W12" s="3" t="s">
        <v>12</v>
      </c>
      <c r="X12" s="3"/>
      <c r="Y12" s="3" t="s">
        <v>13</v>
      </c>
      <c r="Z12" s="3"/>
      <c r="AA12" s="3" t="s">
        <v>26</v>
      </c>
      <c r="AC12" s="3" t="s">
        <v>10</v>
      </c>
      <c r="AD12" s="3" t="s">
        <v>11</v>
      </c>
      <c r="AE12" s="3"/>
      <c r="AF12" s="3" t="s">
        <v>12</v>
      </c>
      <c r="AG12" s="3"/>
      <c r="AH12" s="3" t="s">
        <v>13</v>
      </c>
      <c r="AI12" s="3"/>
      <c r="AJ12" s="3"/>
      <c r="AL12" s="3" t="s">
        <v>10</v>
      </c>
      <c r="AM12" s="3" t="s">
        <v>11</v>
      </c>
      <c r="AN12" s="3"/>
      <c r="AO12" s="3" t="s">
        <v>12</v>
      </c>
      <c r="AP12" s="3"/>
      <c r="AQ12" s="3" t="s">
        <v>13</v>
      </c>
      <c r="AR12" s="3"/>
      <c r="AS12" s="3"/>
      <c r="AT12" s="3"/>
      <c r="AU12" s="3" t="s">
        <v>10</v>
      </c>
      <c r="AV12" s="3" t="s">
        <v>11</v>
      </c>
      <c r="AW12" s="3"/>
      <c r="AX12" s="3" t="s">
        <v>12</v>
      </c>
      <c r="AY12" s="3"/>
      <c r="AZ12" s="3" t="s">
        <v>13</v>
      </c>
      <c r="BA12" s="3"/>
      <c r="BB12" s="3"/>
      <c r="BC12" s="3"/>
      <c r="BD12" s="3" t="s">
        <v>10</v>
      </c>
      <c r="BE12" s="3" t="s">
        <v>11</v>
      </c>
      <c r="BF12" s="3"/>
      <c r="BG12" s="3"/>
      <c r="BH12" s="3" t="s">
        <v>12</v>
      </c>
      <c r="BI12" s="3"/>
      <c r="BJ12" s="3" t="s">
        <v>13</v>
      </c>
      <c r="BK12" s="3"/>
      <c r="BL12" s="3"/>
      <c r="BM12" s="3"/>
      <c r="BN12" s="3" t="s">
        <v>10</v>
      </c>
      <c r="BO12" s="3" t="s">
        <v>11</v>
      </c>
      <c r="BP12" s="3"/>
      <c r="BQ12" s="3"/>
      <c r="BR12" s="3" t="s">
        <v>12</v>
      </c>
      <c r="BS12" s="3"/>
      <c r="BT12" s="3" t="s">
        <v>13</v>
      </c>
      <c r="BU12" s="3"/>
      <c r="BV12" s="3"/>
      <c r="BW12" s="3"/>
      <c r="BX12" s="3" t="s">
        <v>10</v>
      </c>
      <c r="BY12" s="3" t="s">
        <v>11</v>
      </c>
      <c r="BZ12" s="3"/>
      <c r="CA12" s="3"/>
      <c r="CB12" s="3" t="s">
        <v>12</v>
      </c>
      <c r="CC12" s="3"/>
      <c r="CD12" s="3" t="s">
        <v>13</v>
      </c>
      <c r="CF12" s="3"/>
    </row>
    <row r="13" spans="1:84" x14ac:dyDescent="0.25">
      <c r="A13" s="2">
        <v>0.08</v>
      </c>
      <c r="B13" s="3">
        <v>3.212777763713464</v>
      </c>
      <c r="C13" s="3">
        <v>4.0504439083216051</v>
      </c>
      <c r="D13" s="3"/>
      <c r="E13" s="3">
        <v>20.671571880004958</v>
      </c>
      <c r="F13" s="3"/>
      <c r="G13" s="3">
        <v>3.661102737404712</v>
      </c>
      <c r="H13" s="3"/>
      <c r="I13" s="3">
        <v>7.3726165929878942</v>
      </c>
      <c r="J13" s="3"/>
      <c r="K13" s="3">
        <v>3.4356722482371786</v>
      </c>
      <c r="L13" s="3">
        <v>4.2498236690740878</v>
      </c>
      <c r="M13" s="3"/>
      <c r="N13" s="3">
        <v>19.232218696607301</v>
      </c>
      <c r="O13" s="3"/>
      <c r="P13" s="3">
        <v>3.8519926215947997</v>
      </c>
      <c r="Q13" s="3"/>
      <c r="R13" s="3">
        <v>7.480487402078059</v>
      </c>
      <c r="T13" s="3">
        <v>3.7205969015172422</v>
      </c>
      <c r="U13" s="3">
        <v>4.8391258146474634</v>
      </c>
      <c r="V13" s="3"/>
      <c r="W13" s="3">
        <v>19.095069692160997</v>
      </c>
      <c r="X13" s="3"/>
      <c r="Y13" s="3">
        <v>4.4357151547807714</v>
      </c>
      <c r="Z13" s="3"/>
      <c r="AA13" s="3">
        <v>8.7244489784762465</v>
      </c>
      <c r="AC13" s="3">
        <v>2.3747405474837073</v>
      </c>
      <c r="AD13" s="3">
        <v>3.223242464855951</v>
      </c>
      <c r="AE13" s="3"/>
      <c r="AF13" s="3">
        <v>16.768665850673251</v>
      </c>
      <c r="AG13" s="3"/>
      <c r="AH13" s="3">
        <v>4.0552047829245428</v>
      </c>
      <c r="AI13" s="3"/>
      <c r="AJ13" s="3">
        <v>5.7547063272339107</v>
      </c>
      <c r="AL13" s="3">
        <v>2.0988619306565224</v>
      </c>
      <c r="AM13" s="3">
        <v>3.4333081509194416</v>
      </c>
      <c r="AN13" s="3"/>
      <c r="AO13" s="3">
        <v>15.822080820532213</v>
      </c>
      <c r="AP13" s="3"/>
      <c r="AQ13" s="3">
        <v>3.4333081509194416</v>
      </c>
      <c r="AR13" s="3"/>
      <c r="AS13" s="3">
        <v>5.0752599161959173</v>
      </c>
      <c r="AT13" s="3"/>
      <c r="AU13" s="3">
        <v>2.2731139619559886</v>
      </c>
      <c r="AV13" s="3">
        <v>3.5984190142612764</v>
      </c>
      <c r="AW13" s="3"/>
      <c r="AX13" s="3">
        <v>18.708731499139478</v>
      </c>
      <c r="AY13" s="3"/>
      <c r="AZ13" s="3">
        <v>3.5984190142612764</v>
      </c>
      <c r="BA13" s="3"/>
      <c r="BB13" s="3">
        <v>5.7799458697307875</v>
      </c>
      <c r="BC13" s="3"/>
      <c r="BD13" s="3">
        <v>1.3562035149883327</v>
      </c>
      <c r="BE13" s="3">
        <v>2.0089238892334578</v>
      </c>
      <c r="BF13" s="3"/>
      <c r="BG13" s="3"/>
      <c r="BH13" s="3">
        <v>13.110536436575847</v>
      </c>
      <c r="BI13" s="3"/>
      <c r="BJ13" s="3">
        <v>2.5711574449587107</v>
      </c>
      <c r="BK13" s="3"/>
      <c r="BL13" s="3">
        <v>3.4724518817381806</v>
      </c>
      <c r="BM13" s="3"/>
      <c r="BN13" s="3">
        <v>1.3368290129477187</v>
      </c>
      <c r="BO13" s="3">
        <v>1.9412643106022798</v>
      </c>
      <c r="BP13" s="3"/>
      <c r="BQ13" s="3"/>
      <c r="BR13" s="3">
        <v>12.822498650148002</v>
      </c>
      <c r="BS13" s="3"/>
      <c r="BT13" s="3">
        <v>2.7491555813906441</v>
      </c>
      <c r="BU13" s="3"/>
      <c r="BV13" s="3">
        <v>3.4425033862396832</v>
      </c>
      <c r="BW13" s="3"/>
      <c r="BX13" s="3">
        <v>1.3549827335459861</v>
      </c>
      <c r="BY13" s="3">
        <v>2.1219166849728173</v>
      </c>
      <c r="BZ13" s="3"/>
      <c r="CA13" s="3"/>
      <c r="CB13" s="3">
        <v>11.119096327303669</v>
      </c>
      <c r="CC13" s="3"/>
      <c r="CD13" s="3">
        <v>2.6060176242178037</v>
      </c>
      <c r="CF13" s="3">
        <v>3.3751866265266695</v>
      </c>
    </row>
    <row r="14" spans="1:84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T14" s="3"/>
      <c r="U14" s="3"/>
      <c r="V14" s="3"/>
      <c r="W14" s="3"/>
      <c r="X14" s="3"/>
      <c r="Y14" s="3"/>
      <c r="Z14" s="3"/>
      <c r="AA14" s="3"/>
      <c r="AC14" s="3"/>
      <c r="AD14" s="3"/>
      <c r="AE14" s="3"/>
      <c r="AF14" s="3"/>
      <c r="AG14" s="3"/>
      <c r="AH14" s="3"/>
      <c r="AI14" s="3"/>
      <c r="AJ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F14" s="3"/>
    </row>
    <row r="15" spans="1:84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T15" s="3"/>
      <c r="U15" s="3"/>
      <c r="V15" s="3"/>
      <c r="W15" s="3"/>
      <c r="X15" s="3"/>
      <c r="Y15" s="3"/>
      <c r="Z15" s="3"/>
      <c r="AA15" s="3"/>
      <c r="AC15" s="3"/>
      <c r="AD15" s="3"/>
      <c r="AE15" s="3"/>
      <c r="AF15" s="3"/>
      <c r="AG15" s="3"/>
      <c r="AH15" s="3"/>
      <c r="AI15" s="3"/>
      <c r="AJ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F15" s="3"/>
    </row>
    <row r="16" spans="1:84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T16" s="3"/>
      <c r="U16" s="3"/>
      <c r="V16" s="3"/>
      <c r="W16" s="3"/>
      <c r="X16" s="3"/>
      <c r="Y16" s="3"/>
      <c r="Z16" s="3"/>
      <c r="AA16" s="3"/>
      <c r="AC16" s="3"/>
      <c r="AD16" s="3"/>
      <c r="AE16" s="3"/>
      <c r="AF16" s="3"/>
      <c r="AG16" s="3"/>
      <c r="AH16" s="3"/>
      <c r="AI16" s="3"/>
      <c r="AJ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F16" s="3"/>
    </row>
    <row r="17" spans="1:84" x14ac:dyDescent="0.25">
      <c r="B17" s="3" t="s">
        <v>10</v>
      </c>
      <c r="C17" s="3" t="s">
        <v>11</v>
      </c>
      <c r="D17" s="3"/>
      <c r="E17" s="3" t="s">
        <v>12</v>
      </c>
      <c r="F17" s="3"/>
      <c r="G17" s="3" t="s">
        <v>13</v>
      </c>
      <c r="H17" s="3"/>
      <c r="I17" s="1" t="s">
        <v>26</v>
      </c>
      <c r="J17" s="3"/>
      <c r="K17" s="3" t="s">
        <v>10</v>
      </c>
      <c r="L17" s="3" t="s">
        <v>11</v>
      </c>
      <c r="M17" s="3"/>
      <c r="N17" s="3" t="s">
        <v>12</v>
      </c>
      <c r="O17" s="3"/>
      <c r="P17" s="3" t="s">
        <v>13</v>
      </c>
      <c r="Q17" s="3"/>
      <c r="R17" s="3" t="s">
        <v>26</v>
      </c>
      <c r="T17" s="3" t="s">
        <v>10</v>
      </c>
      <c r="U17" s="3" t="s">
        <v>11</v>
      </c>
      <c r="V17" s="3"/>
      <c r="W17" s="3" t="s">
        <v>12</v>
      </c>
      <c r="X17" s="3"/>
      <c r="Y17" s="3" t="s">
        <v>13</v>
      </c>
      <c r="Z17" s="3"/>
      <c r="AA17" s="3" t="s">
        <v>26</v>
      </c>
      <c r="AC17" s="3" t="s">
        <v>10</v>
      </c>
      <c r="AD17" s="3" t="s">
        <v>11</v>
      </c>
      <c r="AE17" s="3"/>
      <c r="AF17" s="3" t="s">
        <v>12</v>
      </c>
      <c r="AG17" s="3"/>
      <c r="AH17" s="3" t="s">
        <v>13</v>
      </c>
      <c r="AI17" s="3"/>
      <c r="AJ17" s="3"/>
      <c r="AL17" s="3" t="s">
        <v>10</v>
      </c>
      <c r="AM17" s="3" t="s">
        <v>11</v>
      </c>
      <c r="AN17" s="3"/>
      <c r="AO17" s="3" t="s">
        <v>12</v>
      </c>
      <c r="AP17" s="3"/>
      <c r="AQ17" s="3" t="s">
        <v>13</v>
      </c>
      <c r="AR17" s="3"/>
      <c r="AS17" s="3"/>
      <c r="AT17" s="3"/>
      <c r="AU17" s="3" t="s">
        <v>10</v>
      </c>
      <c r="AV17" s="3" t="s">
        <v>11</v>
      </c>
      <c r="AW17" s="3"/>
      <c r="AX17" s="3" t="s">
        <v>12</v>
      </c>
      <c r="AY17" s="3"/>
      <c r="AZ17" s="3" t="s">
        <v>13</v>
      </c>
      <c r="BA17" s="3"/>
      <c r="BB17" s="3"/>
      <c r="BC17" s="3"/>
      <c r="BD17" s="3" t="s">
        <v>10</v>
      </c>
      <c r="BE17" s="3" t="s">
        <v>11</v>
      </c>
      <c r="BF17" s="3"/>
      <c r="BG17" s="3"/>
      <c r="BH17" s="3" t="s">
        <v>12</v>
      </c>
      <c r="BI17" s="3"/>
      <c r="BJ17" s="3" t="s">
        <v>13</v>
      </c>
      <c r="BK17" s="3"/>
      <c r="BL17" s="3"/>
      <c r="BM17" s="3"/>
      <c r="BN17" s="3" t="s">
        <v>10</v>
      </c>
      <c r="BO17" s="3" t="s">
        <v>11</v>
      </c>
      <c r="BP17" s="3"/>
      <c r="BQ17" s="3"/>
      <c r="BR17" s="3" t="s">
        <v>12</v>
      </c>
      <c r="BS17" s="3"/>
      <c r="BT17" s="3" t="s">
        <v>13</v>
      </c>
      <c r="BU17" s="3"/>
      <c r="BV17" s="3"/>
      <c r="BW17" s="3"/>
      <c r="BX17" s="3" t="s">
        <v>10</v>
      </c>
      <c r="BY17" s="3" t="s">
        <v>11</v>
      </c>
      <c r="BZ17" s="3"/>
      <c r="CA17" s="3"/>
      <c r="CB17" s="3" t="s">
        <v>12</v>
      </c>
      <c r="CC17" s="3"/>
      <c r="CD17" s="3" t="s">
        <v>13</v>
      </c>
      <c r="CF17" s="3"/>
    </row>
    <row r="18" spans="1:84" x14ac:dyDescent="0.25">
      <c r="A18" s="2">
        <v>0.16</v>
      </c>
      <c r="B18" s="3">
        <v>1.6964519210292566</v>
      </c>
      <c r="C18" s="3">
        <v>1.8462865206711063</v>
      </c>
      <c r="D18" s="3"/>
      <c r="E18" s="3">
        <v>12.553292369473301</v>
      </c>
      <c r="F18" s="3"/>
      <c r="G18" s="3">
        <v>1.5093873708416159</v>
      </c>
      <c r="H18" s="3"/>
      <c r="I18" s="3">
        <v>3.6069815990295133</v>
      </c>
      <c r="J18" s="3"/>
      <c r="K18" s="3">
        <v>1.6131218500714919</v>
      </c>
      <c r="L18" s="3">
        <v>1.8148968313585843</v>
      </c>
      <c r="M18" s="3"/>
      <c r="N18" s="3">
        <v>11.783438630085024</v>
      </c>
      <c r="O18" s="3"/>
      <c r="P18" s="3">
        <v>1.3078158689513455</v>
      </c>
      <c r="Q18" s="3"/>
      <c r="R18" s="3">
        <v>3.5418868452209744</v>
      </c>
      <c r="T18" s="3">
        <v>2.2026343666926302</v>
      </c>
      <c r="U18" s="3">
        <v>2.4786717416984141</v>
      </c>
      <c r="V18" s="3"/>
      <c r="W18" s="3">
        <v>13.387038342727807</v>
      </c>
      <c r="X18" s="3"/>
      <c r="Y18" s="3">
        <v>1.7771370909615072</v>
      </c>
      <c r="Z18" s="3"/>
      <c r="AA18" s="3">
        <v>4.7468258994541541</v>
      </c>
      <c r="AC18" s="3">
        <v>1.1771784864625654</v>
      </c>
      <c r="AD18" s="3">
        <v>1.5130689031998328</v>
      </c>
      <c r="AE18" s="3"/>
      <c r="AF18" s="3">
        <v>7.3662557773297843</v>
      </c>
      <c r="AG18" s="3"/>
      <c r="AH18" s="3">
        <v>1.786172217328766</v>
      </c>
      <c r="AI18" s="3"/>
      <c r="AJ18" s="3">
        <v>2.8202538366972094</v>
      </c>
      <c r="AL18" s="3">
        <v>1.1176853332684571</v>
      </c>
      <c r="AM18" s="3">
        <v>1.4918165989552976</v>
      </c>
      <c r="AN18" s="3"/>
      <c r="AO18" s="3">
        <v>10.131435967359073</v>
      </c>
      <c r="AP18" s="3"/>
      <c r="AQ18" s="3">
        <v>1.4918165989552976</v>
      </c>
      <c r="AR18" s="3"/>
      <c r="AS18" s="3">
        <v>2.5710532479302644</v>
      </c>
      <c r="AT18" s="3"/>
      <c r="AU18" s="3">
        <v>1.2042977655082376</v>
      </c>
      <c r="AV18" s="3">
        <v>1.5449274661827472</v>
      </c>
      <c r="AW18" s="3"/>
      <c r="AX18" s="3">
        <v>11.983721883971095</v>
      </c>
      <c r="AY18" s="3"/>
      <c r="AZ18" s="3">
        <v>1.5449274661827472</v>
      </c>
      <c r="BA18" s="3"/>
      <c r="BB18" s="3">
        <v>2.9895215482073141</v>
      </c>
      <c r="BC18" s="3"/>
      <c r="BD18" s="3">
        <v>1.0419990549517637</v>
      </c>
      <c r="BE18" s="3">
        <v>1.3481264824585732</v>
      </c>
      <c r="BF18" s="3"/>
      <c r="BG18" s="3"/>
      <c r="BH18" s="3">
        <v>10.915240340268525</v>
      </c>
      <c r="BI18" s="3"/>
      <c r="BJ18" s="3">
        <v>1.304600203163548</v>
      </c>
      <c r="BK18" s="3"/>
      <c r="BL18" s="3">
        <v>2.39533243572484</v>
      </c>
      <c r="BM18" s="3"/>
      <c r="BN18" s="3">
        <v>1.0959737147836284</v>
      </c>
      <c r="BO18" s="3">
        <v>1.423044054907652</v>
      </c>
      <c r="BP18" s="3"/>
      <c r="BQ18" s="3"/>
      <c r="BR18" s="3">
        <v>10.254487049339142</v>
      </c>
      <c r="BS18" s="3"/>
      <c r="BT18" s="3">
        <v>1.1721750430851985</v>
      </c>
      <c r="BU18" s="3"/>
      <c r="BV18" s="3">
        <v>2.5658845737414175</v>
      </c>
      <c r="BW18" s="3"/>
      <c r="BX18" s="3">
        <v>1.0918639259713583</v>
      </c>
      <c r="BY18" s="3">
        <v>1.3538170291998395</v>
      </c>
      <c r="BZ18" s="3"/>
      <c r="CA18" s="3"/>
      <c r="CB18" s="3">
        <v>11.883528672175503</v>
      </c>
      <c r="CC18" s="3"/>
      <c r="CD18" s="3">
        <v>1.3445440632493719</v>
      </c>
      <c r="CF18" s="3">
        <v>2.5381139452554402</v>
      </c>
    </row>
    <row r="19" spans="1:84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AS19" s="1"/>
      <c r="BA19" s="1"/>
      <c r="BB19" s="1"/>
      <c r="BK19" s="1"/>
      <c r="BL19" s="1"/>
      <c r="BU19" s="1"/>
      <c r="BV19" s="1"/>
    </row>
    <row r="20" spans="1:84" x14ac:dyDescent="0.25">
      <c r="B20" s="1"/>
      <c r="C20" t="s">
        <v>37</v>
      </c>
      <c r="E20" s="1"/>
      <c r="F20" s="1"/>
      <c r="G20" s="1"/>
      <c r="N20" t="s">
        <v>38</v>
      </c>
      <c r="P20" s="1"/>
      <c r="Q20" s="1"/>
      <c r="R20" s="1"/>
      <c r="W20" s="1"/>
      <c r="X20" s="1" t="s">
        <v>39</v>
      </c>
      <c r="Y20" s="1"/>
      <c r="Z20" s="1"/>
      <c r="AA20" s="1"/>
      <c r="AB20" s="1"/>
      <c r="AC20" s="1"/>
      <c r="AD20" s="1"/>
      <c r="AE20" s="1"/>
      <c r="AF20" s="1"/>
      <c r="AG20" s="1"/>
      <c r="AH20" t="s">
        <v>18</v>
      </c>
      <c r="AI20" s="1"/>
      <c r="AJ20" s="1"/>
      <c r="AK20" s="1"/>
      <c r="AL20" s="1"/>
      <c r="AS20" t="s">
        <v>19</v>
      </c>
      <c r="AT20" s="1"/>
      <c r="AV20" s="1"/>
      <c r="AW20" s="1"/>
      <c r="CD20" s="1"/>
      <c r="CE20" s="1"/>
    </row>
    <row r="21" spans="1:84" x14ac:dyDescent="0.25">
      <c r="B21" s="1"/>
      <c r="C21" s="5" t="s">
        <v>20</v>
      </c>
      <c r="D21" s="5" t="s">
        <v>21</v>
      </c>
      <c r="E21" s="5" t="s">
        <v>22</v>
      </c>
      <c r="F21" s="5" t="s">
        <v>25</v>
      </c>
      <c r="G21" s="5" t="s">
        <v>14</v>
      </c>
      <c r="H21" s="5" t="s">
        <v>15</v>
      </c>
      <c r="I21" s="5" t="s">
        <v>16</v>
      </c>
      <c r="J21" s="5" t="s">
        <v>6</v>
      </c>
      <c r="K21" s="5" t="s">
        <v>17</v>
      </c>
      <c r="M21" s="1"/>
      <c r="N21" s="5" t="s">
        <v>20</v>
      </c>
      <c r="O21" s="5" t="s">
        <v>21</v>
      </c>
      <c r="P21" s="5" t="s">
        <v>22</v>
      </c>
      <c r="Q21" s="5" t="s">
        <v>25</v>
      </c>
      <c r="R21" s="5" t="s">
        <v>14</v>
      </c>
      <c r="S21" s="5" t="s">
        <v>15</v>
      </c>
      <c r="T21" s="5" t="s">
        <v>16</v>
      </c>
      <c r="U21" s="5" t="s">
        <v>6</v>
      </c>
      <c r="V21" s="5" t="s">
        <v>17</v>
      </c>
      <c r="W21" s="1"/>
      <c r="X21" s="5" t="s">
        <v>20</v>
      </c>
      <c r="Y21" s="5" t="s">
        <v>21</v>
      </c>
      <c r="Z21" s="5" t="s">
        <v>22</v>
      </c>
      <c r="AA21" s="5" t="s">
        <v>25</v>
      </c>
      <c r="AB21" s="5" t="s">
        <v>14</v>
      </c>
      <c r="AC21" s="5" t="s">
        <v>15</v>
      </c>
      <c r="AD21" s="5" t="s">
        <v>16</v>
      </c>
      <c r="AE21" s="5" t="s">
        <v>6</v>
      </c>
      <c r="AF21" s="5" t="s">
        <v>17</v>
      </c>
      <c r="AG21" s="1"/>
      <c r="AH21" s="1" t="s">
        <v>20</v>
      </c>
      <c r="AI21" s="1" t="s">
        <v>21</v>
      </c>
      <c r="AJ21" s="1" t="s">
        <v>22</v>
      </c>
      <c r="AK21" s="1" t="s">
        <v>25</v>
      </c>
      <c r="AL21" s="1" t="s">
        <v>14</v>
      </c>
      <c r="AM21" s="1" t="s">
        <v>15</v>
      </c>
      <c r="AN21" s="1" t="s">
        <v>16</v>
      </c>
      <c r="AO21" s="1" t="s">
        <v>6</v>
      </c>
      <c r="AP21" s="1" t="s">
        <v>17</v>
      </c>
      <c r="AR21" s="1"/>
      <c r="AS21" s="5" t="s">
        <v>20</v>
      </c>
      <c r="AT21" s="5" t="s">
        <v>21</v>
      </c>
      <c r="AU21" s="5" t="s">
        <v>22</v>
      </c>
      <c r="AV21" s="5" t="s">
        <v>25</v>
      </c>
      <c r="AW21" s="5" t="s">
        <v>14</v>
      </c>
      <c r="AX21" s="5" t="s">
        <v>15</v>
      </c>
      <c r="AY21" s="5" t="s">
        <v>16</v>
      </c>
      <c r="AZ21" s="5" t="s">
        <v>6</v>
      </c>
      <c r="BA21" s="5" t="s">
        <v>17</v>
      </c>
    </row>
    <row r="22" spans="1:84" x14ac:dyDescent="0.25">
      <c r="A22" s="1">
        <f>SQRT(1/2)</f>
        <v>0.70710678118654757</v>
      </c>
      <c r="B22" s="2">
        <v>0.02</v>
      </c>
      <c r="C22" s="6">
        <v>5.0084476820263024</v>
      </c>
      <c r="D22" s="6">
        <v>5.0084476820263024</v>
      </c>
      <c r="E22" s="6">
        <v>5.4391437761288417</v>
      </c>
      <c r="F22" s="6">
        <v>4.557613543017033</v>
      </c>
      <c r="G22" s="6">
        <v>3.6409822850514453</v>
      </c>
      <c r="H22" s="6">
        <v>4.0389437970202646</v>
      </c>
      <c r="I22" s="6">
        <v>2.877703210040075</v>
      </c>
      <c r="J22" s="6">
        <v>2.6574766145996396</v>
      </c>
      <c r="K22" s="6">
        <v>2.9213523005427997</v>
      </c>
      <c r="M22" s="3"/>
      <c r="N22" s="6">
        <v>7.5944544396232274</v>
      </c>
      <c r="O22" s="6">
        <v>7.5944544396232274</v>
      </c>
      <c r="P22" s="6">
        <v>8.0413810940126993</v>
      </c>
      <c r="Q22" s="6">
        <v>7.316910650601284</v>
      </c>
      <c r="R22" s="6">
        <v>8.7840038330804564</v>
      </c>
      <c r="S22" s="6">
        <v>9.1736769064710995</v>
      </c>
      <c r="T22" s="6">
        <v>4.5830993952893042</v>
      </c>
      <c r="U22" s="6">
        <v>4.2333014807087066</v>
      </c>
      <c r="V22" s="6">
        <v>4.4807375699703487</v>
      </c>
      <c r="W22" s="3"/>
      <c r="X22" s="6">
        <v>12.827444470792873</v>
      </c>
      <c r="Y22" s="6">
        <v>13.298251677615479</v>
      </c>
      <c r="Z22" s="6">
        <v>13.647547706271517</v>
      </c>
      <c r="AA22" s="6">
        <v>11.265254689975412</v>
      </c>
      <c r="AB22" s="6">
        <v>9.6839198326801537</v>
      </c>
      <c r="AC22" s="6">
        <v>10.444006592562298</v>
      </c>
      <c r="AD22" s="6">
        <v>7.747978844518725</v>
      </c>
      <c r="AE22" s="6">
        <v>6.9313232235239637</v>
      </c>
      <c r="AF22" s="6">
        <v>7.3700240050204453</v>
      </c>
      <c r="AG22" s="3"/>
      <c r="AH22" s="3">
        <v>42.782057247238491</v>
      </c>
      <c r="AI22" s="3">
        <v>42.782057247238491</v>
      </c>
      <c r="AJ22" s="3">
        <v>49.510349432450397</v>
      </c>
      <c r="AK22" s="3">
        <v>33.736418738969647</v>
      </c>
      <c r="AL22" s="3">
        <v>35.9221538000835</v>
      </c>
      <c r="AM22" s="3">
        <v>36.668897435027546</v>
      </c>
      <c r="AN22" s="3">
        <v>28.376817649678991</v>
      </c>
      <c r="AO22" s="3">
        <v>26.5098823730101</v>
      </c>
      <c r="AP22" s="3">
        <v>27.250515664986164</v>
      </c>
      <c r="AR22" s="3"/>
      <c r="AS22" s="6">
        <v>9.6244331686534643</v>
      </c>
      <c r="AT22" s="6">
        <v>10.23465965778983</v>
      </c>
      <c r="AU22" s="6">
        <v>11.088606456865621</v>
      </c>
      <c r="AV22" s="6">
        <v>10.477115483770383</v>
      </c>
      <c r="AW22" s="6">
        <v>8.7840038330804564</v>
      </c>
      <c r="AX22" s="6">
        <v>9.1736769064710995</v>
      </c>
      <c r="AY22" s="6">
        <v>6.7366207458907548</v>
      </c>
      <c r="AZ22" s="6">
        <v>7.2528832273109485</v>
      </c>
      <c r="BA22" s="6">
        <v>6.280846791063512</v>
      </c>
    </row>
    <row r="23" spans="1:84" x14ac:dyDescent="0.25">
      <c r="A23" s="1">
        <f>SQRT(1/4)</f>
        <v>0.5</v>
      </c>
      <c r="B23" s="2">
        <v>0.04</v>
      </c>
      <c r="C23" s="6">
        <v>4.4841644551651108</v>
      </c>
      <c r="D23" s="6">
        <v>4.4841644551651108</v>
      </c>
      <c r="E23" s="6">
        <v>5.1778798998154203</v>
      </c>
      <c r="F23" s="6">
        <v>3.4160874498546034</v>
      </c>
      <c r="G23" s="6">
        <v>2.8243477887482289</v>
      </c>
      <c r="H23" s="6">
        <v>2.9403437261067245</v>
      </c>
      <c r="I23" s="6">
        <v>2.2051460875681501</v>
      </c>
      <c r="J23" s="6">
        <v>2.1538685635211752</v>
      </c>
      <c r="K23" s="6">
        <v>2.3417887370887365</v>
      </c>
      <c r="M23" s="3"/>
      <c r="N23" s="6">
        <v>6.2872034014538531</v>
      </c>
      <c r="O23" s="6">
        <v>6.2872034014538531</v>
      </c>
      <c r="P23" s="6">
        <v>7.0929646075136947</v>
      </c>
      <c r="Q23" s="6">
        <v>5.0871651699065259</v>
      </c>
      <c r="R23" s="6">
        <v>6.5298799056626526</v>
      </c>
      <c r="S23" s="6">
        <v>5.6371511654887385</v>
      </c>
      <c r="T23" s="6">
        <v>3.3152711256273744</v>
      </c>
      <c r="U23" s="6">
        <v>3.4009141457360403</v>
      </c>
      <c r="V23" s="6">
        <v>3.4362828664932357</v>
      </c>
      <c r="W23" s="3"/>
      <c r="X23" s="6">
        <v>11.162921744030479</v>
      </c>
      <c r="Y23" s="6">
        <v>10.085214395793711</v>
      </c>
      <c r="Z23" s="6">
        <v>12.706507630509739</v>
      </c>
      <c r="AA23" s="6">
        <v>8.8331785775230216</v>
      </c>
      <c r="AB23" s="6">
        <v>7.1484405096734465</v>
      </c>
      <c r="AC23" s="6">
        <v>7.7070171100418738</v>
      </c>
      <c r="AD23" s="6">
        <v>5.5473638066392734</v>
      </c>
      <c r="AE23" s="6">
        <v>5.6279512382165757</v>
      </c>
      <c r="AF23" s="6">
        <v>5.8558612198043676</v>
      </c>
      <c r="AG23" s="3"/>
      <c r="AH23" s="3">
        <v>32.039293142926979</v>
      </c>
      <c r="AI23" s="3">
        <v>32.039293142926979</v>
      </c>
      <c r="AJ23" s="3">
        <v>39.309770641131038</v>
      </c>
      <c r="AK23" s="3">
        <v>24.842792672555664</v>
      </c>
      <c r="AL23" s="3">
        <v>26.524112052437932</v>
      </c>
      <c r="AM23" s="3">
        <v>24.100457894752562</v>
      </c>
      <c r="AN23" s="3">
        <v>19.605436884693528</v>
      </c>
      <c r="AO23" s="3">
        <v>19.911827633903293</v>
      </c>
      <c r="AP23" s="3">
        <v>20.084693841748273</v>
      </c>
      <c r="AR23" s="3"/>
      <c r="AS23" s="6">
        <v>6.7304521588250203</v>
      </c>
      <c r="AT23" s="6">
        <v>6.7304521588250203</v>
      </c>
      <c r="AU23" s="6">
        <v>7.5253719399075907</v>
      </c>
      <c r="AV23" s="6">
        <v>6.5686057276817023</v>
      </c>
      <c r="AW23" s="6">
        <v>6.5298799056626526</v>
      </c>
      <c r="AX23" s="6">
        <v>5.6371511654887385</v>
      </c>
      <c r="AY23" s="6">
        <v>4.9285543567883945</v>
      </c>
      <c r="AZ23" s="6">
        <v>4.6836327778656921</v>
      </c>
      <c r="BA23" s="6">
        <v>4.764352055521063</v>
      </c>
    </row>
    <row r="24" spans="1:84" x14ac:dyDescent="0.25">
      <c r="A24" s="1">
        <f>SQRT(1/8)</f>
        <v>0.35355339059327379</v>
      </c>
      <c r="B24" s="2">
        <v>0.08</v>
      </c>
      <c r="C24" s="6">
        <v>3.212777763713464</v>
      </c>
      <c r="D24" s="6">
        <v>3.4356722482371786</v>
      </c>
      <c r="E24" s="6">
        <v>3.7205969015172422</v>
      </c>
      <c r="F24" s="6">
        <v>2.3747405474837073</v>
      </c>
      <c r="G24" s="6">
        <v>2.0988619306565224</v>
      </c>
      <c r="H24" s="6">
        <v>2.2731139619559886</v>
      </c>
      <c r="I24" s="6">
        <v>1.3562035149883327</v>
      </c>
      <c r="J24" s="6">
        <v>1.3368290129477187</v>
      </c>
      <c r="K24" s="6">
        <v>1.3549827335459861</v>
      </c>
      <c r="M24" s="3"/>
      <c r="N24" s="6">
        <v>4.0504439083216051</v>
      </c>
      <c r="O24" s="6">
        <v>4.2498236690740878</v>
      </c>
      <c r="P24" s="6">
        <v>4.8391258146474634</v>
      </c>
      <c r="Q24" s="6">
        <v>3.223242464855951</v>
      </c>
      <c r="R24" s="6">
        <v>3.4333081509194416</v>
      </c>
      <c r="S24" s="6">
        <v>3.5984190142612764</v>
      </c>
      <c r="T24" s="6">
        <v>2.0089238892334578</v>
      </c>
      <c r="U24" s="6">
        <v>1.9412643106022798</v>
      </c>
      <c r="V24" s="6">
        <v>2.1219166849728173</v>
      </c>
      <c r="W24" s="3"/>
      <c r="X24" s="6">
        <v>7.3726165929878942</v>
      </c>
      <c r="Y24" s="6">
        <v>7.480487402078059</v>
      </c>
      <c r="Z24" s="6">
        <v>8.7244489784762465</v>
      </c>
      <c r="AA24" s="6">
        <v>5.7547063272339107</v>
      </c>
      <c r="AB24" s="6">
        <v>5.0752599161959173</v>
      </c>
      <c r="AC24" s="6">
        <v>5.7799458697307875</v>
      </c>
      <c r="AD24" s="6">
        <v>3.4724518817381806</v>
      </c>
      <c r="AE24" s="6">
        <v>3.4425033862396832</v>
      </c>
      <c r="AF24" s="6">
        <v>3.3751866265266695</v>
      </c>
      <c r="AG24" s="3"/>
      <c r="AH24" s="3">
        <v>20.671571880004958</v>
      </c>
      <c r="AI24" s="3">
        <v>19.232218696607301</v>
      </c>
      <c r="AJ24" s="3">
        <v>19.095069692160997</v>
      </c>
      <c r="AK24" s="3">
        <v>16.768665850673251</v>
      </c>
      <c r="AL24" s="3">
        <v>15.822080820532213</v>
      </c>
      <c r="AM24" s="3">
        <v>18.708731499139478</v>
      </c>
      <c r="AN24" s="3">
        <v>13.110536436575847</v>
      </c>
      <c r="AO24" s="3">
        <v>12.822498650148002</v>
      </c>
      <c r="AP24" s="3">
        <v>11.119096327303669</v>
      </c>
      <c r="AR24" s="3"/>
      <c r="AS24" s="6">
        <v>3.661102737404712</v>
      </c>
      <c r="AT24" s="6">
        <v>3.8519926215947997</v>
      </c>
      <c r="AU24" s="6">
        <v>4.4357151547807714</v>
      </c>
      <c r="AV24" s="6">
        <v>4.0552047829245428</v>
      </c>
      <c r="AW24" s="6">
        <v>3.4333081509194416</v>
      </c>
      <c r="AX24" s="6">
        <v>3.5984190142612764</v>
      </c>
      <c r="AY24" s="6">
        <v>2.5711574449587107</v>
      </c>
      <c r="AZ24" s="6">
        <v>2.7491555813906441</v>
      </c>
      <c r="BA24" s="6">
        <v>2.6060176242178037</v>
      </c>
    </row>
    <row r="25" spans="1:84" x14ac:dyDescent="0.25">
      <c r="A25" s="1">
        <f>SQRT(1/16)</f>
        <v>0.25</v>
      </c>
      <c r="B25" s="2">
        <v>0.16</v>
      </c>
      <c r="C25" s="6">
        <v>1.6964519210292566</v>
      </c>
      <c r="D25" s="6">
        <v>1.6131218500714919</v>
      </c>
      <c r="E25" s="6">
        <v>2.2026343666926302</v>
      </c>
      <c r="F25" s="6">
        <v>1.1771784864625654</v>
      </c>
      <c r="G25" s="6">
        <v>1.1176853332684571</v>
      </c>
      <c r="H25" s="6">
        <v>1.2042977655082376</v>
      </c>
      <c r="I25" s="6">
        <v>1.0419990549517637</v>
      </c>
      <c r="J25" s="6">
        <v>1.0959737147836284</v>
      </c>
      <c r="K25" s="6">
        <v>1.0918639259713583</v>
      </c>
      <c r="M25" s="3"/>
      <c r="N25" s="6">
        <v>1.8462865206711063</v>
      </c>
      <c r="O25" s="6">
        <v>1.8148968313585843</v>
      </c>
      <c r="P25" s="6">
        <v>2.4786717416984141</v>
      </c>
      <c r="Q25" s="6">
        <v>1.5130689031998328</v>
      </c>
      <c r="R25" s="6">
        <v>1.4918165989552976</v>
      </c>
      <c r="S25" s="6">
        <v>1.5449274661827472</v>
      </c>
      <c r="T25" s="6">
        <v>1.3481264824585732</v>
      </c>
      <c r="U25" s="6">
        <v>1.423044054907652</v>
      </c>
      <c r="V25" s="6">
        <v>1.3538170291998395</v>
      </c>
      <c r="W25" s="3"/>
      <c r="X25" s="6">
        <v>3.6069815990295133</v>
      </c>
      <c r="Y25" s="6">
        <v>3.5418868452209744</v>
      </c>
      <c r="Z25" s="6">
        <v>4.7468258994541541</v>
      </c>
      <c r="AA25" s="6">
        <v>2.8202538366972094</v>
      </c>
      <c r="AB25" s="6">
        <v>2.5710532479302644</v>
      </c>
      <c r="AC25" s="6">
        <v>2.9895215482073141</v>
      </c>
      <c r="AD25" s="6">
        <v>2.39533243572484</v>
      </c>
      <c r="AE25" s="6">
        <v>2.5658845737414175</v>
      </c>
      <c r="AF25" s="6">
        <v>2.5381139452554402</v>
      </c>
      <c r="AG25" s="3"/>
      <c r="AH25" s="3">
        <v>12.553292369473301</v>
      </c>
      <c r="AI25" s="3">
        <v>11.783438630085024</v>
      </c>
      <c r="AJ25" s="3">
        <v>13.387038342727807</v>
      </c>
      <c r="AK25" s="3">
        <v>7.3662557773297843</v>
      </c>
      <c r="AL25" s="3">
        <v>10.131435967359073</v>
      </c>
      <c r="AM25" s="3">
        <v>11.983721883971095</v>
      </c>
      <c r="AN25" s="3">
        <v>10.915240340268525</v>
      </c>
      <c r="AO25" s="3">
        <v>10.254487049339142</v>
      </c>
      <c r="AP25" s="3">
        <v>11.883528672175503</v>
      </c>
      <c r="AR25" s="3"/>
      <c r="AS25" s="6">
        <v>1.5093873708416159</v>
      </c>
      <c r="AT25" s="6">
        <v>1.3078158689513455</v>
      </c>
      <c r="AU25" s="6">
        <v>1.7771370909615072</v>
      </c>
      <c r="AV25" s="6">
        <v>1.786172217328766</v>
      </c>
      <c r="AW25" s="6">
        <v>1.4918165989552976</v>
      </c>
      <c r="AX25" s="6">
        <v>1.5449274661827472</v>
      </c>
      <c r="AY25" s="6">
        <v>1.304600203163548</v>
      </c>
      <c r="AZ25" s="6">
        <v>1.1721750430851985</v>
      </c>
      <c r="BA25" s="6">
        <v>1.3445440632493719</v>
      </c>
    </row>
    <row r="27" spans="1:84" x14ac:dyDescent="0.25">
      <c r="A27" s="1"/>
    </row>
    <row r="28" spans="1:84" x14ac:dyDescent="0.25">
      <c r="A28" s="1"/>
    </row>
    <row r="29" spans="1:84" x14ac:dyDescent="0.25">
      <c r="A29" s="1"/>
    </row>
    <row r="30" spans="1:84" x14ac:dyDescent="0.25">
      <c r="A30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64"/>
  <sheetViews>
    <sheetView zoomScale="50" zoomScaleNormal="50" workbookViewId="0">
      <selection sqref="A1:A1048576"/>
    </sheetView>
  </sheetViews>
  <sheetFormatPr defaultRowHeight="15" x14ac:dyDescent="0.25"/>
  <cols>
    <col min="1" max="1" width="16.5703125" style="5" bestFit="1" customWidth="1"/>
    <col min="2" max="2" width="20.5703125" style="1" bestFit="1" customWidth="1"/>
    <col min="3" max="3" width="12.5703125" bestFit="1" customWidth="1"/>
    <col min="4" max="4" width="11.85546875" bestFit="1" customWidth="1"/>
    <col min="5" max="5" width="15.42578125" bestFit="1" customWidth="1"/>
    <col min="6" max="6" width="12.5703125" bestFit="1" customWidth="1"/>
    <col min="7" max="7" width="17.42578125" bestFit="1" customWidth="1"/>
    <col min="11" max="11" width="19.5703125" bestFit="1" customWidth="1"/>
    <col min="12" max="12" width="25.140625" bestFit="1" customWidth="1"/>
    <col min="13" max="13" width="25.5703125" bestFit="1" customWidth="1"/>
    <col min="14" max="14" width="13.140625" bestFit="1" customWidth="1"/>
  </cols>
  <sheetData>
    <row r="1" spans="1:19" x14ac:dyDescent="0.25">
      <c r="A1" s="5" t="s">
        <v>27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  <c r="I1" t="s">
        <v>35</v>
      </c>
    </row>
    <row r="2" spans="1:19" x14ac:dyDescent="0.25">
      <c r="A2" s="7">
        <v>0.08</v>
      </c>
      <c r="B2" s="1" t="s">
        <v>28</v>
      </c>
      <c r="C2" s="1">
        <v>24.576000000000001</v>
      </c>
      <c r="D2" s="1">
        <v>24.790400000000002</v>
      </c>
      <c r="E2" s="1">
        <v>26.458600000000001</v>
      </c>
      <c r="F2" s="1">
        <v>26.558199999999999</v>
      </c>
      <c r="G2" s="1">
        <v>26.706399999999999</v>
      </c>
      <c r="H2" s="1">
        <v>30.736499999999999</v>
      </c>
      <c r="I2" s="1">
        <v>31.5657</v>
      </c>
      <c r="K2" s="1" t="s">
        <v>2</v>
      </c>
      <c r="L2" s="1" t="s">
        <v>1</v>
      </c>
      <c r="M2" s="1" t="s">
        <v>3</v>
      </c>
      <c r="N2" s="1" t="s">
        <v>0</v>
      </c>
    </row>
    <row r="3" spans="1:19" x14ac:dyDescent="0.25">
      <c r="C3" s="1"/>
      <c r="D3" s="1"/>
      <c r="E3" s="1"/>
      <c r="F3" s="1"/>
      <c r="G3" s="1"/>
      <c r="H3" s="1"/>
      <c r="I3" s="1"/>
      <c r="K3" s="1">
        <f>I2-C2</f>
        <v>6.9896999999999991</v>
      </c>
      <c r="L3" s="1">
        <f>AVERAGE(C5:I5)</f>
        <v>4.3554814285714283</v>
      </c>
      <c r="M3" s="1">
        <f>L3/60</f>
        <v>7.2591357142857138E-2</v>
      </c>
      <c r="N3" s="1">
        <f>(K3/M3)+1</f>
        <v>97.288322399655996</v>
      </c>
    </row>
    <row r="4" spans="1:19" x14ac:dyDescent="0.25">
      <c r="C4" s="1"/>
      <c r="D4" s="1"/>
      <c r="E4" s="1"/>
      <c r="F4" s="1"/>
      <c r="G4" s="1"/>
      <c r="H4" s="1"/>
      <c r="I4" s="1"/>
    </row>
    <row r="5" spans="1:19" x14ac:dyDescent="0.25">
      <c r="B5" s="1" t="s">
        <v>36</v>
      </c>
      <c r="C5" s="1">
        <v>4.7103799999999998</v>
      </c>
      <c r="D5" s="1">
        <v>4.6481300000000001</v>
      </c>
      <c r="E5" s="1">
        <v>4.20871</v>
      </c>
      <c r="F5" s="1">
        <v>4.7318499999999997</v>
      </c>
      <c r="G5" s="1">
        <v>4.4291900000000002</v>
      </c>
      <c r="H5" s="1">
        <v>3.8902000000000001</v>
      </c>
      <c r="I5" s="1">
        <v>3.86991</v>
      </c>
    </row>
    <row r="6" spans="1:19" x14ac:dyDescent="0.25">
      <c r="R6" s="1" t="s">
        <v>4</v>
      </c>
      <c r="S6" s="1" t="s">
        <v>5</v>
      </c>
    </row>
    <row r="7" spans="1:19" x14ac:dyDescent="0.25">
      <c r="A7" s="7">
        <v>0.02</v>
      </c>
      <c r="B7" s="1" t="s">
        <v>28</v>
      </c>
      <c r="C7" s="1">
        <v>48.887599999999999</v>
      </c>
      <c r="D7" s="1">
        <v>50.4116</v>
      </c>
      <c r="E7" s="1">
        <v>58.961500000000001</v>
      </c>
      <c r="F7" s="1">
        <v>59.456299999999999</v>
      </c>
      <c r="G7" s="1">
        <v>60.261099999999999</v>
      </c>
      <c r="H7" s="1">
        <v>78.377600000000001</v>
      </c>
      <c r="I7" s="1">
        <v>81.796499999999995</v>
      </c>
      <c r="K7" s="1" t="s">
        <v>2</v>
      </c>
      <c r="L7" s="1" t="s">
        <v>1</v>
      </c>
      <c r="M7" s="1" t="s">
        <v>3</v>
      </c>
      <c r="N7" s="1" t="s">
        <v>0</v>
      </c>
      <c r="Q7" s="2">
        <v>0.16</v>
      </c>
      <c r="R7" s="1">
        <v>4.7970000000000006</v>
      </c>
      <c r="S7" s="1">
        <v>67.26693067222746</v>
      </c>
    </row>
    <row r="8" spans="1:19" x14ac:dyDescent="0.25">
      <c r="C8" s="1"/>
      <c r="D8" s="1"/>
      <c r="E8" s="1"/>
      <c r="F8" s="1"/>
      <c r="G8" s="1"/>
      <c r="H8" s="1"/>
      <c r="I8" s="1"/>
      <c r="K8" s="1">
        <f>I7-C7</f>
        <v>32.908899999999996</v>
      </c>
      <c r="L8" s="1">
        <f>AVERAGE(C10:I10)</f>
        <v>10.645548571428574</v>
      </c>
      <c r="M8" s="1">
        <f>L8/60</f>
        <v>0.17742580952380957</v>
      </c>
      <c r="N8" s="1">
        <f>(K8/M8)+1</f>
        <v>186.47977934170734</v>
      </c>
      <c r="Q8" s="2">
        <v>0.08</v>
      </c>
      <c r="R8" s="1">
        <v>6.9896999999999991</v>
      </c>
      <c r="S8" s="1">
        <v>97.288322399655996</v>
      </c>
    </row>
    <row r="9" spans="1:19" x14ac:dyDescent="0.25">
      <c r="C9" s="1"/>
      <c r="D9" s="1"/>
      <c r="E9" s="1"/>
      <c r="F9" s="1"/>
      <c r="G9" s="1"/>
      <c r="H9" s="1"/>
      <c r="I9" s="1"/>
      <c r="Q9" s="2">
        <v>0.04</v>
      </c>
      <c r="R9" s="1">
        <v>14.635799999999996</v>
      </c>
      <c r="S9" s="1">
        <v>146.1049496620729</v>
      </c>
    </row>
    <row r="10" spans="1:19" x14ac:dyDescent="0.25">
      <c r="B10" s="1" t="s">
        <v>36</v>
      </c>
      <c r="C10" s="1">
        <v>13.0166</v>
      </c>
      <c r="D10" s="1">
        <v>12.1982</v>
      </c>
      <c r="E10" s="1">
        <v>11.0146</v>
      </c>
      <c r="F10" s="1">
        <v>11.3284</v>
      </c>
      <c r="G10" s="1">
        <v>11.484999999999999</v>
      </c>
      <c r="H10" s="1">
        <v>7.6071999999999997</v>
      </c>
      <c r="I10" s="1">
        <v>7.8688399999999996</v>
      </c>
      <c r="Q10" s="2">
        <v>0.02</v>
      </c>
      <c r="R10" s="1">
        <v>32.908899999999996</v>
      </c>
      <c r="S10" s="1">
        <v>186.47977934170734</v>
      </c>
    </row>
    <row r="12" spans="1:19" x14ac:dyDescent="0.25">
      <c r="A12" s="7">
        <v>0.16</v>
      </c>
      <c r="B12" s="1" t="s">
        <v>28</v>
      </c>
      <c r="C12" s="1">
        <v>17.0261</v>
      </c>
      <c r="D12" s="1">
        <v>17.116900000000001</v>
      </c>
      <c r="E12" s="1">
        <v>18.259499999999999</v>
      </c>
      <c r="F12" s="1">
        <v>18.34</v>
      </c>
      <c r="G12" s="1">
        <v>18.4481</v>
      </c>
      <c r="H12" s="1">
        <v>21.162299999999998</v>
      </c>
      <c r="I12" s="1">
        <v>21.8231</v>
      </c>
      <c r="K12" s="1" t="s">
        <v>2</v>
      </c>
      <c r="L12" s="1" t="s">
        <v>1</v>
      </c>
      <c r="M12" s="1" t="s">
        <v>3</v>
      </c>
      <c r="N12" s="1" t="s">
        <v>0</v>
      </c>
    </row>
    <row r="13" spans="1:19" x14ac:dyDescent="0.25">
      <c r="C13" s="1"/>
      <c r="D13" s="1"/>
      <c r="E13" s="1"/>
      <c r="F13" s="1"/>
      <c r="G13" s="1"/>
      <c r="H13" s="1"/>
      <c r="I13" s="1"/>
      <c r="K13" s="1">
        <f>I12-C12</f>
        <v>4.7970000000000006</v>
      </c>
      <c r="L13" s="1">
        <f>AVERAGE(C15:I15)</f>
        <v>4.3433428571428569</v>
      </c>
      <c r="M13" s="1">
        <f>L13/60</f>
        <v>7.2389047619047617E-2</v>
      </c>
      <c r="N13" s="1">
        <f>(K13/M13)+1</f>
        <v>67.26693067222746</v>
      </c>
      <c r="R13" s="1"/>
    </row>
    <row r="14" spans="1:19" x14ac:dyDescent="0.25">
      <c r="C14" s="1"/>
      <c r="D14" s="1"/>
      <c r="E14" s="1"/>
      <c r="F14" s="1"/>
      <c r="G14" s="1"/>
      <c r="H14" s="1"/>
      <c r="I14" s="1"/>
    </row>
    <row r="15" spans="1:19" x14ac:dyDescent="0.25">
      <c r="B15" s="1" t="s">
        <v>36</v>
      </c>
      <c r="C15" s="1">
        <v>5.05525</v>
      </c>
      <c r="D15" s="1">
        <v>4.2402899999999999</v>
      </c>
      <c r="E15" s="1">
        <v>4.2593800000000002</v>
      </c>
      <c r="F15" s="1">
        <v>4.5547000000000004</v>
      </c>
      <c r="G15" s="1">
        <v>4.5609700000000002</v>
      </c>
      <c r="H15" s="1">
        <v>3.6720100000000002</v>
      </c>
      <c r="I15" s="1">
        <v>4.0608000000000004</v>
      </c>
    </row>
    <row r="17" spans="1:14" x14ac:dyDescent="0.25">
      <c r="A17" s="7">
        <v>0.04</v>
      </c>
      <c r="B17" s="1" t="s">
        <v>28</v>
      </c>
      <c r="C17" s="1">
        <v>33.841200000000001</v>
      </c>
      <c r="D17" s="1">
        <v>34.398499999999999</v>
      </c>
      <c r="E17" s="1">
        <v>38.1569</v>
      </c>
      <c r="F17" s="1">
        <v>38.378700000000002</v>
      </c>
      <c r="G17" s="1">
        <v>38.728099999999998</v>
      </c>
      <c r="H17" s="1">
        <v>46.875500000000002</v>
      </c>
      <c r="I17" s="1">
        <v>48.476999999999997</v>
      </c>
      <c r="K17" s="1" t="s">
        <v>2</v>
      </c>
      <c r="L17" s="1" t="s">
        <v>1</v>
      </c>
      <c r="M17" s="1" t="s">
        <v>3</v>
      </c>
      <c r="N17" s="1" t="s">
        <v>0</v>
      </c>
    </row>
    <row r="18" spans="1:14" x14ac:dyDescent="0.25">
      <c r="C18" s="1"/>
      <c r="D18" s="1"/>
      <c r="E18" s="1"/>
      <c r="F18" s="1"/>
      <c r="G18" s="1"/>
      <c r="H18" s="1"/>
      <c r="I18" s="1"/>
      <c r="K18" s="1">
        <f>I17-C17</f>
        <v>14.635799999999996</v>
      </c>
      <c r="L18" s="1">
        <f>AVERAGE(C20:I20)</f>
        <v>6.0518128571428571</v>
      </c>
      <c r="M18" s="1">
        <f>L18/60</f>
        <v>0.10086354761904762</v>
      </c>
      <c r="N18" s="1">
        <f>(K18/M18)+1</f>
        <v>146.1049496620729</v>
      </c>
    </row>
    <row r="19" spans="1:14" x14ac:dyDescent="0.25">
      <c r="C19" s="1"/>
      <c r="D19" s="1"/>
      <c r="E19" s="1"/>
      <c r="F19" s="1"/>
      <c r="G19" s="1"/>
      <c r="H19" s="1"/>
      <c r="I19" s="1"/>
    </row>
    <row r="20" spans="1:14" x14ac:dyDescent="0.25">
      <c r="B20" s="1" t="s">
        <v>36</v>
      </c>
      <c r="C20" s="1">
        <v>7.2290400000000004</v>
      </c>
      <c r="D20" s="1">
        <v>7.04962</v>
      </c>
      <c r="E20" s="1">
        <v>6.1040299999999998</v>
      </c>
      <c r="F20" s="1">
        <v>6.2532699999999997</v>
      </c>
      <c r="G20" s="1">
        <v>6.0751799999999996</v>
      </c>
      <c r="H20" s="1">
        <v>4.7115600000000004</v>
      </c>
      <c r="I20" s="1">
        <v>4.9399899999999999</v>
      </c>
    </row>
    <row r="22" spans="1:14" x14ac:dyDescent="0.25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25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25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25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3:27" x14ac:dyDescent="0.25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3:27" x14ac:dyDescent="0.25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P34" s="1"/>
      <c r="Q34" s="1"/>
    </row>
    <row r="35" spans="3:27" x14ac:dyDescent="0.25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3:27" x14ac:dyDescent="0.25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U36" s="1"/>
      <c r="V36" s="1"/>
      <c r="W36" s="1"/>
    </row>
    <row r="37" spans="3:27" x14ac:dyDescent="0.25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U37" s="1"/>
      <c r="V37" s="1"/>
      <c r="W37" s="1"/>
    </row>
    <row r="38" spans="3:27" x14ac:dyDescent="0.25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U38" s="1"/>
      <c r="V38" s="1"/>
      <c r="W38" s="1"/>
    </row>
    <row r="39" spans="3:27" x14ac:dyDescent="0.25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U39" s="1"/>
      <c r="V39" s="1"/>
      <c r="W39" s="1"/>
    </row>
    <row r="40" spans="3:27" x14ac:dyDescent="0.25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U40" s="1"/>
      <c r="V40" s="1"/>
      <c r="W40" s="1"/>
    </row>
    <row r="46" spans="3:27" x14ac:dyDescent="0.25">
      <c r="O46" s="1"/>
      <c r="P46" s="1"/>
      <c r="S46" s="1"/>
      <c r="T46" s="1"/>
      <c r="U46" s="1"/>
      <c r="V46" s="1"/>
      <c r="W46" s="1"/>
      <c r="X46" s="1"/>
      <c r="Y46" s="1"/>
      <c r="AA46" s="1"/>
    </row>
    <row r="47" spans="3:27" x14ac:dyDescent="0.25">
      <c r="O47" s="1"/>
      <c r="P47" s="1"/>
      <c r="S47" s="1"/>
      <c r="T47" s="1"/>
      <c r="U47" s="1"/>
      <c r="V47" s="1"/>
      <c r="W47" s="1"/>
      <c r="X47" s="1"/>
      <c r="Y47" s="1"/>
      <c r="AA47" s="1"/>
    </row>
    <row r="48" spans="3:27" x14ac:dyDescent="0.25">
      <c r="O48" s="1"/>
      <c r="P48" s="1"/>
      <c r="S48" s="1"/>
      <c r="T48" s="1"/>
      <c r="U48" s="1"/>
      <c r="V48" s="1"/>
      <c r="W48" s="1"/>
      <c r="X48" s="1"/>
      <c r="Y48" s="1"/>
      <c r="AA48" s="1"/>
    </row>
    <row r="49" spans="15:27" x14ac:dyDescent="0.25">
      <c r="O49" s="1"/>
      <c r="P49" s="1"/>
      <c r="S49" s="1"/>
      <c r="T49" s="1"/>
      <c r="U49" s="1"/>
      <c r="V49" s="1"/>
      <c r="W49" s="1"/>
      <c r="X49" s="1"/>
      <c r="Y49" s="1"/>
      <c r="AA49" s="1"/>
    </row>
    <row r="50" spans="15:27" x14ac:dyDescent="0.25">
      <c r="O50" s="1"/>
      <c r="P50" s="1"/>
      <c r="S50" s="1"/>
      <c r="T50" s="1"/>
      <c r="U50" s="1"/>
      <c r="V50" s="1"/>
      <c r="W50" s="1"/>
      <c r="X50" s="1"/>
      <c r="Y50" s="1"/>
      <c r="AA50" s="1"/>
    </row>
    <row r="51" spans="15:27" x14ac:dyDescent="0.25"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AA51" s="1"/>
    </row>
    <row r="52" spans="15:27" x14ac:dyDescent="0.25"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AA52" s="1"/>
    </row>
    <row r="53" spans="15:27" x14ac:dyDescent="0.25"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AA53" s="1"/>
    </row>
    <row r="54" spans="15:27" x14ac:dyDescent="0.25"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AA54" s="1"/>
    </row>
    <row r="55" spans="15:27" x14ac:dyDescent="0.25"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AA55" s="1"/>
    </row>
    <row r="56" spans="15:27" x14ac:dyDescent="0.25"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AA56" s="1"/>
    </row>
    <row r="57" spans="15:27" x14ac:dyDescent="0.25"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AA57" s="1"/>
    </row>
    <row r="58" spans="15:27" x14ac:dyDescent="0.25"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AA58" s="1"/>
    </row>
    <row r="59" spans="15:27" x14ac:dyDescent="0.25"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AA59" s="1"/>
    </row>
    <row r="60" spans="15:27" x14ac:dyDescent="0.25"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AA60" s="1"/>
    </row>
    <row r="61" spans="15:27" x14ac:dyDescent="0.25"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AA61" s="1"/>
    </row>
    <row r="62" spans="15:27" x14ac:dyDescent="0.25"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AA62" s="1"/>
    </row>
    <row r="63" spans="15:27" x14ac:dyDescent="0.25">
      <c r="O63" s="1"/>
      <c r="P63" s="1"/>
      <c r="Q63" s="1"/>
      <c r="R63" s="1"/>
      <c r="S63" s="1"/>
    </row>
    <row r="64" spans="15:27" x14ac:dyDescent="0.25">
      <c r="O64" s="1"/>
      <c r="P64" s="1"/>
      <c r="Q64" s="1"/>
      <c r="R64" s="1"/>
      <c r="S64" s="1"/>
    </row>
  </sheetData>
  <sortState xmlns:xlrd2="http://schemas.microsoft.com/office/spreadsheetml/2017/richdata2" ref="P11:Q14">
    <sortCondition ref="P11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75"/>
  <sheetViews>
    <sheetView zoomScale="53" zoomScaleNormal="53" workbookViewId="0">
      <selection sqref="A1:A1048576"/>
    </sheetView>
  </sheetViews>
  <sheetFormatPr defaultRowHeight="15" x14ac:dyDescent="0.25"/>
  <cols>
    <col min="1" max="1" width="19.140625" style="5" bestFit="1" customWidth="1"/>
    <col min="2" max="2" width="20.5703125" style="1" bestFit="1" customWidth="1"/>
    <col min="3" max="3" width="11.7109375" bestFit="1" customWidth="1"/>
    <col min="4" max="4" width="11.7109375" customWidth="1"/>
    <col min="5" max="5" width="14.85546875" bestFit="1" customWidth="1"/>
    <col min="6" max="6" width="11.7109375" bestFit="1" customWidth="1"/>
    <col min="7" max="7" width="16.7109375" bestFit="1" customWidth="1"/>
    <col min="8" max="9" width="8.42578125" bestFit="1" customWidth="1"/>
    <col min="11" max="11" width="17.140625" bestFit="1" customWidth="1"/>
    <col min="12" max="12" width="21.7109375" bestFit="1" customWidth="1"/>
    <col min="13" max="13" width="22.140625" bestFit="1" customWidth="1"/>
    <col min="20" max="20" width="18.140625" bestFit="1" customWidth="1"/>
  </cols>
  <sheetData>
    <row r="1" spans="1:20" x14ac:dyDescent="0.25">
      <c r="A1" s="5" t="s">
        <v>27</v>
      </c>
      <c r="C1" s="1" t="s">
        <v>29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34</v>
      </c>
      <c r="I1" s="1" t="s">
        <v>35</v>
      </c>
    </row>
    <row r="2" spans="1:20" x14ac:dyDescent="0.25">
      <c r="A2" s="7">
        <v>0.02</v>
      </c>
      <c r="B2" s="1" t="s">
        <v>28</v>
      </c>
      <c r="C2" s="1">
        <v>54.579799999999999</v>
      </c>
      <c r="D2" s="1">
        <v>56.149500000000003</v>
      </c>
      <c r="E2" s="1">
        <v>65.073499999999996</v>
      </c>
      <c r="F2" s="1">
        <v>65.587699999999998</v>
      </c>
      <c r="G2" s="1">
        <v>66.417599999999993</v>
      </c>
      <c r="H2" s="1">
        <v>85.333699999999993</v>
      </c>
      <c r="I2" s="1">
        <v>88.933199999999999</v>
      </c>
      <c r="K2" s="1" t="s">
        <v>2</v>
      </c>
      <c r="L2" s="1" t="s">
        <v>1</v>
      </c>
      <c r="M2" s="1" t="s">
        <v>3</v>
      </c>
      <c r="N2" s="1" t="s">
        <v>0</v>
      </c>
    </row>
    <row r="3" spans="1:20" x14ac:dyDescent="0.25">
      <c r="C3" s="1"/>
      <c r="D3" s="1"/>
      <c r="E3" s="1"/>
      <c r="F3" s="1"/>
      <c r="G3" s="1"/>
      <c r="H3" s="1"/>
      <c r="I3" s="1"/>
      <c r="K3" s="1">
        <f>I2-C2</f>
        <v>34.353400000000001</v>
      </c>
      <c r="L3" s="1">
        <f>AVERAGE(C5:I5)</f>
        <v>10.739597142857141</v>
      </c>
      <c r="M3" s="1">
        <f>L3/60</f>
        <v>0.17899328571428569</v>
      </c>
      <c r="N3" s="1">
        <f>(K3/M3)+1</f>
        <v>192.92563488015915</v>
      </c>
      <c r="Q3" s="1" t="s">
        <v>4</v>
      </c>
      <c r="R3" s="1" t="s">
        <v>5</v>
      </c>
      <c r="T3" s="1"/>
    </row>
    <row r="4" spans="1:20" x14ac:dyDescent="0.25">
      <c r="C4" s="1"/>
      <c r="D4" s="1"/>
      <c r="E4" s="1"/>
      <c r="F4" s="1"/>
      <c r="G4" s="1"/>
      <c r="H4" s="1"/>
      <c r="I4" s="1"/>
      <c r="P4" s="2">
        <v>0.16</v>
      </c>
      <c r="Q4" s="1">
        <v>5.0539999999999985</v>
      </c>
      <c r="R4" s="1">
        <v>70.643720145555321</v>
      </c>
    </row>
    <row r="5" spans="1:20" x14ac:dyDescent="0.25">
      <c r="B5" s="1" t="s">
        <v>36</v>
      </c>
      <c r="C5" s="1">
        <v>14.4573</v>
      </c>
      <c r="D5" s="1">
        <v>13.5039</v>
      </c>
      <c r="E5" s="1">
        <v>10.265000000000001</v>
      </c>
      <c r="F5" s="1">
        <v>11.177099999999999</v>
      </c>
      <c r="G5" s="1">
        <v>10.552300000000001</v>
      </c>
      <c r="H5" s="1">
        <v>7.5563000000000002</v>
      </c>
      <c r="I5" s="1">
        <v>7.6652800000000001</v>
      </c>
      <c r="P5" s="2">
        <v>0.08</v>
      </c>
      <c r="Q5" s="1">
        <v>7.8522000000000034</v>
      </c>
      <c r="R5" s="1">
        <v>94.736532879173481</v>
      </c>
    </row>
    <row r="6" spans="1:20" x14ac:dyDescent="0.25">
      <c r="P6" s="2">
        <v>0.04</v>
      </c>
      <c r="Q6" s="1">
        <v>16.269099999999995</v>
      </c>
      <c r="R6" s="1">
        <v>147.17706385925453</v>
      </c>
    </row>
    <row r="7" spans="1:20" x14ac:dyDescent="0.25">
      <c r="A7" s="7">
        <v>0.04</v>
      </c>
      <c r="B7" s="1" t="s">
        <v>28</v>
      </c>
      <c r="C7" s="1">
        <v>38.352400000000003</v>
      </c>
      <c r="D7" s="1">
        <v>38.986499999999999</v>
      </c>
      <c r="E7" s="1">
        <v>43.149700000000003</v>
      </c>
      <c r="F7" s="1">
        <v>43.395800000000001</v>
      </c>
      <c r="G7" s="1">
        <v>43.7761</v>
      </c>
      <c r="H7" s="1">
        <v>52.8322</v>
      </c>
      <c r="I7" s="1">
        <v>54.621499999999997</v>
      </c>
      <c r="J7" s="1"/>
      <c r="K7" s="1" t="s">
        <v>2</v>
      </c>
      <c r="L7" s="1" t="s">
        <v>1</v>
      </c>
      <c r="M7" s="1" t="s">
        <v>3</v>
      </c>
      <c r="N7" s="1" t="s">
        <v>0</v>
      </c>
      <c r="P7" s="2">
        <v>0.02</v>
      </c>
      <c r="Q7" s="1">
        <v>34.353400000000001</v>
      </c>
      <c r="R7" s="1">
        <v>192.92563488015915</v>
      </c>
    </row>
    <row r="8" spans="1:20" x14ac:dyDescent="0.25">
      <c r="C8" s="1"/>
      <c r="D8" s="1"/>
      <c r="E8" s="1"/>
      <c r="F8" s="1"/>
      <c r="G8" s="1"/>
      <c r="H8" s="1"/>
      <c r="I8" s="1"/>
      <c r="J8" s="1"/>
      <c r="K8" s="1">
        <f>I7-C7</f>
        <v>16.269099999999995</v>
      </c>
      <c r="L8" s="1">
        <f>AVERAGE(C10:I10)</f>
        <v>6.6778328571428576</v>
      </c>
      <c r="M8" s="1">
        <f>L8/60</f>
        <v>0.11129721428571429</v>
      </c>
      <c r="N8" s="1">
        <f>(K8/M8)+1</f>
        <v>147.17706385925453</v>
      </c>
    </row>
    <row r="9" spans="1:20" x14ac:dyDescent="0.2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20" x14ac:dyDescent="0.25">
      <c r="B10" s="1" t="s">
        <v>36</v>
      </c>
      <c r="C10" s="1">
        <v>8.0209399999999995</v>
      </c>
      <c r="D10" s="1">
        <v>7.4180700000000002</v>
      </c>
      <c r="E10" s="1">
        <v>6.5885699999999998</v>
      </c>
      <c r="F10" s="1">
        <v>6.8037400000000003</v>
      </c>
      <c r="G10" s="1">
        <v>6.9616499999999997</v>
      </c>
      <c r="H10" s="1">
        <v>5.5305299999999997</v>
      </c>
      <c r="I10" s="1">
        <v>5.4213300000000002</v>
      </c>
      <c r="J10" s="1"/>
      <c r="K10" s="1"/>
      <c r="L10" s="1"/>
      <c r="M10" s="1"/>
      <c r="N10" s="1"/>
    </row>
    <row r="12" spans="1:20" x14ac:dyDescent="0.25">
      <c r="A12" s="7">
        <v>0.08</v>
      </c>
      <c r="B12" s="1" t="s">
        <v>28</v>
      </c>
      <c r="C12" s="1">
        <v>23.767499999999998</v>
      </c>
      <c r="D12" s="1">
        <v>24.01</v>
      </c>
      <c r="E12" s="1">
        <v>25.882300000000001</v>
      </c>
      <c r="F12" s="1">
        <v>25.994700000000002</v>
      </c>
      <c r="G12" s="1">
        <v>26.162299999999998</v>
      </c>
      <c r="H12" s="1">
        <v>30.6311</v>
      </c>
      <c r="I12" s="1">
        <v>31.619700000000002</v>
      </c>
      <c r="J12" s="1"/>
      <c r="K12" s="1" t="s">
        <v>2</v>
      </c>
      <c r="L12" s="1" t="s">
        <v>1</v>
      </c>
      <c r="M12" s="1" t="s">
        <v>3</v>
      </c>
      <c r="N12" s="1" t="s">
        <v>0</v>
      </c>
    </row>
    <row r="13" spans="1:20" x14ac:dyDescent="0.25">
      <c r="C13" s="1"/>
      <c r="D13" s="1"/>
      <c r="E13" s="1"/>
      <c r="F13" s="1"/>
      <c r="G13" s="1"/>
      <c r="H13" s="1"/>
      <c r="I13" s="1"/>
      <c r="J13" s="1"/>
      <c r="K13" s="1">
        <f>I12-C12</f>
        <v>7.8522000000000034</v>
      </c>
      <c r="L13" s="1">
        <f>AVERAGE(C15:I15)</f>
        <v>5.0261300000000002</v>
      </c>
      <c r="M13" s="1">
        <f>L13/60</f>
        <v>8.3768833333333334E-2</v>
      </c>
      <c r="N13" s="1">
        <f>(K13/M13)+1</f>
        <v>94.736532879173481</v>
      </c>
    </row>
    <row r="14" spans="1:20" x14ac:dyDescent="0.25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Q14" s="1"/>
      <c r="R14" s="1"/>
    </row>
    <row r="15" spans="1:20" x14ac:dyDescent="0.25">
      <c r="B15" s="1" t="s">
        <v>36</v>
      </c>
      <c r="C15" s="1">
        <v>5.8312499999999998</v>
      </c>
      <c r="D15" s="1">
        <v>5.4866099999999998</v>
      </c>
      <c r="E15" s="1">
        <v>4.8051199999999996</v>
      </c>
      <c r="F15" s="1">
        <v>5.1402900000000002</v>
      </c>
      <c r="G15" s="1">
        <v>4.8710399999999998</v>
      </c>
      <c r="H15" s="1">
        <v>4.2141599999999997</v>
      </c>
      <c r="I15" s="1">
        <v>4.8344399999999998</v>
      </c>
      <c r="J15" s="1"/>
      <c r="K15" s="1"/>
      <c r="L15" s="1"/>
      <c r="M15" s="1"/>
      <c r="N15" s="1"/>
      <c r="Q15" s="1"/>
      <c r="R15" s="1"/>
    </row>
    <row r="16" spans="1:20" x14ac:dyDescent="0.25">
      <c r="Q16" s="1"/>
      <c r="R16" s="1"/>
    </row>
    <row r="17" spans="1:18" x14ac:dyDescent="0.25">
      <c r="A17" s="7">
        <v>0.16</v>
      </c>
      <c r="B17" s="1" t="s">
        <v>28</v>
      </c>
      <c r="C17" s="1">
        <v>20.853200000000001</v>
      </c>
      <c r="D17" s="1">
        <v>20.943100000000001</v>
      </c>
      <c r="E17" s="1">
        <v>22.0825</v>
      </c>
      <c r="F17" s="1">
        <v>22.160599999999999</v>
      </c>
      <c r="G17" s="1">
        <v>22.269300000000001</v>
      </c>
      <c r="H17" s="1">
        <v>25.1617</v>
      </c>
      <c r="I17" s="1">
        <v>25.9072</v>
      </c>
      <c r="J17" s="1"/>
      <c r="K17" s="1" t="s">
        <v>2</v>
      </c>
      <c r="L17" s="1" t="s">
        <v>1</v>
      </c>
      <c r="M17" s="1" t="s">
        <v>3</v>
      </c>
      <c r="N17" s="1" t="s">
        <v>0</v>
      </c>
      <c r="Q17" s="1"/>
      <c r="R17" s="1"/>
    </row>
    <row r="18" spans="1:18" x14ac:dyDescent="0.25">
      <c r="C18" s="1"/>
      <c r="D18" s="1"/>
      <c r="E18" s="1"/>
      <c r="F18" s="1"/>
      <c r="G18" s="1"/>
      <c r="H18" s="1"/>
      <c r="I18" s="1"/>
      <c r="J18" s="1"/>
      <c r="K18" s="1">
        <f>I17-C17</f>
        <v>5.0539999999999985</v>
      </c>
      <c r="L18" s="1">
        <f>AVERAGE(C20:I20)</f>
        <v>4.3541614285714285</v>
      </c>
      <c r="M18" s="1">
        <f>L18/60</f>
        <v>7.2569357142857144E-2</v>
      </c>
      <c r="N18" s="1">
        <f>(K18/M18)+1</f>
        <v>70.643720145555321</v>
      </c>
    </row>
    <row r="19" spans="1:18" x14ac:dyDescent="0.25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8" x14ac:dyDescent="0.25">
      <c r="B20" s="1" t="s">
        <v>36</v>
      </c>
      <c r="C20" s="1">
        <v>3.8375599999999999</v>
      </c>
      <c r="D20" s="1">
        <v>4.4316399999999998</v>
      </c>
      <c r="E20" s="1">
        <v>4.3384</v>
      </c>
      <c r="F20" s="1">
        <v>4.65585</v>
      </c>
      <c r="G20" s="1">
        <v>5.0198</v>
      </c>
      <c r="H20" s="1">
        <v>3.7131699999999999</v>
      </c>
      <c r="I20" s="1">
        <v>4.48271</v>
      </c>
      <c r="J20" s="1"/>
      <c r="K20" s="1"/>
      <c r="L20" s="1"/>
      <c r="M20" s="1"/>
      <c r="N20" s="1"/>
    </row>
    <row r="22" spans="1:18" x14ac:dyDescent="0.25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8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8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8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8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8" x14ac:dyDescent="0.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8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8" x14ac:dyDescent="0.25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8" x14ac:dyDescent="0.25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8" x14ac:dyDescent="0.25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8" x14ac:dyDescent="0.25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3:14" x14ac:dyDescent="0.25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3:14" x14ac:dyDescent="0.25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3:14" x14ac:dyDescent="0.25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3:14" x14ac:dyDescent="0.25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3:14" x14ac:dyDescent="0.25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3:14" x14ac:dyDescent="0.25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3:14" x14ac:dyDescent="0.25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3:14" x14ac:dyDescent="0.25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51" spans="15:28" x14ac:dyDescent="0.25">
      <c r="O51" s="1"/>
      <c r="P51" s="1"/>
      <c r="Q51" s="1"/>
      <c r="R51" s="1"/>
      <c r="U51" s="1"/>
      <c r="X51" s="1"/>
      <c r="Y51" s="1"/>
      <c r="Z51" s="1"/>
      <c r="AB51" s="1"/>
    </row>
    <row r="52" spans="15:28" x14ac:dyDescent="0.25">
      <c r="O52" s="1"/>
      <c r="P52" s="1"/>
      <c r="Q52" s="1"/>
      <c r="R52" s="1"/>
      <c r="U52" s="1"/>
      <c r="X52" s="1"/>
      <c r="Y52" s="1"/>
      <c r="Z52" s="1"/>
      <c r="AB52" s="1"/>
    </row>
    <row r="53" spans="15:28" x14ac:dyDescent="0.25">
      <c r="X53" s="1"/>
      <c r="Y53" s="1"/>
      <c r="Z53" s="1"/>
      <c r="AB53" s="1"/>
    </row>
    <row r="54" spans="15:28" x14ac:dyDescent="0.25">
      <c r="X54" s="1"/>
      <c r="Y54" s="1"/>
      <c r="Z54" s="1"/>
      <c r="AB54" s="1"/>
    </row>
    <row r="55" spans="15:28" x14ac:dyDescent="0.25">
      <c r="X55" s="1"/>
      <c r="Y55" s="1"/>
      <c r="Z55" s="1"/>
      <c r="AB55" s="1"/>
    </row>
    <row r="56" spans="15:28" x14ac:dyDescent="0.25">
      <c r="T56" s="1"/>
      <c r="U56" s="1"/>
      <c r="X56" s="1"/>
      <c r="Y56" s="1"/>
      <c r="Z56" s="1"/>
      <c r="AB56" s="1"/>
    </row>
    <row r="57" spans="15:28" x14ac:dyDescent="0.25">
      <c r="T57" s="1"/>
      <c r="U57" s="1"/>
      <c r="X57" s="1"/>
      <c r="Y57" s="1"/>
      <c r="Z57" s="1"/>
      <c r="AB57" s="1"/>
    </row>
    <row r="58" spans="15:28" x14ac:dyDescent="0.25">
      <c r="X58" s="1"/>
      <c r="Y58" s="1"/>
      <c r="Z58" s="1"/>
      <c r="AB58" s="1"/>
    </row>
    <row r="59" spans="15:28" x14ac:dyDescent="0.25">
      <c r="X59" s="1"/>
      <c r="Y59" s="1"/>
      <c r="Z59" s="1"/>
      <c r="AB59" s="1"/>
    </row>
    <row r="60" spans="15:28" x14ac:dyDescent="0.25">
      <c r="X60" s="1"/>
      <c r="Y60" s="1"/>
      <c r="Z60" s="1"/>
      <c r="AB60" s="1"/>
    </row>
    <row r="61" spans="15:28" x14ac:dyDescent="0.25">
      <c r="T61" s="1"/>
      <c r="U61" s="1"/>
      <c r="X61" s="1"/>
      <c r="Y61" s="1"/>
      <c r="Z61" s="1"/>
      <c r="AB61" s="1"/>
    </row>
    <row r="62" spans="15:28" x14ac:dyDescent="0.25">
      <c r="T62" s="1"/>
      <c r="U62" s="1"/>
      <c r="X62" s="1"/>
      <c r="Y62" s="1"/>
      <c r="Z62" s="1"/>
      <c r="AB62" s="1"/>
    </row>
    <row r="63" spans="15:28" x14ac:dyDescent="0.25">
      <c r="X63" s="1"/>
      <c r="Y63" s="1"/>
      <c r="Z63" s="1"/>
      <c r="AB63" s="1"/>
    </row>
    <row r="64" spans="15:28" x14ac:dyDescent="0.25">
      <c r="X64" s="1"/>
      <c r="Y64" s="1"/>
      <c r="Z64" s="1"/>
      <c r="AB64" s="1"/>
    </row>
    <row r="65" spans="17:28" x14ac:dyDescent="0.25">
      <c r="X65" s="1"/>
      <c r="Y65" s="1"/>
      <c r="Z65" s="1"/>
      <c r="AB65" s="1"/>
    </row>
    <row r="66" spans="17:28" x14ac:dyDescent="0.25">
      <c r="T66" s="1"/>
      <c r="U66" s="1"/>
      <c r="X66" s="1"/>
      <c r="Y66" s="1"/>
      <c r="Z66" s="1"/>
      <c r="AB66" s="1"/>
    </row>
    <row r="67" spans="17:28" x14ac:dyDescent="0.25">
      <c r="T67" s="1"/>
      <c r="U67" s="1"/>
      <c r="X67" s="1"/>
      <c r="Y67" s="1"/>
      <c r="Z67" s="1"/>
      <c r="AB67" s="1"/>
    </row>
    <row r="68" spans="17:28" x14ac:dyDescent="0.25">
      <c r="X68" s="1"/>
      <c r="Y68" s="1"/>
      <c r="Z68" s="1"/>
    </row>
    <row r="69" spans="17:28" x14ac:dyDescent="0.25">
      <c r="X69" s="1"/>
      <c r="Y69" s="1"/>
      <c r="Z69" s="1"/>
    </row>
    <row r="70" spans="17:28" x14ac:dyDescent="0.25">
      <c r="X70" s="1"/>
      <c r="Y70" s="1"/>
      <c r="Z70" s="1"/>
    </row>
    <row r="71" spans="17:28" x14ac:dyDescent="0.25">
      <c r="Q71" s="1"/>
      <c r="R71" s="1"/>
      <c r="S71" s="1"/>
      <c r="X71" s="1"/>
      <c r="Y71" s="1"/>
      <c r="Z71" s="1"/>
    </row>
    <row r="72" spans="17:28" x14ac:dyDescent="0.25">
      <c r="Q72" s="1"/>
      <c r="R72" s="1"/>
      <c r="S72" s="1"/>
      <c r="X72" s="1"/>
      <c r="Y72" s="1"/>
      <c r="Z72" s="1"/>
    </row>
    <row r="73" spans="17:28" x14ac:dyDescent="0.25">
      <c r="Q73" s="1"/>
      <c r="R73" s="1"/>
      <c r="S73" s="1"/>
    </row>
    <row r="74" spans="17:28" x14ac:dyDescent="0.25">
      <c r="Q74" s="1"/>
      <c r="R74" s="1"/>
      <c r="S74" s="1"/>
    </row>
    <row r="75" spans="17:28" x14ac:dyDescent="0.25">
      <c r="Q75" s="1"/>
      <c r="R75" s="1"/>
      <c r="S75" s="1"/>
    </row>
  </sheetData>
  <sortState xmlns:xlrd2="http://schemas.microsoft.com/office/spreadsheetml/2017/richdata2" ref="Q4:R7">
    <sortCondition ref="Q4"/>
  </sortState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99"/>
  <sheetViews>
    <sheetView zoomScale="72" zoomScaleNormal="72" workbookViewId="0">
      <selection sqref="A1:A1048576"/>
    </sheetView>
  </sheetViews>
  <sheetFormatPr defaultRowHeight="15" x14ac:dyDescent="0.25"/>
  <cols>
    <col min="1" max="1" width="17.7109375" style="5" bestFit="1" customWidth="1"/>
    <col min="2" max="2" width="17.7109375" style="1" customWidth="1"/>
    <col min="3" max="3" width="12.5703125" bestFit="1" customWidth="1"/>
    <col min="4" max="4" width="11.85546875" bestFit="1" customWidth="1"/>
    <col min="5" max="5" width="15.42578125" bestFit="1" customWidth="1"/>
    <col min="6" max="6" width="12.5703125" bestFit="1" customWidth="1"/>
    <col min="7" max="7" width="17.42578125" bestFit="1" customWidth="1"/>
    <col min="8" max="9" width="8.85546875" bestFit="1" customWidth="1"/>
    <col min="11" max="11" width="19.5703125" bestFit="1" customWidth="1"/>
    <col min="12" max="12" width="25.140625" bestFit="1" customWidth="1"/>
    <col min="13" max="13" width="25.5703125" bestFit="1" customWidth="1"/>
    <col min="14" max="14" width="13.140625" bestFit="1" customWidth="1"/>
    <col min="21" max="21" width="19.42578125" bestFit="1" customWidth="1"/>
  </cols>
  <sheetData>
    <row r="1" spans="1:23" x14ac:dyDescent="0.25">
      <c r="A1" s="5" t="s">
        <v>27</v>
      </c>
      <c r="C1" s="1" t="s">
        <v>29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34</v>
      </c>
      <c r="I1" s="1" t="s">
        <v>35</v>
      </c>
      <c r="J1" s="1"/>
      <c r="K1" s="1"/>
    </row>
    <row r="2" spans="1:23" x14ac:dyDescent="0.25">
      <c r="A2" s="7">
        <v>0.16</v>
      </c>
      <c r="B2" s="1" t="s">
        <v>28</v>
      </c>
      <c r="C2" s="1">
        <v>20.069900000000001</v>
      </c>
      <c r="D2" s="1">
        <v>20.187100000000001</v>
      </c>
      <c r="E2" s="1">
        <v>21.599399999999999</v>
      </c>
      <c r="F2" s="1">
        <v>21.693300000000001</v>
      </c>
      <c r="G2" s="1">
        <v>21.816800000000001</v>
      </c>
      <c r="H2" s="1">
        <v>25.1861</v>
      </c>
      <c r="I2" s="1">
        <v>25.977499999999999</v>
      </c>
      <c r="J2" s="1"/>
      <c r="K2" s="1" t="s">
        <v>2</v>
      </c>
      <c r="L2" s="1" t="s">
        <v>1</v>
      </c>
      <c r="M2" s="1" t="s">
        <v>3</v>
      </c>
      <c r="N2" s="1" t="s">
        <v>0</v>
      </c>
    </row>
    <row r="3" spans="1:23" x14ac:dyDescent="0.25">
      <c r="C3" s="1"/>
      <c r="D3" s="1"/>
      <c r="E3" s="1"/>
      <c r="F3" s="1"/>
      <c r="G3" s="1"/>
      <c r="H3" s="1"/>
      <c r="I3" s="1"/>
      <c r="J3" s="1"/>
      <c r="K3" s="1">
        <f>I2-C2</f>
        <v>5.9075999999999986</v>
      </c>
      <c r="L3" s="1">
        <f>AVERAGE(C5:I5)</f>
        <v>4.4102885714285716</v>
      </c>
      <c r="M3" s="1">
        <f>L3/60</f>
        <v>7.3504809523809528E-2</v>
      </c>
      <c r="N3" s="1">
        <f>(K3/M3)+1</f>
        <v>81.370251120593963</v>
      </c>
      <c r="Q3" s="1" t="s">
        <v>4</v>
      </c>
      <c r="R3" s="1" t="s">
        <v>5</v>
      </c>
    </row>
    <row r="4" spans="1:23" x14ac:dyDescent="0.25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>
        <v>16</v>
      </c>
      <c r="Q4">
        <v>5.9075999999999986</v>
      </c>
      <c r="R4">
        <v>81.370251120593963</v>
      </c>
    </row>
    <row r="5" spans="1:23" x14ac:dyDescent="0.25">
      <c r="B5" s="1" t="s">
        <v>36</v>
      </c>
      <c r="C5" s="1">
        <v>4.63741</v>
      </c>
      <c r="D5" s="1">
        <v>4.4659300000000002</v>
      </c>
      <c r="E5" s="1">
        <v>4.2390400000000001</v>
      </c>
      <c r="F5" s="1">
        <v>5.1174499999999998</v>
      </c>
      <c r="G5" s="1">
        <v>4.4874400000000003</v>
      </c>
      <c r="H5" s="1">
        <v>3.7965</v>
      </c>
      <c r="I5" s="1">
        <v>4.1282500000000004</v>
      </c>
      <c r="J5" s="1"/>
      <c r="K5" s="1"/>
      <c r="L5" s="1"/>
      <c r="M5" s="1"/>
      <c r="N5" s="1"/>
      <c r="P5">
        <v>8</v>
      </c>
      <c r="Q5">
        <v>11.575200000000002</v>
      </c>
      <c r="R5">
        <v>146.22777499299494</v>
      </c>
    </row>
    <row r="6" spans="1:23" x14ac:dyDescent="0.25">
      <c r="P6">
        <v>4</v>
      </c>
      <c r="Q6">
        <v>24.54160000000001</v>
      </c>
      <c r="R6">
        <v>189.07175702832868</v>
      </c>
    </row>
    <row r="7" spans="1:23" x14ac:dyDescent="0.25">
      <c r="A7" s="7">
        <v>0.08</v>
      </c>
      <c r="B7" s="1" t="s">
        <v>28</v>
      </c>
      <c r="C7" s="1">
        <v>32.569099999999999</v>
      </c>
      <c r="D7" s="1">
        <v>32.8857</v>
      </c>
      <c r="E7" s="1">
        <v>35.778199999999998</v>
      </c>
      <c r="F7" s="1">
        <v>35.9619</v>
      </c>
      <c r="G7" s="1">
        <v>36.223999999999997</v>
      </c>
      <c r="H7" s="1">
        <v>42.7864</v>
      </c>
      <c r="I7" s="1">
        <v>44.144300000000001</v>
      </c>
      <c r="K7" s="1" t="s">
        <v>2</v>
      </c>
      <c r="L7" s="1" t="s">
        <v>1</v>
      </c>
      <c r="M7" s="1" t="s">
        <v>3</v>
      </c>
      <c r="N7" s="1" t="s">
        <v>0</v>
      </c>
      <c r="P7">
        <v>2</v>
      </c>
      <c r="Q7">
        <v>53.905499999999989</v>
      </c>
      <c r="R7">
        <v>266.82562500454969</v>
      </c>
    </row>
    <row r="8" spans="1:23" x14ac:dyDescent="0.25">
      <c r="C8" s="1"/>
      <c r="D8" s="1"/>
      <c r="E8" s="1"/>
      <c r="F8" s="1"/>
      <c r="G8" s="1"/>
      <c r="H8" s="1"/>
      <c r="I8" s="1"/>
      <c r="K8" s="1">
        <f>I7-C7</f>
        <v>11.575200000000002</v>
      </c>
      <c r="L8" s="1">
        <f>AVERAGE(C10:I10)</f>
        <v>4.7822257142857145</v>
      </c>
      <c r="M8" s="1">
        <f>L8/60</f>
        <v>7.9703761904761902E-2</v>
      </c>
      <c r="N8" s="1">
        <f>(K8/M8)+1</f>
        <v>146.22777499299494</v>
      </c>
    </row>
    <row r="9" spans="1:23" x14ac:dyDescent="0.25">
      <c r="C9" s="1"/>
      <c r="D9" s="1"/>
      <c r="E9" s="1"/>
      <c r="F9" s="1"/>
      <c r="G9" s="1"/>
      <c r="H9" s="1"/>
      <c r="I9" s="1"/>
    </row>
    <row r="10" spans="1:23" x14ac:dyDescent="0.25">
      <c r="B10" s="1" t="s">
        <v>36</v>
      </c>
      <c r="C10" s="1">
        <v>5.2879300000000002</v>
      </c>
      <c r="D10" s="1">
        <v>5.2700399999999998</v>
      </c>
      <c r="E10" s="1">
        <v>4.7452800000000002</v>
      </c>
      <c r="F10" s="1">
        <v>4.9524299999999997</v>
      </c>
      <c r="G10" s="1">
        <v>4.5101699999999996</v>
      </c>
      <c r="H10" s="1">
        <v>4.3386100000000001</v>
      </c>
      <c r="I10" s="1">
        <v>4.3711200000000003</v>
      </c>
    </row>
    <row r="12" spans="1:23" x14ac:dyDescent="0.25">
      <c r="A12" s="7">
        <v>0.04</v>
      </c>
      <c r="B12" s="1" t="s">
        <v>28</v>
      </c>
      <c r="C12" s="1">
        <v>47.699599999999997</v>
      </c>
      <c r="D12" s="1">
        <v>48.5398</v>
      </c>
      <c r="E12" s="1">
        <v>54.759700000000002</v>
      </c>
      <c r="F12" s="1">
        <v>55.1526</v>
      </c>
      <c r="G12" s="1">
        <v>55.723300000000002</v>
      </c>
      <c r="H12" s="1">
        <v>69.534099999999995</v>
      </c>
      <c r="I12" s="1">
        <v>72.241200000000006</v>
      </c>
      <c r="K12" s="1" t="s">
        <v>2</v>
      </c>
      <c r="L12" s="1" t="s">
        <v>1</v>
      </c>
      <c r="M12" s="1" t="s">
        <v>3</v>
      </c>
      <c r="N12" s="1" t="s">
        <v>0</v>
      </c>
    </row>
    <row r="13" spans="1:23" x14ac:dyDescent="0.25">
      <c r="C13" s="1"/>
      <c r="D13" s="1"/>
      <c r="E13" s="1"/>
      <c r="F13" s="1"/>
      <c r="G13" s="1"/>
      <c r="H13" s="1"/>
      <c r="I13" s="1"/>
      <c r="K13" s="1">
        <f>I12-C12</f>
        <v>24.54160000000001</v>
      </c>
      <c r="L13" s="1">
        <f>AVERAGE(C15:I15)</f>
        <v>7.8294371428571434</v>
      </c>
      <c r="M13" s="1">
        <f>L13/60</f>
        <v>0.13049061904761905</v>
      </c>
      <c r="N13" s="1">
        <f>(K13/M13)+1</f>
        <v>189.07175702832868</v>
      </c>
    </row>
    <row r="14" spans="1:23" x14ac:dyDescent="0.25">
      <c r="C14" s="1"/>
      <c r="D14" s="1"/>
      <c r="E14" s="1"/>
      <c r="F14" s="1"/>
      <c r="G14" s="1"/>
      <c r="H14" s="1"/>
      <c r="I14" s="1"/>
      <c r="T14" s="1"/>
      <c r="U14" s="1"/>
      <c r="V14" s="1"/>
      <c r="W14" s="1"/>
    </row>
    <row r="15" spans="1:23" x14ac:dyDescent="0.25">
      <c r="B15" s="1" t="s">
        <v>36</v>
      </c>
      <c r="C15" s="1">
        <v>9.1478199999999994</v>
      </c>
      <c r="D15" s="1">
        <v>8.7378099999999996</v>
      </c>
      <c r="E15" s="1">
        <v>7.5969800000000003</v>
      </c>
      <c r="F15" s="1">
        <v>8.4378799999999998</v>
      </c>
      <c r="G15" s="1">
        <v>7.4064899999999998</v>
      </c>
      <c r="H15" s="1">
        <v>6.7004900000000003</v>
      </c>
      <c r="I15" s="1">
        <v>6.7785900000000003</v>
      </c>
      <c r="T15" s="3"/>
      <c r="U15" s="3"/>
      <c r="V15" s="3"/>
      <c r="W15" s="3"/>
    </row>
    <row r="16" spans="1:23" x14ac:dyDescent="0.25">
      <c r="T16" s="3"/>
      <c r="U16" s="3"/>
      <c r="V16" s="3"/>
      <c r="W16" s="3"/>
    </row>
    <row r="17" spans="1:23" x14ac:dyDescent="0.25">
      <c r="A17" s="7">
        <v>0.02</v>
      </c>
      <c r="B17" s="1" t="s">
        <v>28</v>
      </c>
      <c r="C17" s="1">
        <v>74.938500000000005</v>
      </c>
      <c r="D17" s="1">
        <v>77.169499999999999</v>
      </c>
      <c r="E17" s="1">
        <v>91.087599999999995</v>
      </c>
      <c r="F17" s="1">
        <v>91.909000000000006</v>
      </c>
      <c r="G17" s="1">
        <v>93.194599999999994</v>
      </c>
      <c r="H17" s="1">
        <v>122.899</v>
      </c>
      <c r="I17" s="1">
        <v>128.84399999999999</v>
      </c>
      <c r="K17" s="1" t="s">
        <v>2</v>
      </c>
      <c r="L17" s="1" t="s">
        <v>1</v>
      </c>
      <c r="M17" s="1" t="s">
        <v>3</v>
      </c>
      <c r="N17" s="1" t="s">
        <v>0</v>
      </c>
      <c r="T17" s="3"/>
      <c r="U17" s="3"/>
      <c r="V17" s="3"/>
      <c r="W17" s="3"/>
    </row>
    <row r="18" spans="1:23" x14ac:dyDescent="0.25">
      <c r="C18" s="1"/>
      <c r="D18" s="1"/>
      <c r="E18" s="1"/>
      <c r="F18" s="1"/>
      <c r="G18" s="1"/>
      <c r="H18" s="1"/>
      <c r="I18" s="1"/>
      <c r="K18" s="1">
        <f>I17-C17</f>
        <v>53.905499999999989</v>
      </c>
      <c r="L18" s="1">
        <f>AVERAGE(C20:I20)</f>
        <v>12.167111428571429</v>
      </c>
      <c r="M18" s="1">
        <f>L18/60</f>
        <v>0.20278519047619048</v>
      </c>
      <c r="N18" s="1">
        <f>(K18/M18)+1</f>
        <v>266.82562500454969</v>
      </c>
      <c r="T18" s="3"/>
      <c r="U18" s="3"/>
      <c r="V18" s="3"/>
      <c r="W18" s="3"/>
    </row>
    <row r="19" spans="1:23" x14ac:dyDescent="0.25">
      <c r="C19" s="1"/>
      <c r="D19" s="1"/>
      <c r="E19" s="1"/>
      <c r="F19" s="1"/>
      <c r="G19" s="1"/>
      <c r="H19" s="1"/>
      <c r="I19" s="1"/>
    </row>
    <row r="20" spans="1:23" x14ac:dyDescent="0.25">
      <c r="B20" s="1" t="s">
        <v>36</v>
      </c>
      <c r="C20" s="1">
        <v>15.1175</v>
      </c>
      <c r="D20" s="1">
        <v>14.066000000000001</v>
      </c>
      <c r="E20" s="1">
        <v>12.0824</v>
      </c>
      <c r="F20" s="1">
        <v>12.321999999999999</v>
      </c>
      <c r="G20" s="1">
        <v>12.1267</v>
      </c>
      <c r="H20" s="1">
        <v>9.8071300000000008</v>
      </c>
      <c r="I20" s="1">
        <v>9.6480499999999996</v>
      </c>
    </row>
    <row r="21" spans="1:23" x14ac:dyDescent="0.25">
      <c r="A21" s="7"/>
      <c r="B21" s="2"/>
      <c r="K21" s="1"/>
      <c r="L21" s="1"/>
      <c r="M21" s="1"/>
      <c r="N21" s="1"/>
    </row>
    <row r="22" spans="1:23" x14ac:dyDescent="0.25">
      <c r="K22" s="1"/>
      <c r="L22" s="1"/>
      <c r="M22" s="1"/>
      <c r="N22" s="1"/>
    </row>
    <row r="24" spans="1:23" x14ac:dyDescent="0.25">
      <c r="J24" s="1"/>
      <c r="K24" s="1"/>
      <c r="L24" s="1"/>
      <c r="M24" s="1"/>
    </row>
    <row r="25" spans="1:23" x14ac:dyDescent="0.25">
      <c r="J25" s="1"/>
      <c r="K25" s="1"/>
      <c r="L25" s="1"/>
      <c r="M25" s="1"/>
    </row>
    <row r="31" spans="1:23" x14ac:dyDescent="0.25">
      <c r="P31" s="1"/>
      <c r="Q31" s="1"/>
      <c r="R31" s="1"/>
    </row>
    <row r="32" spans="1:23" x14ac:dyDescent="0.25">
      <c r="P32" s="1"/>
      <c r="Q32" s="1"/>
      <c r="R32" s="1"/>
    </row>
    <row r="56" spans="1:14" x14ac:dyDescent="0.2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x14ac:dyDescent="0.2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x14ac:dyDescent="0.25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x14ac:dyDescent="0.2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1" spans="1:14" x14ac:dyDescent="0.25">
      <c r="A61" s="7"/>
      <c r="B61" s="2"/>
      <c r="K61" s="1"/>
      <c r="L61" s="1"/>
      <c r="M61" s="1"/>
      <c r="N61" s="1"/>
    </row>
    <row r="62" spans="1:14" x14ac:dyDescent="0.25">
      <c r="K62" s="1"/>
      <c r="L62" s="1"/>
      <c r="M62" s="1"/>
      <c r="N62" s="1"/>
    </row>
    <row r="67" spans="17:24" x14ac:dyDescent="0.25">
      <c r="V67" s="1"/>
      <c r="W67" s="1"/>
      <c r="X67" s="1"/>
    </row>
    <row r="68" spans="17:24" x14ac:dyDescent="0.25">
      <c r="V68" s="1"/>
      <c r="W68" s="1"/>
      <c r="X68" s="1"/>
    </row>
    <row r="69" spans="17:24" x14ac:dyDescent="0.25">
      <c r="V69" s="1"/>
      <c r="W69" s="1"/>
      <c r="X69" s="1"/>
    </row>
    <row r="70" spans="17:24" x14ac:dyDescent="0.25">
      <c r="V70" s="1"/>
      <c r="W70" s="1"/>
      <c r="X70" s="1"/>
    </row>
    <row r="71" spans="17:24" x14ac:dyDescent="0.25">
      <c r="V71" s="1"/>
      <c r="W71" s="1"/>
      <c r="X71" s="1"/>
    </row>
    <row r="76" spans="17:24" x14ac:dyDescent="0.25">
      <c r="Q76" s="1"/>
      <c r="R76" s="1"/>
      <c r="U76" s="1"/>
      <c r="V76" s="1"/>
      <c r="W76" s="1"/>
    </row>
    <row r="77" spans="17:24" x14ac:dyDescent="0.25">
      <c r="Q77" s="1"/>
      <c r="R77" s="1"/>
      <c r="U77" s="1"/>
      <c r="V77" s="1"/>
      <c r="W77" s="1"/>
    </row>
    <row r="78" spans="17:24" x14ac:dyDescent="0.25">
      <c r="Q78" s="1"/>
      <c r="R78" s="1"/>
    </row>
    <row r="79" spans="17:24" x14ac:dyDescent="0.25">
      <c r="Q79" s="1"/>
      <c r="R79" s="1"/>
    </row>
    <row r="80" spans="17:24" x14ac:dyDescent="0.25">
      <c r="Q80" s="1"/>
      <c r="R80" s="1"/>
    </row>
    <row r="81" spans="3:25" x14ac:dyDescent="0.25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Q81" s="1"/>
      <c r="R81" s="1"/>
      <c r="U81" s="1"/>
      <c r="V81" s="1"/>
      <c r="W81" s="1"/>
      <c r="Y81" s="1"/>
    </row>
    <row r="82" spans="3:25" x14ac:dyDescent="0.25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Q82" s="1"/>
      <c r="R82" s="1"/>
      <c r="U82" s="1"/>
      <c r="V82" s="1"/>
      <c r="W82" s="1"/>
      <c r="Y82" s="1"/>
    </row>
    <row r="83" spans="3:25" x14ac:dyDescent="0.25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Q83" s="1"/>
      <c r="R83" s="1"/>
      <c r="Y83" s="1"/>
    </row>
    <row r="84" spans="3:25" x14ac:dyDescent="0.25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Q84" s="1"/>
      <c r="R84" s="1"/>
      <c r="Y84" s="1"/>
    </row>
    <row r="85" spans="3:25" x14ac:dyDescent="0.25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Q85" s="1"/>
      <c r="R85" s="1"/>
      <c r="Y85" s="1"/>
    </row>
    <row r="86" spans="3:25" x14ac:dyDescent="0.25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Q86" s="1"/>
      <c r="R86" s="1"/>
      <c r="U86" s="1"/>
      <c r="V86" s="1"/>
      <c r="W86" s="1"/>
      <c r="Y86" s="1"/>
    </row>
    <row r="87" spans="3:25" x14ac:dyDescent="0.25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Q87" s="1"/>
      <c r="R87" s="1"/>
      <c r="U87" s="1"/>
      <c r="V87" s="1"/>
      <c r="W87" s="1"/>
      <c r="Y87" s="1"/>
    </row>
    <row r="88" spans="3:25" x14ac:dyDescent="0.25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Q88" s="1"/>
      <c r="R88" s="1"/>
      <c r="Y88" s="1"/>
    </row>
    <row r="89" spans="3:25" x14ac:dyDescent="0.25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Q89" s="1"/>
      <c r="R89" s="1"/>
      <c r="Y89" s="1"/>
    </row>
    <row r="90" spans="3:25" x14ac:dyDescent="0.25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Q90" s="1"/>
      <c r="R90" s="1"/>
      <c r="Y90" s="1"/>
    </row>
    <row r="91" spans="3:25" x14ac:dyDescent="0.25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Q91" s="1"/>
      <c r="R91" s="1"/>
      <c r="U91" s="1"/>
      <c r="V91" s="1"/>
      <c r="W91" s="1"/>
      <c r="Y91" s="1"/>
    </row>
    <row r="92" spans="3:25" x14ac:dyDescent="0.25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Q92" s="1"/>
      <c r="R92" s="1"/>
      <c r="U92" s="1"/>
      <c r="V92" s="1"/>
      <c r="W92" s="1"/>
      <c r="Y92" s="1"/>
    </row>
    <row r="93" spans="3:25" x14ac:dyDescent="0.25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Y93" s="1"/>
    </row>
    <row r="94" spans="3:25" x14ac:dyDescent="0.25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Y94" s="1"/>
    </row>
    <row r="95" spans="3:25" x14ac:dyDescent="0.25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Y95" s="1"/>
    </row>
    <row r="96" spans="3:25" x14ac:dyDescent="0.25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Q96" s="1"/>
      <c r="R96" s="1"/>
      <c r="U96" s="1"/>
      <c r="V96" s="1"/>
      <c r="W96" s="1"/>
      <c r="Y96" s="1"/>
    </row>
    <row r="97" spans="3:25" x14ac:dyDescent="0.25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Q97" s="1"/>
      <c r="R97" s="1"/>
      <c r="U97" s="1"/>
      <c r="V97" s="1"/>
      <c r="W97" s="1"/>
      <c r="Y97" s="1"/>
    </row>
    <row r="98" spans="3:25" x14ac:dyDescent="0.25">
      <c r="C98" s="1"/>
      <c r="D98" s="1"/>
      <c r="E98" s="1"/>
      <c r="F98" s="1"/>
      <c r="G98" s="1"/>
      <c r="H98" s="1"/>
      <c r="I98" s="1"/>
    </row>
    <row r="99" spans="3:25" x14ac:dyDescent="0.25">
      <c r="C99" s="1"/>
      <c r="D99" s="1"/>
      <c r="E99" s="1"/>
      <c r="F99" s="1"/>
      <c r="G99" s="1"/>
      <c r="H99" s="1"/>
      <c r="I99" s="1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69"/>
  <sheetViews>
    <sheetView zoomScale="50" zoomScaleNormal="50" workbookViewId="0">
      <selection sqref="A1:A1048576"/>
    </sheetView>
  </sheetViews>
  <sheetFormatPr defaultRowHeight="15" x14ac:dyDescent="0.25"/>
  <cols>
    <col min="1" max="1" width="16.5703125" style="5" bestFit="1" customWidth="1"/>
    <col min="2" max="2" width="20.5703125" style="1" bestFit="1" customWidth="1"/>
    <col min="3" max="3" width="12.5703125" bestFit="1" customWidth="1"/>
    <col min="4" max="4" width="11.85546875" bestFit="1" customWidth="1"/>
    <col min="5" max="5" width="15.42578125" bestFit="1" customWidth="1"/>
    <col min="6" max="6" width="12.5703125" bestFit="1" customWidth="1"/>
    <col min="7" max="7" width="17.42578125" bestFit="1" customWidth="1"/>
    <col min="8" max="9" width="8.85546875" bestFit="1" customWidth="1"/>
    <col min="11" max="11" width="18.5703125" bestFit="1" customWidth="1"/>
    <col min="12" max="12" width="23.42578125" bestFit="1" customWidth="1"/>
    <col min="13" max="13" width="24" bestFit="1" customWidth="1"/>
    <col min="14" max="14" width="12" bestFit="1" customWidth="1"/>
    <col min="18" max="18" width="19.42578125" bestFit="1" customWidth="1"/>
    <col min="19" max="19" width="14.85546875" bestFit="1" customWidth="1"/>
  </cols>
  <sheetData>
    <row r="1" spans="1:24" x14ac:dyDescent="0.25">
      <c r="A1" s="5" t="s">
        <v>27</v>
      </c>
      <c r="C1" s="1" t="s">
        <v>29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34</v>
      </c>
      <c r="I1" s="1" t="s">
        <v>35</v>
      </c>
      <c r="K1" s="1"/>
      <c r="L1" s="1"/>
      <c r="M1" s="1"/>
      <c r="N1" s="1"/>
    </row>
    <row r="2" spans="1:24" x14ac:dyDescent="0.25">
      <c r="A2" s="7">
        <v>0.16</v>
      </c>
      <c r="B2" s="1" t="s">
        <v>28</v>
      </c>
      <c r="C2" s="1">
        <v>20.773800000000001</v>
      </c>
      <c r="D2" s="1">
        <v>20.8809</v>
      </c>
      <c r="E2" s="1">
        <v>22.220700000000001</v>
      </c>
      <c r="F2" s="1">
        <v>22.3126</v>
      </c>
      <c r="G2" s="1">
        <v>22.431100000000001</v>
      </c>
      <c r="H2" s="1">
        <v>25.614999999999998</v>
      </c>
      <c r="I2" s="1">
        <v>26.346900000000002</v>
      </c>
      <c r="K2" s="1" t="s">
        <v>2</v>
      </c>
      <c r="L2" s="1" t="s">
        <v>1</v>
      </c>
      <c r="M2" s="1" t="s">
        <v>3</v>
      </c>
      <c r="N2" s="1" t="s">
        <v>0</v>
      </c>
    </row>
    <row r="3" spans="1:24" x14ac:dyDescent="0.25">
      <c r="C3" s="1"/>
      <c r="D3" s="1"/>
      <c r="E3" s="1"/>
      <c r="F3" s="1"/>
      <c r="G3" s="1"/>
      <c r="H3" s="1"/>
      <c r="I3" s="1"/>
      <c r="K3" s="1">
        <f>I2-C2</f>
        <v>5.5731000000000002</v>
      </c>
      <c r="L3" s="1">
        <f>AVERAGE(C5:I5)</f>
        <v>4.6282742857142853</v>
      </c>
      <c r="M3" s="1">
        <f>L3/60</f>
        <v>7.7137904761904755E-2</v>
      </c>
      <c r="N3" s="1">
        <f>(K3/M3)+1</f>
        <v>73.248527065935107</v>
      </c>
    </row>
    <row r="4" spans="1:24" x14ac:dyDescent="0.25">
      <c r="C4" s="1"/>
      <c r="D4" s="1"/>
      <c r="E4" s="1"/>
      <c r="F4" s="1"/>
      <c r="G4" s="1"/>
      <c r="H4" s="1"/>
      <c r="I4" s="1"/>
    </row>
    <row r="5" spans="1:24" x14ac:dyDescent="0.25">
      <c r="B5" s="1" t="s">
        <v>36</v>
      </c>
      <c r="C5" s="1">
        <v>4.2437100000000001</v>
      </c>
      <c r="D5" s="1">
        <v>4.3712900000000001</v>
      </c>
      <c r="E5" s="1">
        <v>4.5728600000000004</v>
      </c>
      <c r="F5" s="1">
        <v>5.2939600000000002</v>
      </c>
      <c r="G5" s="1">
        <v>5.2472399999999997</v>
      </c>
      <c r="H5" s="1">
        <v>4.4042700000000004</v>
      </c>
      <c r="I5" s="1">
        <v>4.2645900000000001</v>
      </c>
      <c r="Q5" s="1"/>
      <c r="R5" s="1"/>
      <c r="S5" s="1"/>
    </row>
    <row r="6" spans="1:24" x14ac:dyDescent="0.25">
      <c r="Q6" s="1"/>
      <c r="R6" s="1"/>
      <c r="S6" s="1"/>
    </row>
    <row r="7" spans="1:24" x14ac:dyDescent="0.25">
      <c r="A7" s="7">
        <v>0.08</v>
      </c>
      <c r="B7" s="1" t="s">
        <v>28</v>
      </c>
      <c r="C7" s="1">
        <v>30.812999999999999</v>
      </c>
      <c r="D7" s="1">
        <v>31.113700000000001</v>
      </c>
      <c r="E7" s="1">
        <v>33.865000000000002</v>
      </c>
      <c r="F7" s="1">
        <v>34.042000000000002</v>
      </c>
      <c r="G7" s="1">
        <v>34.286000000000001</v>
      </c>
      <c r="H7" s="1">
        <v>40.4527</v>
      </c>
      <c r="I7" s="1">
        <v>41.734099999999998</v>
      </c>
      <c r="K7" s="1" t="s">
        <v>2</v>
      </c>
      <c r="L7" s="1" t="s">
        <v>1</v>
      </c>
      <c r="M7" s="1" t="s">
        <v>3</v>
      </c>
      <c r="N7" s="1" t="s">
        <v>0</v>
      </c>
      <c r="Q7" s="1"/>
      <c r="R7" s="1"/>
      <c r="S7" s="1"/>
    </row>
    <row r="8" spans="1:24" x14ac:dyDescent="0.25">
      <c r="C8" s="1"/>
      <c r="D8" s="1"/>
      <c r="E8" s="1"/>
      <c r="F8" s="1"/>
      <c r="G8" s="1"/>
      <c r="H8" s="1"/>
      <c r="I8" s="1"/>
      <c r="K8" s="1">
        <f>I7-C7</f>
        <v>10.921099999999999</v>
      </c>
      <c r="L8" s="1">
        <f>AVERAGE(C10:I10)</f>
        <v>5.0487642857142863</v>
      </c>
      <c r="M8" s="1">
        <f>L8/60</f>
        <v>8.4146071428571431E-2</v>
      </c>
      <c r="N8" s="1">
        <f>(K8/M8)+1</f>
        <v>130.78740200926109</v>
      </c>
      <c r="Q8" s="1"/>
      <c r="R8" s="1"/>
      <c r="S8" s="1"/>
    </row>
    <row r="9" spans="1:24" x14ac:dyDescent="0.25">
      <c r="C9" s="1"/>
      <c r="D9" s="1"/>
      <c r="E9" s="1"/>
      <c r="F9" s="1"/>
      <c r="G9" s="1"/>
      <c r="H9" s="1"/>
      <c r="I9" s="1"/>
      <c r="Q9" s="1"/>
      <c r="R9" s="1"/>
      <c r="S9" s="1"/>
    </row>
    <row r="10" spans="1:24" x14ac:dyDescent="0.25">
      <c r="B10" s="1" t="s">
        <v>36</v>
      </c>
      <c r="C10" s="1">
        <v>5.4435900000000004</v>
      </c>
      <c r="D10" s="1">
        <v>5.0663900000000002</v>
      </c>
      <c r="E10" s="1">
        <v>4.9611400000000003</v>
      </c>
      <c r="F10" s="1">
        <v>5.1586299999999996</v>
      </c>
      <c r="G10" s="1">
        <v>4.9930300000000001</v>
      </c>
      <c r="H10" s="1">
        <v>4.9620600000000001</v>
      </c>
      <c r="I10" s="1">
        <v>4.7565099999999996</v>
      </c>
    </row>
    <row r="12" spans="1:24" x14ac:dyDescent="0.25">
      <c r="A12" s="7">
        <v>0.04</v>
      </c>
      <c r="B12" s="1" t="s">
        <v>28</v>
      </c>
      <c r="C12" s="1">
        <v>46.756700000000002</v>
      </c>
      <c r="D12" s="1">
        <v>47.533099999999997</v>
      </c>
      <c r="E12" s="1">
        <v>53.475000000000001</v>
      </c>
      <c r="F12" s="1">
        <v>53.825800000000001</v>
      </c>
      <c r="G12" s="1">
        <v>54.379600000000003</v>
      </c>
      <c r="H12" s="1">
        <v>67.407799999999995</v>
      </c>
      <c r="I12" s="1">
        <v>69.994900000000001</v>
      </c>
      <c r="K12" s="1" t="s">
        <v>2</v>
      </c>
      <c r="L12" s="1" t="s">
        <v>1</v>
      </c>
      <c r="M12" s="1" t="s">
        <v>3</v>
      </c>
      <c r="N12" s="1" t="s">
        <v>0</v>
      </c>
      <c r="Q12" s="1"/>
      <c r="R12" s="1" t="s">
        <v>4</v>
      </c>
      <c r="S12" s="1" t="s">
        <v>5</v>
      </c>
      <c r="W12" s="1"/>
      <c r="X12" s="1"/>
    </row>
    <row r="13" spans="1:24" x14ac:dyDescent="0.25">
      <c r="C13" s="1"/>
      <c r="D13" s="1"/>
      <c r="E13" s="1"/>
      <c r="F13" s="1"/>
      <c r="G13" s="1"/>
      <c r="H13" s="1"/>
      <c r="I13" s="1"/>
      <c r="K13" s="1">
        <f>I12-C12</f>
        <v>23.238199999999999</v>
      </c>
      <c r="L13" s="1">
        <f>AVERAGE(C15:I15)</f>
        <v>7.0242599999999991</v>
      </c>
      <c r="M13" s="1">
        <f>L13/60</f>
        <v>0.11707099999999998</v>
      </c>
      <c r="N13" s="1">
        <f>(K13/M13)+1</f>
        <v>199.49663879184428</v>
      </c>
      <c r="Q13" s="1">
        <v>16</v>
      </c>
      <c r="R13" s="1">
        <v>5.5731000000000002</v>
      </c>
      <c r="S13" s="1">
        <v>73.248527065935107</v>
      </c>
      <c r="W13" s="3"/>
      <c r="X13" s="3"/>
    </row>
    <row r="14" spans="1:24" x14ac:dyDescent="0.25">
      <c r="C14" s="1"/>
      <c r="D14" s="1"/>
      <c r="E14" s="1"/>
      <c r="F14" s="1"/>
      <c r="G14" s="1"/>
      <c r="H14" s="1"/>
      <c r="I14" s="1"/>
      <c r="M14" s="1"/>
      <c r="Q14" s="1">
        <v>8</v>
      </c>
      <c r="R14" s="1">
        <v>10.921099999999999</v>
      </c>
      <c r="S14" s="1">
        <v>130.78740200926109</v>
      </c>
      <c r="W14" s="3"/>
      <c r="X14" s="3"/>
    </row>
    <row r="15" spans="1:24" x14ac:dyDescent="0.25">
      <c r="B15" s="1" t="s">
        <v>36</v>
      </c>
      <c r="C15" s="1">
        <v>7.0371499999999996</v>
      </c>
      <c r="D15" s="1">
        <v>7.2308000000000003</v>
      </c>
      <c r="E15" s="1">
        <v>6.8927399999999999</v>
      </c>
      <c r="F15" s="1">
        <v>8.0119399999999992</v>
      </c>
      <c r="G15" s="1">
        <v>8.2926699999999993</v>
      </c>
      <c r="H15" s="1">
        <v>5.8059799999999999</v>
      </c>
      <c r="I15" s="1">
        <v>5.8985399999999997</v>
      </c>
      <c r="M15" s="1"/>
      <c r="N15" s="1"/>
      <c r="Q15" s="1">
        <v>4</v>
      </c>
      <c r="R15" s="1">
        <v>23.238199999999999</v>
      </c>
      <c r="S15" s="1">
        <v>199.49663879184428</v>
      </c>
      <c r="W15" s="3"/>
      <c r="X15" s="3"/>
    </row>
    <row r="16" spans="1:24" x14ac:dyDescent="0.25">
      <c r="K16" s="1"/>
      <c r="L16" s="1"/>
      <c r="M16" s="1"/>
      <c r="N16" s="1"/>
      <c r="Q16" s="1">
        <v>2</v>
      </c>
      <c r="R16" s="1">
        <v>50.782200000000003</v>
      </c>
      <c r="S16" s="1">
        <v>251.10065694368751</v>
      </c>
      <c r="W16" s="3"/>
      <c r="X16" s="3"/>
    </row>
    <row r="17" spans="1:14" x14ac:dyDescent="0.25">
      <c r="A17" s="7">
        <v>0.02</v>
      </c>
      <c r="B17" s="1" t="s">
        <v>28</v>
      </c>
      <c r="C17" s="1">
        <v>72.107799999999997</v>
      </c>
      <c r="D17" s="1">
        <v>74.216099999999997</v>
      </c>
      <c r="E17" s="1">
        <v>87.234899999999996</v>
      </c>
      <c r="F17" s="1">
        <v>88.006500000000003</v>
      </c>
      <c r="G17" s="1">
        <v>89.221999999999994</v>
      </c>
      <c r="H17" s="1">
        <v>117.252</v>
      </c>
      <c r="I17" s="1">
        <v>122.89</v>
      </c>
      <c r="K17" s="1" t="s">
        <v>2</v>
      </c>
      <c r="L17" s="1" t="s">
        <v>1</v>
      </c>
      <c r="M17" s="1" t="s">
        <v>3</v>
      </c>
      <c r="N17" s="1" t="s">
        <v>0</v>
      </c>
    </row>
    <row r="18" spans="1:14" x14ac:dyDescent="0.25">
      <c r="C18" s="1"/>
      <c r="D18" s="1"/>
      <c r="E18" s="1"/>
      <c r="F18" s="1"/>
      <c r="G18" s="1"/>
      <c r="H18" s="1"/>
      <c r="I18" s="1"/>
      <c r="K18" s="1">
        <f>I17-C17</f>
        <v>50.782200000000003</v>
      </c>
      <c r="L18" s="1">
        <f>AVERAGE(C20:I20)</f>
        <v>12.182822857142856</v>
      </c>
      <c r="M18" s="1">
        <f>L18/60</f>
        <v>0.2030470476190476</v>
      </c>
      <c r="N18" s="1">
        <f>(K18/M18)+1</f>
        <v>251.10065694368751</v>
      </c>
    </row>
    <row r="19" spans="1:14" x14ac:dyDescent="0.25">
      <c r="C19" s="1"/>
      <c r="D19" s="1"/>
      <c r="E19" s="1"/>
      <c r="F19" s="1"/>
      <c r="G19" s="1"/>
      <c r="H19" s="1"/>
      <c r="I19" s="1"/>
      <c r="L19" s="1"/>
      <c r="M19" s="1"/>
    </row>
    <row r="20" spans="1:14" x14ac:dyDescent="0.25">
      <c r="B20" s="1" t="s">
        <v>36</v>
      </c>
      <c r="C20" s="1">
        <v>14.6442</v>
      </c>
      <c r="D20" s="1">
        <v>14.1577</v>
      </c>
      <c r="E20" s="1">
        <v>12.4102</v>
      </c>
      <c r="F20" s="1">
        <v>13.020300000000001</v>
      </c>
      <c r="G20" s="1">
        <v>12.2133</v>
      </c>
      <c r="H20" s="1">
        <v>9.2162699999999997</v>
      </c>
      <c r="I20" s="1">
        <v>9.6177899999999994</v>
      </c>
    </row>
    <row r="21" spans="1:14" x14ac:dyDescent="0.25">
      <c r="B21" s="2"/>
    </row>
    <row r="22" spans="1:14" x14ac:dyDescent="0.25">
      <c r="A22" s="7"/>
      <c r="K22" s="1"/>
      <c r="L22" s="1"/>
      <c r="M22" s="1"/>
      <c r="N22" s="1"/>
    </row>
    <row r="23" spans="1:14" x14ac:dyDescent="0.25">
      <c r="K23" s="1"/>
      <c r="L23" s="1"/>
      <c r="M23" s="1"/>
      <c r="N23" s="1"/>
    </row>
    <row r="24" spans="1:14" x14ac:dyDescent="0.25">
      <c r="K24" s="1"/>
      <c r="L24" s="1"/>
      <c r="M24" s="1"/>
      <c r="N24" s="1"/>
    </row>
    <row r="25" spans="1:14" x14ac:dyDescent="0.25">
      <c r="K25" s="1"/>
      <c r="L25" s="1"/>
      <c r="M25" s="1"/>
      <c r="N25" s="1"/>
    </row>
    <row r="26" spans="1:14" x14ac:dyDescent="0.25">
      <c r="K26" s="1"/>
      <c r="L26" s="1"/>
      <c r="M26" s="1"/>
      <c r="N26" s="1"/>
    </row>
    <row r="46" spans="15:20" x14ac:dyDescent="0.25">
      <c r="R46" s="1"/>
      <c r="S46" s="1"/>
      <c r="T46" s="1"/>
    </row>
    <row r="47" spans="15:20" x14ac:dyDescent="0.25">
      <c r="R47" s="1"/>
      <c r="S47" s="1"/>
      <c r="T47" s="1"/>
    </row>
    <row r="48" spans="15:20" x14ac:dyDescent="0.25">
      <c r="O48" s="1"/>
      <c r="R48" s="1"/>
      <c r="S48" s="1"/>
      <c r="T48" s="1"/>
    </row>
    <row r="49" spans="2:25" x14ac:dyDescent="0.25">
      <c r="R49" s="1"/>
      <c r="S49" s="1"/>
      <c r="T49" s="1"/>
    </row>
    <row r="50" spans="2:25" x14ac:dyDescent="0.25">
      <c r="R50" s="1"/>
      <c r="S50" s="1"/>
      <c r="T50" s="1"/>
    </row>
    <row r="51" spans="2:25" x14ac:dyDescent="0.25">
      <c r="C51" s="1"/>
      <c r="D51" s="1"/>
      <c r="E51" s="1"/>
      <c r="F51" s="1"/>
      <c r="G51" s="1"/>
      <c r="H51" s="1"/>
      <c r="I51" s="1"/>
      <c r="K51" s="1"/>
      <c r="L51" s="1"/>
      <c r="M51" s="1"/>
      <c r="N51" s="1"/>
      <c r="Q51" s="1"/>
      <c r="R51" s="1"/>
      <c r="U51" s="1"/>
      <c r="V51" s="1"/>
      <c r="W51" s="1"/>
      <c r="Y51" s="1"/>
    </row>
    <row r="52" spans="2:25" x14ac:dyDescent="0.25">
      <c r="C52" s="1"/>
      <c r="D52" s="1"/>
      <c r="E52" s="1"/>
      <c r="F52" s="1"/>
      <c r="G52" s="1"/>
      <c r="H52" s="1"/>
      <c r="I52" s="1"/>
      <c r="K52" s="1"/>
      <c r="L52" s="1"/>
      <c r="M52" s="1"/>
      <c r="N52" s="1"/>
      <c r="Q52" s="1"/>
      <c r="R52" s="1"/>
      <c r="U52" s="1"/>
      <c r="V52" s="1"/>
      <c r="W52" s="1"/>
      <c r="Y52" s="1"/>
    </row>
    <row r="53" spans="2:25" x14ac:dyDescent="0.25">
      <c r="C53" s="1"/>
      <c r="D53" s="1"/>
      <c r="E53" s="1"/>
      <c r="F53" s="1"/>
      <c r="G53" s="1"/>
      <c r="H53" s="1"/>
      <c r="I53" s="1"/>
      <c r="Q53" s="1"/>
      <c r="R53" s="1"/>
      <c r="Y53" s="1"/>
    </row>
    <row r="54" spans="2:25" x14ac:dyDescent="0.25">
      <c r="C54" s="1"/>
      <c r="D54" s="1"/>
      <c r="E54" s="1"/>
      <c r="F54" s="1"/>
      <c r="G54" s="1"/>
      <c r="H54" s="1"/>
      <c r="I54" s="1"/>
      <c r="Q54" s="1"/>
      <c r="R54" s="1"/>
      <c r="Y54" s="1"/>
    </row>
    <row r="55" spans="2:25" x14ac:dyDescent="0.25">
      <c r="Q55" s="1"/>
      <c r="R55" s="1"/>
      <c r="Y55" s="1"/>
    </row>
    <row r="56" spans="2:25" x14ac:dyDescent="0.25">
      <c r="C56" s="1"/>
      <c r="D56" s="1"/>
      <c r="E56" s="1"/>
      <c r="F56" s="1"/>
      <c r="G56" s="1"/>
      <c r="H56" s="1"/>
      <c r="I56" s="1"/>
      <c r="K56" s="1"/>
      <c r="L56" s="1"/>
      <c r="M56" s="1"/>
      <c r="N56" s="1"/>
      <c r="Q56" s="1"/>
      <c r="R56" s="1"/>
      <c r="U56" s="1"/>
      <c r="V56" s="1"/>
      <c r="W56" s="1"/>
      <c r="Y56" s="1"/>
    </row>
    <row r="57" spans="2:25" x14ac:dyDescent="0.25">
      <c r="C57" s="1"/>
      <c r="D57" s="1"/>
      <c r="E57" s="1"/>
      <c r="F57" s="1"/>
      <c r="G57" s="1"/>
      <c r="H57" s="1"/>
      <c r="I57" s="1"/>
      <c r="K57" s="1"/>
      <c r="L57" s="1"/>
      <c r="M57" s="1"/>
      <c r="N57" s="1"/>
      <c r="Q57" s="1"/>
      <c r="R57" s="1"/>
      <c r="U57" s="1"/>
      <c r="V57" s="1"/>
      <c r="W57" s="1"/>
      <c r="Y57" s="1"/>
    </row>
    <row r="58" spans="2:25" x14ac:dyDescent="0.25">
      <c r="C58" s="1"/>
      <c r="D58" s="1"/>
      <c r="E58" s="1"/>
      <c r="F58" s="1"/>
      <c r="G58" s="1"/>
      <c r="H58" s="1"/>
      <c r="I58" s="1"/>
      <c r="Q58" s="1"/>
      <c r="R58" s="1"/>
      <c r="Y58" s="1"/>
    </row>
    <row r="59" spans="2:25" x14ac:dyDescent="0.25">
      <c r="C59" s="1"/>
      <c r="D59" s="1"/>
      <c r="E59" s="1"/>
      <c r="F59" s="1"/>
      <c r="G59" s="1"/>
      <c r="H59" s="1"/>
      <c r="I59" s="1"/>
      <c r="Q59" s="1"/>
      <c r="R59" s="1"/>
      <c r="Y59" s="1"/>
    </row>
    <row r="60" spans="2:25" x14ac:dyDescent="0.25">
      <c r="Q60" s="1"/>
      <c r="R60" s="1"/>
      <c r="Y60" s="1"/>
    </row>
    <row r="61" spans="2:25" x14ac:dyDescent="0.25">
      <c r="B61" s="2"/>
      <c r="C61" s="1"/>
      <c r="D61" s="1"/>
      <c r="E61" s="1"/>
      <c r="F61" s="1"/>
      <c r="G61" s="1"/>
      <c r="H61" s="1"/>
      <c r="I61" s="1"/>
      <c r="K61" s="1"/>
      <c r="L61" s="1"/>
      <c r="M61" s="1"/>
      <c r="N61" s="1"/>
      <c r="Q61" s="1"/>
      <c r="R61" s="1"/>
      <c r="U61" s="1"/>
      <c r="V61" s="1"/>
      <c r="W61" s="1"/>
      <c r="Y61" s="1"/>
    </row>
    <row r="62" spans="2:25" x14ac:dyDescent="0.25">
      <c r="C62" s="1"/>
      <c r="D62" s="1"/>
      <c r="E62" s="1"/>
      <c r="F62" s="1"/>
      <c r="G62" s="1"/>
      <c r="H62" s="1"/>
      <c r="I62" s="1"/>
      <c r="K62" s="1"/>
      <c r="L62" s="1"/>
      <c r="M62" s="1"/>
      <c r="N62" s="1"/>
      <c r="Q62" s="1"/>
      <c r="R62" s="1"/>
      <c r="U62" s="1"/>
      <c r="V62" s="1"/>
      <c r="W62" s="1"/>
      <c r="Y62" s="1"/>
    </row>
    <row r="63" spans="2:25" x14ac:dyDescent="0.25">
      <c r="C63" s="1"/>
      <c r="D63" s="1"/>
      <c r="E63" s="1"/>
      <c r="F63" s="1"/>
      <c r="G63" s="1"/>
      <c r="H63" s="1"/>
      <c r="I63" s="1"/>
      <c r="Q63" s="1"/>
      <c r="R63" s="1"/>
      <c r="Y63" s="1"/>
    </row>
    <row r="64" spans="2:25" x14ac:dyDescent="0.25">
      <c r="C64" s="1"/>
      <c r="D64" s="1"/>
      <c r="E64" s="1"/>
      <c r="F64" s="1"/>
      <c r="G64" s="1"/>
      <c r="H64" s="1"/>
      <c r="I64" s="1"/>
      <c r="Q64" s="1"/>
      <c r="R64" s="1"/>
      <c r="Y64" s="1"/>
    </row>
    <row r="65" spans="3:25" x14ac:dyDescent="0.25">
      <c r="Q65" s="1"/>
      <c r="R65" s="1"/>
      <c r="Y65" s="1"/>
    </row>
    <row r="66" spans="3:25" x14ac:dyDescent="0.25">
      <c r="C66" s="1"/>
      <c r="D66" s="1"/>
      <c r="E66" s="1"/>
      <c r="F66" s="1"/>
      <c r="G66" s="1"/>
      <c r="H66" s="1"/>
      <c r="I66" s="1"/>
      <c r="K66" s="1"/>
      <c r="L66" s="1"/>
      <c r="M66" s="1"/>
      <c r="N66" s="1"/>
      <c r="Q66" s="1"/>
      <c r="R66" s="1"/>
      <c r="U66" s="1"/>
      <c r="V66" s="1"/>
      <c r="W66" s="1"/>
      <c r="Y66" s="1"/>
    </row>
    <row r="67" spans="3:25" x14ac:dyDescent="0.25">
      <c r="C67" s="1"/>
      <c r="D67" s="1"/>
      <c r="E67" s="1"/>
      <c r="F67" s="1"/>
      <c r="G67" s="1"/>
      <c r="H67" s="1"/>
      <c r="I67" s="1"/>
      <c r="K67" s="1"/>
      <c r="L67" s="1"/>
      <c r="M67" s="1"/>
      <c r="N67" s="1"/>
      <c r="Q67" s="1"/>
      <c r="R67" s="1"/>
      <c r="U67" s="1"/>
      <c r="V67" s="1"/>
      <c r="W67" s="1"/>
      <c r="Y67" s="1"/>
    </row>
    <row r="68" spans="3:25" x14ac:dyDescent="0.25">
      <c r="C68" s="1"/>
      <c r="D68" s="1"/>
      <c r="E68" s="1"/>
      <c r="F68" s="1"/>
      <c r="G68" s="1"/>
      <c r="H68" s="1"/>
      <c r="I68" s="1"/>
    </row>
    <row r="69" spans="3:25" x14ac:dyDescent="0.25">
      <c r="C69" s="1"/>
      <c r="D69" s="1"/>
      <c r="E69" s="1"/>
      <c r="F69" s="1"/>
      <c r="G69" s="1"/>
      <c r="H69" s="1"/>
      <c r="I69" s="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F37"/>
  <sheetViews>
    <sheetView zoomScale="70" zoomScaleNormal="70" workbookViewId="0">
      <selection activeCell="C1" sqref="C1:I1"/>
    </sheetView>
  </sheetViews>
  <sheetFormatPr defaultColWidth="9.140625" defaultRowHeight="15" x14ac:dyDescent="0.25"/>
  <cols>
    <col min="1" max="1" width="16.5703125" style="5" bestFit="1" customWidth="1"/>
    <col min="2" max="2" width="20.5703125" style="1" bestFit="1" customWidth="1"/>
    <col min="3" max="3" width="12.5703125" style="1" bestFit="1" customWidth="1"/>
    <col min="4" max="4" width="11.85546875" style="1" bestFit="1" customWidth="1"/>
    <col min="5" max="5" width="15.42578125" style="1" bestFit="1" customWidth="1"/>
    <col min="6" max="6" width="12.5703125" style="1" bestFit="1" customWidth="1"/>
    <col min="7" max="7" width="17.42578125" style="1" bestFit="1" customWidth="1"/>
    <col min="8" max="9" width="8.85546875" style="1" bestFit="1" customWidth="1"/>
    <col min="10" max="10" width="9.140625" style="1"/>
    <col min="11" max="11" width="18.5703125" style="1" bestFit="1" customWidth="1"/>
    <col min="12" max="12" width="25.140625" style="1" bestFit="1" customWidth="1"/>
    <col min="13" max="13" width="25.5703125" style="1" bestFit="1" customWidth="1"/>
    <col min="14" max="14" width="12" style="1" bestFit="1" customWidth="1"/>
    <col min="15" max="15" width="9.140625" style="1"/>
    <col min="16" max="16" width="19.140625" style="1" bestFit="1" customWidth="1"/>
    <col min="17" max="17" width="22" style="1" bestFit="1" customWidth="1"/>
    <col min="18" max="18" width="14.85546875" style="1" bestFit="1" customWidth="1"/>
    <col min="19" max="16384" width="9.140625" style="1"/>
  </cols>
  <sheetData>
    <row r="1" spans="1:32" x14ac:dyDescent="0.25">
      <c r="A1" s="5" t="s">
        <v>27</v>
      </c>
      <c r="C1" s="1" t="s">
        <v>29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34</v>
      </c>
      <c r="I1" s="1" t="s">
        <v>35</v>
      </c>
    </row>
    <row r="2" spans="1:32" x14ac:dyDescent="0.25">
      <c r="A2" s="7">
        <v>0.16</v>
      </c>
      <c r="B2" s="1" t="s">
        <v>28</v>
      </c>
      <c r="C2" s="1">
        <v>22.2851</v>
      </c>
      <c r="D2" s="1">
        <v>22.3919</v>
      </c>
      <c r="E2" s="1">
        <v>23.714700000000001</v>
      </c>
      <c r="F2" s="1">
        <v>23.802900000000001</v>
      </c>
      <c r="G2" s="1">
        <v>23.918299999999999</v>
      </c>
      <c r="H2" s="1">
        <v>27.1828</v>
      </c>
      <c r="I2" s="1">
        <v>27.9008</v>
      </c>
      <c r="K2" s="1" t="s">
        <v>2</v>
      </c>
      <c r="L2" s="1" t="s">
        <v>1</v>
      </c>
      <c r="M2" s="1" t="s">
        <v>3</v>
      </c>
      <c r="N2" s="1" t="s">
        <v>0</v>
      </c>
      <c r="Q2" s="1" t="s">
        <v>4</v>
      </c>
      <c r="R2" s="1" t="s">
        <v>5</v>
      </c>
    </row>
    <row r="3" spans="1:32" x14ac:dyDescent="0.25">
      <c r="K3" s="1">
        <f>I2-C2</f>
        <v>5.6157000000000004</v>
      </c>
      <c r="L3" s="1">
        <f>AVERAGE(C5:I5)</f>
        <v>4.6106928571428574</v>
      </c>
      <c r="M3" s="1">
        <f>L3/60</f>
        <v>7.6844880952380956E-2</v>
      </c>
      <c r="N3" s="1">
        <f>(K3/M3)+1</f>
        <v>74.07838766098061</v>
      </c>
      <c r="P3" s="1">
        <v>16</v>
      </c>
      <c r="Q3" s="1">
        <v>5.6157000000000004</v>
      </c>
      <c r="R3" s="1">
        <v>74.07838766098061</v>
      </c>
    </row>
    <row r="4" spans="1:32" x14ac:dyDescent="0.25">
      <c r="P4" s="1">
        <v>8</v>
      </c>
      <c r="Q4" s="1">
        <v>11.015700000000002</v>
      </c>
      <c r="R4" s="1">
        <v>147.60754529483793</v>
      </c>
    </row>
    <row r="5" spans="1:32" x14ac:dyDescent="0.25">
      <c r="B5" s="1" t="s">
        <v>36</v>
      </c>
      <c r="C5" s="1">
        <v>3.7103899999999999</v>
      </c>
      <c r="D5" s="1">
        <v>3.4647299999999999</v>
      </c>
      <c r="E5" s="1">
        <v>4.2508900000000001</v>
      </c>
      <c r="F5" s="1">
        <v>4.7401</v>
      </c>
      <c r="G5" s="1">
        <v>4.4121600000000001</v>
      </c>
      <c r="H5" s="1">
        <v>3.9845299999999999</v>
      </c>
      <c r="I5" s="1">
        <v>7.7120499999999996</v>
      </c>
      <c r="P5" s="1">
        <v>4</v>
      </c>
      <c r="Q5" s="1">
        <v>23.798500000000004</v>
      </c>
      <c r="R5" s="1">
        <v>213.56509897468524</v>
      </c>
    </row>
    <row r="6" spans="1:32" x14ac:dyDescent="0.25">
      <c r="P6" s="1">
        <v>2</v>
      </c>
      <c r="Q6" s="1">
        <v>52.697099999999992</v>
      </c>
      <c r="R6" s="1">
        <v>286.84335015373932</v>
      </c>
    </row>
    <row r="7" spans="1:32" x14ac:dyDescent="0.25">
      <c r="A7" s="7">
        <v>0.08</v>
      </c>
      <c r="B7" s="1" t="s">
        <v>28</v>
      </c>
      <c r="C7" s="1">
        <v>30.882899999999999</v>
      </c>
      <c r="D7" s="1">
        <v>31.185300000000002</v>
      </c>
      <c r="E7" s="1">
        <v>33.923000000000002</v>
      </c>
      <c r="F7" s="1">
        <v>34.101100000000002</v>
      </c>
      <c r="G7" s="1">
        <v>34.343400000000003</v>
      </c>
      <c r="H7" s="1">
        <v>40.610799999999998</v>
      </c>
      <c r="I7" s="1">
        <v>41.898600000000002</v>
      </c>
      <c r="K7" s="1" t="s">
        <v>2</v>
      </c>
      <c r="L7" s="1" t="s">
        <v>1</v>
      </c>
      <c r="M7" s="1" t="s">
        <v>3</v>
      </c>
      <c r="N7" s="1" t="s">
        <v>0</v>
      </c>
      <c r="P7" s="3"/>
      <c r="Q7" s="3"/>
      <c r="R7" s="3"/>
      <c r="S7" s="3"/>
      <c r="T7" s="3"/>
      <c r="U7" s="3"/>
      <c r="W7" s="3"/>
    </row>
    <row r="8" spans="1:32" x14ac:dyDescent="0.25">
      <c r="K8" s="1">
        <f>I7-C7</f>
        <v>11.015700000000002</v>
      </c>
      <c r="L8" s="1">
        <f>AVERAGE(C10:I10)</f>
        <v>4.5082399999999998</v>
      </c>
      <c r="M8" s="1">
        <f>L8/60</f>
        <v>7.5137333333333334E-2</v>
      </c>
      <c r="N8" s="1">
        <f>(K8/M8)+1</f>
        <v>147.60754529483793</v>
      </c>
      <c r="P8" s="3"/>
      <c r="Q8" s="3"/>
      <c r="R8" s="3"/>
      <c r="S8" s="3"/>
      <c r="T8" s="3"/>
      <c r="U8" s="3"/>
    </row>
    <row r="9" spans="1:32" x14ac:dyDescent="0.25">
      <c r="P9" s="3"/>
      <c r="Q9" s="3"/>
      <c r="R9" s="3"/>
      <c r="S9" s="3"/>
      <c r="T9" s="3"/>
      <c r="U9" s="3"/>
    </row>
    <row r="10" spans="1:32" x14ac:dyDescent="0.25">
      <c r="B10" s="1" t="s">
        <v>36</v>
      </c>
      <c r="C10" s="1">
        <v>4.6161300000000001</v>
      </c>
      <c r="D10" s="1">
        <v>4.3323700000000001</v>
      </c>
      <c r="E10" s="1">
        <v>4.3726900000000004</v>
      </c>
      <c r="F10" s="1">
        <v>4.6270300000000004</v>
      </c>
      <c r="G10" s="1">
        <v>4.3936999999999999</v>
      </c>
      <c r="H10" s="1">
        <v>4.2942499999999999</v>
      </c>
      <c r="I10" s="1">
        <v>4.9215099999999996</v>
      </c>
      <c r="P10" s="3"/>
      <c r="Q10" s="3"/>
      <c r="R10" s="3"/>
      <c r="S10" s="3"/>
      <c r="T10" s="3"/>
      <c r="U10" s="3"/>
    </row>
    <row r="11" spans="1:32" x14ac:dyDescent="0.25">
      <c r="P11" s="3"/>
      <c r="Q11" s="3"/>
      <c r="R11" s="3"/>
      <c r="S11" s="3"/>
      <c r="T11" s="3"/>
      <c r="U11" s="3"/>
    </row>
    <row r="12" spans="1:32" x14ac:dyDescent="0.25">
      <c r="A12" s="7">
        <v>0.04</v>
      </c>
      <c r="B12" s="1" t="s">
        <v>28</v>
      </c>
      <c r="C12" s="1">
        <v>47.289000000000001</v>
      </c>
      <c r="D12" s="1">
        <v>48.106699999999996</v>
      </c>
      <c r="E12" s="1">
        <v>54.127400000000002</v>
      </c>
      <c r="F12" s="1">
        <v>54.494700000000002</v>
      </c>
      <c r="G12" s="1">
        <v>55.046199999999999</v>
      </c>
      <c r="H12" s="1">
        <v>68.419499999999999</v>
      </c>
      <c r="I12" s="1">
        <v>71.087500000000006</v>
      </c>
      <c r="K12" s="1" t="s">
        <v>2</v>
      </c>
      <c r="L12" s="1" t="s">
        <v>1</v>
      </c>
      <c r="M12" s="1" t="s">
        <v>3</v>
      </c>
      <c r="N12" s="1" t="s">
        <v>0</v>
      </c>
      <c r="P12" s="3"/>
      <c r="Q12" s="3"/>
      <c r="R12" s="3"/>
      <c r="S12" s="3"/>
      <c r="T12" s="3"/>
      <c r="U12" s="3"/>
    </row>
    <row r="13" spans="1:32" x14ac:dyDescent="0.25">
      <c r="K13" s="1">
        <f>I12-C12</f>
        <v>23.798500000000004</v>
      </c>
      <c r="L13" s="1">
        <f>AVERAGE(C15:I15)</f>
        <v>6.7175185714285703</v>
      </c>
      <c r="M13" s="1">
        <f>L13/60</f>
        <v>0.11195864285714284</v>
      </c>
      <c r="N13" s="1">
        <f>(K13/M13)+1</f>
        <v>213.56509897468524</v>
      </c>
      <c r="P13" s="3"/>
      <c r="Q13" s="3"/>
      <c r="R13" s="3"/>
      <c r="S13" s="3"/>
      <c r="T13" s="3"/>
      <c r="U13" s="3"/>
      <c r="AE13" s="3"/>
      <c r="AF13" s="3"/>
    </row>
    <row r="14" spans="1:32" x14ac:dyDescent="0.25">
      <c r="L14" s="1" t="s">
        <v>23</v>
      </c>
      <c r="M14" s="1" t="s">
        <v>24</v>
      </c>
      <c r="P14" s="3"/>
      <c r="Q14" s="3"/>
      <c r="R14" s="3"/>
      <c r="S14" s="3"/>
      <c r="T14" s="3"/>
      <c r="U14" s="3"/>
      <c r="AE14" s="3"/>
      <c r="AF14" s="3"/>
    </row>
    <row r="15" spans="1:32" x14ac:dyDescent="0.25">
      <c r="B15" s="1" t="s">
        <v>36</v>
      </c>
      <c r="C15" s="1">
        <v>8.0068400000000004</v>
      </c>
      <c r="D15" s="1">
        <v>6.9314900000000002</v>
      </c>
      <c r="E15" s="1">
        <v>6.1876499999999997</v>
      </c>
      <c r="F15" s="1">
        <v>6.7148300000000001</v>
      </c>
      <c r="G15" s="1">
        <v>6.2943800000000003</v>
      </c>
      <c r="H15" s="1">
        <v>5.7378200000000001</v>
      </c>
      <c r="I15" s="1">
        <v>7.1496199999999996</v>
      </c>
      <c r="L15" s="1">
        <f>MEDIAN(C15:I15)</f>
        <v>6.7148300000000001</v>
      </c>
      <c r="M15" s="1">
        <f>L15/60</f>
        <v>0.11191383333333334</v>
      </c>
      <c r="N15" s="1">
        <f>(K13/M15)+1</f>
        <v>213.65020856819908</v>
      </c>
      <c r="P15" s="3"/>
      <c r="Q15" s="3"/>
      <c r="R15" s="3"/>
      <c r="S15" s="3"/>
      <c r="T15" s="3"/>
      <c r="U15" s="3"/>
      <c r="AE15" s="3"/>
      <c r="AF15" s="3"/>
    </row>
    <row r="16" spans="1:32" x14ac:dyDescent="0.25">
      <c r="P16" s="3"/>
      <c r="Q16" s="3"/>
      <c r="R16" s="3"/>
      <c r="S16" s="3"/>
      <c r="T16" s="3"/>
      <c r="U16" s="3"/>
      <c r="AE16" s="3"/>
      <c r="AF16" s="3"/>
    </row>
    <row r="17" spans="1:23" x14ac:dyDescent="0.25">
      <c r="A17" s="7">
        <v>0.02</v>
      </c>
      <c r="B17" s="1" t="s">
        <v>28</v>
      </c>
      <c r="C17" s="1">
        <v>73.647900000000007</v>
      </c>
      <c r="D17" s="1">
        <v>75.832300000000004</v>
      </c>
      <c r="E17" s="1">
        <v>89.339299999999994</v>
      </c>
      <c r="F17" s="1">
        <v>90.1327</v>
      </c>
      <c r="G17" s="1">
        <v>91.395499999999998</v>
      </c>
      <c r="H17" s="1">
        <v>120.53700000000001</v>
      </c>
      <c r="I17" s="1">
        <v>126.345</v>
      </c>
      <c r="K17" s="1" t="s">
        <v>2</v>
      </c>
      <c r="L17" s="1" t="s">
        <v>1</v>
      </c>
      <c r="M17" s="1" t="s">
        <v>3</v>
      </c>
      <c r="N17" s="1" t="s">
        <v>0</v>
      </c>
      <c r="P17" s="3"/>
      <c r="Q17" s="3"/>
      <c r="R17" s="3"/>
      <c r="S17" s="3"/>
      <c r="T17" s="3"/>
      <c r="U17" s="3"/>
      <c r="W17" s="3"/>
    </row>
    <row r="18" spans="1:23" x14ac:dyDescent="0.25">
      <c r="K18" s="1">
        <f>I17-C17</f>
        <v>52.697099999999992</v>
      </c>
      <c r="L18" s="1">
        <f>AVERAGE(C20:I20)</f>
        <v>11.061394285714286</v>
      </c>
      <c r="M18" s="1">
        <f>L18/60</f>
        <v>0.18435657142857143</v>
      </c>
      <c r="N18" s="1">
        <f>(K18/M18)+1</f>
        <v>286.84335015373932</v>
      </c>
    </row>
    <row r="20" spans="1:23" x14ac:dyDescent="0.25">
      <c r="B20" s="1" t="s">
        <v>36</v>
      </c>
      <c r="C20" s="1">
        <v>12.776899999999999</v>
      </c>
      <c r="D20" s="1">
        <v>12.2422</v>
      </c>
      <c r="E20" s="1">
        <v>11.0413</v>
      </c>
      <c r="F20" s="1">
        <v>9.8485800000000001</v>
      </c>
      <c r="G20" s="1">
        <v>10.861800000000001</v>
      </c>
      <c r="H20" s="1">
        <v>8.5891800000000007</v>
      </c>
      <c r="I20" s="1">
        <v>12.069800000000001</v>
      </c>
    </row>
    <row r="22" spans="1:23" x14ac:dyDescent="0.25">
      <c r="A22" s="7"/>
      <c r="B22" s="2"/>
    </row>
    <row r="26" spans="1:23" x14ac:dyDescent="0.25">
      <c r="P26" s="3"/>
      <c r="Q26" s="3"/>
      <c r="R26" s="3"/>
      <c r="S26" s="3"/>
      <c r="T26" s="3"/>
      <c r="U26" s="3"/>
    </row>
    <row r="27" spans="1:23" x14ac:dyDescent="0.25">
      <c r="P27" s="3"/>
      <c r="Q27" s="3"/>
      <c r="R27" s="3"/>
      <c r="S27" s="3"/>
      <c r="T27" s="3"/>
      <c r="U27" s="3"/>
      <c r="W27" s="3"/>
    </row>
    <row r="36" spans="16:23" x14ac:dyDescent="0.25">
      <c r="P36" s="3"/>
      <c r="Q36" s="3"/>
      <c r="R36" s="3"/>
      <c r="S36" s="3"/>
      <c r="T36" s="3"/>
      <c r="U36" s="3"/>
    </row>
    <row r="37" spans="16:23" x14ac:dyDescent="0.25">
      <c r="P37" s="3"/>
      <c r="Q37" s="3"/>
      <c r="R37" s="3"/>
      <c r="S37" s="3"/>
      <c r="T37" s="3"/>
      <c r="U37" s="3"/>
      <c r="W37" s="3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B48"/>
  <sheetViews>
    <sheetView topLeftCell="A3" zoomScale="45" zoomScaleNormal="45" workbookViewId="0">
      <selection activeCell="R10" sqref="R10:S10"/>
    </sheetView>
  </sheetViews>
  <sheetFormatPr defaultColWidth="9.140625" defaultRowHeight="15" x14ac:dyDescent="0.25"/>
  <cols>
    <col min="1" max="1" width="17.85546875" style="1" bestFit="1" customWidth="1"/>
    <col min="2" max="2" width="21" style="1" bestFit="1" customWidth="1"/>
    <col min="3" max="3" width="13.140625" style="1" customWidth="1"/>
    <col min="4" max="4" width="12.140625" style="1" customWidth="1"/>
    <col min="5" max="5" width="15.5703125" style="1" bestFit="1" customWidth="1"/>
    <col min="6" max="6" width="13.140625" style="1" bestFit="1" customWidth="1"/>
    <col min="7" max="7" width="17.5703125" style="1" bestFit="1" customWidth="1"/>
    <col min="8" max="9" width="9.42578125" style="1" bestFit="1" customWidth="1"/>
    <col min="10" max="10" width="9.140625" style="1"/>
    <col min="11" max="11" width="18.5703125" style="1" bestFit="1" customWidth="1"/>
    <col min="12" max="13" width="25.140625" style="1" bestFit="1" customWidth="1"/>
    <col min="14" max="14" width="12" style="1" bestFit="1" customWidth="1"/>
    <col min="15" max="16" width="9.140625" style="1"/>
    <col min="17" max="17" width="15.140625" style="1" bestFit="1" customWidth="1"/>
    <col min="18" max="18" width="19.140625" style="1" bestFit="1" customWidth="1"/>
    <col min="19" max="19" width="15.42578125" style="1" bestFit="1" customWidth="1"/>
    <col min="20" max="16384" width="9.140625" style="1"/>
  </cols>
  <sheetData>
    <row r="1" spans="1:19" x14ac:dyDescent="0.25">
      <c r="A1" s="5" t="s">
        <v>27</v>
      </c>
      <c r="C1" s="1" t="s">
        <v>29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34</v>
      </c>
      <c r="I1" s="1" t="s">
        <v>35</v>
      </c>
    </row>
    <row r="2" spans="1:19" x14ac:dyDescent="0.25">
      <c r="A2" s="7">
        <v>0.16</v>
      </c>
      <c r="B2" s="1" t="s">
        <v>28</v>
      </c>
      <c r="C2" s="1">
        <v>36.963700000000003</v>
      </c>
      <c r="D2" s="1">
        <v>37.110399999999998</v>
      </c>
      <c r="E2" s="1">
        <v>39.871899999999997</v>
      </c>
      <c r="F2" s="1">
        <v>40.075699999999998</v>
      </c>
      <c r="G2" s="1">
        <v>40.311199999999999</v>
      </c>
      <c r="H2" s="1">
        <v>46.936399999999999</v>
      </c>
      <c r="I2" s="1">
        <v>48.571300000000001</v>
      </c>
      <c r="K2" s="1" t="s">
        <v>2</v>
      </c>
      <c r="L2" s="1" t="s">
        <v>1</v>
      </c>
      <c r="M2" s="1" t="s">
        <v>3</v>
      </c>
      <c r="N2" s="1" t="s">
        <v>0</v>
      </c>
    </row>
    <row r="3" spans="1:19" x14ac:dyDescent="0.25">
      <c r="A3" s="5"/>
      <c r="K3" s="1">
        <f>I2-C2</f>
        <v>11.607599999999998</v>
      </c>
      <c r="L3" s="1">
        <f>AVERAGE(C5:I5)</f>
        <v>7.0657285714285711</v>
      </c>
      <c r="M3" s="1">
        <f>L3/60</f>
        <v>0.11776214285714286</v>
      </c>
      <c r="N3" s="1">
        <f>(K3/M3)+1</f>
        <v>99.568179198990677</v>
      </c>
    </row>
    <row r="4" spans="1:19" x14ac:dyDescent="0.25">
      <c r="A4" s="5"/>
    </row>
    <row r="5" spans="1:19" x14ac:dyDescent="0.25">
      <c r="A5" s="5"/>
      <c r="B5" s="1" t="s">
        <v>36</v>
      </c>
      <c r="C5" s="1">
        <v>6.0036300000000002</v>
      </c>
      <c r="D5" s="1">
        <v>5.6593799999999996</v>
      </c>
      <c r="E5" s="1">
        <v>6.8622800000000002</v>
      </c>
      <c r="F5" s="1">
        <v>7.5536899999999996</v>
      </c>
      <c r="G5" s="1">
        <v>7.7527100000000004</v>
      </c>
      <c r="H5" s="1">
        <v>6.7049700000000003</v>
      </c>
      <c r="I5" s="1">
        <v>8.9234399999999994</v>
      </c>
    </row>
    <row r="6" spans="1:19" x14ac:dyDescent="0.25">
      <c r="A6" s="5"/>
    </row>
    <row r="7" spans="1:19" x14ac:dyDescent="0.25">
      <c r="A7" s="7">
        <v>0.08</v>
      </c>
      <c r="B7" s="1" t="s">
        <v>28</v>
      </c>
      <c r="C7" s="1">
        <v>53.502299999999998</v>
      </c>
      <c r="D7" s="1">
        <v>53.955100000000002</v>
      </c>
      <c r="E7" s="1">
        <v>59.600299999999997</v>
      </c>
      <c r="F7" s="1">
        <v>59.991599999999998</v>
      </c>
      <c r="G7" s="1">
        <v>60.481699999999996</v>
      </c>
      <c r="H7" s="1">
        <v>73.559799999999996</v>
      </c>
      <c r="I7" s="1">
        <v>76.358500000000006</v>
      </c>
      <c r="K7" s="1" t="s">
        <v>2</v>
      </c>
      <c r="L7" s="1" t="s">
        <v>1</v>
      </c>
      <c r="M7" s="1" t="s">
        <v>3</v>
      </c>
      <c r="N7" s="1" t="s">
        <v>0</v>
      </c>
    </row>
    <row r="8" spans="1:19" x14ac:dyDescent="0.25">
      <c r="A8" s="5"/>
      <c r="K8" s="1">
        <f>I7-C7</f>
        <v>22.856200000000008</v>
      </c>
      <c r="L8" s="1">
        <f>AVERAGE(C10:I10)</f>
        <v>7.5469657142857134</v>
      </c>
      <c r="M8" s="1">
        <f>L8/60</f>
        <v>0.1257827619047619</v>
      </c>
      <c r="N8" s="1">
        <f>(K8/M8)+1</f>
        <v>182.71170400365264</v>
      </c>
    </row>
    <row r="9" spans="1:19" x14ac:dyDescent="0.25">
      <c r="A9" s="5"/>
    </row>
    <row r="10" spans="1:19" x14ac:dyDescent="0.25">
      <c r="A10" s="5"/>
      <c r="B10" s="1" t="s">
        <v>36</v>
      </c>
      <c r="C10" s="1">
        <v>7.5321600000000002</v>
      </c>
      <c r="D10" s="1">
        <v>7.3092699999999997</v>
      </c>
      <c r="E10" s="1">
        <v>7.2207800000000004</v>
      </c>
      <c r="F10" s="1">
        <v>7.3946100000000001</v>
      </c>
      <c r="G10" s="1">
        <v>7.1252800000000001</v>
      </c>
      <c r="H10" s="1">
        <v>9.2983399999999996</v>
      </c>
      <c r="I10" s="1">
        <v>6.9483199999999998</v>
      </c>
      <c r="R10" s="1" t="s">
        <v>4</v>
      </c>
      <c r="S10" s="1" t="s">
        <v>5</v>
      </c>
    </row>
    <row r="11" spans="1:19" x14ac:dyDescent="0.25">
      <c r="A11" s="5"/>
      <c r="Q11" s="1">
        <v>16</v>
      </c>
      <c r="R11" s="1">
        <v>11.607599999999998</v>
      </c>
      <c r="S11" s="1">
        <v>99.568179198990677</v>
      </c>
    </row>
    <row r="12" spans="1:19" x14ac:dyDescent="0.25">
      <c r="A12" s="7">
        <v>0.04</v>
      </c>
      <c r="B12" s="1" t="s">
        <v>28</v>
      </c>
      <c r="C12" s="1">
        <v>89.964100000000002</v>
      </c>
      <c r="D12" s="1">
        <v>91.328199999999995</v>
      </c>
      <c r="E12" s="1">
        <v>103.952</v>
      </c>
      <c r="F12" s="1">
        <v>104.78700000000001</v>
      </c>
      <c r="G12" s="1">
        <v>105.93300000000001</v>
      </c>
      <c r="H12" s="1">
        <v>134.26900000000001</v>
      </c>
      <c r="I12" s="1">
        <v>140.37899999999999</v>
      </c>
      <c r="K12" s="1" t="s">
        <v>2</v>
      </c>
      <c r="L12" s="1" t="s">
        <v>1</v>
      </c>
      <c r="M12" s="1" t="s">
        <v>3</v>
      </c>
      <c r="N12" s="1" t="s">
        <v>0</v>
      </c>
      <c r="Q12" s="1">
        <v>8</v>
      </c>
      <c r="R12" s="1">
        <v>22.856200000000008</v>
      </c>
      <c r="S12" s="1">
        <v>182.71170400365264</v>
      </c>
    </row>
    <row r="13" spans="1:19" x14ac:dyDescent="0.25">
      <c r="A13" s="5"/>
      <c r="K13" s="1">
        <f>I12-C12</f>
        <v>50.414899999999989</v>
      </c>
      <c r="L13" s="1">
        <f>AVERAGE(C15:I15)</f>
        <v>11.4232</v>
      </c>
      <c r="M13" s="1">
        <f>L13/60</f>
        <v>0.19038666666666665</v>
      </c>
      <c r="N13" s="1">
        <f>(K13/M13)+1</f>
        <v>265.80268226066249</v>
      </c>
      <c r="Q13" s="1">
        <v>4</v>
      </c>
      <c r="R13" s="1">
        <v>50.414899999999989</v>
      </c>
      <c r="S13" s="1">
        <v>265.80268226066249</v>
      </c>
    </row>
    <row r="14" spans="1:19" x14ac:dyDescent="0.25">
      <c r="A14" s="5"/>
      <c r="Q14" s="1">
        <v>2</v>
      </c>
      <c r="R14" s="1">
        <v>103.548</v>
      </c>
      <c r="S14" s="1">
        <v>320.74461696588548</v>
      </c>
    </row>
    <row r="15" spans="1:19" x14ac:dyDescent="0.25">
      <c r="A15" s="5"/>
      <c r="B15" s="1" t="s">
        <v>36</v>
      </c>
      <c r="C15" s="1">
        <v>12.583500000000001</v>
      </c>
      <c r="D15" s="1">
        <v>11.7376</v>
      </c>
      <c r="E15" s="1">
        <v>10.883900000000001</v>
      </c>
      <c r="F15" s="1">
        <v>11.461399999999999</v>
      </c>
      <c r="G15" s="1">
        <v>10.4116</v>
      </c>
      <c r="H15" s="1">
        <v>10.928699999999999</v>
      </c>
      <c r="I15" s="1">
        <v>11.9557</v>
      </c>
    </row>
    <row r="16" spans="1:19" x14ac:dyDescent="0.25">
      <c r="A16" s="5"/>
    </row>
    <row r="17" spans="1:28" x14ac:dyDescent="0.25">
      <c r="A17" s="7">
        <v>0.02</v>
      </c>
      <c r="B17" s="1" t="s">
        <v>28</v>
      </c>
      <c r="C17" s="1">
        <v>140.864</v>
      </c>
      <c r="D17" s="1">
        <v>144.34299999999999</v>
      </c>
      <c r="E17" s="1">
        <v>170.49799999999999</v>
      </c>
      <c r="F17" s="1">
        <v>172.16300000000001</v>
      </c>
      <c r="G17" s="1">
        <v>174.55500000000001</v>
      </c>
      <c r="H17" s="1">
        <v>231.999</v>
      </c>
      <c r="I17" s="1">
        <v>244.41200000000001</v>
      </c>
      <c r="K17" s="1" t="s">
        <v>2</v>
      </c>
      <c r="L17" s="1" t="s">
        <v>1</v>
      </c>
      <c r="M17" s="1" t="s">
        <v>3</v>
      </c>
      <c r="N17" s="1" t="s">
        <v>0</v>
      </c>
      <c r="Q17" s="3"/>
      <c r="R17" s="3"/>
      <c r="S17" s="3"/>
      <c r="T17" s="3"/>
      <c r="U17" s="3"/>
      <c r="V17" s="3"/>
      <c r="W17" s="3"/>
    </row>
    <row r="18" spans="1:28" x14ac:dyDescent="0.25">
      <c r="A18" s="5"/>
      <c r="K18" s="1">
        <f>I17-C17</f>
        <v>103.548</v>
      </c>
      <c r="L18" s="1">
        <f>AVERAGE(C20:I20)</f>
        <v>19.430757142857143</v>
      </c>
      <c r="M18" s="1">
        <f>L18/60</f>
        <v>0.32384595238095237</v>
      </c>
      <c r="N18" s="1">
        <f>(K18/M18)+1</f>
        <v>320.74461696588548</v>
      </c>
      <c r="Q18" s="3"/>
      <c r="R18" s="3"/>
      <c r="S18" s="3"/>
      <c r="T18" s="3"/>
      <c r="U18" s="3"/>
      <c r="V18" s="3"/>
      <c r="W18" s="3"/>
    </row>
    <row r="19" spans="1:28" x14ac:dyDescent="0.25">
      <c r="A19" s="5"/>
      <c r="Q19" s="3"/>
      <c r="R19" s="3"/>
      <c r="S19" s="3"/>
      <c r="T19" s="3"/>
      <c r="U19" s="3"/>
      <c r="V19" s="3"/>
      <c r="W19" s="3"/>
    </row>
    <row r="20" spans="1:28" x14ac:dyDescent="0.25">
      <c r="A20" s="5"/>
      <c r="B20" s="1" t="s">
        <v>36</v>
      </c>
      <c r="C20" s="1">
        <v>23.1448</v>
      </c>
      <c r="D20" s="1">
        <v>20.232299999999999</v>
      </c>
      <c r="E20" s="1">
        <v>20.024799999999999</v>
      </c>
      <c r="F20" s="1">
        <v>19.867799999999999</v>
      </c>
      <c r="G20" s="1">
        <v>17.9282</v>
      </c>
      <c r="H20" s="1">
        <v>18.016400000000001</v>
      </c>
      <c r="I20" s="1">
        <v>16.800999999999998</v>
      </c>
      <c r="Q20" s="3"/>
      <c r="R20" s="3"/>
      <c r="S20" s="3"/>
      <c r="T20" s="3"/>
      <c r="U20" s="3"/>
      <c r="V20" s="3"/>
      <c r="W20" s="3"/>
      <c r="AA20" s="3"/>
      <c r="AB20" s="3"/>
    </row>
    <row r="21" spans="1:28" x14ac:dyDescent="0.25">
      <c r="Q21" s="3"/>
      <c r="R21" s="3"/>
      <c r="S21" s="3"/>
      <c r="T21" s="3"/>
      <c r="U21" s="3"/>
      <c r="V21" s="3"/>
      <c r="W21" s="3"/>
      <c r="AA21" s="3"/>
      <c r="AB21" s="3"/>
    </row>
    <row r="22" spans="1:28" x14ac:dyDescent="0.25">
      <c r="Q22" s="3"/>
      <c r="R22" s="3"/>
      <c r="S22" s="3"/>
      <c r="T22" s="3"/>
      <c r="U22" s="3"/>
      <c r="V22" s="3"/>
      <c r="W22" s="3"/>
      <c r="AA22" s="3"/>
      <c r="AB22" s="3"/>
    </row>
    <row r="23" spans="1:28" x14ac:dyDescent="0.25">
      <c r="Q23" s="3"/>
      <c r="R23" s="3"/>
      <c r="S23" s="3"/>
      <c r="T23" s="3"/>
      <c r="U23" s="3"/>
      <c r="V23" s="3"/>
      <c r="W23" s="3"/>
      <c r="AA23" s="3"/>
      <c r="AB23" s="3"/>
    </row>
    <row r="24" spans="1:28" x14ac:dyDescent="0.25">
      <c r="Q24" s="3"/>
      <c r="R24" s="3"/>
      <c r="S24" s="3"/>
      <c r="T24" s="3"/>
      <c r="U24" s="3"/>
      <c r="V24" s="3"/>
      <c r="W24" s="3"/>
    </row>
    <row r="25" spans="1:28" x14ac:dyDescent="0.25">
      <c r="Q25" s="3"/>
      <c r="R25" s="3"/>
      <c r="S25" s="3"/>
      <c r="T25" s="3"/>
      <c r="U25" s="3"/>
      <c r="V25" s="3"/>
      <c r="W25" s="3"/>
    </row>
    <row r="26" spans="1:28" x14ac:dyDescent="0.25">
      <c r="Q26" s="3"/>
      <c r="R26" s="3"/>
      <c r="S26" s="3"/>
      <c r="T26" s="3"/>
      <c r="U26" s="3"/>
      <c r="V26" s="3"/>
      <c r="W26" s="3"/>
    </row>
    <row r="27" spans="1:28" x14ac:dyDescent="0.25">
      <c r="Q27" s="3"/>
      <c r="R27" s="3"/>
      <c r="S27" s="3"/>
      <c r="T27" s="3"/>
      <c r="U27" s="3"/>
      <c r="V27" s="3"/>
      <c r="W27" s="3"/>
    </row>
    <row r="28" spans="1:28" x14ac:dyDescent="0.25">
      <c r="Q28" s="3"/>
      <c r="R28" s="3"/>
      <c r="S28" s="3"/>
      <c r="T28" s="3"/>
      <c r="U28" s="3"/>
      <c r="V28" s="3"/>
      <c r="W28" s="3"/>
    </row>
    <row r="29" spans="1:28" x14ac:dyDescent="0.25">
      <c r="Q29" s="3"/>
      <c r="R29" s="3"/>
      <c r="S29" s="3"/>
      <c r="T29" s="3"/>
      <c r="U29" s="3"/>
      <c r="V29" s="3"/>
      <c r="W29" s="3"/>
    </row>
    <row r="30" spans="1:28" x14ac:dyDescent="0.25">
      <c r="Q30" s="3"/>
      <c r="R30" s="3"/>
      <c r="S30" s="3"/>
      <c r="T30" s="3"/>
      <c r="U30" s="3"/>
      <c r="V30" s="3"/>
      <c r="W30" s="3"/>
    </row>
    <row r="31" spans="1:28" x14ac:dyDescent="0.25">
      <c r="Q31" s="3"/>
      <c r="R31" s="3"/>
      <c r="S31" s="3"/>
      <c r="T31" s="3"/>
      <c r="U31" s="3"/>
      <c r="V31" s="3"/>
      <c r="W31" s="3"/>
    </row>
    <row r="32" spans="1:28" x14ac:dyDescent="0.25">
      <c r="Q32" s="3"/>
      <c r="R32" s="3"/>
      <c r="S32" s="3"/>
      <c r="T32" s="3"/>
      <c r="U32" s="3"/>
      <c r="V32" s="3"/>
      <c r="W32" s="3"/>
    </row>
    <row r="33" spans="17:23" x14ac:dyDescent="0.25">
      <c r="Q33" s="3"/>
      <c r="R33" s="3"/>
      <c r="S33" s="3"/>
      <c r="T33" s="3"/>
      <c r="U33" s="3"/>
      <c r="V33" s="3"/>
      <c r="W33" s="3"/>
    </row>
    <row r="34" spans="17:23" x14ac:dyDescent="0.25">
      <c r="Q34" s="3"/>
      <c r="R34" s="3"/>
      <c r="S34" s="3"/>
      <c r="T34" s="3"/>
      <c r="U34" s="3"/>
      <c r="V34" s="3"/>
      <c r="W34" s="3"/>
    </row>
    <row r="35" spans="17:23" x14ac:dyDescent="0.25">
      <c r="Q35" s="3"/>
      <c r="R35" s="3"/>
      <c r="S35" s="3"/>
      <c r="T35" s="3"/>
      <c r="U35" s="3"/>
      <c r="V35" s="3"/>
      <c r="W35" s="3"/>
    </row>
    <row r="36" spans="17:23" x14ac:dyDescent="0.25">
      <c r="Q36" s="3"/>
      <c r="R36" s="3"/>
      <c r="S36" s="3"/>
      <c r="T36" s="3"/>
      <c r="U36" s="3"/>
      <c r="V36" s="3"/>
      <c r="W36" s="3"/>
    </row>
    <row r="37" spans="17:23" x14ac:dyDescent="0.25">
      <c r="Q37" s="3"/>
      <c r="R37" s="3"/>
      <c r="S37" s="3"/>
      <c r="T37" s="3"/>
      <c r="U37" s="3"/>
      <c r="V37" s="3"/>
      <c r="W37" s="3"/>
    </row>
    <row r="47" spans="17:23" x14ac:dyDescent="0.25">
      <c r="Q47" s="3"/>
      <c r="R47" s="3"/>
      <c r="S47" s="3"/>
      <c r="T47" s="3"/>
      <c r="U47" s="3"/>
      <c r="V47" s="3"/>
      <c r="W47" s="3"/>
    </row>
    <row r="48" spans="17:23" x14ac:dyDescent="0.25">
      <c r="Q48" s="3"/>
      <c r="R48" s="3"/>
      <c r="S48" s="3"/>
      <c r="T48" s="3"/>
      <c r="U48" s="3"/>
      <c r="V48" s="3"/>
      <c r="W48" s="3"/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B48"/>
  <sheetViews>
    <sheetView topLeftCell="A5" zoomScale="48" zoomScaleNormal="48" workbookViewId="0">
      <selection activeCell="R7" sqref="R7:S7"/>
    </sheetView>
  </sheetViews>
  <sheetFormatPr defaultColWidth="9.140625" defaultRowHeight="15" x14ac:dyDescent="0.25"/>
  <cols>
    <col min="1" max="1" width="17.85546875" style="1" bestFit="1" customWidth="1"/>
    <col min="2" max="2" width="17.85546875" style="1" customWidth="1"/>
    <col min="3" max="4" width="11.7109375" style="1" bestFit="1" customWidth="1"/>
    <col min="5" max="5" width="14.85546875" style="1" bestFit="1" customWidth="1"/>
    <col min="6" max="6" width="11.7109375" style="1" bestFit="1" customWidth="1"/>
    <col min="7" max="7" width="16.7109375" style="1" bestFit="1" customWidth="1"/>
    <col min="8" max="9" width="8.42578125" style="1" bestFit="1" customWidth="1"/>
    <col min="10" max="10" width="9.140625" style="1"/>
    <col min="11" max="11" width="18.5703125" style="1" bestFit="1" customWidth="1"/>
    <col min="12" max="12" width="23.42578125" style="1" bestFit="1" customWidth="1"/>
    <col min="13" max="13" width="24" style="1" bestFit="1" customWidth="1"/>
    <col min="14" max="14" width="12" style="1" bestFit="1" customWidth="1"/>
    <col min="15" max="16" width="9.140625" style="1"/>
    <col min="17" max="17" width="15.140625" style="1" bestFit="1" customWidth="1"/>
    <col min="18" max="18" width="17.140625" style="1" bestFit="1" customWidth="1"/>
    <col min="19" max="19" width="12.5703125" style="1" bestFit="1" customWidth="1"/>
    <col min="20" max="16384" width="9.140625" style="1"/>
  </cols>
  <sheetData>
    <row r="1" spans="1:19" x14ac:dyDescent="0.25">
      <c r="A1" s="5" t="s">
        <v>27</v>
      </c>
      <c r="C1" s="1" t="s">
        <v>29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34</v>
      </c>
      <c r="I1" s="1" t="s">
        <v>35</v>
      </c>
    </row>
    <row r="2" spans="1:19" x14ac:dyDescent="0.25">
      <c r="A2" s="7">
        <v>0.16</v>
      </c>
      <c r="B2" s="1" t="s">
        <v>28</v>
      </c>
      <c r="C2" s="1">
        <v>42.2318</v>
      </c>
      <c r="D2" s="1">
        <v>42.398299999999999</v>
      </c>
      <c r="E2" s="1">
        <v>45.520200000000003</v>
      </c>
      <c r="F2" s="1">
        <v>45.760199999999998</v>
      </c>
      <c r="G2" s="1">
        <v>46.030999999999999</v>
      </c>
      <c r="H2" s="1">
        <v>53.428800000000003</v>
      </c>
      <c r="I2" s="1">
        <v>55.246200000000002</v>
      </c>
      <c r="K2" s="1" t="s">
        <v>2</v>
      </c>
      <c r="L2" s="1" t="s">
        <v>1</v>
      </c>
      <c r="M2" s="1" t="s">
        <v>3</v>
      </c>
      <c r="N2" s="1" t="s">
        <v>0</v>
      </c>
    </row>
    <row r="3" spans="1:19" x14ac:dyDescent="0.25">
      <c r="A3" s="5"/>
      <c r="K3" s="1">
        <f>I2-C2</f>
        <v>13.014400000000002</v>
      </c>
      <c r="L3" s="1">
        <f>AVERAGE(C5:I5)</f>
        <v>8.6168242857142854</v>
      </c>
      <c r="M3" s="1">
        <f>L3/60</f>
        <v>0.14361373809523809</v>
      </c>
      <c r="N3" s="1">
        <f>(K3/M3)+1</f>
        <v>91.620856838706089</v>
      </c>
    </row>
    <row r="4" spans="1:19" x14ac:dyDescent="0.25">
      <c r="A4" s="5"/>
    </row>
    <row r="5" spans="1:19" x14ac:dyDescent="0.25">
      <c r="A5" s="5"/>
      <c r="B5" s="1" t="s">
        <v>36</v>
      </c>
      <c r="C5" s="1">
        <v>7.58561</v>
      </c>
      <c r="D5" s="1">
        <v>7.69177</v>
      </c>
      <c r="E5" s="1">
        <v>8.6272300000000008</v>
      </c>
      <c r="F5" s="1">
        <v>9.2263500000000001</v>
      </c>
      <c r="G5" s="1">
        <v>8.6788000000000007</v>
      </c>
      <c r="H5" s="1">
        <v>7.70601</v>
      </c>
      <c r="I5" s="1">
        <v>10.802</v>
      </c>
    </row>
    <row r="6" spans="1:19" x14ac:dyDescent="0.25">
      <c r="A6" s="5"/>
    </row>
    <row r="7" spans="1:19" x14ac:dyDescent="0.25">
      <c r="A7" s="7">
        <v>0.08</v>
      </c>
      <c r="B7" s="1" t="s">
        <v>28</v>
      </c>
      <c r="C7" s="1">
        <v>65.269300000000001</v>
      </c>
      <c r="D7" s="1">
        <v>65.815899999999999</v>
      </c>
      <c r="E7" s="1">
        <v>72.461399999999998</v>
      </c>
      <c r="F7" s="1">
        <v>72.9328</v>
      </c>
      <c r="G7" s="1">
        <v>73.503200000000007</v>
      </c>
      <c r="H7" s="1">
        <v>89.035499999999999</v>
      </c>
      <c r="I7" s="1">
        <v>92.318600000000004</v>
      </c>
      <c r="K7" s="1" t="s">
        <v>2</v>
      </c>
      <c r="L7" s="1" t="s">
        <v>1</v>
      </c>
      <c r="M7" s="1" t="s">
        <v>3</v>
      </c>
      <c r="N7" s="1" t="s">
        <v>0</v>
      </c>
      <c r="R7" s="1" t="s">
        <v>4</v>
      </c>
      <c r="S7" s="1" t="s">
        <v>5</v>
      </c>
    </row>
    <row r="8" spans="1:19" x14ac:dyDescent="0.25">
      <c r="A8" s="5"/>
      <c r="K8" s="1">
        <f>I7-C7</f>
        <v>27.049300000000002</v>
      </c>
      <c r="L8" s="1">
        <f>AVERAGE(C10:I10)</f>
        <v>8.8792428571428577</v>
      </c>
      <c r="M8" s="1">
        <f>L8/60</f>
        <v>0.14798738095238095</v>
      </c>
      <c r="N8" s="1">
        <f>(K8/M8)+1</f>
        <v>183.78112516028557</v>
      </c>
      <c r="Q8" s="1">
        <v>16</v>
      </c>
      <c r="R8" s="1">
        <v>13.014400000000002</v>
      </c>
      <c r="S8" s="1">
        <v>91.620856838706089</v>
      </c>
    </row>
    <row r="9" spans="1:19" x14ac:dyDescent="0.25">
      <c r="A9" s="5"/>
      <c r="Q9" s="1">
        <v>8</v>
      </c>
      <c r="R9" s="1">
        <v>27.049300000000002</v>
      </c>
      <c r="S9" s="1">
        <v>183.78112516028557</v>
      </c>
    </row>
    <row r="10" spans="1:19" x14ac:dyDescent="0.25">
      <c r="A10" s="5"/>
      <c r="B10" s="1" t="s">
        <v>36</v>
      </c>
      <c r="C10" s="1">
        <v>8.6775000000000002</v>
      </c>
      <c r="D10" s="1">
        <v>8.3505699999999994</v>
      </c>
      <c r="E10" s="1">
        <v>8.5355500000000006</v>
      </c>
      <c r="F10" s="1">
        <v>7.9293500000000003</v>
      </c>
      <c r="G10" s="1">
        <v>8.1767299999999992</v>
      </c>
      <c r="H10" s="1">
        <v>10.222200000000001</v>
      </c>
      <c r="I10" s="1">
        <v>10.2628</v>
      </c>
      <c r="Q10" s="1">
        <v>4</v>
      </c>
      <c r="R10" s="1">
        <v>55.420999999999992</v>
      </c>
      <c r="S10" s="1">
        <v>261.75649879854137</v>
      </c>
    </row>
    <row r="11" spans="1:19" x14ac:dyDescent="0.25">
      <c r="A11" s="5"/>
      <c r="Q11" s="1">
        <v>2</v>
      </c>
      <c r="R11" s="1">
        <v>117.83600000000001</v>
      </c>
      <c r="S11" s="1">
        <v>355.76030387267065</v>
      </c>
    </row>
    <row r="12" spans="1:19" x14ac:dyDescent="0.25">
      <c r="A12" s="7">
        <v>0.04</v>
      </c>
      <c r="B12" s="1" t="s">
        <v>28</v>
      </c>
      <c r="C12" s="1">
        <v>102.625</v>
      </c>
      <c r="D12" s="1">
        <v>104.053</v>
      </c>
      <c r="E12" s="1">
        <v>117.93899999999999</v>
      </c>
      <c r="F12" s="1">
        <v>118.86</v>
      </c>
      <c r="G12" s="1">
        <v>120.164</v>
      </c>
      <c r="H12" s="1">
        <v>151.25700000000001</v>
      </c>
      <c r="I12" s="1">
        <v>158.04599999999999</v>
      </c>
      <c r="K12" s="1" t="s">
        <v>2</v>
      </c>
      <c r="L12" s="1" t="s">
        <v>1</v>
      </c>
      <c r="M12" s="1" t="s">
        <v>3</v>
      </c>
      <c r="N12" s="1" t="s">
        <v>0</v>
      </c>
    </row>
    <row r="13" spans="1:19" x14ac:dyDescent="0.25">
      <c r="A13" s="5"/>
      <c r="K13" s="1">
        <f>I12-C12</f>
        <v>55.420999999999992</v>
      </c>
      <c r="L13" s="1">
        <f>AVERAGE(C15:I15)</f>
        <v>12.752357142857145</v>
      </c>
      <c r="M13" s="1">
        <f>L13/60</f>
        <v>0.21253928571428574</v>
      </c>
      <c r="N13" s="1">
        <f>(K13/M13)+1</f>
        <v>261.75649879854137</v>
      </c>
    </row>
    <row r="14" spans="1:19" x14ac:dyDescent="0.25">
      <c r="A14" s="5"/>
    </row>
    <row r="15" spans="1:19" x14ac:dyDescent="0.25">
      <c r="A15" s="5"/>
      <c r="B15" s="1" t="s">
        <v>36</v>
      </c>
      <c r="C15" s="1">
        <v>12.0204</v>
      </c>
      <c r="D15" s="1">
        <v>12.8377</v>
      </c>
      <c r="E15" s="1">
        <v>11.860300000000001</v>
      </c>
      <c r="F15" s="1">
        <v>13.1617</v>
      </c>
      <c r="G15" s="1">
        <v>14.614100000000001</v>
      </c>
      <c r="H15" s="1">
        <v>12.150700000000001</v>
      </c>
      <c r="I15" s="1">
        <v>12.621600000000001</v>
      </c>
    </row>
    <row r="16" spans="1:19" x14ac:dyDescent="0.25">
      <c r="A16" s="5"/>
    </row>
    <row r="17" spans="1:28" x14ac:dyDescent="0.25">
      <c r="A17" s="7">
        <v>0.02</v>
      </c>
      <c r="B17" s="1" t="s">
        <v>28</v>
      </c>
      <c r="C17" s="1">
        <v>162.721</v>
      </c>
      <c r="D17" s="1">
        <v>166.602</v>
      </c>
      <c r="E17" s="1">
        <v>196.32499999999999</v>
      </c>
      <c r="F17" s="1">
        <v>198.19399999999999</v>
      </c>
      <c r="G17" s="1">
        <v>200.87799999999999</v>
      </c>
      <c r="H17" s="1">
        <v>266.45400000000001</v>
      </c>
      <c r="I17" s="1">
        <v>280.55700000000002</v>
      </c>
      <c r="K17" s="1" t="s">
        <v>2</v>
      </c>
      <c r="L17" s="1" t="s">
        <v>1</v>
      </c>
      <c r="M17" s="1" t="s">
        <v>3</v>
      </c>
      <c r="N17" s="1" t="s">
        <v>0</v>
      </c>
      <c r="Q17" s="3"/>
      <c r="R17" s="3"/>
      <c r="S17" s="3"/>
      <c r="T17" s="3"/>
      <c r="U17" s="3"/>
      <c r="V17" s="3"/>
      <c r="W17" s="3"/>
    </row>
    <row r="18" spans="1:28" x14ac:dyDescent="0.25">
      <c r="A18" s="5"/>
      <c r="K18" s="1">
        <f>I17-C17</f>
        <v>117.83600000000001</v>
      </c>
      <c r="L18" s="1">
        <f>AVERAGE(C20:I20)</f>
        <v>19.929399999999998</v>
      </c>
      <c r="M18" s="1">
        <f>L18/60</f>
        <v>0.3321566666666666</v>
      </c>
      <c r="N18" s="1">
        <f>(K18/M18)+1</f>
        <v>355.76030387267065</v>
      </c>
      <c r="Q18" s="3"/>
      <c r="R18" s="3"/>
      <c r="S18" s="3"/>
      <c r="T18" s="3"/>
      <c r="U18" s="3"/>
      <c r="V18" s="3"/>
      <c r="W18" s="3"/>
    </row>
    <row r="19" spans="1:28" x14ac:dyDescent="0.25">
      <c r="A19" s="5"/>
      <c r="Q19" s="3"/>
      <c r="R19" s="3"/>
      <c r="S19" s="3"/>
      <c r="T19" s="3"/>
      <c r="U19" s="3"/>
      <c r="V19" s="3"/>
      <c r="W19" s="3"/>
    </row>
    <row r="20" spans="1:28" x14ac:dyDescent="0.25">
      <c r="A20" s="5"/>
      <c r="B20" s="1" t="s">
        <v>36</v>
      </c>
      <c r="C20" s="1">
        <v>24.414400000000001</v>
      </c>
      <c r="D20" s="1">
        <v>21.0898</v>
      </c>
      <c r="E20" s="1">
        <v>20.4587</v>
      </c>
      <c r="F20" s="1">
        <v>19.577400000000001</v>
      </c>
      <c r="G20" s="1">
        <v>20.6264</v>
      </c>
      <c r="H20" s="1">
        <v>16.249400000000001</v>
      </c>
      <c r="I20" s="1">
        <v>17.089700000000001</v>
      </c>
      <c r="Q20" s="3"/>
      <c r="R20" s="3"/>
      <c r="S20" s="3"/>
      <c r="T20" s="3"/>
      <c r="U20" s="3"/>
      <c r="V20" s="3"/>
      <c r="W20" s="3"/>
    </row>
    <row r="21" spans="1:28" x14ac:dyDescent="0.25">
      <c r="Q21" s="3"/>
      <c r="R21" s="3"/>
      <c r="S21" s="3"/>
      <c r="T21" s="3"/>
      <c r="U21" s="3"/>
      <c r="V21" s="3"/>
      <c r="W21" s="3"/>
      <c r="AA21" s="3"/>
      <c r="AB21" s="3"/>
    </row>
    <row r="22" spans="1:28" x14ac:dyDescent="0.25">
      <c r="Q22" s="3"/>
      <c r="R22" s="3"/>
      <c r="S22" s="3"/>
      <c r="T22" s="3"/>
      <c r="U22" s="3"/>
      <c r="V22" s="3"/>
      <c r="W22" s="3"/>
      <c r="AA22" s="3"/>
      <c r="AB22" s="3"/>
    </row>
    <row r="23" spans="1:28" x14ac:dyDescent="0.25">
      <c r="Q23" s="3"/>
      <c r="R23" s="3"/>
      <c r="S23" s="3"/>
      <c r="T23" s="3"/>
      <c r="U23" s="3"/>
      <c r="V23" s="3"/>
      <c r="W23" s="3"/>
      <c r="AA23" s="3"/>
      <c r="AB23" s="3"/>
    </row>
    <row r="24" spans="1:28" x14ac:dyDescent="0.25">
      <c r="Q24" s="3"/>
      <c r="R24" s="3"/>
      <c r="S24" s="3"/>
      <c r="T24" s="3"/>
      <c r="U24" s="3"/>
      <c r="V24" s="3"/>
      <c r="W24" s="3"/>
      <c r="AA24" s="3"/>
      <c r="AB24" s="3"/>
    </row>
    <row r="25" spans="1:28" x14ac:dyDescent="0.25">
      <c r="Q25" s="3"/>
      <c r="R25" s="3"/>
      <c r="S25" s="3"/>
      <c r="T25" s="3"/>
      <c r="U25" s="3"/>
      <c r="V25" s="3"/>
      <c r="W25" s="3"/>
    </row>
    <row r="26" spans="1:28" x14ac:dyDescent="0.25">
      <c r="Q26" s="3"/>
      <c r="R26" s="3"/>
      <c r="S26" s="3"/>
      <c r="T26" s="3"/>
      <c r="U26" s="3"/>
      <c r="V26" s="3"/>
      <c r="W26" s="3"/>
    </row>
    <row r="27" spans="1:28" x14ac:dyDescent="0.25">
      <c r="Q27" s="3"/>
      <c r="R27" s="3"/>
      <c r="S27" s="3"/>
      <c r="T27" s="3"/>
      <c r="U27" s="3"/>
      <c r="V27" s="3"/>
      <c r="W27" s="3"/>
    </row>
    <row r="28" spans="1:28" x14ac:dyDescent="0.25">
      <c r="Q28" s="3"/>
      <c r="R28" s="3"/>
      <c r="S28" s="3"/>
      <c r="T28" s="3"/>
      <c r="U28" s="3"/>
      <c r="V28" s="3"/>
      <c r="W28" s="3"/>
    </row>
    <row r="29" spans="1:28" x14ac:dyDescent="0.25">
      <c r="Q29" s="3"/>
      <c r="R29" s="3"/>
      <c r="S29" s="3"/>
      <c r="T29" s="3"/>
      <c r="U29" s="3"/>
      <c r="V29" s="3"/>
      <c r="W29" s="3"/>
    </row>
    <row r="30" spans="1:28" x14ac:dyDescent="0.25">
      <c r="Q30" s="3"/>
      <c r="R30" s="3"/>
      <c r="S30" s="3"/>
      <c r="T30" s="3"/>
      <c r="U30" s="3"/>
      <c r="V30" s="3"/>
      <c r="W30" s="3"/>
    </row>
    <row r="31" spans="1:28" x14ac:dyDescent="0.25">
      <c r="Q31" s="3"/>
      <c r="R31" s="3"/>
      <c r="S31" s="3"/>
      <c r="T31" s="3"/>
      <c r="U31" s="3"/>
      <c r="V31" s="3"/>
      <c r="W31" s="3"/>
    </row>
    <row r="32" spans="1:28" x14ac:dyDescent="0.25">
      <c r="Q32" s="3"/>
      <c r="R32" s="3"/>
      <c r="S32" s="3"/>
      <c r="T32" s="3"/>
      <c r="U32" s="3"/>
      <c r="V32" s="3"/>
      <c r="W32" s="3"/>
    </row>
    <row r="33" spans="17:23" x14ac:dyDescent="0.25">
      <c r="Q33" s="3"/>
      <c r="R33" s="3"/>
      <c r="S33" s="3"/>
      <c r="T33" s="3"/>
      <c r="U33" s="3"/>
      <c r="V33" s="3"/>
      <c r="W33" s="3"/>
    </row>
    <row r="34" spans="17:23" x14ac:dyDescent="0.25">
      <c r="Q34" s="3"/>
      <c r="R34" s="3"/>
      <c r="S34" s="3"/>
      <c r="T34" s="3"/>
      <c r="U34" s="3"/>
      <c r="V34" s="3"/>
      <c r="W34" s="3"/>
    </row>
    <row r="35" spans="17:23" x14ac:dyDescent="0.25">
      <c r="Q35" s="3"/>
      <c r="R35" s="3"/>
      <c r="S35" s="3"/>
      <c r="T35" s="3"/>
      <c r="U35" s="3"/>
      <c r="V35" s="3"/>
      <c r="W35" s="3"/>
    </row>
    <row r="36" spans="17:23" x14ac:dyDescent="0.25">
      <c r="Q36" s="3"/>
      <c r="R36" s="3"/>
      <c r="S36" s="3"/>
      <c r="T36" s="3"/>
      <c r="U36" s="3"/>
      <c r="V36" s="3"/>
      <c r="W36" s="3"/>
    </row>
    <row r="37" spans="17:23" x14ac:dyDescent="0.25">
      <c r="Q37" s="3"/>
      <c r="R37" s="3"/>
      <c r="S37" s="3"/>
      <c r="T37" s="3"/>
      <c r="U37" s="3"/>
      <c r="V37" s="3"/>
      <c r="W37" s="3"/>
    </row>
    <row r="47" spans="17:23" x14ac:dyDescent="0.25">
      <c r="Q47" s="3"/>
      <c r="R47" s="3"/>
      <c r="S47" s="3"/>
      <c r="T47" s="3"/>
      <c r="U47" s="3"/>
      <c r="V47" s="3"/>
      <c r="W47" s="3"/>
    </row>
    <row r="48" spans="17:23" x14ac:dyDescent="0.25">
      <c r="Q48" s="3"/>
      <c r="R48" s="3"/>
      <c r="S48" s="3"/>
      <c r="T48" s="3"/>
      <c r="U48" s="3"/>
      <c r="V48" s="3"/>
      <c r="W48" s="3"/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B48"/>
  <sheetViews>
    <sheetView topLeftCell="C1" zoomScale="54" zoomScaleNormal="54" workbookViewId="0">
      <selection activeCell="Q1" sqref="Q1:R1"/>
    </sheetView>
  </sheetViews>
  <sheetFormatPr defaultColWidth="9.140625" defaultRowHeight="15" x14ac:dyDescent="0.25"/>
  <cols>
    <col min="1" max="1" width="17.85546875" style="1" bestFit="1" customWidth="1"/>
    <col min="2" max="2" width="20.5703125" style="1" bestFit="1" customWidth="1"/>
    <col min="3" max="3" width="12.5703125" style="1" bestFit="1" customWidth="1"/>
    <col min="4" max="4" width="11.85546875" style="1" bestFit="1" customWidth="1"/>
    <col min="5" max="5" width="15.42578125" style="1" bestFit="1" customWidth="1"/>
    <col min="6" max="6" width="12.5703125" style="1" bestFit="1" customWidth="1"/>
    <col min="7" max="7" width="17.42578125" style="1" bestFit="1" customWidth="1"/>
    <col min="8" max="9" width="8.85546875" style="1" bestFit="1" customWidth="1"/>
    <col min="10" max="10" width="9.140625" style="1"/>
    <col min="11" max="11" width="19.5703125" style="1" bestFit="1" customWidth="1"/>
    <col min="12" max="12" width="25.140625" style="1" bestFit="1" customWidth="1"/>
    <col min="13" max="13" width="25.5703125" style="1" bestFit="1" customWidth="1"/>
    <col min="14" max="14" width="12" style="1" bestFit="1" customWidth="1"/>
    <col min="15" max="16" width="9.140625" style="1"/>
    <col min="17" max="17" width="19.42578125" style="1" bestFit="1" customWidth="1"/>
    <col min="18" max="18" width="14.85546875" style="1" bestFit="1" customWidth="1"/>
    <col min="19" max="16384" width="9.140625" style="1"/>
  </cols>
  <sheetData>
    <row r="1" spans="1:18" x14ac:dyDescent="0.25">
      <c r="A1" s="5" t="s">
        <v>27</v>
      </c>
      <c r="C1" s="1" t="s">
        <v>29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34</v>
      </c>
      <c r="I1" s="1" t="s">
        <v>35</v>
      </c>
      <c r="Q1" s="1" t="s">
        <v>4</v>
      </c>
      <c r="R1" s="1" t="s">
        <v>5</v>
      </c>
    </row>
    <row r="2" spans="1:18" x14ac:dyDescent="0.25">
      <c r="A2" s="7">
        <v>0.16</v>
      </c>
      <c r="B2" s="1" t="s">
        <v>28</v>
      </c>
      <c r="C2" s="1">
        <v>38.055100000000003</v>
      </c>
      <c r="D2" s="1">
        <v>38.209200000000003</v>
      </c>
      <c r="E2" s="1">
        <v>41.1464</v>
      </c>
      <c r="F2" s="1">
        <v>41.366799999999998</v>
      </c>
      <c r="G2" s="1">
        <v>41.618600000000001</v>
      </c>
      <c r="H2" s="1">
        <v>48.7318</v>
      </c>
      <c r="I2" s="1">
        <v>50.450099999999999</v>
      </c>
      <c r="K2" s="1" t="s">
        <v>2</v>
      </c>
      <c r="L2" s="1" t="s">
        <v>1</v>
      </c>
      <c r="M2" s="1" t="s">
        <v>3</v>
      </c>
      <c r="N2" s="1" t="s">
        <v>0</v>
      </c>
      <c r="P2" s="1">
        <v>16</v>
      </c>
      <c r="Q2" s="1">
        <v>12.394999999999996</v>
      </c>
      <c r="R2" s="1">
        <v>119.65109844401339</v>
      </c>
    </row>
    <row r="3" spans="1:18" x14ac:dyDescent="0.25">
      <c r="A3" s="5"/>
      <c r="K3" s="1">
        <f>I2-C2</f>
        <v>12.394999999999996</v>
      </c>
      <c r="L3" s="1">
        <f>AVERAGE(C5:I5)</f>
        <v>6.267957142857143</v>
      </c>
      <c r="M3" s="1">
        <f>L3/60</f>
        <v>0.10446595238095238</v>
      </c>
      <c r="N3" s="1">
        <f>(K3/M3)+1</f>
        <v>119.65109844401339</v>
      </c>
      <c r="P3" s="1">
        <v>8</v>
      </c>
      <c r="Q3" s="1">
        <v>25.610399999999998</v>
      </c>
      <c r="R3" s="1">
        <v>200.34364883507672</v>
      </c>
    </row>
    <row r="4" spans="1:18" x14ac:dyDescent="0.25">
      <c r="A4" s="5"/>
      <c r="P4" s="1">
        <v>4</v>
      </c>
      <c r="Q4" s="1">
        <v>52.014800000000008</v>
      </c>
      <c r="R4" s="1">
        <v>307.54256908926357</v>
      </c>
    </row>
    <row r="5" spans="1:18" x14ac:dyDescent="0.25">
      <c r="A5" s="5"/>
      <c r="B5" s="1" t="s">
        <v>36</v>
      </c>
      <c r="C5" s="1">
        <v>5.2591099999999997</v>
      </c>
      <c r="D5" s="1">
        <v>5.1463900000000002</v>
      </c>
      <c r="E5" s="1">
        <v>5.8771399999999998</v>
      </c>
      <c r="F5" s="1">
        <v>6.1303000000000001</v>
      </c>
      <c r="G5" s="1">
        <v>6.0601000000000003</v>
      </c>
      <c r="H5" s="1">
        <v>6.9748000000000001</v>
      </c>
      <c r="I5" s="1">
        <v>8.4278600000000008</v>
      </c>
      <c r="P5" s="1">
        <v>2</v>
      </c>
      <c r="Q5" s="1">
        <v>111.09899999999999</v>
      </c>
      <c r="R5" s="1">
        <v>358.4805598755832</v>
      </c>
    </row>
    <row r="6" spans="1:18" x14ac:dyDescent="0.25">
      <c r="A6" s="5"/>
    </row>
    <row r="7" spans="1:18" x14ac:dyDescent="0.25">
      <c r="A7" s="7">
        <v>0.08</v>
      </c>
      <c r="B7" s="1" t="s">
        <v>28</v>
      </c>
      <c r="C7" s="1">
        <v>60.243099999999998</v>
      </c>
      <c r="D7" s="1">
        <v>60.753500000000003</v>
      </c>
      <c r="E7" s="1">
        <v>67.053100000000001</v>
      </c>
      <c r="F7" s="1">
        <v>67.483999999999995</v>
      </c>
      <c r="G7" s="1">
        <v>68.037300000000002</v>
      </c>
      <c r="H7" s="1">
        <v>82.738900000000001</v>
      </c>
      <c r="I7" s="1">
        <v>85.853499999999997</v>
      </c>
      <c r="K7" s="1" t="s">
        <v>2</v>
      </c>
      <c r="L7" s="1" t="s">
        <v>1</v>
      </c>
      <c r="M7" s="1" t="s">
        <v>3</v>
      </c>
      <c r="N7" s="1" t="s">
        <v>0</v>
      </c>
    </row>
    <row r="8" spans="1:18" x14ac:dyDescent="0.25">
      <c r="A8" s="5"/>
      <c r="K8" s="1">
        <f>I7-C7</f>
        <v>25.610399999999998</v>
      </c>
      <c r="L8" s="1">
        <f>AVERAGE(C10:I10)</f>
        <v>7.7084171428571429</v>
      </c>
      <c r="M8" s="1">
        <f>L8/60</f>
        <v>0.12847361904761906</v>
      </c>
      <c r="N8" s="1">
        <f>(K8/M8)+1</f>
        <v>200.34364883507672</v>
      </c>
    </row>
    <row r="9" spans="1:18" x14ac:dyDescent="0.25">
      <c r="A9" s="5"/>
    </row>
    <row r="10" spans="1:18" x14ac:dyDescent="0.25">
      <c r="A10" s="5"/>
      <c r="B10" s="1" t="s">
        <v>36</v>
      </c>
      <c r="C10" s="1">
        <v>6.8273799999999998</v>
      </c>
      <c r="D10" s="1">
        <v>6.9805400000000004</v>
      </c>
      <c r="E10" s="1">
        <v>6.8571200000000001</v>
      </c>
      <c r="F10" s="1">
        <v>7.0406500000000003</v>
      </c>
      <c r="G10" s="1">
        <v>6.6800100000000002</v>
      </c>
      <c r="H10" s="1">
        <v>9.1608199999999993</v>
      </c>
      <c r="I10" s="1">
        <v>10.4124</v>
      </c>
    </row>
    <row r="11" spans="1:18" x14ac:dyDescent="0.25">
      <c r="A11" s="5"/>
    </row>
    <row r="12" spans="1:18" x14ac:dyDescent="0.25">
      <c r="A12" s="7">
        <v>0.04</v>
      </c>
      <c r="B12" s="1" t="s">
        <v>28</v>
      </c>
      <c r="C12" s="1">
        <v>94.528199999999998</v>
      </c>
      <c r="D12" s="1">
        <v>95.907399999999996</v>
      </c>
      <c r="E12" s="1">
        <v>108.962</v>
      </c>
      <c r="F12" s="1">
        <v>109.837</v>
      </c>
      <c r="G12" s="1">
        <v>111.03</v>
      </c>
      <c r="H12" s="1">
        <v>140.22800000000001</v>
      </c>
      <c r="I12" s="1">
        <v>146.54300000000001</v>
      </c>
      <c r="K12" s="1" t="s">
        <v>2</v>
      </c>
      <c r="L12" s="1" t="s">
        <v>1</v>
      </c>
      <c r="M12" s="1" t="s">
        <v>3</v>
      </c>
      <c r="N12" s="1" t="s">
        <v>0</v>
      </c>
    </row>
    <row r="13" spans="1:18" x14ac:dyDescent="0.25">
      <c r="A13" s="5"/>
      <c r="K13" s="1">
        <f>I12-C12</f>
        <v>52.014800000000008</v>
      </c>
      <c r="L13" s="1">
        <f>AVERAGE(C15:I15)</f>
        <v>10.180928571428572</v>
      </c>
      <c r="M13" s="1">
        <f>L13/60</f>
        <v>0.16968214285714286</v>
      </c>
      <c r="N13" s="1">
        <f>(K13/M13)+1</f>
        <v>307.54256908926357</v>
      </c>
    </row>
    <row r="14" spans="1:18" x14ac:dyDescent="0.25">
      <c r="A14" s="5"/>
    </row>
    <row r="15" spans="1:18" x14ac:dyDescent="0.25">
      <c r="A15" s="5"/>
      <c r="B15" s="1" t="s">
        <v>36</v>
      </c>
      <c r="C15" s="1">
        <v>11.2309</v>
      </c>
      <c r="D15" s="1">
        <v>10.761900000000001</v>
      </c>
      <c r="E15" s="1">
        <v>9.8126700000000007</v>
      </c>
      <c r="F15" s="1">
        <v>10.4659</v>
      </c>
      <c r="G15" s="1">
        <v>9.7174800000000001</v>
      </c>
      <c r="H15" s="1">
        <v>9.9880700000000004</v>
      </c>
      <c r="I15" s="1">
        <v>9.2895800000000008</v>
      </c>
    </row>
    <row r="16" spans="1:18" x14ac:dyDescent="0.25">
      <c r="A16" s="5"/>
    </row>
    <row r="17" spans="1:28" x14ac:dyDescent="0.25">
      <c r="A17" s="7">
        <v>0.02</v>
      </c>
      <c r="B17" s="1" t="s">
        <v>28</v>
      </c>
      <c r="C17" s="1">
        <v>153.02199999999999</v>
      </c>
      <c r="D17" s="1">
        <v>156.72200000000001</v>
      </c>
      <c r="E17" s="1">
        <v>184.85300000000001</v>
      </c>
      <c r="F17" s="1">
        <v>186.63</v>
      </c>
      <c r="G17" s="1">
        <v>189.221</v>
      </c>
      <c r="H17" s="1">
        <v>250.774</v>
      </c>
      <c r="I17" s="1">
        <v>264.12099999999998</v>
      </c>
      <c r="K17" s="1" t="s">
        <v>2</v>
      </c>
      <c r="L17" s="1" t="s">
        <v>1</v>
      </c>
      <c r="M17" s="1" t="s">
        <v>3</v>
      </c>
      <c r="N17" s="1" t="s">
        <v>0</v>
      </c>
      <c r="V17" s="3"/>
      <c r="W17" s="3"/>
    </row>
    <row r="18" spans="1:28" x14ac:dyDescent="0.25">
      <c r="A18" s="5"/>
      <c r="K18" s="1">
        <f>I17-C17</f>
        <v>111.09899999999999</v>
      </c>
      <c r="L18" s="1">
        <f>AVERAGE(C20:I20)</f>
        <v>18.646999999999998</v>
      </c>
      <c r="M18" s="1">
        <f>L18/60</f>
        <v>0.3107833333333333</v>
      </c>
      <c r="N18" s="1">
        <f>(K18/M18)+1</f>
        <v>358.4805598755832</v>
      </c>
      <c r="V18" s="3"/>
      <c r="W18" s="3"/>
    </row>
    <row r="19" spans="1:28" x14ac:dyDescent="0.25">
      <c r="A19" s="5"/>
      <c r="Q19" s="3"/>
      <c r="R19" s="3"/>
      <c r="S19" s="3"/>
      <c r="T19" s="3"/>
      <c r="U19" s="3"/>
      <c r="V19" s="3"/>
      <c r="W19" s="3"/>
    </row>
    <row r="20" spans="1:28" x14ac:dyDescent="0.25">
      <c r="A20" s="5"/>
      <c r="B20" s="1" t="s">
        <v>36</v>
      </c>
      <c r="C20" s="1">
        <v>20.226700000000001</v>
      </c>
      <c r="D20" s="1">
        <v>19.814399999999999</v>
      </c>
      <c r="E20" s="1">
        <v>19.473299999999998</v>
      </c>
      <c r="F20" s="1">
        <v>19.731400000000001</v>
      </c>
      <c r="G20" s="1">
        <v>18.933599999999998</v>
      </c>
      <c r="H20" s="1">
        <v>13.5434</v>
      </c>
      <c r="I20" s="1">
        <v>18.8062</v>
      </c>
      <c r="Q20" s="3"/>
      <c r="R20" s="3"/>
      <c r="S20" s="3"/>
      <c r="T20" s="3"/>
      <c r="U20" s="3"/>
      <c r="V20" s="3"/>
      <c r="W20" s="3"/>
      <c r="AA20" s="3"/>
      <c r="AB20" s="3"/>
    </row>
    <row r="21" spans="1:28" x14ac:dyDescent="0.25">
      <c r="Q21" s="3"/>
      <c r="R21" s="3"/>
      <c r="S21" s="3"/>
      <c r="T21" s="3"/>
      <c r="U21" s="3"/>
      <c r="V21" s="3"/>
      <c r="W21" s="3"/>
      <c r="AA21" s="3"/>
      <c r="AB21" s="3"/>
    </row>
    <row r="22" spans="1:28" x14ac:dyDescent="0.25">
      <c r="Q22" s="3"/>
      <c r="R22" s="3"/>
      <c r="S22" s="3"/>
      <c r="T22" s="3"/>
      <c r="U22" s="3"/>
      <c r="V22" s="3"/>
      <c r="W22" s="3"/>
      <c r="AA22" s="3"/>
      <c r="AB22" s="3"/>
    </row>
    <row r="23" spans="1:28" x14ac:dyDescent="0.25">
      <c r="Q23" s="3"/>
      <c r="R23" s="3"/>
      <c r="S23" s="3"/>
      <c r="T23" s="3"/>
      <c r="U23" s="3"/>
      <c r="V23" s="3"/>
      <c r="W23" s="3"/>
      <c r="AA23" s="3"/>
      <c r="AB23" s="3"/>
    </row>
    <row r="24" spans="1:28" x14ac:dyDescent="0.25">
      <c r="Q24" s="3"/>
      <c r="R24" s="3"/>
      <c r="S24" s="3"/>
      <c r="T24" s="3"/>
      <c r="U24" s="3"/>
      <c r="V24" s="3"/>
      <c r="W24" s="3"/>
    </row>
    <row r="25" spans="1:28" x14ac:dyDescent="0.25">
      <c r="Q25" s="3"/>
      <c r="R25" s="3"/>
      <c r="S25" s="3"/>
      <c r="T25" s="3"/>
      <c r="U25" s="3"/>
      <c r="V25" s="3"/>
      <c r="W25" s="3"/>
    </row>
    <row r="26" spans="1:28" x14ac:dyDescent="0.25">
      <c r="Q26" s="3"/>
      <c r="R26" s="3"/>
      <c r="S26" s="3"/>
      <c r="T26" s="3"/>
      <c r="U26" s="3"/>
      <c r="V26" s="3"/>
      <c r="W26" s="3"/>
    </row>
    <row r="27" spans="1:28" x14ac:dyDescent="0.25">
      <c r="Q27" s="3"/>
      <c r="R27" s="3"/>
      <c r="S27" s="3"/>
      <c r="T27" s="3"/>
      <c r="U27" s="3"/>
      <c r="V27" s="3"/>
      <c r="W27" s="3"/>
    </row>
    <row r="28" spans="1:28" x14ac:dyDescent="0.25">
      <c r="Q28" s="3"/>
      <c r="R28" s="3"/>
      <c r="S28" s="3"/>
      <c r="T28" s="3"/>
      <c r="U28" s="3"/>
      <c r="V28" s="3"/>
      <c r="W28" s="3"/>
    </row>
    <row r="29" spans="1:28" x14ac:dyDescent="0.25">
      <c r="Q29" s="3"/>
      <c r="R29" s="3"/>
      <c r="S29" s="3"/>
      <c r="T29" s="3"/>
      <c r="U29" s="3"/>
      <c r="V29" s="3"/>
      <c r="W29" s="3"/>
    </row>
    <row r="30" spans="1:28" x14ac:dyDescent="0.25">
      <c r="Q30" s="3"/>
      <c r="R30" s="3"/>
      <c r="S30" s="3"/>
      <c r="T30" s="3"/>
      <c r="U30" s="3"/>
      <c r="V30" s="3"/>
      <c r="W30" s="3"/>
    </row>
    <row r="31" spans="1:28" x14ac:dyDescent="0.25">
      <c r="Q31" s="3"/>
      <c r="R31" s="3"/>
      <c r="S31" s="3"/>
      <c r="T31" s="3"/>
      <c r="U31" s="3"/>
      <c r="V31" s="3"/>
      <c r="W31" s="3"/>
    </row>
    <row r="32" spans="1:28" x14ac:dyDescent="0.25">
      <c r="Q32" s="3"/>
      <c r="R32" s="3"/>
      <c r="S32" s="3"/>
      <c r="T32" s="3"/>
      <c r="U32" s="3"/>
      <c r="V32" s="3"/>
      <c r="W32" s="3"/>
    </row>
    <row r="33" spans="17:23" x14ac:dyDescent="0.25">
      <c r="Q33" s="3"/>
      <c r="R33" s="3"/>
      <c r="S33" s="3"/>
      <c r="T33" s="3"/>
      <c r="U33" s="3"/>
      <c r="V33" s="3"/>
      <c r="W33" s="3"/>
    </row>
    <row r="34" spans="17:23" x14ac:dyDescent="0.25">
      <c r="Q34" s="3"/>
      <c r="R34" s="3"/>
      <c r="S34" s="3"/>
      <c r="T34" s="3"/>
      <c r="U34" s="3"/>
      <c r="V34" s="3"/>
      <c r="W34" s="3"/>
    </row>
    <row r="35" spans="17:23" x14ac:dyDescent="0.25">
      <c r="Q35" s="3"/>
      <c r="R35" s="3"/>
      <c r="S35" s="3"/>
      <c r="T35" s="3"/>
      <c r="U35" s="3"/>
      <c r="V35" s="3"/>
      <c r="W35" s="3"/>
    </row>
    <row r="36" spans="17:23" x14ac:dyDescent="0.25">
      <c r="Q36" s="3"/>
      <c r="R36" s="3"/>
      <c r="S36" s="3"/>
      <c r="T36" s="3"/>
      <c r="U36" s="3"/>
      <c r="V36" s="3"/>
      <c r="W36" s="3"/>
    </row>
    <row r="37" spans="17:23" x14ac:dyDescent="0.25">
      <c r="Q37" s="3"/>
      <c r="R37" s="3"/>
      <c r="S37" s="3"/>
      <c r="T37" s="3"/>
      <c r="U37" s="3"/>
      <c r="V37" s="3"/>
      <c r="W37" s="3"/>
    </row>
    <row r="47" spans="17:23" x14ac:dyDescent="0.25">
      <c r="Q47" s="3"/>
      <c r="R47" s="3"/>
      <c r="S47" s="3"/>
      <c r="T47" s="3"/>
      <c r="U47" s="3"/>
      <c r="V47" s="3"/>
      <c r="W47" s="3"/>
    </row>
    <row r="48" spans="17:23" x14ac:dyDescent="0.25">
      <c r="Q48" s="3"/>
      <c r="R48" s="3"/>
      <c r="S48" s="3"/>
      <c r="T48" s="3"/>
      <c r="U48" s="3"/>
      <c r="V48" s="3"/>
      <c r="W48" s="3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14.6cm data workup</vt:lpstr>
      <vt:lpstr>15.1cm data workup</vt:lpstr>
      <vt:lpstr>15.3cm data workup</vt:lpstr>
      <vt:lpstr>30cm data workup</vt:lpstr>
      <vt:lpstr>30.3cm data workup</vt:lpstr>
      <vt:lpstr>30.2cm data workup</vt:lpstr>
      <vt:lpstr>59cm data workup</vt:lpstr>
      <vt:lpstr>60.2cm data workup</vt:lpstr>
      <vt:lpstr>59.8cm data workup</vt:lpstr>
      <vt:lpstr>ALL columns compiled</vt:lpstr>
      <vt:lpstr>Resolution 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jjadmin</dc:creator>
  <cp:lastModifiedBy>Miller, Kelsey</cp:lastModifiedBy>
  <dcterms:created xsi:type="dcterms:W3CDTF">2018-11-09T20:04:20Z</dcterms:created>
  <dcterms:modified xsi:type="dcterms:W3CDTF">2020-09-25T16:40:01Z</dcterms:modified>
</cp:coreProperties>
</file>