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390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C16" i="1" l="1"/>
  <c r="C15" i="1"/>
  <c r="C19" i="1"/>
  <c r="C17" i="1" l="1"/>
  <c r="C13" i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20" i="1"/>
  <c r="C21" i="1"/>
  <c r="C22" i="1"/>
  <c r="C23" i="1"/>
  <c r="C24" i="1"/>
  <c r="C25" i="1"/>
  <c r="C26" i="1"/>
  <c r="C27" i="1"/>
  <c r="C28" i="1"/>
  <c r="C11" i="1"/>
  <c r="Y32" i="1" s="1"/>
  <c r="Y33" i="1"/>
  <c r="AA33" i="1" s="1"/>
  <c r="Y34" i="1"/>
  <c r="Z34" i="1" s="1"/>
  <c r="Y37" i="1"/>
  <c r="AA37" i="1" s="1"/>
  <c r="Y38" i="1"/>
  <c r="AA38" i="1" s="1"/>
  <c r="Y39" i="1"/>
  <c r="AA39" i="1" s="1"/>
  <c r="Y40" i="1"/>
  <c r="Z40" i="1" s="1"/>
  <c r="Y41" i="1"/>
  <c r="Y42" i="1"/>
  <c r="Y43" i="1"/>
  <c r="Y44" i="1"/>
  <c r="Y45" i="1"/>
  <c r="Y46" i="1"/>
  <c r="Y47" i="1"/>
  <c r="Y48" i="1"/>
  <c r="Z38" i="1"/>
  <c r="AB39" i="1"/>
  <c r="AA40" i="1"/>
  <c r="AB40" i="1"/>
  <c r="AC40" i="1"/>
  <c r="Z41" i="1"/>
  <c r="AA41" i="1"/>
  <c r="AB41" i="1"/>
  <c r="AC41" i="1"/>
  <c r="Z42" i="1"/>
  <c r="AA42" i="1"/>
  <c r="AB42" i="1"/>
  <c r="AC42" i="1"/>
  <c r="Z43" i="1"/>
  <c r="AA43" i="1"/>
  <c r="AB43" i="1"/>
  <c r="AC43" i="1"/>
  <c r="Z44" i="1"/>
  <c r="AA44" i="1"/>
  <c r="AB44" i="1"/>
  <c r="AC44" i="1"/>
  <c r="Z45" i="1"/>
  <c r="AA45" i="1"/>
  <c r="AB45" i="1"/>
  <c r="AC45" i="1"/>
  <c r="Z46" i="1"/>
  <c r="AA46" i="1"/>
  <c r="AB46" i="1"/>
  <c r="AC46" i="1"/>
  <c r="Z47" i="1"/>
  <c r="AA47" i="1"/>
  <c r="AB47" i="1"/>
  <c r="AC47" i="1"/>
  <c r="Z48" i="1"/>
  <c r="AA48" i="1"/>
  <c r="AB48" i="1"/>
  <c r="AC48" i="1"/>
  <c r="Y49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AD28" i="1" s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6" i="1"/>
  <c r="D28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 s="1"/>
  <c r="AE17" i="1" s="1"/>
  <c r="E18" i="1"/>
  <c r="F18" i="1" s="1"/>
  <c r="AE18" i="1" s="1"/>
  <c r="E19" i="1"/>
  <c r="F19" i="1"/>
  <c r="AE19" i="1" s="1"/>
  <c r="E20" i="1"/>
  <c r="F20" i="1"/>
  <c r="AE20" i="1" s="1"/>
  <c r="E21" i="1"/>
  <c r="F21" i="1"/>
  <c r="I42" i="1" s="1"/>
  <c r="E22" i="1"/>
  <c r="F22" i="1" s="1"/>
  <c r="AE22" i="1" s="1"/>
  <c r="E23" i="1"/>
  <c r="F23" i="1" s="1"/>
  <c r="AE23" i="1" s="1"/>
  <c r="E24" i="1"/>
  <c r="F24" i="1"/>
  <c r="AE24" i="1" s="1"/>
  <c r="E25" i="1"/>
  <c r="F25" i="1"/>
  <c r="U46" i="1" s="1"/>
  <c r="E26" i="1"/>
  <c r="F26" i="1" s="1"/>
  <c r="AE26" i="1" s="1"/>
  <c r="E27" i="1"/>
  <c r="F27" i="1" s="1"/>
  <c r="AE27" i="1" s="1"/>
  <c r="E28" i="1"/>
  <c r="F28" i="1"/>
  <c r="AE28" i="1" s="1"/>
  <c r="E11" i="1"/>
  <c r="F11" i="1" s="1"/>
  <c r="AE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11" i="1"/>
  <c r="X11" i="1" s="1"/>
  <c r="S12" i="1"/>
  <c r="T12" i="1" s="1"/>
  <c r="S13" i="1"/>
  <c r="T13" i="1" s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11" i="1"/>
  <c r="T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11" i="1"/>
  <c r="P11" i="1" s="1"/>
  <c r="K27" i="1"/>
  <c r="L27" i="1" s="1"/>
  <c r="K28" i="1"/>
  <c r="L28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11" i="1"/>
  <c r="L11" i="1" s="1"/>
  <c r="U28" i="1"/>
  <c r="V28" i="1" s="1"/>
  <c r="R49" i="1" s="1"/>
  <c r="Y28" i="1"/>
  <c r="Z28" i="1"/>
  <c r="V49" i="1" s="1"/>
  <c r="Q28" i="1"/>
  <c r="R28" i="1" s="1"/>
  <c r="N49" i="1" s="1"/>
  <c r="M28" i="1"/>
  <c r="N28" i="1"/>
  <c r="J49" i="1" s="1"/>
  <c r="I28" i="1"/>
  <c r="J28" i="1" s="1"/>
  <c r="Y27" i="1"/>
  <c r="Z27" i="1" s="1"/>
  <c r="V48" i="1" s="1"/>
  <c r="U27" i="1"/>
  <c r="V27" i="1"/>
  <c r="R48" i="1" s="1"/>
  <c r="Q27" i="1"/>
  <c r="R27" i="1" s="1"/>
  <c r="N48" i="1" s="1"/>
  <c r="M27" i="1"/>
  <c r="N27" i="1" s="1"/>
  <c r="J48" i="1" s="1"/>
  <c r="I27" i="1"/>
  <c r="J27" i="1" s="1"/>
  <c r="G28" i="1"/>
  <c r="G27" i="1"/>
  <c r="H28" i="1"/>
  <c r="H27" i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11" i="1"/>
  <c r="H11" i="1" s="1"/>
  <c r="Y15" i="1"/>
  <c r="U15" i="1"/>
  <c r="V15" i="1" s="1"/>
  <c r="R36" i="1" s="1"/>
  <c r="Q15" i="1"/>
  <c r="Y14" i="1"/>
  <c r="U14" i="1"/>
  <c r="Q14" i="1"/>
  <c r="R14" i="1" s="1"/>
  <c r="N35" i="1" s="1"/>
  <c r="Y13" i="1"/>
  <c r="Z13" i="1" s="1"/>
  <c r="V34" i="1" s="1"/>
  <c r="U13" i="1"/>
  <c r="V13" i="1" s="1"/>
  <c r="R34" i="1" s="1"/>
  <c r="Q13" i="1"/>
  <c r="Y12" i="1"/>
  <c r="Z12" i="1" s="1"/>
  <c r="V33" i="1" s="1"/>
  <c r="U12" i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U11" i="1"/>
  <c r="Q11" i="1"/>
  <c r="M11" i="1"/>
  <c r="N11" i="1" s="1"/>
  <c r="J32" i="1" s="1"/>
  <c r="Y26" i="1"/>
  <c r="Y25" i="1"/>
  <c r="Y24" i="1"/>
  <c r="Y23" i="1"/>
  <c r="Y22" i="1"/>
  <c r="U26" i="1"/>
  <c r="V26" i="1" s="1"/>
  <c r="R47" i="1" s="1"/>
  <c r="U25" i="1"/>
  <c r="U24" i="1"/>
  <c r="V24" i="1"/>
  <c r="R45" i="1" s="1"/>
  <c r="U23" i="1"/>
  <c r="U22" i="1"/>
  <c r="V22" i="1" s="1"/>
  <c r="R43" i="1" s="1"/>
  <c r="Q26" i="1"/>
  <c r="Q25" i="1"/>
  <c r="Q24" i="1"/>
  <c r="Q23" i="1"/>
  <c r="Q22" i="1"/>
  <c r="M26" i="1"/>
  <c r="M25" i="1"/>
  <c r="M24" i="1"/>
  <c r="M23" i="1"/>
  <c r="M22" i="1"/>
  <c r="Y21" i="1"/>
  <c r="Z21" i="1" s="1"/>
  <c r="V42" i="1" s="1"/>
  <c r="U21" i="1"/>
  <c r="V21" i="1"/>
  <c r="R42" i="1" s="1"/>
  <c r="Q21" i="1"/>
  <c r="M21" i="1"/>
  <c r="N21" i="1" s="1"/>
  <c r="J42" i="1" s="1"/>
  <c r="Y20" i="1"/>
  <c r="U20" i="1"/>
  <c r="V20" i="1"/>
  <c r="R41" i="1" s="1"/>
  <c r="Q20" i="1"/>
  <c r="M20" i="1"/>
  <c r="N20" i="1" s="1"/>
  <c r="J41" i="1" s="1"/>
  <c r="Y19" i="1"/>
  <c r="Z19" i="1" s="1"/>
  <c r="V40" i="1" s="1"/>
  <c r="U19" i="1"/>
  <c r="V19" i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M16" i="1"/>
  <c r="N16" i="1" s="1"/>
  <c r="J37" i="1" s="1"/>
  <c r="Y18" i="1"/>
  <c r="Z18" i="1" s="1"/>
  <c r="V39" i="1" s="1"/>
  <c r="U18" i="1"/>
  <c r="V18" i="1" s="1"/>
  <c r="R39" i="1" s="1"/>
  <c r="Q18" i="1"/>
  <c r="R18" i="1" s="1"/>
  <c r="N39" i="1" s="1"/>
  <c r="M18" i="1"/>
  <c r="N18" i="1" s="1"/>
  <c r="J39" i="1" s="1"/>
  <c r="Y17" i="1"/>
  <c r="Z17" i="1" s="1"/>
  <c r="V38" i="1" s="1"/>
  <c r="U17" i="1"/>
  <c r="V17" i="1" s="1"/>
  <c r="R38" i="1" s="1"/>
  <c r="Q17" i="1"/>
  <c r="M17" i="1"/>
  <c r="N17" i="1"/>
  <c r="J38" i="1" s="1"/>
  <c r="N13" i="1"/>
  <c r="J34" i="1" s="1"/>
  <c r="N22" i="1"/>
  <c r="J43" i="1" s="1"/>
  <c r="V12" i="1"/>
  <c r="R33" i="1" s="1"/>
  <c r="Z26" i="1"/>
  <c r="V47" i="1" s="1"/>
  <c r="Z25" i="1"/>
  <c r="V46" i="1" s="1"/>
  <c r="Z24" i="1"/>
  <c r="V45" i="1" s="1"/>
  <c r="Z23" i="1"/>
  <c r="V44" i="1" s="1"/>
  <c r="Z22" i="1"/>
  <c r="V43" i="1" s="1"/>
  <c r="Z20" i="1"/>
  <c r="V41" i="1" s="1"/>
  <c r="Z15" i="1"/>
  <c r="V36" i="1" s="1"/>
  <c r="Z14" i="1"/>
  <c r="V35" i="1" s="1"/>
  <c r="Z11" i="1"/>
  <c r="V32" i="1" s="1"/>
  <c r="V25" i="1"/>
  <c r="R46" i="1" s="1"/>
  <c r="V23" i="1"/>
  <c r="R44" i="1" s="1"/>
  <c r="V14" i="1"/>
  <c r="R35" i="1" s="1"/>
  <c r="V11" i="1"/>
  <c r="R32" i="1" s="1"/>
  <c r="R26" i="1"/>
  <c r="N47" i="1" s="1"/>
  <c r="R25" i="1"/>
  <c r="N46" i="1" s="1"/>
  <c r="R24" i="1"/>
  <c r="N45" i="1" s="1"/>
  <c r="R23" i="1"/>
  <c r="N44" i="1" s="1"/>
  <c r="R22" i="1"/>
  <c r="N43" i="1" s="1"/>
  <c r="R21" i="1"/>
  <c r="N42" i="1" s="1"/>
  <c r="R20" i="1"/>
  <c r="N41" i="1" s="1"/>
  <c r="R19" i="1"/>
  <c r="N40" i="1" s="1"/>
  <c r="R17" i="1"/>
  <c r="N38" i="1" s="1"/>
  <c r="R16" i="1"/>
  <c r="N37" i="1" s="1"/>
  <c r="R15" i="1"/>
  <c r="N36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I46" i="1"/>
  <c r="U40" i="1"/>
  <c r="M40" i="1"/>
  <c r="M42" i="1"/>
  <c r="Q42" i="1"/>
  <c r="Q40" i="1"/>
  <c r="U42" i="1"/>
  <c r="U45" i="1"/>
  <c r="Q45" i="1"/>
  <c r="M45" i="1"/>
  <c r="I45" i="1"/>
  <c r="U41" i="1"/>
  <c r="Q41" i="1"/>
  <c r="M41" i="1"/>
  <c r="I41" i="1"/>
  <c r="I40" i="1" l="1"/>
  <c r="M46" i="1"/>
  <c r="AC34" i="1"/>
  <c r="AB38" i="1"/>
  <c r="Q38" i="1" s="1"/>
  <c r="Z37" i="1"/>
  <c r="AA34" i="1"/>
  <c r="Y35" i="1"/>
  <c r="AC35" i="1" s="1"/>
  <c r="U35" i="1" s="1"/>
  <c r="Z33" i="1"/>
  <c r="AD13" i="1"/>
  <c r="AB34" i="1"/>
  <c r="Z36" i="1"/>
  <c r="AB36" i="1"/>
  <c r="Q36" i="1" s="1"/>
  <c r="AA36" i="1"/>
  <c r="M36" i="1" s="1"/>
  <c r="AC36" i="1"/>
  <c r="U36" i="1" s="1"/>
  <c r="AD15" i="1"/>
  <c r="Z39" i="1"/>
  <c r="AB35" i="1"/>
  <c r="Q35" i="1" s="1"/>
  <c r="AB33" i="1"/>
  <c r="AD14" i="1"/>
  <c r="AD12" i="1"/>
  <c r="M38" i="1"/>
  <c r="AD18" i="1"/>
  <c r="AD17" i="1"/>
  <c r="AC38" i="1"/>
  <c r="U38" i="1" s="1"/>
  <c r="AB37" i="1"/>
  <c r="Q37" i="1" s="1"/>
  <c r="AD16" i="1"/>
  <c r="Q39" i="1"/>
  <c r="I39" i="1"/>
  <c r="I38" i="1"/>
  <c r="I37" i="1"/>
  <c r="I36" i="1"/>
  <c r="M39" i="1"/>
  <c r="M37" i="1"/>
  <c r="AE21" i="1"/>
  <c r="AE25" i="1"/>
  <c r="AC39" i="1"/>
  <c r="U39" i="1" s="1"/>
  <c r="AC37" i="1"/>
  <c r="U37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M44" i="1"/>
  <c r="U44" i="1"/>
  <c r="Q44" i="1"/>
  <c r="I44" i="1"/>
  <c r="Q3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Q33" i="1"/>
  <c r="I33" i="1"/>
  <c r="M33" i="1"/>
  <c r="Q46" i="1"/>
  <c r="AA35" i="1" l="1"/>
  <c r="M35" i="1" s="1"/>
  <c r="Z35" i="1"/>
  <c r="I35" i="1" s="1"/>
</calcChain>
</file>

<file path=xl/sharedStrings.xml><?xml version="1.0" encoding="utf-8"?>
<sst xmlns="http://schemas.openxmlformats.org/spreadsheetml/2006/main" count="146" uniqueCount="73">
  <si>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</si>
  <si>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</si>
  <si>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</si>
  <si>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</si>
  <si>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</si>
  <si>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</si>
  <si>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</si>
  <si>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</si>
  <si>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</si>
  <si>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</si>
  <si>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</si>
  <si>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</si>
  <si>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</si>
  <si>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</si>
  <si>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</si>
  <si>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</si>
  <si>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</si>
  <si>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</si>
  <si>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</si>
  <si>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</si>
  <si>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</si>
  <si>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</si>
  <si>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</si>
  <si>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</si>
  <si>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</si>
  <si>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</si>
  <si>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</si>
  <si>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</si>
  <si>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</si>
  <si>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</si>
  <si>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</si>
  <si>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</si>
  <si>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</si>
  <si>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</si>
  <si>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</si>
  <si>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</si>
  <si>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</si>
  <si>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</si>
  <si>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</si>
  <si>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</si>
  <si>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</si>
  <si>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</si>
  <si>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</si>
  <si>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</si>
  <si>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</si>
  <si>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</si>
  <si>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</si>
  <si>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</si>
  <si>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</si>
  <si>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</si>
  <si>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</si>
  <si>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</si>
  <si>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</si>
  <si>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</si>
  <si>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</si>
  <si>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</si>
  <si>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</si>
  <si>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</si>
  <si>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</si>
  <si>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</si>
  <si>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</si>
  <si>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</si>
  <si>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</si>
  <si>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</si>
  <si>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</si>
  <si>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</si>
  <si>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08202018_5</t>
  </si>
  <si>
    <t>Nov02_30</t>
  </si>
  <si>
    <t>Nov02_32</t>
  </si>
  <si>
    <t>Nov02_34</t>
  </si>
  <si>
    <t>Nov02_36</t>
  </si>
  <si>
    <t>Nov02_38</t>
  </si>
  <si>
    <t>Nov02_41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</si>
</sst>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71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3.5042933395219307</c:v>
                </c:pt>
                <c:pt idx="1">
                  <c:v>3.2301538066613897</c:v>
                </c:pt>
                <c:pt idx="2">
                  <c:v>2.9934777868088736</c:v>
                </c:pt>
                <c:pt idx="3">
                  <c:v>2.9469164715066354</c:v>
                </c:pt>
                <c:pt idx="4">
                  <c:v>3.4213984683010832</c:v>
                </c:pt>
                <c:pt idx="5">
                  <c:v>5.8164169330919462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3.8970759026505277</c:v>
                </c:pt>
                <c:pt idx="1">
                  <c:v>3.443086464793871</c:v>
                </c:pt>
                <c:pt idx="2">
                  <c:v>3.3481895385707001</c:v>
                </c:pt>
                <c:pt idx="3">
                  <c:v>3.0613279270146982</c:v>
                </c:pt>
                <c:pt idx="4">
                  <c:v>3.6433827964772592</c:v>
                </c:pt>
                <c:pt idx="5">
                  <c:v>5.8065756585272066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3.5871243615631307</c:v>
                </c:pt>
                <c:pt idx="1">
                  <c:v>3.3668532185778948</c:v>
                </c:pt>
                <c:pt idx="2">
                  <c:v>3.1235132283888052</c:v>
                </c:pt>
                <c:pt idx="3">
                  <c:v>3.216255937293659</c:v>
                </c:pt>
                <c:pt idx="4">
                  <c:v>4.0659163121331252</c:v>
                </c:pt>
                <c:pt idx="5">
                  <c:v>7.0072857209151236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3.8314176245210727</c:v>
                </c:pt>
                <c:pt idx="1">
                  <c:v>3.3524266240397846</c:v>
                </c:pt>
                <c:pt idx="2">
                  <c:v>3.2433361256094679</c:v>
                </c:pt>
                <c:pt idx="3">
                  <c:v>3.3043744665951813</c:v>
                </c:pt>
                <c:pt idx="4">
                  <c:v>4.0654784341177104</c:v>
                </c:pt>
                <c:pt idx="5">
                  <c:v>6.9332843564901969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3.8356025198130461</c:v>
                </c:pt>
                <c:pt idx="1">
                  <c:v>3.4121980430705263</c:v>
                </c:pt>
                <c:pt idx="2">
                  <c:v>2.5859706809151941</c:v>
                </c:pt>
                <c:pt idx="3">
                  <c:v>2.6655839570682107</c:v>
                </c:pt>
                <c:pt idx="4">
                  <c:v>2.7737977148315514</c:v>
                </c:pt>
                <c:pt idx="5">
                  <c:v>3.9406038779717631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893056"/>
        <c:axId val="122895360"/>
      </c:scatterChart>
      <c:valAx>
        <c:axId val="12289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895360"/>
        <c:crosses val="autoZero"/>
        <c:crossBetween val="midCat"/>
      </c:valAx>
      <c:valAx>
        <c:axId val="122895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2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893056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3"/>
          <c:w val="0.12925191534451261"/>
          <c:h val="0.34042553191489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239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346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6.251683299499045</c:v>
                </c:pt>
                <c:pt idx="1">
                  <c:v>4.5578857468228708</c:v>
                </c:pt>
                <c:pt idx="2">
                  <c:v>3.4294182830342543</c:v>
                </c:pt>
                <c:pt idx="3">
                  <c:v>2.5802591558736645</c:v>
                </c:pt>
                <c:pt idx="4">
                  <c:v>1.4318933821337925</c:v>
                </c:pt>
                <c:pt idx="5">
                  <c:v>0.6452562051062235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1.8251527810010055</c:v>
                </c:pt>
                <c:pt idx="1">
                  <c:v>1.6823717743028073</c:v>
                </c:pt>
                <c:pt idx="2">
                  <c:v>1.5591030139629551</c:v>
                </c:pt>
                <c:pt idx="3">
                  <c:v>1.534852328909706</c:v>
                </c:pt>
                <c:pt idx="4">
                  <c:v>1.7819783689068143</c:v>
                </c:pt>
                <c:pt idx="5">
                  <c:v>3.0293838193187219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6.251683299499045</c:v>
                </c:pt>
                <c:pt idx="1">
                  <c:v>4.5578857468228708</c:v>
                </c:pt>
                <c:pt idx="2">
                  <c:v>3.4294182830342543</c:v>
                </c:pt>
                <c:pt idx="3">
                  <c:v>2.5802591558736645</c:v>
                </c:pt>
                <c:pt idx="4">
                  <c:v>1.4318933821337925</c:v>
                </c:pt>
                <c:pt idx="5">
                  <c:v>0.6452562051062235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2.0297270326304835</c:v>
                </c:pt>
                <c:pt idx="1">
                  <c:v>1.7932742004134745</c:v>
                </c:pt>
                <c:pt idx="2">
                  <c:v>1.7438487180055731</c:v>
                </c:pt>
                <c:pt idx="3">
                  <c:v>1.5944416286534888</c:v>
                </c:pt>
                <c:pt idx="4">
                  <c:v>1.8975952064985726</c:v>
                </c:pt>
                <c:pt idx="5">
                  <c:v>3.0242581554829204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5.7597227492963352</c:v>
                </c:pt>
                <c:pt idx="1">
                  <c:v>4.1992143502811183</c:v>
                </c:pt>
                <c:pt idx="2">
                  <c:v>3.1595488055557719</c:v>
                </c:pt>
                <c:pt idx="3">
                  <c:v>2.3772121278690785</c:v>
                </c:pt>
                <c:pt idx="4">
                  <c:v>1.3192141208278645</c:v>
                </c:pt>
                <c:pt idx="5">
                  <c:v>0.5944793850918112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1.8682939383141306</c:v>
                </c:pt>
                <c:pt idx="1">
                  <c:v>1.753569384675987</c:v>
                </c:pt>
                <c:pt idx="2">
                  <c:v>1.6268298064525029</c:v>
                </c:pt>
                <c:pt idx="3">
                  <c:v>1.6751333006737807</c:v>
                </c:pt>
                <c:pt idx="4">
                  <c:v>2.1176647459026694</c:v>
                </c:pt>
                <c:pt idx="5">
                  <c:v>3.6496279796432938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6.251683299499045</c:v>
                </c:pt>
                <c:pt idx="1">
                  <c:v>4.5578857468228708</c:v>
                </c:pt>
                <c:pt idx="2">
                  <c:v>3.4294182830342543</c:v>
                </c:pt>
                <c:pt idx="3">
                  <c:v>2.5802591558736645</c:v>
                </c:pt>
                <c:pt idx="4">
                  <c:v>1.4318933821337925</c:v>
                </c:pt>
                <c:pt idx="5">
                  <c:v>0.6452562051062235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1.9955300127713922</c:v>
                </c:pt>
                <c:pt idx="1">
                  <c:v>1.7460555333540546</c:v>
                </c:pt>
                <c:pt idx="2">
                  <c:v>1.6892375654215979</c:v>
                </c:pt>
                <c:pt idx="3">
                  <c:v>1.7210283680183236</c:v>
                </c:pt>
                <c:pt idx="4">
                  <c:v>2.1174366844363077</c:v>
                </c:pt>
                <c:pt idx="5">
                  <c:v>3.6110856023386444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922496"/>
        <c:axId val="122929152"/>
      </c:scatterChart>
      <c:valAx>
        <c:axId val="12292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392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929152"/>
        <c:crosses val="autoZero"/>
        <c:crossBetween val="midCat"/>
      </c:valAx>
      <c:valAx>
        <c:axId val="122929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92249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56"/>
          <c:w val="0.11545001081846437"/>
          <c:h val="0.338509830086966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409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899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7266</c:v>
                </c:pt>
                <c:pt idx="1">
                  <c:v>5501.4</c:v>
                </c:pt>
                <c:pt idx="2">
                  <c:v>4359.6000000000004</c:v>
                </c:pt>
                <c:pt idx="3">
                  <c:v>3633</c:v>
                </c:pt>
                <c:pt idx="4">
                  <c:v>1500</c:v>
                </c:pt>
                <c:pt idx="5">
                  <c:v>800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0.21468570708747986</c:v>
                </c:pt>
                <c:pt idx="1">
                  <c:v>0.2155982725040223</c:v>
                </c:pt>
                <c:pt idx="2">
                  <c:v>0.21266881028938908</c:v>
                </c:pt>
                <c:pt idx="3">
                  <c:v>0.21314188366999268</c:v>
                </c:pt>
                <c:pt idx="4">
                  <c:v>0.21694067190850605</c:v>
                </c:pt>
                <c:pt idx="5">
                  <c:v>0.21672108267078741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7266</c:v>
                </c:pt>
                <c:pt idx="1">
                  <c:v>5501.4</c:v>
                </c:pt>
                <c:pt idx="2">
                  <c:v>4359.6000000000004</c:v>
                </c:pt>
                <c:pt idx="3">
                  <c:v>3633</c:v>
                </c:pt>
                <c:pt idx="4">
                  <c:v>1500</c:v>
                </c:pt>
                <c:pt idx="5">
                  <c:v>800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0.284655818054808</c:v>
                </c:pt>
                <c:pt idx="1">
                  <c:v>0.28495215513591327</c:v>
                </c:pt>
                <c:pt idx="2">
                  <c:v>0.28025723472668806</c:v>
                </c:pt>
                <c:pt idx="3">
                  <c:v>0.2806522268191774</c:v>
                </c:pt>
                <c:pt idx="4">
                  <c:v>0.28473635014020998</c:v>
                </c:pt>
                <c:pt idx="5">
                  <c:v>0.28430077511651669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7266</c:v>
                </c:pt>
                <c:pt idx="1">
                  <c:v>5501.4</c:v>
                </c:pt>
                <c:pt idx="2">
                  <c:v>4359.6000000000004</c:v>
                </c:pt>
                <c:pt idx="3">
                  <c:v>3633</c:v>
                </c:pt>
                <c:pt idx="4">
                  <c:v>1500</c:v>
                </c:pt>
                <c:pt idx="5">
                  <c:v>800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0.3990586672468881</c:v>
                </c:pt>
                <c:pt idx="1">
                  <c:v>0.39927174189177744</c:v>
                </c:pt>
                <c:pt idx="2">
                  <c:v>0.39299035369774932</c:v>
                </c:pt>
                <c:pt idx="3">
                  <c:v>0.39299099537600385</c:v>
                </c:pt>
                <c:pt idx="4">
                  <c:v>0.39816902182877884</c:v>
                </c:pt>
                <c:pt idx="5">
                  <c:v>0.39695436532662082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7266</c:v>
                </c:pt>
                <c:pt idx="1">
                  <c:v>5501.4</c:v>
                </c:pt>
                <c:pt idx="2">
                  <c:v>4359.6000000000004</c:v>
                </c:pt>
                <c:pt idx="3">
                  <c:v>3633</c:v>
                </c:pt>
                <c:pt idx="4">
                  <c:v>1500</c:v>
                </c:pt>
                <c:pt idx="5">
                  <c:v>800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0.56487981402379683</c:v>
                </c:pt>
                <c:pt idx="1">
                  <c:v>0.56321449741722418</c:v>
                </c:pt>
                <c:pt idx="2">
                  <c:v>0.55266881028938919</c:v>
                </c:pt>
                <c:pt idx="3">
                  <c:v>0.55147237770747137</c:v>
                </c:pt>
                <c:pt idx="4">
                  <c:v>0.55679881233848361</c:v>
                </c:pt>
                <c:pt idx="5">
                  <c:v>0.55347307030880044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000320"/>
        <c:axId val="192676992"/>
      </c:scatterChart>
      <c:valAx>
        <c:axId val="18900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676992"/>
        <c:crosses val="autoZero"/>
        <c:crossBetween val="midCat"/>
      </c:valAx>
      <c:valAx>
        <c:axId val="192676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5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90003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154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33"/>
          <c:h val="0.7667210440456809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3.5042933395219307</c:v>
                </c:pt>
                <c:pt idx="1">
                  <c:v>3.2301538066613897</c:v>
                </c:pt>
                <c:pt idx="2">
                  <c:v>2.9934777868088736</c:v>
                </c:pt>
                <c:pt idx="3">
                  <c:v>2.9469164715066354</c:v>
                </c:pt>
                <c:pt idx="4">
                  <c:v>3.4213984683010832</c:v>
                </c:pt>
                <c:pt idx="5">
                  <c:v>5.8164169330919462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3.8970759026505277</c:v>
                </c:pt>
                <c:pt idx="1">
                  <c:v>3.443086464793871</c:v>
                </c:pt>
                <c:pt idx="2">
                  <c:v>3.3481895385707001</c:v>
                </c:pt>
                <c:pt idx="3">
                  <c:v>3.0613279270146982</c:v>
                </c:pt>
                <c:pt idx="4">
                  <c:v>3.6433827964772592</c:v>
                </c:pt>
                <c:pt idx="5">
                  <c:v>5.8065756585272066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3.5871243615631307</c:v>
                </c:pt>
                <c:pt idx="1">
                  <c:v>3.3668532185778948</c:v>
                </c:pt>
                <c:pt idx="2">
                  <c:v>3.1235132283888052</c:v>
                </c:pt>
                <c:pt idx="3">
                  <c:v>3.216255937293659</c:v>
                </c:pt>
                <c:pt idx="4">
                  <c:v>4.0659163121331252</c:v>
                </c:pt>
                <c:pt idx="5">
                  <c:v>7.0072857209151236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3.8314176245210727</c:v>
                </c:pt>
                <c:pt idx="1">
                  <c:v>3.3524266240397846</c:v>
                </c:pt>
                <c:pt idx="2">
                  <c:v>3.2433361256094679</c:v>
                </c:pt>
                <c:pt idx="3">
                  <c:v>3.3043744665951813</c:v>
                </c:pt>
                <c:pt idx="4">
                  <c:v>4.0654784341177104</c:v>
                </c:pt>
                <c:pt idx="5">
                  <c:v>6.9332843564901969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3.8356025198130461</c:v>
                </c:pt>
                <c:pt idx="1">
                  <c:v>3.4121980430705263</c:v>
                </c:pt>
                <c:pt idx="2">
                  <c:v>2.5859706809151941</c:v>
                </c:pt>
                <c:pt idx="3">
                  <c:v>2.6655839570682107</c:v>
                </c:pt>
                <c:pt idx="4">
                  <c:v>2.7737977148315514</c:v>
                </c:pt>
                <c:pt idx="5">
                  <c:v>3.9406038779717631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26144"/>
        <c:axId val="192728448"/>
      </c:scatterChart>
      <c:valAx>
        <c:axId val="1927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728448"/>
        <c:crosses val="autoZero"/>
        <c:crossBetween val="midCat"/>
      </c:valAx>
      <c:valAx>
        <c:axId val="19272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72614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43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889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6.251683299499045</c:v>
                </c:pt>
                <c:pt idx="1">
                  <c:v>4.5578857468228708</c:v>
                </c:pt>
                <c:pt idx="2">
                  <c:v>3.4294182830342543</c:v>
                </c:pt>
                <c:pt idx="3">
                  <c:v>2.5802591558736645</c:v>
                </c:pt>
                <c:pt idx="4">
                  <c:v>1.4318933821337925</c:v>
                </c:pt>
                <c:pt idx="5">
                  <c:v>0.6452562051062235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1.8251527810010055</c:v>
                </c:pt>
                <c:pt idx="1">
                  <c:v>1.6823717743028073</c:v>
                </c:pt>
                <c:pt idx="2">
                  <c:v>1.5591030139629551</c:v>
                </c:pt>
                <c:pt idx="3">
                  <c:v>1.534852328909706</c:v>
                </c:pt>
                <c:pt idx="4">
                  <c:v>1.7819783689068143</c:v>
                </c:pt>
                <c:pt idx="5">
                  <c:v>3.0293838193187219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6.251683299499045</c:v>
                </c:pt>
                <c:pt idx="1">
                  <c:v>4.5578857468228708</c:v>
                </c:pt>
                <c:pt idx="2">
                  <c:v>3.4294182830342543</c:v>
                </c:pt>
                <c:pt idx="3">
                  <c:v>2.5802591558736645</c:v>
                </c:pt>
                <c:pt idx="4">
                  <c:v>1.4318933821337925</c:v>
                </c:pt>
                <c:pt idx="5">
                  <c:v>0.6452562051062235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2.0297270326304835</c:v>
                </c:pt>
                <c:pt idx="1">
                  <c:v>1.7932742004134745</c:v>
                </c:pt>
                <c:pt idx="2">
                  <c:v>1.7438487180055731</c:v>
                </c:pt>
                <c:pt idx="3">
                  <c:v>1.5944416286534888</c:v>
                </c:pt>
                <c:pt idx="4">
                  <c:v>1.8975952064985726</c:v>
                </c:pt>
                <c:pt idx="5">
                  <c:v>3.0242581554829204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5.7597227492963352</c:v>
                </c:pt>
                <c:pt idx="1">
                  <c:v>4.1992143502811183</c:v>
                </c:pt>
                <c:pt idx="2">
                  <c:v>3.1595488055557719</c:v>
                </c:pt>
                <c:pt idx="3">
                  <c:v>2.3772121278690785</c:v>
                </c:pt>
                <c:pt idx="4">
                  <c:v>1.3192141208278645</c:v>
                </c:pt>
                <c:pt idx="5">
                  <c:v>0.5944793850918112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1.8682939383141306</c:v>
                </c:pt>
                <c:pt idx="1">
                  <c:v>1.753569384675987</c:v>
                </c:pt>
                <c:pt idx="2">
                  <c:v>1.6268298064525029</c:v>
                </c:pt>
                <c:pt idx="3">
                  <c:v>1.6751333006737807</c:v>
                </c:pt>
                <c:pt idx="4">
                  <c:v>2.1176647459026694</c:v>
                </c:pt>
                <c:pt idx="5">
                  <c:v>3.6496279796432938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6.251683299499045</c:v>
                </c:pt>
                <c:pt idx="1">
                  <c:v>4.5578857468228708</c:v>
                </c:pt>
                <c:pt idx="2">
                  <c:v>3.4294182830342543</c:v>
                </c:pt>
                <c:pt idx="3">
                  <c:v>2.5802591558736645</c:v>
                </c:pt>
                <c:pt idx="4">
                  <c:v>1.4318933821337925</c:v>
                </c:pt>
                <c:pt idx="5">
                  <c:v>0.6452562051062235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1.9955300127713922</c:v>
                </c:pt>
                <c:pt idx="1">
                  <c:v>1.7460555333540546</c:v>
                </c:pt>
                <c:pt idx="2">
                  <c:v>1.6892375654215979</c:v>
                </c:pt>
                <c:pt idx="3">
                  <c:v>1.7210283680183236</c:v>
                </c:pt>
                <c:pt idx="4">
                  <c:v>2.1174366844363077</c:v>
                </c:pt>
                <c:pt idx="5">
                  <c:v>3.6110856023386444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263872"/>
        <c:axId val="193274624"/>
      </c:scatterChart>
      <c:valAx>
        <c:axId val="19326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7954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274624"/>
        <c:crosses val="autoZero"/>
        <c:crossBetween val="midCat"/>
      </c:valAx>
      <c:valAx>
        <c:axId val="193274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2638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33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3856153560.9647169</c:v>
                </c:pt>
                <c:pt idx="1">
                  <c:v>2961291837.278347</c:v>
                </c:pt>
                <c:pt idx="2">
                  <c:v>2368537882.0117311</c:v>
                </c:pt>
                <c:pt idx="3">
                  <c:v>1985548354.193433</c:v>
                </c:pt>
                <c:pt idx="4">
                  <c:v>834399544.16837656</c:v>
                </c:pt>
                <c:pt idx="5">
                  <c:v>447629754.96981096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7817980.6633185176</c:v>
                </c:pt>
                <c:pt idx="1">
                  <c:v>5781095.1432209574</c:v>
                </c:pt>
                <c:pt idx="2">
                  <c:v>4390286.3373823985</c:v>
                </c:pt>
                <c:pt idx="3">
                  <c:v>3322898.639391399</c:v>
                </c:pt>
                <c:pt idx="4">
                  <c:v>1876861.2895556246</c:v>
                </c:pt>
                <c:pt idx="5">
                  <c:v>850745.86329905887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00736"/>
        <c:axId val="193311104"/>
      </c:scatterChart>
      <c:valAx>
        <c:axId val="19330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3311104"/>
        <c:crosses val="autoZero"/>
        <c:crossBetween val="midCat"/>
      </c:valAx>
      <c:valAx>
        <c:axId val="193311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3300736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481.19205298013247</c:v>
                </c:pt>
                <c:pt idx="1">
                  <c:v>364.33112582781456</c:v>
                </c:pt>
                <c:pt idx="2">
                  <c:v>288.71523178807951</c:v>
                </c:pt>
                <c:pt idx="3">
                  <c:v>240.59602649006624</c:v>
                </c:pt>
                <c:pt idx="4">
                  <c:v>99.337748344370866</c:v>
                </c:pt>
                <c:pt idx="5">
                  <c:v>52.980132450331126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0.28820203917257387</c:v>
                </c:pt>
                <c:pt idx="1">
                  <c:v>0.21311429135969739</c:v>
                </c:pt>
                <c:pt idx="2">
                  <c:v>0.16184351554126475</c:v>
                </c:pt>
                <c:pt idx="3">
                  <c:v>0.12249533544252454</c:v>
                </c:pt>
                <c:pt idx="4">
                  <c:v>6.9188614578178556E-2</c:v>
                </c:pt>
                <c:pt idx="5">
                  <c:v>3.1361895504656512E-2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565440"/>
        <c:axId val="193567360"/>
      </c:scatterChart>
      <c:valAx>
        <c:axId val="19356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3567360"/>
        <c:crosses val="autoZero"/>
        <c:crossBetween val="midCat"/>
      </c:valAx>
      <c:valAx>
        <c:axId val="193567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3565440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7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92" t="s">
        <v>41</v>
      </c>
      <c r="B1" s="92"/>
      <c r="H1" s="5" t="s">
        <v>32</v>
      </c>
      <c r="I1" s="87" t="s">
        <v>66</v>
      </c>
      <c r="J1" s="88"/>
      <c r="K1" s="88"/>
      <c r="L1" s="88"/>
      <c r="M1" s="88"/>
      <c r="N1" s="89"/>
      <c r="O1" s="90"/>
    </row>
    <row r="2" spans="1:31" ht="12.75" x14ac:dyDescent="0.2">
      <c r="H2" s="5" t="s">
        <v>36</v>
      </c>
      <c r="I2" s="87" t="s">
        <v>52</v>
      </c>
      <c r="J2" s="88"/>
      <c r="K2" s="88"/>
      <c r="L2" s="88"/>
      <c r="M2" s="88"/>
      <c r="N2" s="89"/>
      <c r="O2" s="90"/>
    </row>
    <row r="3" spans="1:31" ht="12.75" x14ac:dyDescent="0.2">
      <c r="A3" s="5" t="s">
        <v>0</v>
      </c>
      <c r="B3" s="6">
        <v>15.1</v>
      </c>
      <c r="H3" s="5" t="s">
        <v>33</v>
      </c>
      <c r="I3" s="87" t="s">
        <v>62</v>
      </c>
      <c r="J3" s="88"/>
      <c r="K3" s="88"/>
      <c r="L3" s="88"/>
      <c r="M3" s="88"/>
      <c r="N3" s="89"/>
      <c r="O3" s="90"/>
    </row>
    <row r="4" spans="1:31" ht="12.75" x14ac:dyDescent="0.2">
      <c r="A4" s="5" t="s">
        <v>46</v>
      </c>
      <c r="B4" s="6">
        <v>1.92</v>
      </c>
      <c r="H4" s="5" t="s">
        <v>34</v>
      </c>
      <c r="I4" s="87" t="s">
        <v>59</v>
      </c>
      <c r="J4" s="88"/>
      <c r="K4" s="88"/>
      <c r="L4" s="88"/>
      <c r="M4" s="88"/>
      <c r="N4" s="89"/>
      <c r="O4" s="90"/>
    </row>
    <row r="5" spans="1:31" ht="13.5" thickBot="1" x14ac:dyDescent="0.25">
      <c r="A5" s="5" t="s">
        <v>45</v>
      </c>
      <c r="B5" s="6">
        <v>75</v>
      </c>
      <c r="H5" s="5" t="s">
        <v>35</v>
      </c>
      <c r="I5" s="87" t="s">
        <v>60</v>
      </c>
      <c r="J5" s="88"/>
      <c r="K5" s="88"/>
      <c r="L5" s="88"/>
      <c r="M5" s="88"/>
      <c r="N5" s="89"/>
      <c r="O5" s="90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AA8" s="9"/>
      <c r="AB8" s="9"/>
    </row>
    <row r="9" spans="1:31" x14ac:dyDescent="0.2">
      <c r="B9" s="7"/>
      <c r="C9" s="7"/>
      <c r="D9" s="7"/>
      <c r="E9" s="7"/>
      <c r="F9" s="7"/>
      <c r="G9" s="85" t="s">
        <v>14</v>
      </c>
      <c r="H9" s="91"/>
      <c r="I9" s="91"/>
      <c r="J9" s="86"/>
      <c r="K9" s="80" t="s">
        <v>2</v>
      </c>
      <c r="L9" s="93"/>
      <c r="M9" s="93"/>
      <c r="N9" s="94"/>
      <c r="O9" s="80" t="s">
        <v>3</v>
      </c>
      <c r="P9" s="81"/>
      <c r="Q9" s="81"/>
      <c r="R9" s="82"/>
      <c r="S9" s="80" t="s">
        <v>4</v>
      </c>
      <c r="T9" s="81"/>
      <c r="U9" s="81"/>
      <c r="V9" s="82"/>
      <c r="W9" s="80" t="s">
        <v>5</v>
      </c>
      <c r="X9" s="81"/>
      <c r="Y9" s="81"/>
      <c r="Z9" s="81"/>
      <c r="AA9" s="76" t="s">
        <v>52</v>
      </c>
      <c r="AB9" s="84"/>
      <c r="AD9" s="85" t="s">
        <v>63</v>
      </c>
      <c r="AE9" s="86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7</v>
      </c>
      <c r="C11" s="5">
        <f>1038*B11</f>
        <v>7266</v>
      </c>
      <c r="D11" s="5">
        <f>C11*0.0689475729</f>
        <v>500.97306469140005</v>
      </c>
      <c r="E11" s="11">
        <f>B32</f>
        <v>0.87322999999999995</v>
      </c>
      <c r="F11" s="12">
        <f t="shared" ref="F11:F28" si="0">$B$3/(E11*60)</f>
        <v>0.28820203917257387</v>
      </c>
      <c r="G11" s="16">
        <f>B32</f>
        <v>0.87322999999999995</v>
      </c>
      <c r="H11" s="5">
        <f t="shared" ref="H11:H28" si="1">(G11-E11)/E11</f>
        <v>0</v>
      </c>
      <c r="I11" s="11">
        <f>B33</f>
        <v>39368</v>
      </c>
      <c r="J11" s="17">
        <f t="shared" ref="J11:J28" si="2">($B$3/I11)*10000</f>
        <v>3.8356025198130461</v>
      </c>
      <c r="K11" s="16">
        <f>C32</f>
        <v>1.0607</v>
      </c>
      <c r="L11" s="5">
        <f t="shared" ref="L11:L28" si="3">(K11-E11)/E11</f>
        <v>0.21468570708747986</v>
      </c>
      <c r="M11" s="11">
        <f>C33</f>
        <v>43090</v>
      </c>
      <c r="N11" s="17">
        <f t="shared" ref="N11:N28" si="4">($B$3/M11)*10000</f>
        <v>3.5042933395219307</v>
      </c>
      <c r="O11" s="16">
        <f>D32</f>
        <v>1.1217999999999999</v>
      </c>
      <c r="P11" s="5">
        <f t="shared" ref="P11:P28" si="5">(O11-E11)/E11</f>
        <v>0.284655818054808</v>
      </c>
      <c r="Q11" s="11">
        <f>D33</f>
        <v>38747</v>
      </c>
      <c r="R11" s="17">
        <f t="shared" ref="R11:R28" si="6">($B$3/Q11)*10000</f>
        <v>3.8970759026505277</v>
      </c>
      <c r="S11" s="16">
        <f>E32</f>
        <v>1.2217</v>
      </c>
      <c r="T11" s="5">
        <f t="shared" ref="T11:T28" si="7">(S11-E11)/E11</f>
        <v>0.3990586672468881</v>
      </c>
      <c r="U11" s="11">
        <f>E33</f>
        <v>42095</v>
      </c>
      <c r="V11" s="17">
        <f t="shared" ref="V11:V28" si="8">($B$3/U11)*10000</f>
        <v>3.5871243615631307</v>
      </c>
      <c r="W11" s="16">
        <f>F32</f>
        <v>1.3665</v>
      </c>
      <c r="X11" s="5">
        <f t="shared" ref="X11:X28" si="9">(W11-E11)/E11</f>
        <v>0.56487981402379683</v>
      </c>
      <c r="Y11" s="11">
        <f>F33</f>
        <v>39411</v>
      </c>
      <c r="Z11" s="18">
        <f t="shared" ref="Z11:Z28" si="10">($B$3/Y11)*10000</f>
        <v>3.8314176245210727</v>
      </c>
      <c r="AA11" s="13">
        <f>C11/$B$3</f>
        <v>481.19205298013247</v>
      </c>
      <c r="AB11" s="19">
        <f>AA11*68900</f>
        <v>33154132.450331129</v>
      </c>
      <c r="AC11" s="7"/>
      <c r="AD11" s="73">
        <f>AB11/(Y32*0.01)</f>
        <v>3856153560.9647169</v>
      </c>
      <c r="AE11" s="40">
        <f>F11/($B$4*10^-4)^2</f>
        <v>7817980.6633185176</v>
      </c>
    </row>
    <row r="12" spans="1:31" ht="12.75" x14ac:dyDescent="0.2">
      <c r="A12" s="61" t="s">
        <v>68</v>
      </c>
      <c r="B12" s="70">
        <v>5.3</v>
      </c>
      <c r="C12" s="5">
        <f t="shared" ref="C12:C28" si="11">1038*B12</f>
        <v>5501.4</v>
      </c>
      <c r="D12" s="5">
        <f t="shared" ref="D12:D28" si="12">C12*0.0689475729</f>
        <v>379.30817755205999</v>
      </c>
      <c r="E12" s="11">
        <f>B35</f>
        <v>1.1809000000000001</v>
      </c>
      <c r="F12" s="12">
        <f t="shared" si="0"/>
        <v>0.21311429135969739</v>
      </c>
      <c r="G12" s="16">
        <f>B35</f>
        <v>1.1809000000000001</v>
      </c>
      <c r="H12" s="5">
        <f t="shared" si="1"/>
        <v>0</v>
      </c>
      <c r="I12" s="11">
        <f>B36</f>
        <v>44253</v>
      </c>
      <c r="J12" s="17">
        <f t="shared" si="2"/>
        <v>3.4121980430705263</v>
      </c>
      <c r="K12" s="16">
        <f>C35</f>
        <v>1.4355</v>
      </c>
      <c r="L12" s="5">
        <f t="shared" si="3"/>
        <v>0.2155982725040223</v>
      </c>
      <c r="M12" s="11">
        <f>C36</f>
        <v>46747</v>
      </c>
      <c r="N12" s="17">
        <f t="shared" si="4"/>
        <v>3.2301538066613897</v>
      </c>
      <c r="O12" s="16">
        <f>D35</f>
        <v>1.5174000000000001</v>
      </c>
      <c r="P12" s="5">
        <f t="shared" si="5"/>
        <v>0.28495215513591327</v>
      </c>
      <c r="Q12" s="11">
        <f>D36</f>
        <v>43856</v>
      </c>
      <c r="R12" s="17">
        <f t="shared" si="6"/>
        <v>3.443086464793871</v>
      </c>
      <c r="S12" s="16">
        <f>E35</f>
        <v>1.6524000000000001</v>
      </c>
      <c r="T12" s="5">
        <f t="shared" si="7"/>
        <v>0.39927174189177744</v>
      </c>
      <c r="U12" s="11">
        <f>E36</f>
        <v>44849</v>
      </c>
      <c r="V12" s="17">
        <f t="shared" si="8"/>
        <v>3.3668532185778948</v>
      </c>
      <c r="W12" s="16">
        <f>F35</f>
        <v>1.8460000000000001</v>
      </c>
      <c r="X12" s="5">
        <f t="shared" si="9"/>
        <v>0.56321449741722418</v>
      </c>
      <c r="Y12" s="11">
        <f>F36</f>
        <v>45042</v>
      </c>
      <c r="Z12" s="18">
        <f t="shared" si="10"/>
        <v>3.3524266240397846</v>
      </c>
      <c r="AA12" s="13">
        <f t="shared" ref="AA12:AA28" si="13">C12/$B$3</f>
        <v>364.33112582781456</v>
      </c>
      <c r="AB12" s="19">
        <f t="shared" ref="AB12:AB28" si="14">AA12*68900</f>
        <v>25102414.569536421</v>
      </c>
      <c r="AC12" s="7"/>
      <c r="AD12" s="73">
        <f t="shared" ref="AD12:AD28" si="15">AB12/(Y33*0.01)</f>
        <v>2961291837.278347</v>
      </c>
      <c r="AE12" s="40">
        <f t="shared" ref="AE12:AE28" si="16">F12/($B$4*10^-4)^2</f>
        <v>5781095.1432209574</v>
      </c>
    </row>
    <row r="13" spans="1:31" ht="12.75" x14ac:dyDescent="0.2">
      <c r="A13" s="61" t="s">
        <v>69</v>
      </c>
      <c r="B13" s="70">
        <v>4.2</v>
      </c>
      <c r="C13" s="5">
        <f>1038*B13</f>
        <v>4359.6000000000004</v>
      </c>
      <c r="D13" s="5">
        <f t="shared" si="12"/>
        <v>300.58383881484002</v>
      </c>
      <c r="E13" s="11">
        <f>B38</f>
        <v>1.5549999999999999</v>
      </c>
      <c r="F13" s="12">
        <f t="shared" si="0"/>
        <v>0.16184351554126475</v>
      </c>
      <c r="G13" s="16">
        <f>B38</f>
        <v>1.5549999999999999</v>
      </c>
      <c r="H13" s="5">
        <f t="shared" si="1"/>
        <v>0</v>
      </c>
      <c r="I13" s="11">
        <f>B39</f>
        <v>58392</v>
      </c>
      <c r="J13" s="17">
        <f t="shared" si="2"/>
        <v>2.5859706809151941</v>
      </c>
      <c r="K13" s="16">
        <f>C38</f>
        <v>1.8856999999999999</v>
      </c>
      <c r="L13" s="5">
        <f t="shared" si="3"/>
        <v>0.21266881028938908</v>
      </c>
      <c r="M13" s="11">
        <f>C39</f>
        <v>50443</v>
      </c>
      <c r="N13" s="17">
        <f t="shared" si="4"/>
        <v>2.9934777868088736</v>
      </c>
      <c r="O13" s="16">
        <f>D38</f>
        <v>1.9907999999999999</v>
      </c>
      <c r="P13" s="5">
        <f t="shared" si="5"/>
        <v>0.28025723472668806</v>
      </c>
      <c r="Q13" s="11">
        <f>D39</f>
        <v>45099</v>
      </c>
      <c r="R13" s="17">
        <f t="shared" si="6"/>
        <v>3.3481895385707001</v>
      </c>
      <c r="S13" s="16">
        <f>E38</f>
        <v>2.1661000000000001</v>
      </c>
      <c r="T13" s="5">
        <f t="shared" si="7"/>
        <v>0.39299035369774932</v>
      </c>
      <c r="U13" s="11">
        <f>E39</f>
        <v>48343</v>
      </c>
      <c r="V13" s="17">
        <f t="shared" si="8"/>
        <v>3.1235132283888052</v>
      </c>
      <c r="W13" s="16">
        <f>F38</f>
        <v>2.4144000000000001</v>
      </c>
      <c r="X13" s="5">
        <f t="shared" si="9"/>
        <v>0.55266881028938919</v>
      </c>
      <c r="Y13" s="11">
        <f>F39</f>
        <v>46557</v>
      </c>
      <c r="Z13" s="18">
        <f t="shared" si="10"/>
        <v>3.2433361256094679</v>
      </c>
      <c r="AA13" s="13">
        <f t="shared" si="13"/>
        <v>288.71523178807951</v>
      </c>
      <c r="AB13" s="19">
        <f t="shared" si="14"/>
        <v>19892479.47019868</v>
      </c>
      <c r="AC13" s="7"/>
      <c r="AD13" s="73">
        <f t="shared" si="15"/>
        <v>2368537882.0117311</v>
      </c>
      <c r="AE13" s="40">
        <f t="shared" si="16"/>
        <v>4390286.3373823985</v>
      </c>
    </row>
    <row r="14" spans="1:31" ht="12.75" x14ac:dyDescent="0.2">
      <c r="A14" s="61" t="s">
        <v>70</v>
      </c>
      <c r="B14" s="70">
        <v>3.5</v>
      </c>
      <c r="C14" s="5">
        <f t="shared" si="11"/>
        <v>3633</v>
      </c>
      <c r="D14" s="5">
        <f t="shared" si="12"/>
        <v>250.48653234570003</v>
      </c>
      <c r="E14" s="11">
        <f>B41</f>
        <v>2.0545</v>
      </c>
      <c r="F14" s="12">
        <f t="shared" si="0"/>
        <v>0.12249533544252454</v>
      </c>
      <c r="G14" s="16">
        <f>B41</f>
        <v>2.0545</v>
      </c>
      <c r="H14" s="5">
        <f t="shared" si="1"/>
        <v>0</v>
      </c>
      <c r="I14" s="11">
        <f>B42</f>
        <v>56648</v>
      </c>
      <c r="J14" s="17">
        <f t="shared" si="2"/>
        <v>2.6655839570682107</v>
      </c>
      <c r="K14" s="16">
        <f>C41</f>
        <v>2.4923999999999999</v>
      </c>
      <c r="L14" s="5">
        <f t="shared" si="3"/>
        <v>0.21314188366999268</v>
      </c>
      <c r="M14" s="11">
        <f>C42</f>
        <v>51240</v>
      </c>
      <c r="N14" s="17">
        <f t="shared" si="4"/>
        <v>2.9469164715066354</v>
      </c>
      <c r="O14" s="16">
        <f>D41</f>
        <v>2.6311</v>
      </c>
      <c r="P14" s="5">
        <f t="shared" si="5"/>
        <v>0.2806522268191774</v>
      </c>
      <c r="Q14" s="11">
        <f>D42</f>
        <v>49325</v>
      </c>
      <c r="R14" s="17">
        <f t="shared" si="6"/>
        <v>3.0613279270146982</v>
      </c>
      <c r="S14" s="16">
        <f>E41</f>
        <v>2.8618999999999999</v>
      </c>
      <c r="T14" s="5">
        <f t="shared" si="7"/>
        <v>0.39299099537600385</v>
      </c>
      <c r="U14" s="11">
        <f>E42</f>
        <v>46949</v>
      </c>
      <c r="V14" s="17">
        <f t="shared" si="8"/>
        <v>3.216255937293659</v>
      </c>
      <c r="W14" s="16">
        <f>F41</f>
        <v>3.1875</v>
      </c>
      <c r="X14" s="5">
        <f t="shared" si="9"/>
        <v>0.55147237770747137</v>
      </c>
      <c r="Y14" s="11">
        <f>F42</f>
        <v>45697</v>
      </c>
      <c r="Z14" s="18">
        <f t="shared" si="10"/>
        <v>3.3043744665951813</v>
      </c>
      <c r="AA14" s="13">
        <f t="shared" si="13"/>
        <v>240.59602649006624</v>
      </c>
      <c r="AB14" s="19">
        <f t="shared" si="14"/>
        <v>16577066.225165565</v>
      </c>
      <c r="AC14" s="7"/>
      <c r="AD14" s="73">
        <f t="shared" si="15"/>
        <v>1985548354.193433</v>
      </c>
      <c r="AE14" s="40">
        <f t="shared" si="16"/>
        <v>3322898.639391399</v>
      </c>
    </row>
    <row r="15" spans="1:31" ht="12.75" x14ac:dyDescent="0.2">
      <c r="A15" s="61" t="s">
        <v>71</v>
      </c>
      <c r="B15" s="70">
        <v>15</v>
      </c>
      <c r="C15" s="5">
        <f>100*B15</f>
        <v>1500</v>
      </c>
      <c r="D15" s="5">
        <f t="shared" si="12"/>
        <v>103.42135935</v>
      </c>
      <c r="E15" s="11">
        <f>B44</f>
        <v>3.6374</v>
      </c>
      <c r="F15" s="12">
        <f t="shared" si="0"/>
        <v>6.9188614578178556E-2</v>
      </c>
      <c r="G15" s="16">
        <f>B44</f>
        <v>3.6374</v>
      </c>
      <c r="H15" s="5">
        <f t="shared" si="1"/>
        <v>0</v>
      </c>
      <c r="I15" s="11">
        <f>B45</f>
        <v>54438</v>
      </c>
      <c r="J15" s="17">
        <f t="shared" si="2"/>
        <v>2.7737977148315514</v>
      </c>
      <c r="K15" s="16">
        <f>C44</f>
        <v>4.4264999999999999</v>
      </c>
      <c r="L15" s="5">
        <f t="shared" si="3"/>
        <v>0.21694067190850605</v>
      </c>
      <c r="M15" s="11">
        <f>C45</f>
        <v>44134</v>
      </c>
      <c r="N15" s="17">
        <f t="shared" si="4"/>
        <v>3.4213984683010832</v>
      </c>
      <c r="O15" s="16">
        <f>D44</f>
        <v>4.6730999999999998</v>
      </c>
      <c r="P15" s="5">
        <f t="shared" si="5"/>
        <v>0.28473635014020998</v>
      </c>
      <c r="Q15" s="11">
        <f>D45</f>
        <v>41445</v>
      </c>
      <c r="R15" s="17">
        <f t="shared" si="6"/>
        <v>3.6433827964772592</v>
      </c>
      <c r="S15" s="16">
        <f>E44</f>
        <v>5.0857000000000001</v>
      </c>
      <c r="T15" s="5">
        <f t="shared" si="7"/>
        <v>0.39816902182877884</v>
      </c>
      <c r="U15" s="11">
        <f>E45</f>
        <v>37138</v>
      </c>
      <c r="V15" s="17">
        <f t="shared" si="8"/>
        <v>4.0659163121331252</v>
      </c>
      <c r="W15" s="16">
        <f>F44</f>
        <v>5.6627000000000001</v>
      </c>
      <c r="X15" s="5">
        <f t="shared" si="9"/>
        <v>0.55679881233848361</v>
      </c>
      <c r="Y15" s="11">
        <f>F45</f>
        <v>37142</v>
      </c>
      <c r="Z15" s="18">
        <f t="shared" si="10"/>
        <v>4.0654784341177104</v>
      </c>
      <c r="AA15" s="13">
        <f t="shared" si="13"/>
        <v>99.337748344370866</v>
      </c>
      <c r="AB15" s="19">
        <f t="shared" si="14"/>
        <v>6844370.8609271524</v>
      </c>
      <c r="AC15" s="7"/>
      <c r="AD15" s="73">
        <f t="shared" si="15"/>
        <v>834399544.16837656</v>
      </c>
      <c r="AE15" s="40">
        <f t="shared" si="16"/>
        <v>1876861.2895556246</v>
      </c>
    </row>
    <row r="16" spans="1:31" ht="12.75" x14ac:dyDescent="0.2">
      <c r="A16" s="61" t="s">
        <v>72</v>
      </c>
      <c r="B16" s="70">
        <v>8</v>
      </c>
      <c r="C16" s="5">
        <f>100*B16</f>
        <v>800</v>
      </c>
      <c r="D16" s="5">
        <f t="shared" si="12"/>
        <v>55.158058320000002</v>
      </c>
      <c r="E16" s="11">
        <f>B47</f>
        <v>8.0245999999999995</v>
      </c>
      <c r="F16" s="12">
        <f t="shared" si="0"/>
        <v>3.1361895504656512E-2</v>
      </c>
      <c r="G16" s="16">
        <f>B47</f>
        <v>8.0245999999999995</v>
      </c>
      <c r="H16" s="5">
        <f t="shared" si="1"/>
        <v>0</v>
      </c>
      <c r="I16" s="11">
        <f>B48</f>
        <v>38319</v>
      </c>
      <c r="J16" s="17">
        <f t="shared" si="2"/>
        <v>3.9406038779717631</v>
      </c>
      <c r="K16" s="16">
        <f>C47</f>
        <v>9.7637</v>
      </c>
      <c r="L16" s="5">
        <f t="shared" si="3"/>
        <v>0.21672108267078741</v>
      </c>
      <c r="M16" s="11">
        <f>C48</f>
        <v>25961</v>
      </c>
      <c r="N16" s="17">
        <f t="shared" si="4"/>
        <v>5.8164169330919462</v>
      </c>
      <c r="O16" s="16">
        <f>D47</f>
        <v>10.305999999999999</v>
      </c>
      <c r="P16" s="5">
        <f t="shared" si="5"/>
        <v>0.28430077511651669</v>
      </c>
      <c r="Q16" s="11">
        <f>D48</f>
        <v>26005</v>
      </c>
      <c r="R16" s="17">
        <f t="shared" si="6"/>
        <v>5.8065756585272066</v>
      </c>
      <c r="S16" s="16">
        <f>E47</f>
        <v>11.21</v>
      </c>
      <c r="T16" s="5">
        <f t="shared" si="7"/>
        <v>0.39695436532662082</v>
      </c>
      <c r="U16" s="11">
        <f>E48</f>
        <v>21549</v>
      </c>
      <c r="V16" s="17">
        <f t="shared" si="8"/>
        <v>7.0072857209151236</v>
      </c>
      <c r="W16" s="16">
        <f>F47</f>
        <v>12.465999999999999</v>
      </c>
      <c r="X16" s="5">
        <f t="shared" si="9"/>
        <v>0.55347307030880044</v>
      </c>
      <c r="Y16" s="11">
        <f>F48</f>
        <v>21779</v>
      </c>
      <c r="Z16" s="18">
        <f t="shared" si="10"/>
        <v>6.9332843564901969</v>
      </c>
      <c r="AA16" s="13">
        <f t="shared" si="13"/>
        <v>52.980132450331126</v>
      </c>
      <c r="AB16" s="19">
        <f t="shared" si="14"/>
        <v>3650331.1258278145</v>
      </c>
      <c r="AC16" s="7"/>
      <c r="AD16" s="73">
        <f t="shared" si="15"/>
        <v>447629754.96981096</v>
      </c>
      <c r="AE16" s="40">
        <f t="shared" si="16"/>
        <v>850745.86329905887</v>
      </c>
    </row>
    <row r="17" spans="1:31" ht="12.75" x14ac:dyDescent="0.2">
      <c r="A17" s="61"/>
      <c r="B17" s="70"/>
      <c r="C17" s="5">
        <f>1038*B17</f>
        <v>0</v>
      </c>
      <c r="D17" s="5">
        <f t="shared" si="12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3"/>
        <v>0</v>
      </c>
      <c r="AB17" s="19">
        <f t="shared" si="14"/>
        <v>0</v>
      </c>
      <c r="AC17" s="7"/>
      <c r="AD17" s="73">
        <f t="shared" si="15"/>
        <v>0</v>
      </c>
      <c r="AE17" s="40" t="e">
        <f t="shared" si="16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2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3"/>
        <v>0</v>
      </c>
      <c r="AB18" s="19">
        <f t="shared" si="14"/>
        <v>0</v>
      </c>
      <c r="AC18" s="7"/>
      <c r="AD18" s="73">
        <f t="shared" si="15"/>
        <v>0</v>
      </c>
      <c r="AE18" s="40" t="e">
        <f t="shared" si="16"/>
        <v>#DIV/0!</v>
      </c>
    </row>
    <row r="19" spans="1:31" ht="12.75" x14ac:dyDescent="0.2">
      <c r="A19" s="61"/>
      <c r="B19" s="70"/>
      <c r="C19" s="5">
        <f>1038*B19</f>
        <v>0</v>
      </c>
      <c r="D19" s="5">
        <f t="shared" si="12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3"/>
        <v>0</v>
      </c>
      <c r="AB19" s="19">
        <f t="shared" si="14"/>
        <v>0</v>
      </c>
      <c r="AC19" s="7"/>
      <c r="AD19" s="73">
        <f t="shared" si="15"/>
        <v>0</v>
      </c>
      <c r="AE19" s="40" t="e">
        <f t="shared" si="16"/>
        <v>#DIV/0!</v>
      </c>
    </row>
    <row r="20" spans="1:31" ht="12.75" x14ac:dyDescent="0.2">
      <c r="A20" s="61"/>
      <c r="B20" s="70"/>
      <c r="C20" s="5">
        <f t="shared" si="11"/>
        <v>0</v>
      </c>
      <c r="D20" s="5">
        <f t="shared" si="12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3"/>
        <v>0</v>
      </c>
      <c r="AB20" s="19">
        <f t="shared" si="14"/>
        <v>0</v>
      </c>
      <c r="AC20" s="7"/>
      <c r="AD20" s="73">
        <f t="shared" si="15"/>
        <v>0</v>
      </c>
      <c r="AE20" s="40" t="e">
        <f t="shared" si="16"/>
        <v>#DIV/0!</v>
      </c>
    </row>
    <row r="21" spans="1:31" ht="12.75" x14ac:dyDescent="0.2">
      <c r="A21" s="61"/>
      <c r="B21" s="70"/>
      <c r="C21" s="5">
        <f t="shared" si="11"/>
        <v>0</v>
      </c>
      <c r="D21" s="5">
        <f t="shared" si="12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3"/>
        <v>0</v>
      </c>
      <c r="AB21" s="19">
        <f t="shared" si="14"/>
        <v>0</v>
      </c>
      <c r="AC21" s="7"/>
      <c r="AD21" s="73">
        <f t="shared" si="15"/>
        <v>0</v>
      </c>
      <c r="AE21" s="40" t="e">
        <f t="shared" si="16"/>
        <v>#DIV/0!</v>
      </c>
    </row>
    <row r="22" spans="1:31" ht="12.75" x14ac:dyDescent="0.2">
      <c r="A22" s="61"/>
      <c r="B22" s="70"/>
      <c r="C22" s="5">
        <f t="shared" si="11"/>
        <v>0</v>
      </c>
      <c r="D22" s="5">
        <f t="shared" si="12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3"/>
        <v>0</v>
      </c>
      <c r="AB22" s="19">
        <f t="shared" si="14"/>
        <v>0</v>
      </c>
      <c r="AC22" s="7"/>
      <c r="AD22" s="73">
        <f t="shared" si="15"/>
        <v>0</v>
      </c>
      <c r="AE22" s="40" t="e">
        <f t="shared" si="16"/>
        <v>#DIV/0!</v>
      </c>
    </row>
    <row r="23" spans="1:31" ht="12.75" x14ac:dyDescent="0.2">
      <c r="A23" s="61"/>
      <c r="B23" s="70"/>
      <c r="C23" s="5">
        <f t="shared" si="11"/>
        <v>0</v>
      </c>
      <c r="D23" s="5">
        <f t="shared" si="12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3"/>
        <v>0</v>
      </c>
      <c r="AB23" s="19">
        <f t="shared" si="14"/>
        <v>0</v>
      </c>
      <c r="AC23" s="7"/>
      <c r="AD23" s="73">
        <f t="shared" si="15"/>
        <v>0</v>
      </c>
      <c r="AE23" s="40" t="e">
        <f t="shared" si="16"/>
        <v>#DIV/0!</v>
      </c>
    </row>
    <row r="24" spans="1:31" ht="12.75" x14ac:dyDescent="0.2">
      <c r="A24" s="61"/>
      <c r="B24" s="70"/>
      <c r="C24" s="5">
        <f t="shared" si="11"/>
        <v>0</v>
      </c>
      <c r="D24" s="5">
        <f t="shared" si="12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3"/>
        <v>0</v>
      </c>
      <c r="AB24" s="19">
        <f t="shared" si="14"/>
        <v>0</v>
      </c>
      <c r="AC24" s="7"/>
      <c r="AD24" s="73">
        <f t="shared" si="15"/>
        <v>0</v>
      </c>
      <c r="AE24" s="40" t="e">
        <f t="shared" si="16"/>
        <v>#DIV/0!</v>
      </c>
    </row>
    <row r="25" spans="1:31" ht="12.75" x14ac:dyDescent="0.2">
      <c r="A25" s="61"/>
      <c r="B25" s="70"/>
      <c r="C25" s="5">
        <f t="shared" si="11"/>
        <v>0</v>
      </c>
      <c r="D25" s="5">
        <f t="shared" si="12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3"/>
        <v>0</v>
      </c>
      <c r="AB25" s="19">
        <f t="shared" si="14"/>
        <v>0</v>
      </c>
      <c r="AC25" s="7"/>
      <c r="AD25" s="73">
        <f t="shared" si="15"/>
        <v>0</v>
      </c>
      <c r="AE25" s="40" t="e">
        <f t="shared" si="16"/>
        <v>#DIV/0!</v>
      </c>
    </row>
    <row r="26" spans="1:31" ht="12.75" x14ac:dyDescent="0.2">
      <c r="A26" s="61"/>
      <c r="B26" s="61"/>
      <c r="C26" s="5">
        <f t="shared" si="11"/>
        <v>0</v>
      </c>
      <c r="D26" s="5">
        <f t="shared" si="12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3"/>
        <v>0</v>
      </c>
      <c r="AB26" s="19">
        <f t="shared" si="14"/>
        <v>0</v>
      </c>
      <c r="AC26" s="7"/>
      <c r="AD26" s="73">
        <f t="shared" si="15"/>
        <v>0</v>
      </c>
      <c r="AE26" s="40" t="e">
        <f t="shared" si="16"/>
        <v>#DIV/0!</v>
      </c>
    </row>
    <row r="27" spans="1:31" ht="12.75" x14ac:dyDescent="0.2">
      <c r="A27" s="61"/>
      <c r="B27" s="61"/>
      <c r="C27" s="5">
        <f t="shared" si="11"/>
        <v>0</v>
      </c>
      <c r="D27" s="5">
        <f t="shared" si="12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3"/>
        <v>0</v>
      </c>
      <c r="AB27" s="19">
        <f t="shared" si="14"/>
        <v>0</v>
      </c>
      <c r="AC27" s="7"/>
      <c r="AD27" s="73">
        <f t="shared" si="15"/>
        <v>0</v>
      </c>
      <c r="AE27" s="40" t="e">
        <f t="shared" si="16"/>
        <v>#DIV/0!</v>
      </c>
    </row>
    <row r="28" spans="1:31" ht="12.75" thickBot="1" x14ac:dyDescent="0.25">
      <c r="A28" s="6"/>
      <c r="B28" s="20"/>
      <c r="C28" s="5">
        <f t="shared" si="11"/>
        <v>0</v>
      </c>
      <c r="D28" s="5">
        <f t="shared" si="12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3"/>
        <v>0</v>
      </c>
      <c r="AB28" s="32">
        <f t="shared" si="14"/>
        <v>0</v>
      </c>
      <c r="AC28" s="7"/>
      <c r="AD28" s="74">
        <f t="shared" si="15"/>
        <v>0</v>
      </c>
      <c r="AE28" s="75" t="e">
        <f t="shared" si="16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76" t="s">
        <v>2</v>
      </c>
      <c r="J30" s="77"/>
      <c r="M30" s="76" t="s">
        <v>3</v>
      </c>
      <c r="N30" s="77"/>
      <c r="Q30" s="76" t="s">
        <v>4</v>
      </c>
      <c r="R30" s="77"/>
      <c r="U30" s="76" t="s">
        <v>5</v>
      </c>
      <c r="V30" s="77"/>
      <c r="X30" s="3" t="s">
        <v>58</v>
      </c>
      <c r="Y30" s="78" t="s">
        <v>43</v>
      </c>
      <c r="Z30" s="83" t="s">
        <v>44</v>
      </c>
      <c r="AA30" s="81"/>
      <c r="AB30" s="81"/>
      <c r="AC30" s="82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79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0.87322999999999995</v>
      </c>
      <c r="C32" s="60">
        <v>1.0607</v>
      </c>
      <c r="D32" s="60">
        <v>1.1217999999999999</v>
      </c>
      <c r="E32" s="60">
        <v>1.2217</v>
      </c>
      <c r="F32" s="62">
        <v>1.3665</v>
      </c>
      <c r="I32" s="13">
        <f t="shared" ref="I32:I49" si="17">$F11*($B$4/10000)/Z32</f>
        <v>6.251683299499045</v>
      </c>
      <c r="J32" s="19">
        <f t="shared" ref="J32:J49" si="18">N11/$B$4</f>
        <v>1.8251527810010055</v>
      </c>
      <c r="M32" s="36">
        <f t="shared" ref="M32:M49" si="19">$F11*($B$4/10000)/AA32</f>
        <v>6.251683299499045</v>
      </c>
      <c r="N32" s="19">
        <f t="shared" ref="N32:N49" si="20">R11/$B$4</f>
        <v>2.0297270326304835</v>
      </c>
      <c r="Q32" s="36">
        <f t="shared" ref="Q32:Q49" si="21">$F11*($B$4/10000)/AB32</f>
        <v>5.7597227492963352</v>
      </c>
      <c r="R32" s="19">
        <f t="shared" ref="R32:R49" si="22">V11/$B$4</f>
        <v>1.8682939383141306</v>
      </c>
      <c r="U32" s="36">
        <f t="shared" ref="U32:U49" si="23">$F11*($B$4/10000)/AC32</f>
        <v>6.251683299499045</v>
      </c>
      <c r="V32" s="19">
        <f t="shared" ref="V32:V49" si="24">Z11/$B$4</f>
        <v>1.9955300127713922</v>
      </c>
      <c r="X32" s="3" t="s">
        <v>57</v>
      </c>
      <c r="Y32" s="37">
        <f>$X$31+($X$33*(C11/2))</f>
        <v>0.85977210000000004</v>
      </c>
      <c r="Z32" s="38">
        <f>$B$7/Y32</f>
        <v>8.8511827727371006E-6</v>
      </c>
      <c r="AA32" s="38">
        <f>$C$7/Y32</f>
        <v>8.8511827727371006E-6</v>
      </c>
      <c r="AB32" s="38">
        <f>$D$7/Y32</f>
        <v>9.6071970700142512E-6</v>
      </c>
      <c r="AC32" s="39">
        <f>$E$7/Y32</f>
        <v>8.8511827727371006E-6</v>
      </c>
    </row>
    <row r="33" spans="1:29" ht="12.75" x14ac:dyDescent="0.2">
      <c r="A33" s="57" t="s">
        <v>7</v>
      </c>
      <c r="B33" s="60">
        <v>39368</v>
      </c>
      <c r="C33" s="60">
        <v>43090</v>
      </c>
      <c r="D33" s="60">
        <v>38747</v>
      </c>
      <c r="E33" s="60">
        <v>42095</v>
      </c>
      <c r="F33" s="62">
        <v>39411</v>
      </c>
      <c r="I33" s="13">
        <f t="shared" si="17"/>
        <v>4.5578857468228708</v>
      </c>
      <c r="J33" s="19">
        <f t="shared" si="18"/>
        <v>1.6823717743028073</v>
      </c>
      <c r="M33" s="36">
        <f t="shared" si="19"/>
        <v>4.5578857468228708</v>
      </c>
      <c r="N33" s="19">
        <f t="shared" si="20"/>
        <v>1.7932742004134745</v>
      </c>
      <c r="Q33" s="36">
        <f t="shared" si="21"/>
        <v>4.1992143502811183</v>
      </c>
      <c r="R33" s="19">
        <f t="shared" si="22"/>
        <v>1.753569384675987</v>
      </c>
      <c r="U33" s="36">
        <f t="shared" si="23"/>
        <v>4.5578857468228708</v>
      </c>
      <c r="V33" s="19">
        <f t="shared" si="24"/>
        <v>1.7460555333540546</v>
      </c>
      <c r="X33" s="59">
        <v>1.3699999999999999E-5</v>
      </c>
      <c r="Y33" s="37">
        <f t="shared" ref="Y33:Y49" si="25">$X$31+($X$33*(C12/2))</f>
        <v>0.84768459000000007</v>
      </c>
      <c r="Z33" s="38">
        <f t="shared" ref="Z33:Z49" si="26">$B$7/Y33</f>
        <v>8.9773957079955869E-6</v>
      </c>
      <c r="AA33" s="38">
        <f t="shared" ref="AA33:AA49" si="27">$C$7/Y33</f>
        <v>8.9773957079955869E-6</v>
      </c>
      <c r="AB33" s="38">
        <f t="shared" ref="AB33:AB49" si="28">$D$7/Y33</f>
        <v>9.7441903479689308E-6</v>
      </c>
      <c r="AC33" s="39">
        <f t="shared" ref="AC33:AC49" si="29">$E$7/Y33</f>
        <v>8.9773957079955869E-6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3.4294182830342543</v>
      </c>
      <c r="J34" s="19">
        <f t="shared" si="18"/>
        <v>1.5591030139629551</v>
      </c>
      <c r="M34" s="36">
        <f t="shared" si="19"/>
        <v>3.4294182830342543</v>
      </c>
      <c r="N34" s="19">
        <f t="shared" si="20"/>
        <v>1.7438487180055731</v>
      </c>
      <c r="Q34" s="36">
        <f t="shared" si="21"/>
        <v>3.1595488055557719</v>
      </c>
      <c r="R34" s="19">
        <f t="shared" si="22"/>
        <v>1.6268298064525029</v>
      </c>
      <c r="U34" s="36">
        <f t="shared" si="23"/>
        <v>3.4294182830342543</v>
      </c>
      <c r="V34" s="19">
        <f t="shared" si="24"/>
        <v>1.6892375654215979</v>
      </c>
      <c r="Y34" s="37">
        <f t="shared" si="25"/>
        <v>0.83986326</v>
      </c>
      <c r="Z34" s="38">
        <f t="shared" si="26"/>
        <v>9.0609988106873493E-6</v>
      </c>
      <c r="AA34" s="38">
        <f t="shared" si="27"/>
        <v>9.0609988106873493E-6</v>
      </c>
      <c r="AB34" s="38">
        <f t="shared" si="28"/>
        <v>9.8349343201415905E-6</v>
      </c>
      <c r="AC34" s="39">
        <f t="shared" si="29"/>
        <v>9.0609988106873493E-6</v>
      </c>
    </row>
    <row r="35" spans="1:29" ht="13.5" x14ac:dyDescent="0.25">
      <c r="A35" s="57" t="s">
        <v>40</v>
      </c>
      <c r="B35" s="60">
        <v>1.1809000000000001</v>
      </c>
      <c r="C35" s="60">
        <v>1.4355</v>
      </c>
      <c r="D35" s="60">
        <v>1.5174000000000001</v>
      </c>
      <c r="E35" s="60">
        <v>1.6524000000000001</v>
      </c>
      <c r="F35" s="62">
        <v>1.8460000000000001</v>
      </c>
      <c r="I35" s="13">
        <f t="shared" si="17"/>
        <v>2.5802591558736645</v>
      </c>
      <c r="J35" s="19">
        <f t="shared" si="18"/>
        <v>1.534852328909706</v>
      </c>
      <c r="M35" s="36">
        <f t="shared" si="19"/>
        <v>2.5802591558736645</v>
      </c>
      <c r="N35" s="19">
        <f t="shared" si="20"/>
        <v>1.5944416286534888</v>
      </c>
      <c r="Q35" s="36">
        <f t="shared" si="21"/>
        <v>2.3772121278690785</v>
      </c>
      <c r="R35" s="19">
        <f t="shared" si="22"/>
        <v>1.6751333006737807</v>
      </c>
      <c r="U35" s="36">
        <f t="shared" si="23"/>
        <v>2.5802591558736645</v>
      </c>
      <c r="V35" s="19">
        <f t="shared" si="24"/>
        <v>1.7210283680183236</v>
      </c>
      <c r="Y35" s="37">
        <f t="shared" si="25"/>
        <v>0.83488605000000005</v>
      </c>
      <c r="Z35" s="38">
        <f t="shared" si="26"/>
        <v>9.1150163546270778E-6</v>
      </c>
      <c r="AA35" s="38">
        <f t="shared" si="27"/>
        <v>9.1150163546270778E-6</v>
      </c>
      <c r="AB35" s="38">
        <f t="shared" si="28"/>
        <v>9.8935657147463423E-6</v>
      </c>
      <c r="AC35" s="39">
        <f t="shared" si="29"/>
        <v>9.1150163546270778E-6</v>
      </c>
    </row>
    <row r="36" spans="1:29" ht="12.75" x14ac:dyDescent="0.2">
      <c r="A36" s="57" t="s">
        <v>7</v>
      </c>
      <c r="B36" s="60">
        <v>44253</v>
      </c>
      <c r="C36" s="60">
        <v>46747</v>
      </c>
      <c r="D36" s="60">
        <v>43856</v>
      </c>
      <c r="E36" s="60">
        <v>44849</v>
      </c>
      <c r="F36" s="62">
        <v>45042</v>
      </c>
      <c r="I36" s="13">
        <f t="shared" si="17"/>
        <v>1.4318933821337925</v>
      </c>
      <c r="J36" s="19">
        <f t="shared" si="18"/>
        <v>1.7819783689068143</v>
      </c>
      <c r="M36" s="36">
        <f t="shared" si="19"/>
        <v>1.4318933821337925</v>
      </c>
      <c r="N36" s="19">
        <f t="shared" si="20"/>
        <v>1.8975952064985726</v>
      </c>
      <c r="Q36" s="36">
        <f t="shared" si="21"/>
        <v>1.3192141208278645</v>
      </c>
      <c r="R36" s="19">
        <f t="shared" si="22"/>
        <v>2.1176647459026694</v>
      </c>
      <c r="U36" s="36">
        <f t="shared" si="23"/>
        <v>1.4318933821337925</v>
      </c>
      <c r="V36" s="19">
        <f t="shared" si="24"/>
        <v>2.1174366844363077</v>
      </c>
      <c r="Y36" s="37">
        <f t="shared" si="25"/>
        <v>0.82027500000000009</v>
      </c>
      <c r="Z36" s="38">
        <f t="shared" si="26"/>
        <v>9.2773764895919041E-6</v>
      </c>
      <c r="AA36" s="38">
        <f t="shared" si="27"/>
        <v>9.2773764895919041E-6</v>
      </c>
      <c r="AB36" s="38">
        <f t="shared" si="28"/>
        <v>1.0069793666758099E-5</v>
      </c>
      <c r="AC36" s="39">
        <f t="shared" si="29"/>
        <v>9.2773764895919041E-6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>
        <f t="shared" si="17"/>
        <v>0.6452562051062235</v>
      </c>
      <c r="J37" s="19">
        <f t="shared" si="18"/>
        <v>3.0293838193187219</v>
      </c>
      <c r="M37" s="36">
        <f t="shared" si="19"/>
        <v>0.6452562051062235</v>
      </c>
      <c r="N37" s="19">
        <f t="shared" si="20"/>
        <v>3.0242581554829204</v>
      </c>
      <c r="Q37" s="36">
        <f t="shared" si="21"/>
        <v>0.5944793850918112</v>
      </c>
      <c r="R37" s="19">
        <f t="shared" si="22"/>
        <v>3.6496279796432938</v>
      </c>
      <c r="U37" s="36">
        <f t="shared" si="23"/>
        <v>0.6452562051062235</v>
      </c>
      <c r="V37" s="19">
        <f t="shared" si="24"/>
        <v>3.6110856023386444</v>
      </c>
      <c r="Y37" s="37">
        <f t="shared" si="25"/>
        <v>0.81548000000000009</v>
      </c>
      <c r="Z37" s="38">
        <f t="shared" si="26"/>
        <v>9.3319272085152289E-6</v>
      </c>
      <c r="AA37" s="38">
        <f t="shared" si="27"/>
        <v>9.3319272085152289E-6</v>
      </c>
      <c r="AB37" s="38">
        <f t="shared" si="28"/>
        <v>1.0129003776916662E-5</v>
      </c>
      <c r="AC37" s="39">
        <f t="shared" si="29"/>
        <v>9.3319272085152289E-6</v>
      </c>
    </row>
    <row r="38" spans="1:29" ht="13.5" x14ac:dyDescent="0.25">
      <c r="A38" s="57" t="s">
        <v>40</v>
      </c>
      <c r="B38" s="60">
        <v>1.5549999999999999</v>
      </c>
      <c r="C38" s="60">
        <v>1.8856999999999999</v>
      </c>
      <c r="D38" s="60">
        <v>1.9907999999999999</v>
      </c>
      <c r="E38" s="60">
        <v>2.1661000000000001</v>
      </c>
      <c r="F38" s="62">
        <v>2.4144000000000001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58392</v>
      </c>
      <c r="C39" s="60">
        <v>50443</v>
      </c>
      <c r="D39" s="60">
        <v>45099</v>
      </c>
      <c r="E39" s="60">
        <v>48343</v>
      </c>
      <c r="F39" s="62">
        <v>46557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2.0545</v>
      </c>
      <c r="C41" s="60">
        <v>2.4923999999999999</v>
      </c>
      <c r="D41" s="60">
        <v>2.6311</v>
      </c>
      <c r="E41" s="60">
        <v>2.8618999999999999</v>
      </c>
      <c r="F41" s="62">
        <v>3.1875</v>
      </c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56648</v>
      </c>
      <c r="C42" s="60">
        <v>51240</v>
      </c>
      <c r="D42" s="60">
        <v>49325</v>
      </c>
      <c r="E42" s="60">
        <v>46949</v>
      </c>
      <c r="F42" s="62">
        <v>45697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3.6374</v>
      </c>
      <c r="C44" s="60">
        <v>4.4264999999999999</v>
      </c>
      <c r="D44" s="60">
        <v>4.6730999999999998</v>
      </c>
      <c r="E44" s="60">
        <v>5.0857000000000001</v>
      </c>
      <c r="F44" s="62">
        <v>5.6627000000000001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54438</v>
      </c>
      <c r="C45" s="60">
        <v>44134</v>
      </c>
      <c r="D45" s="60">
        <v>41445</v>
      </c>
      <c r="E45" s="60">
        <v>37138</v>
      </c>
      <c r="F45" s="62">
        <v>37142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>
        <v>8.0245999999999995</v>
      </c>
      <c r="C47" s="60">
        <v>9.7637</v>
      </c>
      <c r="D47" s="60">
        <v>10.305999999999999</v>
      </c>
      <c r="E47" s="60">
        <v>11.21</v>
      </c>
      <c r="F47" s="62">
        <v>12.465999999999999</v>
      </c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>
        <v>38319</v>
      </c>
      <c r="C48" s="60">
        <v>25961</v>
      </c>
      <c r="D48" s="60">
        <v>26005</v>
      </c>
      <c r="E48" s="60">
        <v>21549</v>
      </c>
      <c r="F48" s="62">
        <v>21779</v>
      </c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AD9:AE9"/>
    <mergeCell ref="I5:O5"/>
    <mergeCell ref="G9:J9"/>
    <mergeCell ref="I4:O4"/>
    <mergeCell ref="A1:B1"/>
    <mergeCell ref="I1:O1"/>
    <mergeCell ref="I2:O2"/>
    <mergeCell ref="I3:O3"/>
    <mergeCell ref="K9:N9"/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sqref="A1:H6"/>
    </sheetView>
  </sheetViews>
  <sheetFormatPr defaultRowHeight="12.75" x14ac:dyDescent="0.2"/>
  <sheetData>
    <row r="1" spans="1:8" x14ac:dyDescent="0.2">
      <c r="A1">
        <v>0.6452562051062235</v>
      </c>
      <c r="B1">
        <v>3.0293838193187219</v>
      </c>
      <c r="C1">
        <v>0.6452562051062235</v>
      </c>
      <c r="D1">
        <v>3.0242581554829204</v>
      </c>
      <c r="E1">
        <v>0.5944793850918112</v>
      </c>
      <c r="F1">
        <v>3.6496279796432938</v>
      </c>
      <c r="G1">
        <v>0.6452562051062235</v>
      </c>
      <c r="H1">
        <v>3.6110856023386444</v>
      </c>
    </row>
    <row r="2" spans="1:8" x14ac:dyDescent="0.2">
      <c r="A2">
        <v>1.4318933821337925</v>
      </c>
      <c r="B2">
        <v>1.7819783689068143</v>
      </c>
      <c r="C2">
        <v>1.4318933821337925</v>
      </c>
      <c r="D2">
        <v>1.8975952064985726</v>
      </c>
      <c r="E2">
        <v>1.3192141208278645</v>
      </c>
      <c r="F2">
        <v>2.1176647459026694</v>
      </c>
      <c r="G2">
        <v>1.4318933821337925</v>
      </c>
      <c r="H2">
        <v>2.1174366844363077</v>
      </c>
    </row>
    <row r="3" spans="1:8" x14ac:dyDescent="0.2">
      <c r="A3">
        <v>2.5802591558736645</v>
      </c>
      <c r="B3">
        <v>1.534852328909706</v>
      </c>
      <c r="C3">
        <v>2.5802591558736645</v>
      </c>
      <c r="D3">
        <v>1.5944416286534888</v>
      </c>
      <c r="E3">
        <v>2.3772121278690785</v>
      </c>
      <c r="F3">
        <v>1.6751333006737807</v>
      </c>
      <c r="G3">
        <v>2.5802591558736645</v>
      </c>
      <c r="H3">
        <v>1.7210283680183236</v>
      </c>
    </row>
    <row r="4" spans="1:8" x14ac:dyDescent="0.2">
      <c r="A4">
        <v>3.4294182830342543</v>
      </c>
      <c r="B4">
        <v>1.5591030139629551</v>
      </c>
      <c r="C4">
        <v>3.4294182830342543</v>
      </c>
      <c r="D4">
        <v>1.7438487180055731</v>
      </c>
      <c r="E4">
        <v>3.1595488055557719</v>
      </c>
      <c r="F4">
        <v>1.6268298064525029</v>
      </c>
      <c r="G4">
        <v>3.4294182830342543</v>
      </c>
      <c r="H4">
        <v>1.6892375654215979</v>
      </c>
    </row>
    <row r="5" spans="1:8" x14ac:dyDescent="0.2">
      <c r="A5">
        <v>4.5578857468228708</v>
      </c>
      <c r="B5">
        <v>1.6823717743028073</v>
      </c>
      <c r="C5">
        <v>4.5578857468228708</v>
      </c>
      <c r="D5">
        <v>1.7932742004134745</v>
      </c>
      <c r="E5">
        <v>4.1992143502811183</v>
      </c>
      <c r="F5">
        <v>1.753569384675987</v>
      </c>
      <c r="G5">
        <v>4.5578857468228708</v>
      </c>
      <c r="H5">
        <v>1.7460555333540546</v>
      </c>
    </row>
    <row r="6" spans="1:8" x14ac:dyDescent="0.2">
      <c r="A6">
        <v>6.251683299499045</v>
      </c>
      <c r="B6">
        <v>1.8251527810010055</v>
      </c>
      <c r="C6">
        <v>6.251683299499045</v>
      </c>
      <c r="D6">
        <v>2.0297270326304835</v>
      </c>
      <c r="E6">
        <v>5.7597227492963352</v>
      </c>
      <c r="F6">
        <v>1.8682939383141306</v>
      </c>
      <c r="G6">
        <v>6.251683299499045</v>
      </c>
      <c r="H6">
        <v>1.9955300127713922</v>
      </c>
    </row>
  </sheetData>
  <sortState ref="G1:H6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2018-12-20T19:13:26Z</dcterms:modified>
</cp:coreProperties>
</file>