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AA42" i="1" s="1"/>
  <c r="Y43" i="1"/>
  <c r="Y44" i="1"/>
  <c r="Y45" i="1"/>
  <c r="Y46" i="1"/>
  <c r="Y47" i="1"/>
  <c r="Y48" i="1"/>
  <c r="AB39" i="1"/>
  <c r="AA40" i="1"/>
  <c r="AB40" i="1"/>
  <c r="AC40" i="1"/>
  <c r="Z41" i="1"/>
  <c r="AA41" i="1"/>
  <c r="AB41" i="1"/>
  <c r="AC41" i="1"/>
  <c r="Z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/>
  <c r="R41" i="1" s="1"/>
  <c r="Q20" i="1"/>
  <c r="M20" i="1"/>
  <c r="N20" i="1" s="1"/>
  <c r="J41" i="1" s="1"/>
  <c r="Y19" i="1"/>
  <c r="Z19" i="1" s="1"/>
  <c r="V40" i="1" s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0" i="1"/>
  <c r="V41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M46" i="1"/>
  <c r="U40" i="1"/>
  <c r="M40" i="1"/>
  <c r="Q42" i="1"/>
  <c r="Q40" i="1"/>
  <c r="U42" i="1"/>
  <c r="U45" i="1"/>
  <c r="Q45" i="1"/>
  <c r="M45" i="1"/>
  <c r="I45" i="1"/>
  <c r="U41" i="1"/>
  <c r="Q41" i="1"/>
  <c r="M41" i="1"/>
  <c r="I41" i="1"/>
  <c r="M42" i="1" l="1"/>
  <c r="H13" i="1"/>
  <c r="Y33" i="1"/>
  <c r="AA33" i="1" s="1"/>
  <c r="Z38" i="1"/>
  <c r="I40" i="1"/>
  <c r="AC34" i="1"/>
  <c r="AB38" i="1"/>
  <c r="Q38" i="1" s="1"/>
  <c r="Z37" i="1"/>
  <c r="AA34" i="1"/>
  <c r="Y35" i="1"/>
  <c r="AC35" i="1" s="1"/>
  <c r="U35" i="1" s="1"/>
  <c r="Z33" i="1"/>
  <c r="AD13" i="1"/>
  <c r="AB34" i="1"/>
  <c r="Z36" i="1"/>
  <c r="AB36" i="1"/>
  <c r="Q36" i="1" s="1"/>
  <c r="AA36" i="1"/>
  <c r="M36" i="1" s="1"/>
  <c r="AC36" i="1"/>
  <c r="U36" i="1" s="1"/>
  <c r="AD15" i="1"/>
  <c r="Z39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I33" i="1"/>
  <c r="M33" i="1"/>
  <c r="Q46" i="1"/>
  <c r="AD12" i="1" l="1"/>
  <c r="AB33" i="1"/>
  <c r="Q33" i="1" s="1"/>
  <c r="AD14" i="1"/>
  <c r="AB35" i="1"/>
  <c r="Q35" i="1" s="1"/>
  <c r="AA35" i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<sst xmlns="http://schemas.openxmlformats.org/spreadsheetml/2006/main" count="145" uniqueCount="72">
  <si>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</si>
  <si>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</si>
  <si>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</si>
  <si>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</si>
  <si>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</si>
  <si>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</si>
  <si>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</si>
  <si>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</si>
  <si>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</si>
  <si>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</si>
  <si>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</si>
  <si>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</si>
  <si>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</si>
  <si>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</si>
  <si>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</si>
  <si>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</si>
  <si>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</si>
  <si>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</si>
  <si>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</si>
  <si>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</si>
  <si>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</si>
  <si>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</si>
  <si>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</si>
  <si>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</si>
  <si>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</si>
  <si>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</si>
  <si>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</si>
  <si>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</si>
  <si>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</si>
  <si>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</si>
  <si>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</si>
  <si>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</si>
  <si>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</si>
  <si>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</si>
  <si>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</si>
  <si>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</si>
  <si>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</si>
  <si>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</si>
  <si>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</si>
  <si>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</si>
  <si>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</si>
  <si>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</si>
  <si>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</si>
  <si>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</si>
  <si>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</si>
  <si>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</si>
  <si>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</si>
  <si>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</si>
  <si>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</si>
  <si>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</si>
  <si>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</si>
  <si>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</si>
  <si>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</si>
  <si>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</si>
  <si>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</si>
  <si>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</si>
  <si>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</si>
  <si>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</si>
  <si>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</si>
  <si>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</si>
  <si>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</si>
  <si>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</si>
  <si>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</si>
  <si>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</si>
  <si>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</si>
  <si>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</si>
  <si>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10302018_8</t>
  </si>
  <si>
    <t>Nov13_17</t>
  </si>
  <si>
    <t>Nov13_19</t>
  </si>
  <si>
    <t>Nov13_21</t>
  </si>
  <si>
    <t>Nov13_22</t>
  </si>
  <si>
    <t>Nov13_24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</si>
</sst>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3.2084755434490035</c:v>
                </c:pt>
                <c:pt idx="1">
                  <c:v>2.9025031654816402</c:v>
                </c:pt>
                <c:pt idx="2">
                  <c:v>2.8062906111686599</c:v>
                </c:pt>
                <c:pt idx="3">
                  <c:v>3.6669250741383341</c:v>
                </c:pt>
                <c:pt idx="4">
                  <c:v>4.4903863540473754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3.2804570623396927</c:v>
                </c:pt>
                <c:pt idx="1">
                  <c:v>2.9002433090024331</c:v>
                </c:pt>
                <c:pt idx="2">
                  <c:v>2.9490351311232064</c:v>
                </c:pt>
                <c:pt idx="3">
                  <c:v>3.3830574665667643</c:v>
                </c:pt>
                <c:pt idx="4">
                  <c:v>4.4794516429666604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3.2557631377690375</c:v>
                </c:pt>
                <c:pt idx="1">
                  <c:v>3.0715949617596734</c:v>
                </c:pt>
                <c:pt idx="2">
                  <c:v>3.0568178321212063</c:v>
                </c:pt>
                <c:pt idx="3">
                  <c:v>4.0007518191337974</c:v>
                </c:pt>
                <c:pt idx="4">
                  <c:v>5.4535805135149982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3.3447443739828278</c:v>
                </c:pt>
                <c:pt idx="1">
                  <c:v>3.15547602155889</c:v>
                </c:pt>
                <c:pt idx="2">
                  <c:v>3.0916390874477382</c:v>
                </c:pt>
                <c:pt idx="3">
                  <c:v>4.2204849308860188</c:v>
                </c:pt>
                <c:pt idx="4">
                  <c:v>5.4139490943444217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3.0183022556238668</c:v>
                </c:pt>
                <c:pt idx="1">
                  <c:v>2.9743487373989419</c:v>
                </c:pt>
                <c:pt idx="2">
                  <c:v>2.6623782721343696</c:v>
                </c:pt>
                <c:pt idx="3">
                  <c:v>2.4478396582881552</c:v>
                </c:pt>
                <c:pt idx="4">
                  <c:v>2.6946378515236455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71616"/>
        <c:axId val="151622784"/>
      </c:scatterChart>
      <c:valAx>
        <c:axId val="1514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622784"/>
        <c:crosses val="autoZero"/>
        <c:crossBetween val="midCat"/>
      </c:valAx>
      <c:valAx>
        <c:axId val="15162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471616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3"/>
          <c:w val="0.12925191534451261"/>
          <c:h val="0.34042553191489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3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46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1.6710810122130226</c:v>
                </c:pt>
                <c:pt idx="1">
                  <c:v>1.5117203986883543</c:v>
                </c:pt>
                <c:pt idx="2">
                  <c:v>1.4616096933170104</c:v>
                </c:pt>
                <c:pt idx="3">
                  <c:v>1.9098568094470492</c:v>
                </c:pt>
                <c:pt idx="4">
                  <c:v>2.3387428927330083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1.7085713866352568</c:v>
                </c:pt>
                <c:pt idx="1">
                  <c:v>1.5105433901054339</c:v>
                </c:pt>
                <c:pt idx="2">
                  <c:v>1.5359557974600033</c:v>
                </c:pt>
                <c:pt idx="3">
                  <c:v>1.7620090971701898</c:v>
                </c:pt>
                <c:pt idx="4">
                  <c:v>2.3330477307118023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4.7804045354464808</c:v>
                </c:pt>
                <c:pt idx="1">
                  <c:v>3.6104413551799723</c:v>
                </c:pt>
                <c:pt idx="2">
                  <c:v>2.7535439472779561</c:v>
                </c:pt>
                <c:pt idx="3">
                  <c:v>1.2825460427444633</c:v>
                </c:pt>
                <c:pt idx="4">
                  <c:v>0.77274881954864438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1.6957099675880405</c:v>
                </c:pt>
                <c:pt idx="1">
                  <c:v>1.5997890425831633</c:v>
                </c:pt>
                <c:pt idx="2">
                  <c:v>1.5920926208964616</c:v>
                </c:pt>
                <c:pt idx="3">
                  <c:v>2.0837249057988529</c:v>
                </c:pt>
                <c:pt idx="4">
                  <c:v>2.8404065174557283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1.7420543614493895</c:v>
                </c:pt>
                <c:pt idx="1">
                  <c:v>1.6434770945619219</c:v>
                </c:pt>
                <c:pt idx="2">
                  <c:v>1.6102286913790305</c:v>
                </c:pt>
                <c:pt idx="3">
                  <c:v>2.1981692348364681</c:v>
                </c:pt>
                <c:pt idx="4">
                  <c:v>2.8197651533043864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45952"/>
        <c:axId val="157385856"/>
      </c:scatterChart>
      <c:valAx>
        <c:axId val="1568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2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385856"/>
        <c:crosses val="autoZero"/>
        <c:crossBetween val="midCat"/>
      </c:valAx>
      <c:valAx>
        <c:axId val="157385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8459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56"/>
          <c:w val="0.11545001081846437"/>
          <c:h val="0.338509830086966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0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99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10483.799999999999</c:v>
                </c:pt>
                <c:pt idx="2">
                  <c:v>8200.2000000000007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0.22166651371937246</c:v>
                </c:pt>
                <c:pt idx="1">
                  <c:v>0.22076816682625813</c:v>
                </c:pt>
                <c:pt idx="2">
                  <c:v>0.22147262914417887</c:v>
                </c:pt>
                <c:pt idx="3">
                  <c:v>0.22221192543952559</c:v>
                </c:pt>
                <c:pt idx="4">
                  <c:v>0.22135543637250124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10483.799999999999</c:v>
                </c:pt>
                <c:pt idx="2">
                  <c:v>8200.2000000000007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0.29618243553271556</c:v>
                </c:pt>
                <c:pt idx="1">
                  <c:v>0.29357733092172922</c:v>
                </c:pt>
                <c:pt idx="2">
                  <c:v>0.29392003524617238</c:v>
                </c:pt>
                <c:pt idx="3">
                  <c:v>0.29351567464520217</c:v>
                </c:pt>
                <c:pt idx="4">
                  <c:v>0.29124004550625726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10483.799999999999</c:v>
                </c:pt>
                <c:pt idx="2">
                  <c:v>8200.2000000000007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0.41777553455079397</c:v>
                </c:pt>
                <c:pt idx="1">
                  <c:v>0.41359009823740112</c:v>
                </c:pt>
                <c:pt idx="2">
                  <c:v>0.41419759885449925</c:v>
                </c:pt>
                <c:pt idx="3">
                  <c:v>0.41283626350349506</c:v>
                </c:pt>
                <c:pt idx="4">
                  <c:v>0.40866244108564942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13494</c:v>
                </c:pt>
                <c:pt idx="1">
                  <c:v>10483.799999999999</c:v>
                </c:pt>
                <c:pt idx="2">
                  <c:v>8200.2000000000007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0.59988987794805937</c:v>
                </c:pt>
                <c:pt idx="1">
                  <c:v>0.59187147568890297</c:v>
                </c:pt>
                <c:pt idx="2">
                  <c:v>0.58938209053860557</c:v>
                </c:pt>
                <c:pt idx="3">
                  <c:v>0.58282143613641169</c:v>
                </c:pt>
                <c:pt idx="4">
                  <c:v>0.57443523484479131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23424"/>
        <c:axId val="187525376"/>
      </c:scatterChart>
      <c:valAx>
        <c:axId val="16882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25376"/>
        <c:crosses val="autoZero"/>
        <c:crossBetween val="midCat"/>
      </c:valAx>
      <c:valAx>
        <c:axId val="18752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8234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54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33"/>
          <c:h val="0.7667210440456809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3.2084755434490035</c:v>
                </c:pt>
                <c:pt idx="1">
                  <c:v>2.9025031654816402</c:v>
                </c:pt>
                <c:pt idx="2">
                  <c:v>2.8062906111686599</c:v>
                </c:pt>
                <c:pt idx="3">
                  <c:v>3.6669250741383341</c:v>
                </c:pt>
                <c:pt idx="4">
                  <c:v>4.4903863540473754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3.2804570623396927</c:v>
                </c:pt>
                <c:pt idx="1">
                  <c:v>2.9002433090024331</c:v>
                </c:pt>
                <c:pt idx="2">
                  <c:v>2.9490351311232064</c:v>
                </c:pt>
                <c:pt idx="3">
                  <c:v>3.3830574665667643</c:v>
                </c:pt>
                <c:pt idx="4">
                  <c:v>4.4794516429666604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3.2557631377690375</c:v>
                </c:pt>
                <c:pt idx="1">
                  <c:v>3.0715949617596734</c:v>
                </c:pt>
                <c:pt idx="2">
                  <c:v>3.0568178321212063</c:v>
                </c:pt>
                <c:pt idx="3">
                  <c:v>4.0007518191337974</c:v>
                </c:pt>
                <c:pt idx="4">
                  <c:v>5.4535805135149982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3.3447443739828278</c:v>
                </c:pt>
                <c:pt idx="1">
                  <c:v>3.15547602155889</c:v>
                </c:pt>
                <c:pt idx="2">
                  <c:v>3.0916390874477382</c:v>
                </c:pt>
                <c:pt idx="3">
                  <c:v>4.2204849308860188</c:v>
                </c:pt>
                <c:pt idx="4">
                  <c:v>5.4139490943444217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3.0183022556238668</c:v>
                </c:pt>
                <c:pt idx="1">
                  <c:v>2.9743487373989419</c:v>
                </c:pt>
                <c:pt idx="2">
                  <c:v>2.6623782721343696</c:v>
                </c:pt>
                <c:pt idx="3">
                  <c:v>2.4478396582881552</c:v>
                </c:pt>
                <c:pt idx="4">
                  <c:v>2.6946378515236455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75360"/>
        <c:axId val="191005440"/>
      </c:scatterChart>
      <c:valAx>
        <c:axId val="18897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005440"/>
        <c:crosses val="autoZero"/>
        <c:crossBetween val="midCat"/>
      </c:valAx>
      <c:valAx>
        <c:axId val="19100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9753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4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8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1.6710810122130226</c:v>
                </c:pt>
                <c:pt idx="1">
                  <c:v>1.5117203986883543</c:v>
                </c:pt>
                <c:pt idx="2">
                  <c:v>1.4616096933170104</c:v>
                </c:pt>
                <c:pt idx="3">
                  <c:v>1.9098568094470492</c:v>
                </c:pt>
                <c:pt idx="4">
                  <c:v>2.3387428927330083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1.7085713866352568</c:v>
                </c:pt>
                <c:pt idx="1">
                  <c:v>1.5105433901054339</c:v>
                </c:pt>
                <c:pt idx="2">
                  <c:v>1.5359557974600033</c:v>
                </c:pt>
                <c:pt idx="3">
                  <c:v>1.7620090971701898</c:v>
                </c:pt>
                <c:pt idx="4">
                  <c:v>2.3330477307118023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4.7804045354464808</c:v>
                </c:pt>
                <c:pt idx="1">
                  <c:v>3.6104413551799723</c:v>
                </c:pt>
                <c:pt idx="2">
                  <c:v>2.7535439472779561</c:v>
                </c:pt>
                <c:pt idx="3">
                  <c:v>1.2825460427444633</c:v>
                </c:pt>
                <c:pt idx="4">
                  <c:v>0.77274881954864438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1.6957099675880405</c:v>
                </c:pt>
                <c:pt idx="1">
                  <c:v>1.5997890425831633</c:v>
                </c:pt>
                <c:pt idx="2">
                  <c:v>1.5920926208964616</c:v>
                </c:pt>
                <c:pt idx="3">
                  <c:v>2.0837249057988529</c:v>
                </c:pt>
                <c:pt idx="4">
                  <c:v>2.8404065174557283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5.1887176692231183</c:v>
                </c:pt>
                <c:pt idx="1">
                  <c:v>3.9188233368970526</c:v>
                </c:pt>
                <c:pt idx="2">
                  <c:v>2.9887349546013033</c:v>
                </c:pt>
                <c:pt idx="3">
                  <c:v>1.3920933394309154</c:v>
                </c:pt>
                <c:pt idx="4">
                  <c:v>0.83875233238788482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1.7420543614493895</c:v>
                </c:pt>
                <c:pt idx="1">
                  <c:v>1.6434770945619219</c:v>
                </c:pt>
                <c:pt idx="2">
                  <c:v>1.6102286913790305</c:v>
                </c:pt>
                <c:pt idx="3">
                  <c:v>2.1981692348364681</c:v>
                </c:pt>
                <c:pt idx="4">
                  <c:v>2.8197651533043864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25376"/>
        <c:axId val="150727680"/>
      </c:scatterChart>
      <c:valAx>
        <c:axId val="1507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5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27680"/>
        <c:crosses val="autoZero"/>
        <c:crossBetween val="midCat"/>
      </c:valAx>
      <c:valAx>
        <c:axId val="15072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253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33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3457229916.2410307</c:v>
                </c:pt>
                <c:pt idx="1">
                  <c:v>2748809738.5892015</c:v>
                </c:pt>
                <c:pt idx="2">
                  <c:v>2188888189.5036478</c:v>
                </c:pt>
                <c:pt idx="3">
                  <c:v>1172582518.0722318</c:v>
                </c:pt>
                <c:pt idx="4">
                  <c:v>561388985.53180802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6181951.730683607</c:v>
                </c:pt>
                <c:pt idx="1">
                  <c:v>4778148.5980252689</c:v>
                </c:pt>
                <c:pt idx="2">
                  <c:v>3709920.0357560986</c:v>
                </c:pt>
                <c:pt idx="3">
                  <c:v>1783645.6261718718</c:v>
                </c:pt>
                <c:pt idx="4">
                  <c:v>1094827.3689136885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93312"/>
        <c:axId val="150895232"/>
      </c:scatterChart>
      <c:valAx>
        <c:axId val="15089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895232"/>
        <c:crosses val="autoZero"/>
        <c:crossBetween val="midCat"/>
      </c:valAx>
      <c:valAx>
        <c:axId val="150895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893312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452.81879194630869</c:v>
                </c:pt>
                <c:pt idx="1">
                  <c:v>351.80536912751677</c:v>
                </c:pt>
                <c:pt idx="2">
                  <c:v>275.17449664429535</c:v>
                </c:pt>
                <c:pt idx="3">
                  <c:v>142.81208053691273</c:v>
                </c:pt>
                <c:pt idx="4">
                  <c:v>67.114093959731548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0.22789146859992052</c:v>
                </c:pt>
                <c:pt idx="1">
                  <c:v>0.17614166991760352</c:v>
                </c:pt>
                <c:pt idx="2">
                  <c:v>0.13676249219811284</c:v>
                </c:pt>
                <c:pt idx="3">
                  <c:v>6.5752312363199894E-2</c:v>
                </c:pt>
                <c:pt idx="4">
                  <c:v>4.035971612763422E-2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32192"/>
        <c:axId val="151438464"/>
      </c:scatterChart>
      <c:valAx>
        <c:axId val="15143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438464"/>
        <c:crosses val="autoZero"/>
        <c:crossBetween val="midCat"/>
      </c:valAx>
      <c:valAx>
        <c:axId val="151438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432192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3" t="s">
        <v>41</v>
      </c>
      <c r="B1" s="83"/>
      <c r="H1" s="5" t="s">
        <v>32</v>
      </c>
      <c r="I1" s="78" t="s">
        <v>66</v>
      </c>
      <c r="J1" s="79"/>
      <c r="K1" s="79"/>
      <c r="L1" s="79"/>
      <c r="M1" s="79"/>
      <c r="N1" s="80"/>
      <c r="O1" s="81"/>
    </row>
    <row r="2" spans="1:31" ht="12.75" x14ac:dyDescent="0.2">
      <c r="H2" s="5" t="s">
        <v>36</v>
      </c>
      <c r="I2" s="78" t="s">
        <v>52</v>
      </c>
      <c r="J2" s="79"/>
      <c r="K2" s="79"/>
      <c r="L2" s="79"/>
      <c r="M2" s="79"/>
      <c r="N2" s="80"/>
      <c r="O2" s="81"/>
    </row>
    <row r="3" spans="1:31" ht="12.75" x14ac:dyDescent="0.2">
      <c r="A3" s="5" t="s">
        <v>0</v>
      </c>
      <c r="B3" s="6">
        <v>29.8</v>
      </c>
      <c r="H3" s="5" t="s">
        <v>33</v>
      </c>
      <c r="I3" s="78" t="s">
        <v>62</v>
      </c>
      <c r="J3" s="79"/>
      <c r="K3" s="79"/>
      <c r="L3" s="79"/>
      <c r="M3" s="79"/>
      <c r="N3" s="80"/>
      <c r="O3" s="81"/>
    </row>
    <row r="4" spans="1:31" ht="12.75" x14ac:dyDescent="0.2">
      <c r="A4" s="5" t="s">
        <v>46</v>
      </c>
      <c r="B4" s="6">
        <v>1.92</v>
      </c>
      <c r="H4" s="5" t="s">
        <v>34</v>
      </c>
      <c r="I4" s="78" t="s">
        <v>59</v>
      </c>
      <c r="J4" s="79"/>
      <c r="K4" s="79"/>
      <c r="L4" s="79"/>
      <c r="M4" s="79"/>
      <c r="N4" s="80"/>
      <c r="O4" s="81"/>
    </row>
    <row r="5" spans="1:31" ht="13.5" thickBot="1" x14ac:dyDescent="0.25">
      <c r="A5" s="5" t="s">
        <v>45</v>
      </c>
      <c r="B5" s="6">
        <v>100</v>
      </c>
      <c r="H5" s="5" t="s">
        <v>35</v>
      </c>
      <c r="I5" s="78" t="s">
        <v>60</v>
      </c>
      <c r="J5" s="79"/>
      <c r="K5" s="79"/>
      <c r="L5" s="79"/>
      <c r="M5" s="79"/>
      <c r="N5" s="80"/>
      <c r="O5" s="81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76" t="s">
        <v>14</v>
      </c>
      <c r="H9" s="82"/>
      <c r="I9" s="82"/>
      <c r="J9" s="77"/>
      <c r="K9" s="84" t="s">
        <v>2</v>
      </c>
      <c r="L9" s="85"/>
      <c r="M9" s="85"/>
      <c r="N9" s="86"/>
      <c r="O9" s="84" t="s">
        <v>3</v>
      </c>
      <c r="P9" s="91"/>
      <c r="Q9" s="91"/>
      <c r="R9" s="92"/>
      <c r="S9" s="84" t="s">
        <v>4</v>
      </c>
      <c r="T9" s="91"/>
      <c r="U9" s="91"/>
      <c r="V9" s="92"/>
      <c r="W9" s="84" t="s">
        <v>5</v>
      </c>
      <c r="X9" s="91"/>
      <c r="Y9" s="91"/>
      <c r="Z9" s="91"/>
      <c r="AA9" s="87" t="s">
        <v>52</v>
      </c>
      <c r="AB9" s="94"/>
      <c r="AD9" s="76" t="s">
        <v>63</v>
      </c>
      <c r="AE9" s="77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13</v>
      </c>
      <c r="C11" s="5">
        <f>1038*B11</f>
        <v>13494</v>
      </c>
      <c r="D11" s="5">
        <f>C11*0.0689475729</f>
        <v>930.37854871260004</v>
      </c>
      <c r="E11" s="11">
        <f>B32</f>
        <v>2.1793999999999998</v>
      </c>
      <c r="F11" s="12">
        <f t="shared" ref="F11:F28" si="0">$B$3/(E11*60)</f>
        <v>0.22789146859992052</v>
      </c>
      <c r="G11" s="16">
        <f>B32</f>
        <v>2.1793999999999998</v>
      </c>
      <c r="H11" s="5">
        <f t="shared" ref="H11:H28" si="1">(G11-E11)/E11</f>
        <v>0</v>
      </c>
      <c r="I11" s="11">
        <f>B33</f>
        <v>98731</v>
      </c>
      <c r="J11" s="17">
        <f t="shared" ref="J11:J28" si="2">($B$3/I11)*10000</f>
        <v>3.0183022556238668</v>
      </c>
      <c r="K11" s="16">
        <f>C32</f>
        <v>2.6625000000000001</v>
      </c>
      <c r="L11" s="5">
        <f t="shared" ref="L11:L28" si="3">(K11-E11)/E11</f>
        <v>0.22166651371937246</v>
      </c>
      <c r="M11" s="11">
        <f>C33</f>
        <v>92879</v>
      </c>
      <c r="N11" s="17">
        <f t="shared" ref="N11:N28" si="4">($B$3/M11)*10000</f>
        <v>3.2084755434490035</v>
      </c>
      <c r="O11" s="16">
        <f>D32</f>
        <v>2.8249</v>
      </c>
      <c r="P11" s="5">
        <f t="shared" ref="P11:P28" si="5">(O11-E11)/E11</f>
        <v>0.29618243553271556</v>
      </c>
      <c r="Q11" s="11">
        <f>D33</f>
        <v>90841</v>
      </c>
      <c r="R11" s="17">
        <f t="shared" ref="R11:R28" si="6">($B$3/Q11)*10000</f>
        <v>3.2804570623396927</v>
      </c>
      <c r="S11" s="16">
        <f>E32</f>
        <v>3.0899000000000001</v>
      </c>
      <c r="T11" s="5">
        <f t="shared" ref="T11:T28" si="7">(S11-E11)/E11</f>
        <v>0.41777553455079397</v>
      </c>
      <c r="U11" s="11">
        <f>E33</f>
        <v>91530</v>
      </c>
      <c r="V11" s="17">
        <f t="shared" ref="V11:V28" si="8">($B$3/U11)*10000</f>
        <v>3.2557631377690375</v>
      </c>
      <c r="W11" s="16">
        <f>F32</f>
        <v>3.4868000000000001</v>
      </c>
      <c r="X11" s="5">
        <f t="shared" ref="X11:X28" si="9">(W11-E11)/E11</f>
        <v>0.59988987794805937</v>
      </c>
      <c r="Y11" s="11">
        <f>F33</f>
        <v>89095</v>
      </c>
      <c r="Z11" s="18">
        <f t="shared" ref="Z11:Z28" si="10">($B$3/Y11)*10000</f>
        <v>3.3447443739828278</v>
      </c>
      <c r="AA11" s="13">
        <f>C11/$B$3</f>
        <v>452.81879194630869</v>
      </c>
      <c r="AB11" s="19">
        <f>AA11*68900</f>
        <v>31199214.765100669</v>
      </c>
      <c r="AC11" s="7"/>
      <c r="AD11" s="73">
        <f>AB11/(Y32*0.01)</f>
        <v>3457229916.2410307</v>
      </c>
      <c r="AE11" s="40">
        <f>F11/($B$4*10^-4)^2</f>
        <v>6181951.730683607</v>
      </c>
    </row>
    <row r="12" spans="1:31" ht="12.75" x14ac:dyDescent="0.2">
      <c r="A12" s="61" t="s">
        <v>68</v>
      </c>
      <c r="B12" s="70">
        <v>10.1</v>
      </c>
      <c r="C12" s="5">
        <f t="shared" ref="C12:C28" si="11">1038*B12</f>
        <v>10483.799999999999</v>
      </c>
      <c r="D12" s="5">
        <f t="shared" ref="D12:D28" si="12">C12*0.0689475729</f>
        <v>722.83256476902</v>
      </c>
      <c r="E12" s="11">
        <f>B35</f>
        <v>2.8197000000000001</v>
      </c>
      <c r="F12" s="12">
        <f t="shared" si="0"/>
        <v>0.17614166991760352</v>
      </c>
      <c r="G12" s="16">
        <f>B35</f>
        <v>2.8197000000000001</v>
      </c>
      <c r="H12" s="5">
        <f t="shared" si="1"/>
        <v>0</v>
      </c>
      <c r="I12" s="11">
        <f>B36</f>
        <v>100190</v>
      </c>
      <c r="J12" s="17">
        <f t="shared" si="2"/>
        <v>2.9743487373989419</v>
      </c>
      <c r="K12" s="16">
        <f>C35</f>
        <v>3.4422000000000001</v>
      </c>
      <c r="L12" s="5">
        <f t="shared" si="3"/>
        <v>0.22076816682625813</v>
      </c>
      <c r="M12" s="11">
        <f>C36</f>
        <v>102670</v>
      </c>
      <c r="N12" s="17">
        <f t="shared" si="4"/>
        <v>2.9025031654816402</v>
      </c>
      <c r="O12" s="16">
        <f>D35</f>
        <v>3.6475</v>
      </c>
      <c r="P12" s="5">
        <f t="shared" si="5"/>
        <v>0.29357733092172922</v>
      </c>
      <c r="Q12" s="11">
        <f>D36</f>
        <v>102750</v>
      </c>
      <c r="R12" s="17">
        <f t="shared" si="6"/>
        <v>2.9002433090024331</v>
      </c>
      <c r="S12" s="16">
        <f>E35</f>
        <v>3.9859</v>
      </c>
      <c r="T12" s="5">
        <f t="shared" si="7"/>
        <v>0.41359009823740112</v>
      </c>
      <c r="U12" s="11">
        <f>E36</f>
        <v>97018</v>
      </c>
      <c r="V12" s="17">
        <f t="shared" si="8"/>
        <v>3.0715949617596734</v>
      </c>
      <c r="W12" s="16">
        <f>F35</f>
        <v>4.4885999999999999</v>
      </c>
      <c r="X12" s="5">
        <f t="shared" si="9"/>
        <v>0.59187147568890297</v>
      </c>
      <c r="Y12" s="11">
        <f>F36</f>
        <v>94439</v>
      </c>
      <c r="Z12" s="18">
        <f t="shared" si="10"/>
        <v>3.15547602155889</v>
      </c>
      <c r="AA12" s="13">
        <f t="shared" ref="AA12:AA28" si="13">C12/$B$3</f>
        <v>351.80536912751677</v>
      </c>
      <c r="AB12" s="19">
        <f t="shared" ref="AB12:AB28" si="14">AA12*68900</f>
        <v>24239389.932885904</v>
      </c>
      <c r="AC12" s="7"/>
      <c r="AD12" s="73">
        <f t="shared" ref="AD12:AD28" si="15">AB12/(Y33*0.01)</f>
        <v>2748809738.5892015</v>
      </c>
      <c r="AE12" s="40">
        <f t="shared" ref="AE12:AE28" si="16">F12/($B$4*10^-4)^2</f>
        <v>4778148.5980252689</v>
      </c>
    </row>
    <row r="13" spans="1:31" ht="12.75" x14ac:dyDescent="0.2">
      <c r="A13" s="61" t="s">
        <v>69</v>
      </c>
      <c r="B13" s="70">
        <v>7.9</v>
      </c>
      <c r="C13" s="5">
        <f>1038*B13</f>
        <v>8200.2000000000007</v>
      </c>
      <c r="D13" s="5">
        <f t="shared" si="12"/>
        <v>565.38388729458006</v>
      </c>
      <c r="E13" s="11">
        <f>B38</f>
        <v>3.6316000000000002</v>
      </c>
      <c r="F13" s="12">
        <f t="shared" si="0"/>
        <v>0.13676249219811284</v>
      </c>
      <c r="G13" s="16">
        <f>B38</f>
        <v>3.6316000000000002</v>
      </c>
      <c r="H13" s="5">
        <f t="shared" si="1"/>
        <v>0</v>
      </c>
      <c r="I13" s="11">
        <f>B39</f>
        <v>111930</v>
      </c>
      <c r="J13" s="17">
        <f t="shared" si="2"/>
        <v>2.6623782721343696</v>
      </c>
      <c r="K13" s="16">
        <f>C38</f>
        <v>4.4359000000000002</v>
      </c>
      <c r="L13" s="5">
        <f t="shared" si="3"/>
        <v>0.22147262914417887</v>
      </c>
      <c r="M13" s="11">
        <f>C39</f>
        <v>106190</v>
      </c>
      <c r="N13" s="17">
        <f t="shared" si="4"/>
        <v>2.8062906111686599</v>
      </c>
      <c r="O13" s="16">
        <f>D38</f>
        <v>4.6989999999999998</v>
      </c>
      <c r="P13" s="5">
        <f t="shared" si="5"/>
        <v>0.29392003524617238</v>
      </c>
      <c r="Q13" s="11">
        <f>D39</f>
        <v>101050</v>
      </c>
      <c r="R13" s="17">
        <f t="shared" si="6"/>
        <v>2.9490351311232064</v>
      </c>
      <c r="S13" s="16">
        <f>E38</f>
        <v>5.1357999999999997</v>
      </c>
      <c r="T13" s="5">
        <f t="shared" si="7"/>
        <v>0.41419759885449925</v>
      </c>
      <c r="U13" s="11">
        <f>E39</f>
        <v>97487</v>
      </c>
      <c r="V13" s="17">
        <f t="shared" si="8"/>
        <v>3.0568178321212063</v>
      </c>
      <c r="W13" s="16">
        <f>F38</f>
        <v>5.7720000000000002</v>
      </c>
      <c r="X13" s="5">
        <f t="shared" si="9"/>
        <v>0.58938209053860557</v>
      </c>
      <c r="Y13" s="11">
        <f>F39</f>
        <v>96389</v>
      </c>
      <c r="Z13" s="18">
        <f t="shared" si="10"/>
        <v>3.0916390874477382</v>
      </c>
      <c r="AA13" s="13">
        <f t="shared" si="13"/>
        <v>275.17449664429535</v>
      </c>
      <c r="AB13" s="19">
        <f t="shared" si="14"/>
        <v>18959522.818791948</v>
      </c>
      <c r="AC13" s="7"/>
      <c r="AD13" s="73">
        <f t="shared" si="15"/>
        <v>2188888189.5036478</v>
      </c>
      <c r="AE13" s="40">
        <f t="shared" si="16"/>
        <v>3709920.0357560986</v>
      </c>
    </row>
    <row r="14" spans="1:31" ht="12.75" x14ac:dyDescent="0.2">
      <c r="A14" s="61" t="s">
        <v>70</v>
      </c>
      <c r="B14" s="70">
        <v>4.0999999999999996</v>
      </c>
      <c r="C14" s="5">
        <f t="shared" si="11"/>
        <v>4255.7999999999993</v>
      </c>
      <c r="D14" s="5">
        <f t="shared" si="12"/>
        <v>293.42708074781996</v>
      </c>
      <c r="E14" s="11">
        <f>B41</f>
        <v>7.5536000000000003</v>
      </c>
      <c r="F14" s="12">
        <f t="shared" si="0"/>
        <v>6.5752312363199894E-2</v>
      </c>
      <c r="G14" s="16">
        <f>B41</f>
        <v>7.5536000000000003</v>
      </c>
      <c r="H14" s="5">
        <f t="shared" si="1"/>
        <v>0</v>
      </c>
      <c r="I14" s="11">
        <f>B42</f>
        <v>121740</v>
      </c>
      <c r="J14" s="17">
        <f t="shared" si="2"/>
        <v>2.4478396582881552</v>
      </c>
      <c r="K14" s="16">
        <f>C41</f>
        <v>9.2321000000000009</v>
      </c>
      <c r="L14" s="5">
        <f t="shared" si="3"/>
        <v>0.22221192543952559</v>
      </c>
      <c r="M14" s="11">
        <f>C42</f>
        <v>81267</v>
      </c>
      <c r="N14" s="17">
        <f t="shared" si="4"/>
        <v>3.6669250741383341</v>
      </c>
      <c r="O14" s="16">
        <f>D41</f>
        <v>9.7706999999999997</v>
      </c>
      <c r="P14" s="5">
        <f t="shared" si="5"/>
        <v>0.29351567464520217</v>
      </c>
      <c r="Q14" s="11">
        <f>D42</f>
        <v>88086</v>
      </c>
      <c r="R14" s="17">
        <f t="shared" si="6"/>
        <v>3.3830574665667643</v>
      </c>
      <c r="S14" s="16">
        <f>E41</f>
        <v>10.672000000000001</v>
      </c>
      <c r="T14" s="5">
        <f t="shared" si="7"/>
        <v>0.41283626350349506</v>
      </c>
      <c r="U14" s="11">
        <f>E42</f>
        <v>74486</v>
      </c>
      <c r="V14" s="17">
        <f t="shared" si="8"/>
        <v>4.0007518191337974</v>
      </c>
      <c r="W14" s="16">
        <f>F41</f>
        <v>11.956</v>
      </c>
      <c r="X14" s="5">
        <f t="shared" si="9"/>
        <v>0.58282143613641169</v>
      </c>
      <c r="Y14" s="11">
        <f>F42</f>
        <v>70608</v>
      </c>
      <c r="Z14" s="18">
        <f t="shared" si="10"/>
        <v>4.2204849308860188</v>
      </c>
      <c r="AA14" s="13">
        <f t="shared" si="13"/>
        <v>142.81208053691273</v>
      </c>
      <c r="AB14" s="19">
        <f t="shared" si="14"/>
        <v>9839752.3489932865</v>
      </c>
      <c r="AC14" s="7"/>
      <c r="AD14" s="73">
        <f t="shared" si="15"/>
        <v>1172582518.0722318</v>
      </c>
      <c r="AE14" s="40">
        <f t="shared" si="16"/>
        <v>1783645.6261718718</v>
      </c>
    </row>
    <row r="15" spans="1:31" ht="12.75" x14ac:dyDescent="0.2">
      <c r="A15" s="61" t="s">
        <v>71</v>
      </c>
      <c r="B15" s="70">
        <v>20</v>
      </c>
      <c r="C15" s="5">
        <f>100*B15</f>
        <v>2000</v>
      </c>
      <c r="D15" s="5">
        <f t="shared" si="12"/>
        <v>137.89514579999999</v>
      </c>
      <c r="E15" s="11">
        <f>B44</f>
        <v>12.305999999999999</v>
      </c>
      <c r="F15" s="12">
        <f t="shared" si="0"/>
        <v>4.035971612763422E-2</v>
      </c>
      <c r="G15" s="16">
        <f>B44</f>
        <v>12.305999999999999</v>
      </c>
      <c r="H15" s="5">
        <f t="shared" si="1"/>
        <v>0</v>
      </c>
      <c r="I15" s="11">
        <f>B45</f>
        <v>110590</v>
      </c>
      <c r="J15" s="17">
        <f t="shared" si="2"/>
        <v>2.6946378515236455</v>
      </c>
      <c r="K15" s="16">
        <f>C44</f>
        <v>15.03</v>
      </c>
      <c r="L15" s="5">
        <f t="shared" si="3"/>
        <v>0.22135543637250124</v>
      </c>
      <c r="M15" s="11">
        <f>C45</f>
        <v>66364</v>
      </c>
      <c r="N15" s="17">
        <f t="shared" si="4"/>
        <v>4.4903863540473754</v>
      </c>
      <c r="O15" s="16">
        <f>D44</f>
        <v>15.89</v>
      </c>
      <c r="P15" s="5">
        <f t="shared" si="5"/>
        <v>0.29124004550625726</v>
      </c>
      <c r="Q15" s="11">
        <f>D45</f>
        <v>66526</v>
      </c>
      <c r="R15" s="17">
        <f t="shared" si="6"/>
        <v>4.4794516429666604</v>
      </c>
      <c r="S15" s="16">
        <f>E44</f>
        <v>17.335000000000001</v>
      </c>
      <c r="T15" s="5">
        <f t="shared" si="7"/>
        <v>0.40866244108564942</v>
      </c>
      <c r="U15" s="11">
        <f>E45</f>
        <v>54643</v>
      </c>
      <c r="V15" s="17">
        <f t="shared" si="8"/>
        <v>5.4535805135149982</v>
      </c>
      <c r="W15" s="16">
        <f>F44</f>
        <v>19.375</v>
      </c>
      <c r="X15" s="5">
        <f t="shared" si="9"/>
        <v>0.57443523484479131</v>
      </c>
      <c r="Y15" s="11">
        <f>F45</f>
        <v>55043</v>
      </c>
      <c r="Z15" s="18">
        <f t="shared" si="10"/>
        <v>5.4139490943444217</v>
      </c>
      <c r="AA15" s="13">
        <f t="shared" si="13"/>
        <v>67.114093959731548</v>
      </c>
      <c r="AB15" s="19">
        <f t="shared" si="14"/>
        <v>4624161.0738255037</v>
      </c>
      <c r="AC15" s="7"/>
      <c r="AD15" s="73">
        <f t="shared" si="15"/>
        <v>561388985.53180802</v>
      </c>
      <c r="AE15" s="40">
        <f t="shared" si="16"/>
        <v>1094827.3689136885</v>
      </c>
    </row>
    <row r="16" spans="1:31" ht="12.75" x14ac:dyDescent="0.2">
      <c r="A16" s="61"/>
      <c r="B16" s="70"/>
      <c r="C16" s="5">
        <f>100*B16</f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87" t="s">
        <v>2</v>
      </c>
      <c r="J30" s="88"/>
      <c r="M30" s="87" t="s">
        <v>3</v>
      </c>
      <c r="N30" s="88"/>
      <c r="Q30" s="87" t="s">
        <v>4</v>
      </c>
      <c r="R30" s="88"/>
      <c r="U30" s="87" t="s">
        <v>5</v>
      </c>
      <c r="V30" s="88"/>
      <c r="X30" s="3" t="s">
        <v>58</v>
      </c>
      <c r="Y30" s="89" t="s">
        <v>43</v>
      </c>
      <c r="Z30" s="93" t="s">
        <v>44</v>
      </c>
      <c r="AA30" s="91"/>
      <c r="AB30" s="91"/>
      <c r="AC30" s="9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0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2.1793999999999998</v>
      </c>
      <c r="C32" s="60">
        <v>2.6625000000000001</v>
      </c>
      <c r="D32" s="60">
        <v>2.8249</v>
      </c>
      <c r="E32" s="60">
        <v>3.0899000000000001</v>
      </c>
      <c r="F32" s="62">
        <v>3.4868000000000001</v>
      </c>
      <c r="I32" s="13">
        <f t="shared" ref="I32:I49" si="17">$F11*($B$4/10000)/Z32</f>
        <v>5.1887176692231183</v>
      </c>
      <c r="J32" s="19">
        <f t="shared" ref="J32:J49" si="18">N11/$B$4</f>
        <v>1.6710810122130226</v>
      </c>
      <c r="M32" s="36">
        <f t="shared" ref="M32:M49" si="19">$F11*($B$4/10000)/AA32</f>
        <v>5.1887176692231183</v>
      </c>
      <c r="N32" s="19">
        <f t="shared" ref="N32:N49" si="20">R11/$B$4</f>
        <v>1.7085713866352568</v>
      </c>
      <c r="Q32" s="36">
        <f t="shared" ref="Q32:Q49" si="21">$F11*($B$4/10000)/AB32</f>
        <v>4.7804045354464808</v>
      </c>
      <c r="R32" s="19">
        <f t="shared" ref="R32:R49" si="22">V11/$B$4</f>
        <v>1.6957099675880405</v>
      </c>
      <c r="U32" s="36">
        <f t="shared" ref="U32:U49" si="23">$F11*($B$4/10000)/AC32</f>
        <v>5.1887176692231183</v>
      </c>
      <c r="V32" s="19">
        <f t="shared" ref="V32:V49" si="24">Z11/$B$4</f>
        <v>1.7420543614493895</v>
      </c>
      <c r="X32" s="3" t="s">
        <v>57</v>
      </c>
      <c r="Y32" s="37">
        <f>$X$31+($X$33*(C11/2))</f>
        <v>0.90243390000000001</v>
      </c>
      <c r="Z32" s="38">
        <f>$B$7/Y32</f>
        <v>8.4327505870513069E-6</v>
      </c>
      <c r="AA32" s="38">
        <f>$C$7/Y32</f>
        <v>8.4327505870513069E-6</v>
      </c>
      <c r="AB32" s="38">
        <f>$D$7/Y32</f>
        <v>9.1530249473119303E-6</v>
      </c>
      <c r="AC32" s="39">
        <f>$E$7/Y32</f>
        <v>8.4327505870513069E-6</v>
      </c>
    </row>
    <row r="33" spans="1:29" ht="12.75" x14ac:dyDescent="0.2">
      <c r="A33" s="57" t="s">
        <v>7</v>
      </c>
      <c r="B33" s="60">
        <v>98731</v>
      </c>
      <c r="C33" s="60">
        <v>92879</v>
      </c>
      <c r="D33" s="60">
        <v>90841</v>
      </c>
      <c r="E33" s="60">
        <v>91530</v>
      </c>
      <c r="F33" s="62">
        <v>89095</v>
      </c>
      <c r="I33" s="13">
        <f t="shared" si="17"/>
        <v>3.9188233368970526</v>
      </c>
      <c r="J33" s="19">
        <f t="shared" si="18"/>
        <v>1.5117203986883543</v>
      </c>
      <c r="M33" s="36">
        <f t="shared" si="19"/>
        <v>3.9188233368970526</v>
      </c>
      <c r="N33" s="19">
        <f t="shared" si="20"/>
        <v>1.5105433901054339</v>
      </c>
      <c r="Q33" s="36">
        <f t="shared" si="21"/>
        <v>3.6104413551799723</v>
      </c>
      <c r="R33" s="19">
        <f t="shared" si="22"/>
        <v>1.5997890425831633</v>
      </c>
      <c r="U33" s="36">
        <f t="shared" si="23"/>
        <v>3.9188233368970526</v>
      </c>
      <c r="V33" s="19">
        <f t="shared" si="24"/>
        <v>1.6434770945619219</v>
      </c>
      <c r="X33" s="59">
        <v>1.3699999999999999E-5</v>
      </c>
      <c r="Y33" s="37">
        <f t="shared" ref="Y33:Y49" si="25">$X$31+($X$33*(C12/2))</f>
        <v>0.88181403000000003</v>
      </c>
      <c r="Z33" s="38">
        <f t="shared" ref="Z33:Z49" si="26">$B$7/Y33</f>
        <v>8.6299375390976714E-6</v>
      </c>
      <c r="AA33" s="38">
        <f t="shared" ref="AA33:AA49" si="27">$C$7/Y33</f>
        <v>8.6299375390976714E-6</v>
      </c>
      <c r="AB33" s="38">
        <f t="shared" ref="AB33:AB49" si="28">$D$7/Y33</f>
        <v>9.3670544116881427E-6</v>
      </c>
      <c r="AC33" s="39">
        <f t="shared" ref="AC33:AC49" si="29">$E$7/Y33</f>
        <v>8.6299375390976714E-6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2.9887349546013033</v>
      </c>
      <c r="J34" s="19">
        <f t="shared" si="18"/>
        <v>1.4616096933170104</v>
      </c>
      <c r="M34" s="36">
        <f t="shared" si="19"/>
        <v>2.9887349546013033</v>
      </c>
      <c r="N34" s="19">
        <f t="shared" si="20"/>
        <v>1.5359557974600033</v>
      </c>
      <c r="Q34" s="36">
        <f t="shared" si="21"/>
        <v>2.7535439472779561</v>
      </c>
      <c r="R34" s="19">
        <f t="shared" si="22"/>
        <v>1.5920926208964616</v>
      </c>
      <c r="U34" s="36">
        <f t="shared" si="23"/>
        <v>2.9887349546013033</v>
      </c>
      <c r="V34" s="19">
        <f t="shared" si="24"/>
        <v>1.6102286913790305</v>
      </c>
      <c r="Y34" s="37">
        <f t="shared" si="25"/>
        <v>0.86617137000000011</v>
      </c>
      <c r="Z34" s="38">
        <f t="shared" si="26"/>
        <v>8.7857902761205308E-6</v>
      </c>
      <c r="AA34" s="38">
        <f t="shared" si="27"/>
        <v>8.7857902761205308E-6</v>
      </c>
      <c r="AB34" s="38">
        <f t="shared" si="28"/>
        <v>9.5362191433318785E-6</v>
      </c>
      <c r="AC34" s="39">
        <f t="shared" si="29"/>
        <v>8.7857902761205308E-6</v>
      </c>
    </row>
    <row r="35" spans="1:29" ht="13.5" x14ac:dyDescent="0.25">
      <c r="A35" s="57" t="s">
        <v>40</v>
      </c>
      <c r="B35" s="60">
        <v>2.8197000000000001</v>
      </c>
      <c r="C35" s="60">
        <v>3.4422000000000001</v>
      </c>
      <c r="D35" s="60">
        <v>3.6475</v>
      </c>
      <c r="E35" s="60">
        <v>3.9859</v>
      </c>
      <c r="F35" s="62">
        <v>4.4885999999999999</v>
      </c>
      <c r="I35" s="13">
        <f t="shared" si="17"/>
        <v>1.3920933394309154</v>
      </c>
      <c r="J35" s="19">
        <f t="shared" si="18"/>
        <v>1.9098568094470492</v>
      </c>
      <c r="M35" s="36">
        <f t="shared" si="19"/>
        <v>1.3920933394309154</v>
      </c>
      <c r="N35" s="19">
        <f t="shared" si="20"/>
        <v>1.7620090971701898</v>
      </c>
      <c r="Q35" s="36">
        <f t="shared" si="21"/>
        <v>1.2825460427444633</v>
      </c>
      <c r="R35" s="19">
        <f t="shared" si="22"/>
        <v>2.0837249057988529</v>
      </c>
      <c r="U35" s="36">
        <f t="shared" si="23"/>
        <v>1.3920933394309154</v>
      </c>
      <c r="V35" s="19">
        <f t="shared" si="24"/>
        <v>2.1981692348364681</v>
      </c>
      <c r="Y35" s="37">
        <f t="shared" si="25"/>
        <v>0.83915223000000005</v>
      </c>
      <c r="Z35" s="38">
        <f t="shared" si="26"/>
        <v>9.0686763711513936E-6</v>
      </c>
      <c r="AA35" s="38">
        <f t="shared" si="27"/>
        <v>9.0686763711513936E-6</v>
      </c>
      <c r="AB35" s="38">
        <f t="shared" si="28"/>
        <v>9.8432676512103165E-6</v>
      </c>
      <c r="AC35" s="39">
        <f t="shared" si="29"/>
        <v>9.0686763711513936E-6</v>
      </c>
    </row>
    <row r="36" spans="1:29" ht="12.75" x14ac:dyDescent="0.2">
      <c r="A36" s="57" t="s">
        <v>7</v>
      </c>
      <c r="B36" s="60">
        <v>100190</v>
      </c>
      <c r="C36" s="60">
        <v>102670</v>
      </c>
      <c r="D36" s="60">
        <v>102750</v>
      </c>
      <c r="E36" s="60">
        <v>97018</v>
      </c>
      <c r="F36" s="62">
        <v>94439</v>
      </c>
      <c r="I36" s="13">
        <f t="shared" si="17"/>
        <v>0.83875233238788482</v>
      </c>
      <c r="J36" s="19">
        <f t="shared" si="18"/>
        <v>2.3387428927330083</v>
      </c>
      <c r="M36" s="36">
        <f t="shared" si="19"/>
        <v>0.83875233238788482</v>
      </c>
      <c r="N36" s="19">
        <f t="shared" si="20"/>
        <v>2.3330477307118023</v>
      </c>
      <c r="Q36" s="36">
        <f t="shared" si="21"/>
        <v>0.77274881954864438</v>
      </c>
      <c r="R36" s="19">
        <f t="shared" si="22"/>
        <v>2.8404065174557283</v>
      </c>
      <c r="U36" s="36">
        <f t="shared" si="23"/>
        <v>0.83875233238788482</v>
      </c>
      <c r="V36" s="19">
        <f t="shared" si="24"/>
        <v>2.8197651533043864</v>
      </c>
      <c r="Y36" s="37">
        <f t="shared" si="25"/>
        <v>0.8237000000000001</v>
      </c>
      <c r="Z36" s="38">
        <f t="shared" si="26"/>
        <v>9.2388005341750622E-6</v>
      </c>
      <c r="AA36" s="38">
        <f t="shared" si="27"/>
        <v>9.2388005341750622E-6</v>
      </c>
      <c r="AB36" s="38">
        <f t="shared" si="28"/>
        <v>1.0027922787422605E-5</v>
      </c>
      <c r="AC36" s="39">
        <f t="shared" si="29"/>
        <v>9.2388005341750622E-6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3.6316000000000002</v>
      </c>
      <c r="C38" s="60">
        <v>4.4359000000000002</v>
      </c>
      <c r="D38" s="60">
        <v>4.6989999999999998</v>
      </c>
      <c r="E38" s="60">
        <v>5.1357999999999997</v>
      </c>
      <c r="F38" s="62">
        <v>5.7720000000000002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111930</v>
      </c>
      <c r="C39" s="60">
        <v>106190</v>
      </c>
      <c r="D39" s="60">
        <v>101050</v>
      </c>
      <c r="E39" s="60">
        <v>97487</v>
      </c>
      <c r="F39" s="62">
        <v>96389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7.5536000000000003</v>
      </c>
      <c r="C41" s="60">
        <v>9.2321000000000009</v>
      </c>
      <c r="D41" s="60">
        <v>9.7706999999999997</v>
      </c>
      <c r="E41" s="60">
        <v>10.672000000000001</v>
      </c>
      <c r="F41" s="62">
        <v>11.956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121740</v>
      </c>
      <c r="C42" s="60">
        <v>81267</v>
      </c>
      <c r="D42" s="60">
        <v>88086</v>
      </c>
      <c r="E42" s="60">
        <v>74486</v>
      </c>
      <c r="F42" s="62">
        <v>70608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12.305999999999999</v>
      </c>
      <c r="C44" s="60">
        <v>15.03</v>
      </c>
      <c r="D44" s="60">
        <v>15.89</v>
      </c>
      <c r="E44" s="60">
        <v>17.335000000000001</v>
      </c>
      <c r="F44" s="62">
        <v>19.375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110590</v>
      </c>
      <c r="C45" s="60">
        <v>66364</v>
      </c>
      <c r="D45" s="60">
        <v>66526</v>
      </c>
      <c r="E45" s="60">
        <v>54643</v>
      </c>
      <c r="F45" s="62">
        <v>55043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0.83875233238788482</v>
      </c>
      <c r="B1">
        <v>2.3387428927330083</v>
      </c>
      <c r="C1">
        <v>0.83875233238788482</v>
      </c>
      <c r="D1">
        <v>2.3330477307118023</v>
      </c>
      <c r="E1">
        <v>0.77274881954864438</v>
      </c>
      <c r="F1">
        <v>2.8404065174557283</v>
      </c>
      <c r="G1">
        <v>0.83875233238788482</v>
      </c>
      <c r="H1">
        <v>2.8197651533043864</v>
      </c>
    </row>
    <row r="2" spans="1:8" x14ac:dyDescent="0.2">
      <c r="A2">
        <v>1.3920933394309154</v>
      </c>
      <c r="B2">
        <v>1.9098568094470492</v>
      </c>
      <c r="C2">
        <v>1.3920933394309154</v>
      </c>
      <c r="D2">
        <v>1.7620090971701898</v>
      </c>
      <c r="E2">
        <v>1.2825460427444633</v>
      </c>
      <c r="F2">
        <v>2.0837249057988529</v>
      </c>
      <c r="G2">
        <v>1.3920933394309154</v>
      </c>
      <c r="H2">
        <v>2.1981692348364681</v>
      </c>
    </row>
    <row r="3" spans="1:8" x14ac:dyDescent="0.2">
      <c r="A3">
        <v>2.9887349546013033</v>
      </c>
      <c r="B3">
        <v>1.4616096933170104</v>
      </c>
      <c r="C3">
        <v>2.9887349546013033</v>
      </c>
      <c r="D3">
        <v>1.5359557974600033</v>
      </c>
      <c r="E3">
        <v>2.7535439472779561</v>
      </c>
      <c r="F3">
        <v>1.5920926208964616</v>
      </c>
      <c r="G3">
        <v>2.9887349546013033</v>
      </c>
      <c r="H3">
        <v>1.6102286913790305</v>
      </c>
    </row>
    <row r="4" spans="1:8" x14ac:dyDescent="0.2">
      <c r="A4">
        <v>3.9188233368970526</v>
      </c>
      <c r="B4">
        <v>1.5117203986883543</v>
      </c>
      <c r="C4">
        <v>3.9188233368970526</v>
      </c>
      <c r="D4">
        <v>1.5105433901054339</v>
      </c>
      <c r="E4">
        <v>3.6104413551799723</v>
      </c>
      <c r="F4">
        <v>1.5997890425831633</v>
      </c>
      <c r="G4">
        <v>3.9188233368970526</v>
      </c>
      <c r="H4">
        <v>1.6434770945619219</v>
      </c>
    </row>
    <row r="5" spans="1:8" x14ac:dyDescent="0.2">
      <c r="A5">
        <v>5.1887176692231183</v>
      </c>
      <c r="B5">
        <v>1.6710810122130226</v>
      </c>
      <c r="C5">
        <v>5.1887176692231183</v>
      </c>
      <c r="D5">
        <v>1.7085713866352568</v>
      </c>
      <c r="E5">
        <v>4.7804045354464808</v>
      </c>
      <c r="F5">
        <v>1.6957099675880405</v>
      </c>
      <c r="G5">
        <v>5.1887176692231183</v>
      </c>
      <c r="H5">
        <v>1.7420543614493895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2018-12-20T20:09:00Z</dcterms:modified>
</cp:coreProperties>
</file>