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6" i="1" l="1"/>
  <c r="C15" i="1"/>
  <c r="C19" i="1"/>
  <c r="C17" i="1" l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20" i="1"/>
  <c r="C21" i="1"/>
  <c r="C22" i="1"/>
  <c r="C23" i="1"/>
  <c r="C24" i="1"/>
  <c r="C25" i="1"/>
  <c r="C26" i="1"/>
  <c r="C27" i="1"/>
  <c r="C28" i="1"/>
  <c r="C11" i="1"/>
  <c r="Y32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Y42" i="1"/>
  <c r="AA42" i="1" s="1"/>
  <c r="Y43" i="1"/>
  <c r="Y44" i="1"/>
  <c r="Y45" i="1"/>
  <c r="Y46" i="1"/>
  <c r="Y47" i="1"/>
  <c r="Y48" i="1"/>
  <c r="AB39" i="1"/>
  <c r="AA40" i="1"/>
  <c r="AB40" i="1"/>
  <c r="AC40" i="1"/>
  <c r="Z41" i="1"/>
  <c r="AA41" i="1"/>
  <c r="AB41" i="1"/>
  <c r="AC41" i="1"/>
  <c r="Z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AE17" i="1" s="1"/>
  <c r="E18" i="1"/>
  <c r="F18" i="1" s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H12" i="1" s="1"/>
  <c r="G13" i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U24" i="1"/>
  <c r="V24" i="1"/>
  <c r="R45" i="1" s="1"/>
  <c r="U23" i="1"/>
  <c r="U22" i="1"/>
  <c r="V22" i="1" s="1"/>
  <c r="R43" i="1" s="1"/>
  <c r="Q26" i="1"/>
  <c r="Q25" i="1"/>
  <c r="Q24" i="1"/>
  <c r="Q23" i="1"/>
  <c r="Q22" i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/>
  <c r="R41" i="1" s="1"/>
  <c r="Q20" i="1"/>
  <c r="M20" i="1"/>
  <c r="N20" i="1" s="1"/>
  <c r="J41" i="1" s="1"/>
  <c r="Y19" i="1"/>
  <c r="Z19" i="1" s="1"/>
  <c r="V40" i="1" s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0" i="1"/>
  <c r="V41" i="1" s="1"/>
  <c r="Z15" i="1"/>
  <c r="V36" i="1" s="1"/>
  <c r="Z14" i="1"/>
  <c r="V35" i="1" s="1"/>
  <c r="Z13" i="1"/>
  <c r="V34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M46" i="1"/>
  <c r="U40" i="1"/>
  <c r="M40" i="1"/>
  <c r="Q42" i="1"/>
  <c r="Q40" i="1"/>
  <c r="U42" i="1"/>
  <c r="U45" i="1"/>
  <c r="Q45" i="1"/>
  <c r="M45" i="1"/>
  <c r="I45" i="1"/>
  <c r="U41" i="1"/>
  <c r="Q41" i="1"/>
  <c r="M41" i="1"/>
  <c r="I41" i="1"/>
  <c r="M42" i="1" l="1"/>
  <c r="H13" i="1"/>
  <c r="Y33" i="1"/>
  <c r="AA33" i="1" s="1"/>
  <c r="Z38" i="1"/>
  <c r="I40" i="1"/>
  <c r="AC34" i="1"/>
  <c r="AB38" i="1"/>
  <c r="Q38" i="1" s="1"/>
  <c r="Z37" i="1"/>
  <c r="AA34" i="1"/>
  <c r="Y35" i="1"/>
  <c r="AC35" i="1" s="1"/>
  <c r="U35" i="1" s="1"/>
  <c r="Z33" i="1"/>
  <c r="AD13" i="1"/>
  <c r="AB34" i="1"/>
  <c r="Z36" i="1"/>
  <c r="AB36" i="1"/>
  <c r="Q36" i="1" s="1"/>
  <c r="AA36" i="1"/>
  <c r="M36" i="1" s="1"/>
  <c r="AC36" i="1"/>
  <c r="U36" i="1" s="1"/>
  <c r="AD15" i="1"/>
  <c r="Z39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I36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I33" i="1"/>
  <c r="M33" i="1"/>
  <c r="Q46" i="1"/>
  <c r="AD12" i="1" l="1"/>
  <c r="AB33" i="1"/>
  <c r="Q33" i="1" s="1"/>
  <c r="AD14" i="1"/>
  <c r="AB35" i="1"/>
  <c r="Q35" i="1" s="1"/>
  <c r="AA35" i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<sst xmlns="http://schemas.openxmlformats.org/spreadsheetml/2006/main" count="145" uniqueCount="72">
  <si>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</si>
  <si>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</si>
  <si>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</si>
  <si>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</si>
  <si>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</si>
  <si>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</si>
  <si>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</si>
  <si>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</si>
  <si>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</si>
  <si>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</si>
  <si>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</si>
  <si>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</si>
  <si>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</si>
  <si>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</si>
  <si>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</si>
  <si>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</si>
  <si>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</si>
  <si>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</si>
  <si>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</si>
  <si>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</si>
  <si>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</si>
  <si>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</si>
  <si>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</si>
  <si>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</si>
  <si>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</si>
  <si>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</si>
  <si>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</si>
  <si>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</si>
  <si>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</si>
  <si>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</si>
  <si>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</si>
  <si>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</si>
  <si>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</si>
  <si>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</si>
  <si>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</si>
  <si>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</si>
  <si>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</si>
  <si>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</si>
  <si>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</si>
  <si>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</si>
  <si>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</si>
  <si>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</si>
  <si>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</si>
  <si>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</si>
  <si>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</si>
  <si>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</si>
  <si>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</si>
  <si>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</si>
  <si>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</si>
  <si>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</si>
  <si>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</si>
  <si>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</si>
  <si>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</si>
  <si>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</si>
  <si>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</si>
  <si>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</si>
  <si>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</si>
  <si>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</si>
  <si>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</si>
  <si>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</si>
  <si>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</si>
  <si>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</si>
  <si>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</si>
  <si>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</si>
  <si>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</si>
  <si>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</si>
  <si>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10302018_9</t>
  </si>
  <si>
    <t>Nov13_01</t>
  </si>
  <si>
    <t>Nov13_02</t>
  </si>
  <si>
    <t>Nov13_04</t>
  </si>
  <si>
    <t>Nov13_06</t>
  </si>
  <si>
    <t>Nov13_08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</si>
</sst>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2.7669452181986998</c:v>
                </c:pt>
                <c:pt idx="1">
                  <c:v>2.9087359687652512</c:v>
                </c:pt>
                <c:pt idx="2">
                  <c:v>2.5870301241427209</c:v>
                </c:pt>
                <c:pt idx="3">
                  <c:v>3.0610567836305367</c:v>
                </c:pt>
                <c:pt idx="4">
                  <c:v>4.2527078903429283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2.8489483747609943</c:v>
                </c:pt>
                <c:pt idx="1">
                  <c:v>3.0637947874363851</c:v>
                </c:pt>
                <c:pt idx="2">
                  <c:v>2.7244468824282317</c:v>
                </c:pt>
                <c:pt idx="3">
                  <c:v>3.109024517475222</c:v>
                </c:pt>
                <c:pt idx="4">
                  <c:v>4.5318369147010964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2.8351251070307297</c:v>
                </c:pt>
                <c:pt idx="1">
                  <c:v>3.1766336211491311</c:v>
                </c:pt>
                <c:pt idx="2">
                  <c:v>2.9030686799805161</c:v>
                </c:pt>
                <c:pt idx="3">
                  <c:v>3.7308294209702657</c:v>
                </c:pt>
                <c:pt idx="4">
                  <c:v>5.1781959721281003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2.9964806435394671</c:v>
                </c:pt>
                <c:pt idx="1">
                  <c:v>3.1744002727001579</c:v>
                </c:pt>
                <c:pt idx="2">
                  <c:v>2.9013727971959886</c:v>
                </c:pt>
                <c:pt idx="3">
                  <c:v>3.7780820528424361</c:v>
                </c:pt>
                <c:pt idx="4">
                  <c:v>5.2852810244222548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2.7164995442114863</c:v>
                </c:pt>
                <c:pt idx="1">
                  <c:v>3.0533099724382424</c:v>
                </c:pt>
                <c:pt idx="2">
                  <c:v>2.4420224534950421</c:v>
                </c:pt>
                <c:pt idx="3">
                  <c:v>2.2965474722564734</c:v>
                </c:pt>
                <c:pt idx="4">
                  <c:v>2.5834416991764195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15840"/>
        <c:axId val="188530688"/>
      </c:scatterChart>
      <c:valAx>
        <c:axId val="18851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530688"/>
        <c:crosses val="autoZero"/>
        <c:crossBetween val="midCat"/>
      </c:valAx>
      <c:valAx>
        <c:axId val="18853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51584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3"/>
          <c:w val="0.12925191534451261"/>
          <c:h val="0.34042553191489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39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346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4.1713942977418412</c:v>
                </c:pt>
                <c:pt idx="1">
                  <c:v>5.3445988748649711</c:v>
                </c:pt>
                <c:pt idx="2">
                  <c:v>3.0510902032062899</c:v>
                </c:pt>
                <c:pt idx="3">
                  <c:v>1.4350857680976867</c:v>
                </c:pt>
                <c:pt idx="4">
                  <c:v>0.88911070741367149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1.4411173011451561</c:v>
                </c:pt>
                <c:pt idx="1">
                  <c:v>1.5149666503985684</c:v>
                </c:pt>
                <c:pt idx="2">
                  <c:v>1.3474115229910006</c:v>
                </c:pt>
                <c:pt idx="3">
                  <c:v>1.5943004081409047</c:v>
                </c:pt>
                <c:pt idx="4">
                  <c:v>2.2149520262202751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4.1713942977418412</c:v>
                </c:pt>
                <c:pt idx="1">
                  <c:v>5.3445988748649711</c:v>
                </c:pt>
                <c:pt idx="2">
                  <c:v>3.0510902032062899</c:v>
                </c:pt>
                <c:pt idx="3">
                  <c:v>1.4350857680976867</c:v>
                </c:pt>
                <c:pt idx="4">
                  <c:v>0.88911070741367149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1.4838272785213513</c:v>
                </c:pt>
                <c:pt idx="1">
                  <c:v>1.595726451789784</c:v>
                </c:pt>
                <c:pt idx="2">
                  <c:v>1.4189827512647042</c:v>
                </c:pt>
                <c:pt idx="3">
                  <c:v>1.6192836028516782</c:v>
                </c:pt>
                <c:pt idx="4">
                  <c:v>2.3603317264068213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3.8431368772173617</c:v>
                </c:pt>
                <c:pt idx="1">
                  <c:v>4.9240190602569518</c:v>
                </c:pt>
                <c:pt idx="2">
                  <c:v>2.8109923058595476</c:v>
                </c:pt>
                <c:pt idx="3">
                  <c:v>1.3221552899786195</c:v>
                </c:pt>
                <c:pt idx="4">
                  <c:v>0.81914436845254712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1.4766276599118384</c:v>
                </c:pt>
                <c:pt idx="1">
                  <c:v>1.6544966776818391</c:v>
                </c:pt>
                <c:pt idx="2">
                  <c:v>1.5120149374898522</c:v>
                </c:pt>
                <c:pt idx="3">
                  <c:v>1.9431403234220135</c:v>
                </c:pt>
                <c:pt idx="4">
                  <c:v>2.6969770688167189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4.1713942977418412</c:v>
                </c:pt>
                <c:pt idx="1">
                  <c:v>5.3445988748649711</c:v>
                </c:pt>
                <c:pt idx="2">
                  <c:v>3.0510902032062899</c:v>
                </c:pt>
                <c:pt idx="3">
                  <c:v>1.4350857680976867</c:v>
                </c:pt>
                <c:pt idx="4">
                  <c:v>0.88911070741367149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1.5606670018434725</c:v>
                </c:pt>
                <c:pt idx="1">
                  <c:v>1.6533334753646656</c:v>
                </c:pt>
                <c:pt idx="2">
                  <c:v>1.5111316652062441</c:v>
                </c:pt>
                <c:pt idx="3">
                  <c:v>1.967751069188769</c:v>
                </c:pt>
                <c:pt idx="4">
                  <c:v>2.7527505335532578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17312"/>
        <c:axId val="188945152"/>
      </c:scatterChart>
      <c:valAx>
        <c:axId val="18871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92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945152"/>
        <c:crosses val="autoZero"/>
        <c:crossBetween val="midCat"/>
      </c:valAx>
      <c:valAx>
        <c:axId val="188945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7173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56"/>
          <c:w val="0.11545001081846437"/>
          <c:h val="0.338509830086966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0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99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10276.200000000001</c:v>
                </c:pt>
                <c:pt idx="1">
                  <c:v>12975</c:v>
                </c:pt>
                <c:pt idx="2">
                  <c:v>7785</c:v>
                </c:pt>
                <c:pt idx="3">
                  <c:v>4152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0.21446666918743154</c:v>
                </c:pt>
                <c:pt idx="1">
                  <c:v>0.21518386714116253</c:v>
                </c:pt>
                <c:pt idx="2">
                  <c:v>0.21586710663620712</c:v>
                </c:pt>
                <c:pt idx="3">
                  <c:v>0.2194069197251779</c:v>
                </c:pt>
                <c:pt idx="4">
                  <c:v>0.22749590834697217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10276.200000000001</c:v>
                </c:pt>
                <c:pt idx="1">
                  <c:v>12975</c:v>
                </c:pt>
                <c:pt idx="2">
                  <c:v>7785</c:v>
                </c:pt>
                <c:pt idx="3">
                  <c:v>4152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0.28498506446855987</c:v>
                </c:pt>
                <c:pt idx="1">
                  <c:v>0.28645314353499401</c:v>
                </c:pt>
                <c:pt idx="2">
                  <c:v>0.28603660772202943</c:v>
                </c:pt>
                <c:pt idx="3">
                  <c:v>0.28891833194465294</c:v>
                </c:pt>
                <c:pt idx="4">
                  <c:v>0.29959514170040485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10276.200000000001</c:v>
                </c:pt>
                <c:pt idx="1">
                  <c:v>12975</c:v>
                </c:pt>
                <c:pt idx="2">
                  <c:v>7785</c:v>
                </c:pt>
                <c:pt idx="3">
                  <c:v>4152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0.40227625061443656</c:v>
                </c:pt>
                <c:pt idx="1">
                  <c:v>0.40374851720047461</c:v>
                </c:pt>
                <c:pt idx="2">
                  <c:v>0.40251572327044027</c:v>
                </c:pt>
                <c:pt idx="3">
                  <c:v>0.40579967491223984</c:v>
                </c:pt>
                <c:pt idx="4">
                  <c:v>0.41941597036781819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10276.200000000001</c:v>
                </c:pt>
                <c:pt idx="1">
                  <c:v>12975</c:v>
                </c:pt>
                <c:pt idx="2">
                  <c:v>7785</c:v>
                </c:pt>
                <c:pt idx="3">
                  <c:v>4152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0.57477218588119627</c:v>
                </c:pt>
                <c:pt idx="1">
                  <c:v>0.58045077105575327</c:v>
                </c:pt>
                <c:pt idx="2">
                  <c:v>0.57088868206560039</c:v>
                </c:pt>
                <c:pt idx="3">
                  <c:v>0.57148515933397992</c:v>
                </c:pt>
                <c:pt idx="4">
                  <c:v>0.58954259626152117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25664"/>
        <c:axId val="189036416"/>
      </c:scatterChart>
      <c:valAx>
        <c:axId val="1890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36416"/>
        <c:crosses val="autoZero"/>
        <c:crossBetween val="midCat"/>
      </c:valAx>
      <c:valAx>
        <c:axId val="189036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256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54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33"/>
          <c:h val="0.7667210440456809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2.7669452181986998</c:v>
                </c:pt>
                <c:pt idx="1">
                  <c:v>2.9087359687652512</c:v>
                </c:pt>
                <c:pt idx="2">
                  <c:v>2.5870301241427209</c:v>
                </c:pt>
                <c:pt idx="3">
                  <c:v>3.0610567836305367</c:v>
                </c:pt>
                <c:pt idx="4">
                  <c:v>4.2527078903429283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2.8489483747609943</c:v>
                </c:pt>
                <c:pt idx="1">
                  <c:v>3.0637947874363851</c:v>
                </c:pt>
                <c:pt idx="2">
                  <c:v>2.7244468824282317</c:v>
                </c:pt>
                <c:pt idx="3">
                  <c:v>3.109024517475222</c:v>
                </c:pt>
                <c:pt idx="4">
                  <c:v>4.5318369147010964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2.8351251070307297</c:v>
                </c:pt>
                <c:pt idx="1">
                  <c:v>3.1766336211491311</c:v>
                </c:pt>
                <c:pt idx="2">
                  <c:v>2.9030686799805161</c:v>
                </c:pt>
                <c:pt idx="3">
                  <c:v>3.7308294209702657</c:v>
                </c:pt>
                <c:pt idx="4">
                  <c:v>5.1781959721281003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2.9964806435394671</c:v>
                </c:pt>
                <c:pt idx="1">
                  <c:v>3.1744002727001579</c:v>
                </c:pt>
                <c:pt idx="2">
                  <c:v>2.9013727971959886</c:v>
                </c:pt>
                <c:pt idx="3">
                  <c:v>3.7780820528424361</c:v>
                </c:pt>
                <c:pt idx="4">
                  <c:v>5.2852810244222548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2.7164995442114863</c:v>
                </c:pt>
                <c:pt idx="1">
                  <c:v>3.0533099724382424</c:v>
                </c:pt>
                <c:pt idx="2">
                  <c:v>2.4420224534950421</c:v>
                </c:pt>
                <c:pt idx="3">
                  <c:v>2.2965474722564734</c:v>
                </c:pt>
                <c:pt idx="4">
                  <c:v>2.5834416991764195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67488"/>
        <c:axId val="189178240"/>
      </c:scatterChart>
      <c:valAx>
        <c:axId val="18916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178240"/>
        <c:crosses val="autoZero"/>
        <c:crossBetween val="midCat"/>
      </c:valAx>
      <c:valAx>
        <c:axId val="18917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1674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4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8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4.1713942977418412</c:v>
                </c:pt>
                <c:pt idx="1">
                  <c:v>5.3445988748649711</c:v>
                </c:pt>
                <c:pt idx="2">
                  <c:v>3.0510902032062899</c:v>
                </c:pt>
                <c:pt idx="3">
                  <c:v>1.4350857680976867</c:v>
                </c:pt>
                <c:pt idx="4">
                  <c:v>0.88911070741367149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1.4411173011451561</c:v>
                </c:pt>
                <c:pt idx="1">
                  <c:v>1.5149666503985684</c:v>
                </c:pt>
                <c:pt idx="2">
                  <c:v>1.3474115229910006</c:v>
                </c:pt>
                <c:pt idx="3">
                  <c:v>1.5943004081409047</c:v>
                </c:pt>
                <c:pt idx="4">
                  <c:v>2.2149520262202751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4.1713942977418412</c:v>
                </c:pt>
                <c:pt idx="1">
                  <c:v>5.3445988748649711</c:v>
                </c:pt>
                <c:pt idx="2">
                  <c:v>3.0510902032062899</c:v>
                </c:pt>
                <c:pt idx="3">
                  <c:v>1.4350857680976867</c:v>
                </c:pt>
                <c:pt idx="4">
                  <c:v>0.88911070741367149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1.4838272785213513</c:v>
                </c:pt>
                <c:pt idx="1">
                  <c:v>1.595726451789784</c:v>
                </c:pt>
                <c:pt idx="2">
                  <c:v>1.4189827512647042</c:v>
                </c:pt>
                <c:pt idx="3">
                  <c:v>1.6192836028516782</c:v>
                </c:pt>
                <c:pt idx="4">
                  <c:v>2.3603317264068213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3.8431368772173617</c:v>
                </c:pt>
                <c:pt idx="1">
                  <c:v>4.9240190602569518</c:v>
                </c:pt>
                <c:pt idx="2">
                  <c:v>2.8109923058595476</c:v>
                </c:pt>
                <c:pt idx="3">
                  <c:v>1.3221552899786195</c:v>
                </c:pt>
                <c:pt idx="4">
                  <c:v>0.81914436845254712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1.4766276599118384</c:v>
                </c:pt>
                <c:pt idx="1">
                  <c:v>1.6544966776818391</c:v>
                </c:pt>
                <c:pt idx="2">
                  <c:v>1.5120149374898522</c:v>
                </c:pt>
                <c:pt idx="3">
                  <c:v>1.9431403234220135</c:v>
                </c:pt>
                <c:pt idx="4">
                  <c:v>2.6969770688167189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4.1713942977418412</c:v>
                </c:pt>
                <c:pt idx="1">
                  <c:v>5.3445988748649711</c:v>
                </c:pt>
                <c:pt idx="2">
                  <c:v>3.0510902032062899</c:v>
                </c:pt>
                <c:pt idx="3">
                  <c:v>1.4350857680976867</c:v>
                </c:pt>
                <c:pt idx="4">
                  <c:v>0.88911070741367149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1.5606670018434725</c:v>
                </c:pt>
                <c:pt idx="1">
                  <c:v>1.6533334753646656</c:v>
                </c:pt>
                <c:pt idx="2">
                  <c:v>1.5111316652062441</c:v>
                </c:pt>
                <c:pt idx="3">
                  <c:v>1.967751069188769</c:v>
                </c:pt>
                <c:pt idx="4">
                  <c:v>2.7527505335532578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30080"/>
        <c:axId val="189236736"/>
      </c:scatterChart>
      <c:valAx>
        <c:axId val="18923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5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236736"/>
        <c:crosses val="autoZero"/>
        <c:crossBetween val="midCat"/>
      </c:valAx>
      <c:valAx>
        <c:axId val="18923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2300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33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2698729977.4466157</c:v>
                </c:pt>
                <c:pt idx="1">
                  <c:v>3337407293.9696202</c:v>
                </c:pt>
                <c:pt idx="2">
                  <c:v>2084904302.4954638</c:v>
                </c:pt>
                <c:pt idx="3">
                  <c:v>1144953085.4711988</c:v>
                </c:pt>
                <c:pt idx="4">
                  <c:v>561388985.53180802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5094319.0539009534</c:v>
                </c:pt>
                <c:pt idx="1">
                  <c:v>6392856.7505821362</c:v>
                </c:pt>
                <c:pt idx="2">
                  <c:v>3799798.5170352394</c:v>
                </c:pt>
                <c:pt idx="3">
                  <c:v>1840289.7927704649</c:v>
                </c:pt>
                <c:pt idx="4">
                  <c:v>1160560.3929582094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287424"/>
        <c:axId val="189293696"/>
      </c:scatterChart>
      <c:valAx>
        <c:axId val="1892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293696"/>
        <c:crosses val="autoZero"/>
        <c:crossBetween val="midCat"/>
      </c:valAx>
      <c:valAx>
        <c:axId val="189293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287424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344.83892617449663</c:v>
                </c:pt>
                <c:pt idx="1">
                  <c:v>435.40268456375838</c:v>
                </c:pt>
                <c:pt idx="2">
                  <c:v>261.24161073825502</c:v>
                </c:pt>
                <c:pt idx="3">
                  <c:v>139.32885906040269</c:v>
                </c:pt>
                <c:pt idx="4">
                  <c:v>67.114093959731548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0.18779697760300476</c:v>
                </c:pt>
                <c:pt idx="1">
                  <c:v>0.2356662712534599</c:v>
                </c:pt>
                <c:pt idx="2">
                  <c:v>0.14007577253198708</c:v>
                </c:pt>
                <c:pt idx="3">
                  <c:v>6.7840442920690427E-2</c:v>
                </c:pt>
                <c:pt idx="4">
                  <c:v>4.2782898326011433E-2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02272"/>
        <c:axId val="189304192"/>
      </c:scatterChart>
      <c:valAx>
        <c:axId val="18930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304192"/>
        <c:crosses val="autoZero"/>
        <c:crossBetween val="midCat"/>
      </c:valAx>
      <c:valAx>
        <c:axId val="189304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302272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83" t="s">
        <v>41</v>
      </c>
      <c r="B1" s="83"/>
      <c r="H1" s="5" t="s">
        <v>32</v>
      </c>
      <c r="I1" s="78" t="s">
        <v>66</v>
      </c>
      <c r="J1" s="79"/>
      <c r="K1" s="79"/>
      <c r="L1" s="79"/>
      <c r="M1" s="79"/>
      <c r="N1" s="80"/>
      <c r="O1" s="81"/>
    </row>
    <row r="2" spans="1:31" ht="12.75" x14ac:dyDescent="0.2">
      <c r="H2" s="5" t="s">
        <v>36</v>
      </c>
      <c r="I2" s="78" t="s">
        <v>52</v>
      </c>
      <c r="J2" s="79"/>
      <c r="K2" s="79"/>
      <c r="L2" s="79"/>
      <c r="M2" s="79"/>
      <c r="N2" s="80"/>
      <c r="O2" s="81"/>
    </row>
    <row r="3" spans="1:31" ht="12.75" x14ac:dyDescent="0.2">
      <c r="A3" s="5" t="s">
        <v>0</v>
      </c>
      <c r="B3" s="6">
        <v>29.8</v>
      </c>
      <c r="H3" s="5" t="s">
        <v>33</v>
      </c>
      <c r="I3" s="78" t="s">
        <v>62</v>
      </c>
      <c r="J3" s="79"/>
      <c r="K3" s="79"/>
      <c r="L3" s="79"/>
      <c r="M3" s="79"/>
      <c r="N3" s="80"/>
      <c r="O3" s="81"/>
    </row>
    <row r="4" spans="1:31" ht="12.75" x14ac:dyDescent="0.2">
      <c r="A4" s="5" t="s">
        <v>46</v>
      </c>
      <c r="B4" s="6">
        <v>1.92</v>
      </c>
      <c r="H4" s="5" t="s">
        <v>34</v>
      </c>
      <c r="I4" s="78" t="s">
        <v>59</v>
      </c>
      <c r="J4" s="79"/>
      <c r="K4" s="79"/>
      <c r="L4" s="79"/>
      <c r="M4" s="79"/>
      <c r="N4" s="80"/>
      <c r="O4" s="81"/>
    </row>
    <row r="5" spans="1:31" ht="13.5" thickBot="1" x14ac:dyDescent="0.25">
      <c r="A5" s="5" t="s">
        <v>45</v>
      </c>
      <c r="B5" s="6">
        <v>100</v>
      </c>
      <c r="H5" s="5" t="s">
        <v>35</v>
      </c>
      <c r="I5" s="78" t="s">
        <v>60</v>
      </c>
      <c r="J5" s="79"/>
      <c r="K5" s="79"/>
      <c r="L5" s="79"/>
      <c r="M5" s="79"/>
      <c r="N5" s="80"/>
      <c r="O5" s="81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76" t="s">
        <v>14</v>
      </c>
      <c r="H9" s="82"/>
      <c r="I9" s="82"/>
      <c r="J9" s="77"/>
      <c r="K9" s="84" t="s">
        <v>2</v>
      </c>
      <c r="L9" s="85"/>
      <c r="M9" s="85"/>
      <c r="N9" s="86"/>
      <c r="O9" s="84" t="s">
        <v>3</v>
      </c>
      <c r="P9" s="91"/>
      <c r="Q9" s="91"/>
      <c r="R9" s="92"/>
      <c r="S9" s="84" t="s">
        <v>4</v>
      </c>
      <c r="T9" s="91"/>
      <c r="U9" s="91"/>
      <c r="V9" s="92"/>
      <c r="W9" s="84" t="s">
        <v>5</v>
      </c>
      <c r="X9" s="91"/>
      <c r="Y9" s="91"/>
      <c r="Z9" s="91"/>
      <c r="AA9" s="87" t="s">
        <v>52</v>
      </c>
      <c r="AB9" s="94"/>
      <c r="AD9" s="76" t="s">
        <v>63</v>
      </c>
      <c r="AE9" s="77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9.9</v>
      </c>
      <c r="C11" s="5">
        <f>1038*B11</f>
        <v>10276.200000000001</v>
      </c>
      <c r="D11" s="5">
        <f>C11*0.0689475729</f>
        <v>708.51904863498009</v>
      </c>
      <c r="E11" s="11">
        <f>B32</f>
        <v>2.6446999999999998</v>
      </c>
      <c r="F11" s="12">
        <f t="shared" ref="F11:F28" si="0">$B$3/(E11*60)</f>
        <v>0.18779697760300476</v>
      </c>
      <c r="G11" s="16">
        <f>B32</f>
        <v>2.6446999999999998</v>
      </c>
      <c r="H11" s="5">
        <f t="shared" ref="H11:H28" si="1">(G11-E11)/E11</f>
        <v>0</v>
      </c>
      <c r="I11" s="11">
        <f>B33</f>
        <v>109700</v>
      </c>
      <c r="J11" s="17">
        <f t="shared" ref="J11:J28" si="2">($B$3/I11)*10000</f>
        <v>2.7164995442114863</v>
      </c>
      <c r="K11" s="16">
        <f>C32</f>
        <v>3.2119</v>
      </c>
      <c r="L11" s="5">
        <f t="shared" ref="L11:L28" si="3">(K11-E11)/E11</f>
        <v>0.21446666918743154</v>
      </c>
      <c r="M11" s="11">
        <f>C33</f>
        <v>107700</v>
      </c>
      <c r="N11" s="17">
        <f t="shared" ref="N11:N28" si="4">($B$3/M11)*10000</f>
        <v>2.7669452181986998</v>
      </c>
      <c r="O11" s="16">
        <f>D32</f>
        <v>3.3984000000000001</v>
      </c>
      <c r="P11" s="5">
        <f t="shared" ref="P11:P28" si="5">(O11-E11)/E11</f>
        <v>0.28498506446855987</v>
      </c>
      <c r="Q11" s="11">
        <f>D33</f>
        <v>104600</v>
      </c>
      <c r="R11" s="17">
        <f t="shared" ref="R11:R28" si="6">($B$3/Q11)*10000</f>
        <v>2.8489483747609943</v>
      </c>
      <c r="S11" s="16">
        <f>E32</f>
        <v>3.7086000000000001</v>
      </c>
      <c r="T11" s="5">
        <f t="shared" ref="T11:T28" si="7">(S11-E11)/E11</f>
        <v>0.40227625061443656</v>
      </c>
      <c r="U11" s="11">
        <f>E33</f>
        <v>105110</v>
      </c>
      <c r="V11" s="17">
        <f t="shared" ref="V11:V28" si="8">($B$3/U11)*10000</f>
        <v>2.8351251070307297</v>
      </c>
      <c r="W11" s="16">
        <f>F32</f>
        <v>4.1647999999999996</v>
      </c>
      <c r="X11" s="5">
        <f t="shared" ref="X11:X28" si="9">(W11-E11)/E11</f>
        <v>0.57477218588119627</v>
      </c>
      <c r="Y11" s="11">
        <f>F33</f>
        <v>99450</v>
      </c>
      <c r="Z11" s="18">
        <f t="shared" ref="Z11:Z28" si="10">($B$3/Y11)*10000</f>
        <v>2.9964806435394671</v>
      </c>
      <c r="AA11" s="13">
        <f>C11/$B$3</f>
        <v>344.83892617449663</v>
      </c>
      <c r="AB11" s="19">
        <f>AA11*68900</f>
        <v>23759402.013422817</v>
      </c>
      <c r="AC11" s="7"/>
      <c r="AD11" s="73">
        <f>AB11/(Y32*0.01)</f>
        <v>2698729977.4466157</v>
      </c>
      <c r="AE11" s="40">
        <f>F11/($B$4*10^-4)^2</f>
        <v>5094319.0539009534</v>
      </c>
    </row>
    <row r="12" spans="1:31" ht="12.75" x14ac:dyDescent="0.2">
      <c r="A12" s="61" t="s">
        <v>68</v>
      </c>
      <c r="B12" s="70">
        <v>12.5</v>
      </c>
      <c r="C12" s="5">
        <f t="shared" ref="C12:C28" si="11">1038*B12</f>
        <v>12975</v>
      </c>
      <c r="D12" s="5">
        <f t="shared" ref="D12:D28" si="12">C12*0.0689475729</f>
        <v>894.59475837750006</v>
      </c>
      <c r="E12" s="11">
        <f>B35</f>
        <v>2.1074999999999999</v>
      </c>
      <c r="F12" s="12">
        <f t="shared" si="0"/>
        <v>0.2356662712534599</v>
      </c>
      <c r="G12" s="16">
        <f>B35</f>
        <v>2.1074999999999999</v>
      </c>
      <c r="H12" s="5">
        <f t="shared" si="1"/>
        <v>0</v>
      </c>
      <c r="I12" s="11">
        <f>B36</f>
        <v>97599</v>
      </c>
      <c r="J12" s="17">
        <f t="shared" si="2"/>
        <v>3.0533099724382424</v>
      </c>
      <c r="K12" s="16">
        <f>C35</f>
        <v>2.5609999999999999</v>
      </c>
      <c r="L12" s="5">
        <f t="shared" si="3"/>
        <v>0.21518386714116253</v>
      </c>
      <c r="M12" s="11">
        <f>C36</f>
        <v>102450</v>
      </c>
      <c r="N12" s="17">
        <f t="shared" si="4"/>
        <v>2.9087359687652512</v>
      </c>
      <c r="O12" s="16">
        <f>D35</f>
        <v>2.7111999999999998</v>
      </c>
      <c r="P12" s="5">
        <f t="shared" si="5"/>
        <v>0.28645314353499401</v>
      </c>
      <c r="Q12" s="11">
        <f>D36</f>
        <v>97265</v>
      </c>
      <c r="R12" s="17">
        <f t="shared" si="6"/>
        <v>3.0637947874363851</v>
      </c>
      <c r="S12" s="16">
        <f>E35</f>
        <v>2.9584000000000001</v>
      </c>
      <c r="T12" s="5">
        <f t="shared" si="7"/>
        <v>0.40374851720047461</v>
      </c>
      <c r="U12" s="11">
        <f>E36</f>
        <v>93810</v>
      </c>
      <c r="V12" s="17">
        <f t="shared" si="8"/>
        <v>3.1766336211491311</v>
      </c>
      <c r="W12" s="16">
        <f>F35</f>
        <v>3.3308</v>
      </c>
      <c r="X12" s="5">
        <f t="shared" si="9"/>
        <v>0.58045077105575327</v>
      </c>
      <c r="Y12" s="11">
        <f>F36</f>
        <v>93876</v>
      </c>
      <c r="Z12" s="18">
        <f t="shared" si="10"/>
        <v>3.1744002727001579</v>
      </c>
      <c r="AA12" s="13">
        <f t="shared" ref="AA12:AA28" si="13">C12/$B$3</f>
        <v>435.40268456375838</v>
      </c>
      <c r="AB12" s="19">
        <f t="shared" ref="AB12:AB28" si="14">AA12*68900</f>
        <v>29999244.966442954</v>
      </c>
      <c r="AC12" s="7"/>
      <c r="AD12" s="73">
        <f t="shared" ref="AD12:AD28" si="15">AB12/(Y33*0.01)</f>
        <v>3337407293.9696202</v>
      </c>
      <c r="AE12" s="40">
        <f t="shared" ref="AE12:AE28" si="16">F12/($B$4*10^-4)^2</f>
        <v>6392856.7505821362</v>
      </c>
    </row>
    <row r="13" spans="1:31" ht="12.75" x14ac:dyDescent="0.2">
      <c r="A13" s="61" t="s">
        <v>69</v>
      </c>
      <c r="B13" s="70">
        <v>7.5</v>
      </c>
      <c r="C13" s="5">
        <f>1038*B13</f>
        <v>7785</v>
      </c>
      <c r="D13" s="5">
        <f t="shared" si="12"/>
        <v>536.75685502650003</v>
      </c>
      <c r="E13" s="11">
        <f>B38</f>
        <v>3.5457000000000001</v>
      </c>
      <c r="F13" s="12">
        <f t="shared" si="0"/>
        <v>0.14007577253198708</v>
      </c>
      <c r="G13" s="16">
        <f>B38</f>
        <v>3.5457000000000001</v>
      </c>
      <c r="H13" s="5">
        <f t="shared" si="1"/>
        <v>0</v>
      </c>
      <c r="I13" s="11">
        <f>B39</f>
        <v>122030</v>
      </c>
      <c r="J13" s="17">
        <f t="shared" si="2"/>
        <v>2.4420224534950421</v>
      </c>
      <c r="K13" s="16">
        <f>C38</f>
        <v>4.3110999999999997</v>
      </c>
      <c r="L13" s="5">
        <f t="shared" si="3"/>
        <v>0.21586710663620712</v>
      </c>
      <c r="M13" s="11">
        <f>C39</f>
        <v>115190</v>
      </c>
      <c r="N13" s="17">
        <f t="shared" si="4"/>
        <v>2.5870301241427209</v>
      </c>
      <c r="O13" s="16">
        <f>D38</f>
        <v>4.5598999999999998</v>
      </c>
      <c r="P13" s="5">
        <f t="shared" si="5"/>
        <v>0.28603660772202943</v>
      </c>
      <c r="Q13" s="11">
        <f>D39</f>
        <v>109380</v>
      </c>
      <c r="R13" s="17">
        <f t="shared" si="6"/>
        <v>2.7244468824282317</v>
      </c>
      <c r="S13" s="16">
        <f>E38</f>
        <v>4.9729000000000001</v>
      </c>
      <c r="T13" s="5">
        <f t="shared" si="7"/>
        <v>0.40251572327044027</v>
      </c>
      <c r="U13" s="11">
        <f>E39</f>
        <v>102650</v>
      </c>
      <c r="V13" s="17">
        <f t="shared" si="8"/>
        <v>2.9030686799805161</v>
      </c>
      <c r="W13" s="16">
        <f>F38</f>
        <v>5.5698999999999996</v>
      </c>
      <c r="X13" s="5">
        <f t="shared" si="9"/>
        <v>0.57088868206560039</v>
      </c>
      <c r="Y13" s="11">
        <f>F39</f>
        <v>102710</v>
      </c>
      <c r="Z13" s="18">
        <f t="shared" si="10"/>
        <v>2.9013727971959886</v>
      </c>
      <c r="AA13" s="13">
        <f t="shared" si="13"/>
        <v>261.24161073825502</v>
      </c>
      <c r="AB13" s="19">
        <f t="shared" si="14"/>
        <v>17999546.979865771</v>
      </c>
      <c r="AC13" s="7"/>
      <c r="AD13" s="73">
        <f t="shared" si="15"/>
        <v>2084904302.4954638</v>
      </c>
      <c r="AE13" s="40">
        <f t="shared" si="16"/>
        <v>3799798.5170352394</v>
      </c>
    </row>
    <row r="14" spans="1:31" ht="12.75" x14ac:dyDescent="0.2">
      <c r="A14" s="61" t="s">
        <v>70</v>
      </c>
      <c r="B14" s="70">
        <v>4</v>
      </c>
      <c r="C14" s="5">
        <f t="shared" si="11"/>
        <v>4152</v>
      </c>
      <c r="D14" s="5">
        <f t="shared" si="12"/>
        <v>286.27032268080001</v>
      </c>
      <c r="E14" s="11">
        <f>B41</f>
        <v>7.3211000000000004</v>
      </c>
      <c r="F14" s="12">
        <f t="shared" si="0"/>
        <v>6.7840442920690427E-2</v>
      </c>
      <c r="G14" s="16">
        <f>B41</f>
        <v>7.3211000000000004</v>
      </c>
      <c r="H14" s="5">
        <f t="shared" si="1"/>
        <v>0</v>
      </c>
      <c r="I14" s="11">
        <f>B42</f>
        <v>129760</v>
      </c>
      <c r="J14" s="17">
        <f t="shared" si="2"/>
        <v>2.2965474722564734</v>
      </c>
      <c r="K14" s="16">
        <f>C41</f>
        <v>8.9274000000000004</v>
      </c>
      <c r="L14" s="5">
        <f t="shared" si="3"/>
        <v>0.2194069197251779</v>
      </c>
      <c r="M14" s="11">
        <f>C42</f>
        <v>97352</v>
      </c>
      <c r="N14" s="17">
        <f t="shared" si="4"/>
        <v>3.0610567836305367</v>
      </c>
      <c r="O14" s="16">
        <f>D41</f>
        <v>9.4362999999999992</v>
      </c>
      <c r="P14" s="5">
        <f t="shared" si="5"/>
        <v>0.28891833194465294</v>
      </c>
      <c r="Q14" s="11">
        <f>D42</f>
        <v>95850</v>
      </c>
      <c r="R14" s="17">
        <f t="shared" si="6"/>
        <v>3.109024517475222</v>
      </c>
      <c r="S14" s="16">
        <f>E41</f>
        <v>10.292</v>
      </c>
      <c r="T14" s="5">
        <f t="shared" si="7"/>
        <v>0.40579967491223984</v>
      </c>
      <c r="U14" s="11">
        <f>E42</f>
        <v>79875</v>
      </c>
      <c r="V14" s="17">
        <f t="shared" si="8"/>
        <v>3.7308294209702657</v>
      </c>
      <c r="W14" s="16">
        <f>F41</f>
        <v>11.505000000000001</v>
      </c>
      <c r="X14" s="5">
        <f t="shared" si="9"/>
        <v>0.57148515933397992</v>
      </c>
      <c r="Y14" s="11">
        <f>F42</f>
        <v>78876</v>
      </c>
      <c r="Z14" s="18">
        <f t="shared" si="10"/>
        <v>3.7780820528424361</v>
      </c>
      <c r="AA14" s="13">
        <f t="shared" si="13"/>
        <v>139.32885906040269</v>
      </c>
      <c r="AB14" s="19">
        <f t="shared" si="14"/>
        <v>9599758.3892617449</v>
      </c>
      <c r="AC14" s="7"/>
      <c r="AD14" s="73">
        <f t="shared" si="15"/>
        <v>1144953085.4711988</v>
      </c>
      <c r="AE14" s="40">
        <f t="shared" si="16"/>
        <v>1840289.7927704649</v>
      </c>
    </row>
    <row r="15" spans="1:31" ht="12.75" x14ac:dyDescent="0.2">
      <c r="A15" s="61" t="s">
        <v>71</v>
      </c>
      <c r="B15" s="70">
        <v>20</v>
      </c>
      <c r="C15" s="5">
        <f>100*B15</f>
        <v>2000</v>
      </c>
      <c r="D15" s="5">
        <f t="shared" si="12"/>
        <v>137.89514579999999</v>
      </c>
      <c r="E15" s="11">
        <f>B44</f>
        <v>11.609</v>
      </c>
      <c r="F15" s="12">
        <f t="shared" si="0"/>
        <v>4.2782898326011433E-2</v>
      </c>
      <c r="G15" s="16">
        <f>B44</f>
        <v>11.609</v>
      </c>
      <c r="H15" s="5">
        <f t="shared" si="1"/>
        <v>0</v>
      </c>
      <c r="I15" s="11">
        <f>B45</f>
        <v>115350</v>
      </c>
      <c r="J15" s="17">
        <f t="shared" si="2"/>
        <v>2.5834416991764195</v>
      </c>
      <c r="K15" s="16">
        <f>C44</f>
        <v>14.25</v>
      </c>
      <c r="L15" s="5">
        <f t="shared" si="3"/>
        <v>0.22749590834697217</v>
      </c>
      <c r="M15" s="11">
        <f>C45</f>
        <v>70073</v>
      </c>
      <c r="N15" s="17">
        <f t="shared" si="4"/>
        <v>4.2527078903429283</v>
      </c>
      <c r="O15" s="16">
        <f>D44</f>
        <v>15.087</v>
      </c>
      <c r="P15" s="5">
        <f t="shared" si="5"/>
        <v>0.29959514170040485</v>
      </c>
      <c r="Q15" s="11">
        <f>D45</f>
        <v>65757</v>
      </c>
      <c r="R15" s="17">
        <f t="shared" si="6"/>
        <v>4.5318369147010964</v>
      </c>
      <c r="S15" s="16">
        <f>E44</f>
        <v>16.478000000000002</v>
      </c>
      <c r="T15" s="5">
        <f t="shared" si="7"/>
        <v>0.41941597036781819</v>
      </c>
      <c r="U15" s="11">
        <f>E45</f>
        <v>57549</v>
      </c>
      <c r="V15" s="17">
        <f t="shared" si="8"/>
        <v>5.1781959721281003</v>
      </c>
      <c r="W15" s="16">
        <f>F44</f>
        <v>18.452999999999999</v>
      </c>
      <c r="X15" s="5">
        <f t="shared" si="9"/>
        <v>0.58954259626152117</v>
      </c>
      <c r="Y15" s="11">
        <f>F45</f>
        <v>56383</v>
      </c>
      <c r="Z15" s="18">
        <f t="shared" si="10"/>
        <v>5.2852810244222548</v>
      </c>
      <c r="AA15" s="13">
        <f t="shared" si="13"/>
        <v>67.114093959731548</v>
      </c>
      <c r="AB15" s="19">
        <f t="shared" si="14"/>
        <v>4624161.0738255037</v>
      </c>
      <c r="AC15" s="7"/>
      <c r="AD15" s="73">
        <f t="shared" si="15"/>
        <v>561388985.53180802</v>
      </c>
      <c r="AE15" s="40">
        <f t="shared" si="16"/>
        <v>1160560.3929582094</v>
      </c>
    </row>
    <row r="16" spans="1:31" ht="12.75" x14ac:dyDescent="0.2">
      <c r="A16" s="61"/>
      <c r="B16" s="70"/>
      <c r="C16" s="5">
        <f>100*B16</f>
        <v>0</v>
      </c>
      <c r="D16" s="5">
        <f t="shared" si="12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3"/>
        <v>0</v>
      </c>
      <c r="AB16" s="19">
        <f t="shared" si="14"/>
        <v>0</v>
      </c>
      <c r="AC16" s="7"/>
      <c r="AD16" s="73">
        <f t="shared" si="15"/>
        <v>0</v>
      </c>
      <c r="AE16" s="40" t="e">
        <f t="shared" si="16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>1038*B19</f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87" t="s">
        <v>2</v>
      </c>
      <c r="J30" s="88"/>
      <c r="M30" s="87" t="s">
        <v>3</v>
      </c>
      <c r="N30" s="88"/>
      <c r="Q30" s="87" t="s">
        <v>4</v>
      </c>
      <c r="R30" s="88"/>
      <c r="U30" s="87" t="s">
        <v>5</v>
      </c>
      <c r="V30" s="88"/>
      <c r="X30" s="3" t="s">
        <v>58</v>
      </c>
      <c r="Y30" s="89" t="s">
        <v>43</v>
      </c>
      <c r="Z30" s="93" t="s">
        <v>44</v>
      </c>
      <c r="AA30" s="91"/>
      <c r="AB30" s="91"/>
      <c r="AC30" s="92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90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2.6446999999999998</v>
      </c>
      <c r="C32" s="60">
        <v>3.2119</v>
      </c>
      <c r="D32" s="60">
        <v>3.3984000000000001</v>
      </c>
      <c r="E32" s="60">
        <v>3.7086000000000001</v>
      </c>
      <c r="F32" s="62">
        <v>4.1647999999999996</v>
      </c>
      <c r="I32" s="13">
        <f t="shared" ref="I32:I49" si="17">$F11*($B$4/10000)/Z32</f>
        <v>4.1713942977418412</v>
      </c>
      <c r="J32" s="19">
        <f t="shared" ref="J32:J49" si="18">N11/$B$4</f>
        <v>1.4411173011451561</v>
      </c>
      <c r="M32" s="36">
        <f t="shared" ref="M32:M49" si="19">$F11*($B$4/10000)/AA32</f>
        <v>4.1713942977418412</v>
      </c>
      <c r="N32" s="19">
        <f t="shared" ref="N32:N49" si="20">R11/$B$4</f>
        <v>1.4838272785213513</v>
      </c>
      <c r="Q32" s="36">
        <f t="shared" ref="Q32:Q49" si="21">$F11*($B$4/10000)/AB32</f>
        <v>3.8431368772173617</v>
      </c>
      <c r="R32" s="19">
        <f t="shared" ref="R32:R49" si="22">V11/$B$4</f>
        <v>1.4766276599118384</v>
      </c>
      <c r="U32" s="36">
        <f t="shared" ref="U32:U49" si="23">$F11*($B$4/10000)/AC32</f>
        <v>4.1713942977418412</v>
      </c>
      <c r="V32" s="19">
        <f t="shared" ref="V32:V49" si="24">Z11/$B$4</f>
        <v>1.5606670018434725</v>
      </c>
      <c r="X32" s="3" t="s">
        <v>57</v>
      </c>
      <c r="Y32" s="37">
        <f>$X$31+($X$33*(C11/2))</f>
        <v>0.88039197000000002</v>
      </c>
      <c r="Z32" s="38">
        <f>$B$7/Y32</f>
        <v>8.6438771130545403E-6</v>
      </c>
      <c r="AA32" s="38">
        <f>$C$7/Y32</f>
        <v>8.6438771130545403E-6</v>
      </c>
      <c r="AB32" s="38">
        <f>$D$7/Y32</f>
        <v>9.382184619425822E-6</v>
      </c>
      <c r="AC32" s="39">
        <f>$E$7/Y32</f>
        <v>8.6438771130545403E-6</v>
      </c>
    </row>
    <row r="33" spans="1:29" ht="12.75" x14ac:dyDescent="0.2">
      <c r="A33" s="57" t="s">
        <v>7</v>
      </c>
      <c r="B33" s="60">
        <v>109700</v>
      </c>
      <c r="C33" s="60">
        <v>107700</v>
      </c>
      <c r="D33" s="60">
        <v>104600</v>
      </c>
      <c r="E33" s="60">
        <v>105110</v>
      </c>
      <c r="F33" s="62">
        <v>99450</v>
      </c>
      <c r="I33" s="13">
        <f t="shared" si="17"/>
        <v>5.3445988748649711</v>
      </c>
      <c r="J33" s="19">
        <f t="shared" si="18"/>
        <v>1.5149666503985684</v>
      </c>
      <c r="M33" s="36">
        <f t="shared" si="19"/>
        <v>5.3445988748649711</v>
      </c>
      <c r="N33" s="19">
        <f t="shared" si="20"/>
        <v>1.595726451789784</v>
      </c>
      <c r="Q33" s="36">
        <f t="shared" si="21"/>
        <v>4.9240190602569518</v>
      </c>
      <c r="R33" s="19">
        <f t="shared" si="22"/>
        <v>1.6544966776818391</v>
      </c>
      <c r="U33" s="36">
        <f t="shared" si="23"/>
        <v>5.3445988748649711</v>
      </c>
      <c r="V33" s="19">
        <f t="shared" si="24"/>
        <v>1.6533334753646656</v>
      </c>
      <c r="X33" s="59">
        <v>1.3699999999999999E-5</v>
      </c>
      <c r="Y33" s="37">
        <f t="shared" ref="Y33:Y49" si="25">$X$31+($X$33*(C12/2))</f>
        <v>0.89887875000000006</v>
      </c>
      <c r="Z33" s="38">
        <f t="shared" ref="Z33:Z49" si="26">$B$7/Y33</f>
        <v>8.4661029087627219E-6</v>
      </c>
      <c r="AA33" s="38">
        <f t="shared" ref="AA33:AA49" si="27">$C$7/Y33</f>
        <v>8.4661029087627219E-6</v>
      </c>
      <c r="AB33" s="38">
        <f t="shared" ref="AB33:AB49" si="28">$D$7/Y33</f>
        <v>9.1892260218633497E-6</v>
      </c>
      <c r="AC33" s="39">
        <f t="shared" ref="AC33:AC49" si="29">$E$7/Y33</f>
        <v>8.4661029087627219E-6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3.0510902032062899</v>
      </c>
      <c r="J34" s="19">
        <f t="shared" si="18"/>
        <v>1.3474115229910006</v>
      </c>
      <c r="M34" s="36">
        <f t="shared" si="19"/>
        <v>3.0510902032062899</v>
      </c>
      <c r="N34" s="19">
        <f t="shared" si="20"/>
        <v>1.4189827512647042</v>
      </c>
      <c r="Q34" s="36">
        <f t="shared" si="21"/>
        <v>2.8109923058595476</v>
      </c>
      <c r="R34" s="19">
        <f t="shared" si="22"/>
        <v>1.5120149374898522</v>
      </c>
      <c r="U34" s="36">
        <f t="shared" si="23"/>
        <v>3.0510902032062899</v>
      </c>
      <c r="V34" s="19">
        <f t="shared" si="24"/>
        <v>1.5111316652062441</v>
      </c>
      <c r="Y34" s="37">
        <f t="shared" si="25"/>
        <v>0.8633272500000001</v>
      </c>
      <c r="Z34" s="38">
        <f t="shared" si="26"/>
        <v>8.8147339262139572E-6</v>
      </c>
      <c r="AA34" s="38">
        <f t="shared" si="27"/>
        <v>8.8147339262139572E-6</v>
      </c>
      <c r="AB34" s="38">
        <f t="shared" si="28"/>
        <v>9.5676349843005649E-6</v>
      </c>
      <c r="AC34" s="39">
        <f t="shared" si="29"/>
        <v>8.8147339262139572E-6</v>
      </c>
    </row>
    <row r="35" spans="1:29" ht="13.5" x14ac:dyDescent="0.25">
      <c r="A35" s="57" t="s">
        <v>40</v>
      </c>
      <c r="B35" s="60">
        <v>2.1074999999999999</v>
      </c>
      <c r="C35" s="60">
        <v>2.5609999999999999</v>
      </c>
      <c r="D35" s="60">
        <v>2.7111999999999998</v>
      </c>
      <c r="E35" s="60">
        <v>2.9584000000000001</v>
      </c>
      <c r="F35" s="62">
        <v>3.3308</v>
      </c>
      <c r="I35" s="13">
        <f t="shared" si="17"/>
        <v>1.4350857680976867</v>
      </c>
      <c r="J35" s="19">
        <f t="shared" si="18"/>
        <v>1.5943004081409047</v>
      </c>
      <c r="M35" s="36">
        <f t="shared" si="19"/>
        <v>1.4350857680976867</v>
      </c>
      <c r="N35" s="19">
        <f t="shared" si="20"/>
        <v>1.6192836028516782</v>
      </c>
      <c r="Q35" s="36">
        <f t="shared" si="21"/>
        <v>1.3221552899786195</v>
      </c>
      <c r="R35" s="19">
        <f t="shared" si="22"/>
        <v>1.9431403234220135</v>
      </c>
      <c r="U35" s="36">
        <f t="shared" si="23"/>
        <v>1.4350857680976867</v>
      </c>
      <c r="V35" s="19">
        <f t="shared" si="24"/>
        <v>1.967751069188769</v>
      </c>
      <c r="Y35" s="37">
        <f t="shared" si="25"/>
        <v>0.83844120000000011</v>
      </c>
      <c r="Z35" s="38">
        <f t="shared" si="26"/>
        <v>9.07636695334151E-6</v>
      </c>
      <c r="AA35" s="38">
        <f t="shared" si="27"/>
        <v>9.07636695334151E-6</v>
      </c>
      <c r="AB35" s="38">
        <f t="shared" si="28"/>
        <v>9.8516151162419008E-6</v>
      </c>
      <c r="AC35" s="39">
        <f t="shared" si="29"/>
        <v>9.07636695334151E-6</v>
      </c>
    </row>
    <row r="36" spans="1:29" ht="12.75" x14ac:dyDescent="0.2">
      <c r="A36" s="57" t="s">
        <v>7</v>
      </c>
      <c r="B36" s="60">
        <v>97599</v>
      </c>
      <c r="C36" s="60">
        <v>102450</v>
      </c>
      <c r="D36" s="60">
        <v>97265</v>
      </c>
      <c r="E36" s="60">
        <v>93810</v>
      </c>
      <c r="F36" s="62">
        <v>93876</v>
      </c>
      <c r="I36" s="13">
        <f t="shared" si="17"/>
        <v>0.88911070741367149</v>
      </c>
      <c r="J36" s="19">
        <f t="shared" si="18"/>
        <v>2.2149520262202751</v>
      </c>
      <c r="M36" s="36">
        <f t="shared" si="19"/>
        <v>0.88911070741367149</v>
      </c>
      <c r="N36" s="19">
        <f t="shared" si="20"/>
        <v>2.3603317264068213</v>
      </c>
      <c r="Q36" s="36">
        <f t="shared" si="21"/>
        <v>0.81914436845254712</v>
      </c>
      <c r="R36" s="19">
        <f t="shared" si="22"/>
        <v>2.6969770688167189</v>
      </c>
      <c r="U36" s="36">
        <f t="shared" si="23"/>
        <v>0.88911070741367149</v>
      </c>
      <c r="V36" s="19">
        <f t="shared" si="24"/>
        <v>2.7527505335532578</v>
      </c>
      <c r="Y36" s="37">
        <f t="shared" si="25"/>
        <v>0.8237000000000001</v>
      </c>
      <c r="Z36" s="38">
        <f t="shared" si="26"/>
        <v>9.2388005341750622E-6</v>
      </c>
      <c r="AA36" s="38">
        <f t="shared" si="27"/>
        <v>9.2388005341750622E-6</v>
      </c>
      <c r="AB36" s="38">
        <f t="shared" si="28"/>
        <v>1.0027922787422605E-5</v>
      </c>
      <c r="AC36" s="39">
        <f t="shared" si="29"/>
        <v>9.2388005341750622E-6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3.5457000000000001</v>
      </c>
      <c r="C38" s="60">
        <v>4.3110999999999997</v>
      </c>
      <c r="D38" s="60">
        <v>4.5598999999999998</v>
      </c>
      <c r="E38" s="60">
        <v>4.9729000000000001</v>
      </c>
      <c r="F38" s="62">
        <v>5.5698999999999996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122030</v>
      </c>
      <c r="C39" s="60">
        <v>115190</v>
      </c>
      <c r="D39" s="60">
        <v>109380</v>
      </c>
      <c r="E39" s="60">
        <v>102650</v>
      </c>
      <c r="F39" s="62">
        <v>102710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7.3211000000000004</v>
      </c>
      <c r="C41" s="60">
        <v>8.9274000000000004</v>
      </c>
      <c r="D41" s="60">
        <v>9.4362999999999992</v>
      </c>
      <c r="E41" s="60">
        <v>10.292</v>
      </c>
      <c r="F41" s="62">
        <v>11.505000000000001</v>
      </c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129760</v>
      </c>
      <c r="C42" s="60">
        <v>97352</v>
      </c>
      <c r="D42" s="60">
        <v>95850</v>
      </c>
      <c r="E42" s="60">
        <v>79875</v>
      </c>
      <c r="F42" s="62">
        <v>78876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11.609</v>
      </c>
      <c r="C44" s="60">
        <v>14.25</v>
      </c>
      <c r="D44" s="60">
        <v>15.087</v>
      </c>
      <c r="E44" s="60">
        <v>16.478000000000002</v>
      </c>
      <c r="F44" s="62">
        <v>18.452999999999999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115350</v>
      </c>
      <c r="C45" s="60">
        <v>70073</v>
      </c>
      <c r="D45" s="60">
        <v>65757</v>
      </c>
      <c r="E45" s="60">
        <v>57549</v>
      </c>
      <c r="F45" s="62">
        <v>56383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  <mergeCell ref="AD9:AE9"/>
    <mergeCell ref="I5:O5"/>
    <mergeCell ref="G9:J9"/>
    <mergeCell ref="I4:O4"/>
    <mergeCell ref="A1:B1"/>
    <mergeCell ref="I1:O1"/>
    <mergeCell ref="I2:O2"/>
    <mergeCell ref="I3:O3"/>
    <mergeCell ref="K9:N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0.88911070741367149</v>
      </c>
      <c r="B1">
        <v>2.2149520262202751</v>
      </c>
      <c r="C1">
        <v>0.88911070741367149</v>
      </c>
      <c r="D1">
        <v>2.3603317264068213</v>
      </c>
      <c r="E1">
        <v>0.81914436845254712</v>
      </c>
      <c r="F1">
        <v>2.6969770688167189</v>
      </c>
      <c r="G1">
        <v>0.88911070741367149</v>
      </c>
      <c r="H1">
        <v>2.7527505335532578</v>
      </c>
    </row>
    <row r="2" spans="1:8" x14ac:dyDescent="0.2">
      <c r="A2">
        <v>1.4350857680976867</v>
      </c>
      <c r="B2">
        <v>1.5943004081409047</v>
      </c>
      <c r="C2">
        <v>1.4350857680976867</v>
      </c>
      <c r="D2">
        <v>1.6192836028516782</v>
      </c>
      <c r="E2">
        <v>1.3221552899786195</v>
      </c>
      <c r="F2">
        <v>1.9431403234220135</v>
      </c>
      <c r="G2">
        <v>1.4350857680976867</v>
      </c>
      <c r="H2">
        <v>1.967751069188769</v>
      </c>
    </row>
    <row r="3" spans="1:8" x14ac:dyDescent="0.2">
      <c r="A3">
        <v>3.0510902032062899</v>
      </c>
      <c r="B3">
        <v>1.3474115229910006</v>
      </c>
      <c r="C3">
        <v>3.0510902032062899</v>
      </c>
      <c r="D3">
        <v>1.4189827512647042</v>
      </c>
      <c r="E3">
        <v>2.8109923058595476</v>
      </c>
      <c r="F3">
        <v>1.5120149374898522</v>
      </c>
      <c r="G3">
        <v>3.0510902032062899</v>
      </c>
      <c r="H3">
        <v>1.5111316652062441</v>
      </c>
    </row>
    <row r="4" spans="1:8" x14ac:dyDescent="0.2">
      <c r="A4">
        <v>4.1713942977418412</v>
      </c>
      <c r="B4">
        <v>1.4411173011451561</v>
      </c>
      <c r="C4">
        <v>4.1713942977418412</v>
      </c>
      <c r="D4">
        <v>1.4838272785213513</v>
      </c>
      <c r="E4">
        <v>3.8431368772173617</v>
      </c>
      <c r="F4">
        <v>1.4766276599118384</v>
      </c>
      <c r="G4">
        <v>4.1713942977418412</v>
      </c>
      <c r="H4">
        <v>1.5606670018434725</v>
      </c>
    </row>
    <row r="5" spans="1:8" x14ac:dyDescent="0.2">
      <c r="A5">
        <v>5.3445988748649711</v>
      </c>
      <c r="B5">
        <v>1.5149666503985684</v>
      </c>
      <c r="C5">
        <v>5.3445988748649711</v>
      </c>
      <c r="D5">
        <v>1.595726451789784</v>
      </c>
      <c r="E5">
        <v>4.9240190602569518</v>
      </c>
      <c r="F5">
        <v>1.6544966776818391</v>
      </c>
      <c r="G5">
        <v>5.3445988748649711</v>
      </c>
      <c r="H5">
        <v>1.6533334753646656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2018-12-20T20:14:04Z</dcterms:modified>
</cp:coreProperties>
</file>