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kmille01\OneDrive - Environmental Protection Agency (EPA)\Profile\Documents\STICS Myself\Journal of Separation Science\New Datasets for SciHub in Sept\"/>
    </mc:Choice>
  </mc:AlternateContent>
  <xr:revisionPtr revIDLastSave="0" documentId="13_ncr:1_{C9432397-86FF-403F-B00E-5F7208FA7E5F}" xr6:coauthVersionLast="45" xr6:coauthVersionMax="45" xr10:uidLastSave="{00000000-0000-0000-0000-000000000000}"/>
  <bookViews>
    <workbookView xWindow="1560" yWindow="960" windowWidth="18930" windowHeight="9960" tabRatio="839" xr2:uid="{00000000-000D-0000-FFFF-FFFF00000000}"/>
  </bookViews>
  <sheets>
    <sheet name="29.8cm data workup #1" sheetId="30" r:id="rId1"/>
    <sheet name="29.8cm workup #2 10.30.2018_9" sheetId="33" r:id="rId2"/>
    <sheet name="30.3cm data workup" sheetId="35" r:id="rId3"/>
    <sheet name="ALL columns compiled" sheetId="12" r:id="rId4"/>
    <sheet name="Resolution (100 vs 75 um id)" sheetId="2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2" l="1"/>
  <c r="B4" i="12"/>
  <c r="B5" i="12"/>
  <c r="B2" i="12"/>
  <c r="L18" i="35"/>
  <c r="M18" i="35" s="1"/>
  <c r="K18" i="35"/>
  <c r="L13" i="35"/>
  <c r="M13" i="35" s="1"/>
  <c r="K13" i="35"/>
  <c r="L8" i="35"/>
  <c r="M8" i="35" s="1"/>
  <c r="K8" i="35"/>
  <c r="L3" i="35"/>
  <c r="M3" i="35" s="1"/>
  <c r="K3" i="35"/>
  <c r="L18" i="33"/>
  <c r="M18" i="33" s="1"/>
  <c r="K18" i="33"/>
  <c r="L13" i="33"/>
  <c r="M13" i="33" s="1"/>
  <c r="K13" i="33"/>
  <c r="L8" i="33"/>
  <c r="M8" i="33" s="1"/>
  <c r="K8" i="33"/>
  <c r="L3" i="33"/>
  <c r="M3" i="33" s="1"/>
  <c r="K3" i="33"/>
  <c r="N3" i="33" l="1"/>
  <c r="N8" i="35"/>
  <c r="N13" i="35"/>
  <c r="N18" i="35"/>
  <c r="N3" i="35"/>
  <c r="N18" i="33"/>
  <c r="N8" i="33"/>
  <c r="N13" i="33"/>
  <c r="A25" i="22" l="1"/>
  <c r="A24" i="22"/>
  <c r="A23" i="22"/>
  <c r="A22" i="22"/>
  <c r="L18" i="30"/>
  <c r="M18" i="30" s="1"/>
  <c r="K18" i="30"/>
  <c r="L13" i="30"/>
  <c r="M13" i="30" s="1"/>
  <c r="K13" i="30"/>
  <c r="L8" i="30"/>
  <c r="M8" i="30" s="1"/>
  <c r="K8" i="30"/>
  <c r="L3" i="30"/>
  <c r="M3" i="30" s="1"/>
  <c r="K3" i="30"/>
  <c r="N3" i="30" l="1"/>
  <c r="N8" i="30"/>
  <c r="N13" i="30"/>
  <c r="N18" i="30"/>
</calcChain>
</file>

<file path=xl/sharedStrings.xml><?xml version="1.0" encoding="utf-8"?>
<sst xmlns="http://schemas.openxmlformats.org/spreadsheetml/2006/main" count="320" uniqueCount="45">
  <si>
    <t>nc</t>
  </si>
  <si>
    <t>peak width average (sec)</t>
  </si>
  <si>
    <t>gradient time (min)</t>
  </si>
  <si>
    <t>peak width average (min)</t>
  </si>
  <si>
    <t>15.1 cm</t>
  </si>
  <si>
    <t>PC</t>
  </si>
  <si>
    <t>SW</t>
  </si>
  <si>
    <t>Rcis 787 and 18_0</t>
  </si>
  <si>
    <t>R 787 18_0 and trans</t>
  </si>
  <si>
    <t>R_TGs</t>
  </si>
  <si>
    <t>R_14_16</t>
  </si>
  <si>
    <t>30.3 cm</t>
  </si>
  <si>
    <t>30 cm</t>
  </si>
  <si>
    <t>15.3 cm</t>
  </si>
  <si>
    <t>14.6 cm</t>
  </si>
  <si>
    <t>TGs</t>
  </si>
  <si>
    <t>14:0 and 16:1</t>
  </si>
  <si>
    <t>30.2 cm</t>
  </si>
  <si>
    <t>29.8 cm</t>
  </si>
  <si>
    <t>29.8 cm #2</t>
  </si>
  <si>
    <t>Rcis787 and trans</t>
  </si>
  <si>
    <t>30.3 cm_100</t>
  </si>
  <si>
    <t>30.2_75</t>
  </si>
  <si>
    <t>30.3_75</t>
  </si>
  <si>
    <t>29.8_100 #2</t>
  </si>
  <si>
    <t>29.8_100</t>
  </si>
  <si>
    <t>30.3 cm_100 um id</t>
  </si>
  <si>
    <t>30.2 cm_75 um id</t>
  </si>
  <si>
    <t>30.3_100 um id</t>
  </si>
  <si>
    <t>30_75 um id</t>
  </si>
  <si>
    <t>Separation window</t>
  </si>
  <si>
    <t>Peak Capacity</t>
  </si>
  <si>
    <t>Gradient Rate %</t>
  </si>
  <si>
    <t>Retention time (min)</t>
  </si>
  <si>
    <r>
      <t>Peak width (4</t>
    </r>
    <r>
      <rPr>
        <sz val="11"/>
        <color theme="1"/>
        <rFont val="Calibri"/>
        <family val="2"/>
      </rPr>
      <t>σ)</t>
    </r>
  </si>
  <si>
    <t>PC 14:0_14:0</t>
  </si>
  <si>
    <t>PC 16:1_16:1</t>
  </si>
  <si>
    <t>cis PC 18:1_18:1</t>
  </si>
  <si>
    <t>PC 18:0_18:2</t>
  </si>
  <si>
    <t>trans PC 18:1_18:1</t>
  </si>
  <si>
    <t>TG 18:1</t>
  </si>
  <si>
    <t>TG 18:0</t>
  </si>
  <si>
    <t>cis 18:1_18:1 and 18:0_18:2</t>
  </si>
  <si>
    <t>18:0_18:2 and trans 18:1_18:1</t>
  </si>
  <si>
    <t>cis18:1_18:1 and trans18:1_18:1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</si>
</sst>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9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2"/>
          <c:order val="0"/>
          <c:tx>
            <c:v>29.8_100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compiled'!$E$2:$E$5</c:f>
              <c:numCache>
                <c:formatCode>0.0</c:formatCode>
                <c:ptCount val="4"/>
                <c:pt idx="0">
                  <c:v>9.5846000000000018</c:v>
                </c:pt>
                <c:pt idx="1">
                  <c:v>19.114200000000004</c:v>
                </c:pt>
                <c:pt idx="2">
                  <c:v>42.763500000000008</c:v>
                </c:pt>
                <c:pt idx="3">
                  <c:v>98.584000000000003</c:v>
                </c:pt>
              </c:numCache>
            </c:numRef>
          </c:xVal>
          <c:yVal>
            <c:numRef>
              <c:f>'ALL columns compiled'!$F$2:$F$5</c:f>
              <c:numCache>
                <c:formatCode>0.0</c:formatCode>
                <c:ptCount val="4"/>
                <c:pt idx="0">
                  <c:v>99.717843080707937</c:v>
                </c:pt>
                <c:pt idx="1">
                  <c:v>156.39813498173271</c:v>
                </c:pt>
                <c:pt idx="2">
                  <c:v>236.2558934576808</c:v>
                </c:pt>
                <c:pt idx="3">
                  <c:v>285.55183646540979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0F-465A-ACD6-381F305279EC}"/>
            </c:ext>
          </c:extLst>
        </c:ser>
        <c:ser>
          <c:idx val="0"/>
          <c:order val="1"/>
          <c:tx>
            <c:v>29.8_100_2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columns compiled'!$I$2:$I$5</c:f>
              <c:numCache>
                <c:formatCode>0.0</c:formatCode>
                <c:ptCount val="4"/>
                <c:pt idx="0">
                  <c:v>8.1431000000000004</c:v>
                </c:pt>
                <c:pt idx="1">
                  <c:v>16.680800000000005</c:v>
                </c:pt>
                <c:pt idx="2">
                  <c:v>37.101200000000006</c:v>
                </c:pt>
                <c:pt idx="3">
                  <c:v>82.950999999999993</c:v>
                </c:pt>
              </c:numCache>
            </c:numRef>
          </c:xVal>
          <c:yVal>
            <c:numRef>
              <c:f>'ALL columns compiled'!$J$2:$J$5</c:f>
              <c:numCache>
                <c:formatCode>0.0</c:formatCode>
                <c:ptCount val="4"/>
                <c:pt idx="0">
                  <c:v>94.405470065395519</c:v>
                </c:pt>
                <c:pt idx="1">
                  <c:v>146.67230169537413</c:v>
                </c:pt>
                <c:pt idx="2">
                  <c:v>217.91984067445389</c:v>
                </c:pt>
                <c:pt idx="3">
                  <c:v>262.68628219775064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0F-465A-ACD6-381F305279EC}"/>
            </c:ext>
          </c:extLst>
        </c:ser>
        <c:ser>
          <c:idx val="1"/>
          <c:order val="2"/>
          <c:tx>
            <c:v>30.3_100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columns compiled'!$M$2:$M$5</c:f>
              <c:numCache>
                <c:formatCode>0.0</c:formatCode>
                <c:ptCount val="4"/>
                <c:pt idx="0">
                  <c:v>8.5201000000000029</c:v>
                </c:pt>
                <c:pt idx="1">
                  <c:v>18.309599999999996</c:v>
                </c:pt>
                <c:pt idx="2">
                  <c:v>42.038600000000002</c:v>
                </c:pt>
                <c:pt idx="3">
                  <c:v>90.895999999999987</c:v>
                </c:pt>
              </c:numCache>
            </c:numRef>
          </c:xVal>
          <c:yVal>
            <c:numRef>
              <c:f>'ALL columns compiled'!$N$2:$N$5</c:f>
              <c:numCache>
                <c:formatCode>0.0</c:formatCode>
                <c:ptCount val="4"/>
                <c:pt idx="0">
                  <c:v>96.373440311809759</c:v>
                </c:pt>
                <c:pt idx="1">
                  <c:v>164.68160760637394</c:v>
                </c:pt>
                <c:pt idx="2">
                  <c:v>240.03579943220205</c:v>
                </c:pt>
                <c:pt idx="3">
                  <c:v>282.13593400548331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0F-465A-ACD6-381F30527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037728"/>
        <c:axId val="516035768"/>
      </c:scatterChart>
      <c:valAx>
        <c:axId val="51603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035768"/>
        <c:crosses val="autoZero"/>
        <c:crossBetween val="midCat"/>
        <c:majorUnit val="5"/>
      </c:valAx>
      <c:valAx>
        <c:axId val="516035768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03772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2"/>
          <c:order val="0"/>
          <c:tx>
            <c:v>29.8_100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compiled'!$E$2:$E$5</c:f>
              <c:numCache>
                <c:formatCode>0.0</c:formatCode>
                <c:ptCount val="4"/>
                <c:pt idx="0">
                  <c:v>9.5846000000000018</c:v>
                </c:pt>
                <c:pt idx="1">
                  <c:v>19.114200000000004</c:v>
                </c:pt>
                <c:pt idx="2">
                  <c:v>42.763500000000008</c:v>
                </c:pt>
                <c:pt idx="3">
                  <c:v>98.584000000000003</c:v>
                </c:pt>
              </c:numCache>
            </c:numRef>
          </c:xVal>
          <c:yVal>
            <c:numRef>
              <c:f>'ALL columns compiled'!$F$2:$F$5</c:f>
              <c:numCache>
                <c:formatCode>0.0</c:formatCode>
                <c:ptCount val="4"/>
                <c:pt idx="0">
                  <c:v>99.717843080707937</c:v>
                </c:pt>
                <c:pt idx="1">
                  <c:v>156.39813498173271</c:v>
                </c:pt>
                <c:pt idx="2">
                  <c:v>236.2558934576808</c:v>
                </c:pt>
                <c:pt idx="3">
                  <c:v>285.55183646540979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76-416F-A9AA-FDB538C0FA7F}"/>
            </c:ext>
          </c:extLst>
        </c:ser>
        <c:ser>
          <c:idx val="0"/>
          <c:order val="1"/>
          <c:tx>
            <c:v>29.8_100_2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columns compiled'!$I$2:$I$5</c:f>
              <c:numCache>
                <c:formatCode>0.0</c:formatCode>
                <c:ptCount val="4"/>
                <c:pt idx="0">
                  <c:v>8.1431000000000004</c:v>
                </c:pt>
                <c:pt idx="1">
                  <c:v>16.680800000000005</c:v>
                </c:pt>
                <c:pt idx="2">
                  <c:v>37.101200000000006</c:v>
                </c:pt>
                <c:pt idx="3">
                  <c:v>82.950999999999993</c:v>
                </c:pt>
              </c:numCache>
            </c:numRef>
          </c:xVal>
          <c:yVal>
            <c:numRef>
              <c:f>'ALL columns compiled'!$J$2:$J$5</c:f>
              <c:numCache>
                <c:formatCode>0.0</c:formatCode>
                <c:ptCount val="4"/>
                <c:pt idx="0">
                  <c:v>94.405470065395519</c:v>
                </c:pt>
                <c:pt idx="1">
                  <c:v>146.67230169537413</c:v>
                </c:pt>
                <c:pt idx="2">
                  <c:v>217.91984067445389</c:v>
                </c:pt>
                <c:pt idx="3">
                  <c:v>262.68628219775064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76-416F-A9AA-FDB538C0FA7F}"/>
            </c:ext>
          </c:extLst>
        </c:ser>
        <c:ser>
          <c:idx val="1"/>
          <c:order val="2"/>
          <c:tx>
            <c:v>30_75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columns compiled'!$Q$2:$Q$5</c:f>
              <c:numCache>
                <c:formatCode>0.0</c:formatCode>
                <c:ptCount val="4"/>
                <c:pt idx="0">
                  <c:v>5.9075999999999986</c:v>
                </c:pt>
                <c:pt idx="1">
                  <c:v>11.575200000000002</c:v>
                </c:pt>
                <c:pt idx="2">
                  <c:v>24.54160000000001</c:v>
                </c:pt>
                <c:pt idx="3">
                  <c:v>53.905499999999989</c:v>
                </c:pt>
              </c:numCache>
            </c:numRef>
          </c:xVal>
          <c:yVal>
            <c:numRef>
              <c:f>'ALL columns compiled'!$R$2:$R$5</c:f>
              <c:numCache>
                <c:formatCode>0.0</c:formatCode>
                <c:ptCount val="4"/>
                <c:pt idx="0">
                  <c:v>81.370251120593963</c:v>
                </c:pt>
                <c:pt idx="1">
                  <c:v>146.22777499299494</c:v>
                </c:pt>
                <c:pt idx="2">
                  <c:v>189.07175702832868</c:v>
                </c:pt>
                <c:pt idx="3">
                  <c:v>266.82562500454969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76-416F-A9AA-FDB538C0FA7F}"/>
            </c:ext>
          </c:extLst>
        </c:ser>
        <c:ser>
          <c:idx val="2"/>
          <c:order val="3"/>
          <c:tx>
            <c:v>30.2_75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columns compiled'!$U$2:$U$5</c:f>
              <c:numCache>
                <c:formatCode>0.0</c:formatCode>
                <c:ptCount val="4"/>
                <c:pt idx="0">
                  <c:v>5.6157000000000004</c:v>
                </c:pt>
                <c:pt idx="1">
                  <c:v>11.015700000000002</c:v>
                </c:pt>
                <c:pt idx="2">
                  <c:v>23.798500000000004</c:v>
                </c:pt>
                <c:pt idx="3">
                  <c:v>52.697099999999992</c:v>
                </c:pt>
              </c:numCache>
            </c:numRef>
          </c:xVal>
          <c:yVal>
            <c:numRef>
              <c:f>'ALL columns compiled'!$V$2:$V$5</c:f>
              <c:numCache>
                <c:formatCode>0.0</c:formatCode>
                <c:ptCount val="4"/>
                <c:pt idx="0">
                  <c:v>74.07838766098061</c:v>
                </c:pt>
                <c:pt idx="1">
                  <c:v>147.60754529483793</c:v>
                </c:pt>
                <c:pt idx="2">
                  <c:v>213.56509897468524</c:v>
                </c:pt>
                <c:pt idx="3">
                  <c:v>286.84335015373932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76-416F-A9AA-FDB538C0FA7F}"/>
            </c:ext>
          </c:extLst>
        </c:ser>
        <c:ser>
          <c:idx val="3"/>
          <c:order val="4"/>
          <c:tx>
            <c:v>30.3_75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'ALL columns compiled'!$Y$2:$Y$5</c:f>
              <c:numCache>
                <c:formatCode>0.0</c:formatCode>
                <c:ptCount val="4"/>
                <c:pt idx="0">
                  <c:v>5.5731000000000002</c:v>
                </c:pt>
                <c:pt idx="1">
                  <c:v>10.921099999999999</c:v>
                </c:pt>
                <c:pt idx="2">
                  <c:v>23.238199999999999</c:v>
                </c:pt>
                <c:pt idx="3">
                  <c:v>50.782200000000003</c:v>
                </c:pt>
              </c:numCache>
            </c:numRef>
          </c:xVal>
          <c:yVal>
            <c:numRef>
              <c:f>'ALL columns compiled'!$Z$2:$Z$5</c:f>
              <c:numCache>
                <c:formatCode>0.0</c:formatCode>
                <c:ptCount val="4"/>
                <c:pt idx="0">
                  <c:v>73.248527065935107</c:v>
                </c:pt>
                <c:pt idx="1">
                  <c:v>130.78740200926109</c:v>
                </c:pt>
                <c:pt idx="2">
                  <c:v>199.49663879184428</c:v>
                </c:pt>
                <c:pt idx="3">
                  <c:v>251.10065694368751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76-416F-A9AA-FDB538C0FA7F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'ALL columns compiled'!$M$2:$M$5</c:f>
              <c:numCache>
                <c:formatCode>0.0</c:formatCode>
                <c:ptCount val="4"/>
                <c:pt idx="0">
                  <c:v>8.5201000000000029</c:v>
                </c:pt>
                <c:pt idx="1">
                  <c:v>18.309599999999996</c:v>
                </c:pt>
                <c:pt idx="2">
                  <c:v>42.038600000000002</c:v>
                </c:pt>
                <c:pt idx="3">
                  <c:v>90.895999999999987</c:v>
                </c:pt>
              </c:numCache>
            </c:numRef>
          </c:xVal>
          <c:yVal>
            <c:numRef>
              <c:f>'ALL columns compiled'!$N$2:$N$5</c:f>
              <c:numCache>
                <c:formatCode>0.0</c:formatCode>
                <c:ptCount val="4"/>
                <c:pt idx="0">
                  <c:v>96.373440311809759</c:v>
                </c:pt>
                <c:pt idx="1">
                  <c:v>164.68160760637394</c:v>
                </c:pt>
                <c:pt idx="2">
                  <c:v>240.03579943220205</c:v>
                </c:pt>
                <c:pt idx="3">
                  <c:v>282.13593400548331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76-416F-A9AA-FDB538C0F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036160"/>
        <c:axId val="516036944"/>
      </c:scatterChart>
      <c:valAx>
        <c:axId val="516036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Separation Window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036944"/>
        <c:crosses val="autoZero"/>
        <c:crossBetween val="midCat"/>
        <c:majorUnit val="5"/>
      </c:valAx>
      <c:valAx>
        <c:axId val="516036944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03616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2"/>
          <c:order val="0"/>
          <c:tx>
            <c:v>29.8_100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'ALL columns compiled'!$B$2:$B$5</c:f>
              <c:numCache>
                <c:formatCode>General</c:formatCode>
                <c:ptCount val="4"/>
                <c:pt idx="0">
                  <c:v>0.25</c:v>
                </c:pt>
                <c:pt idx="1">
                  <c:v>0.35355339059327379</c:v>
                </c:pt>
                <c:pt idx="2">
                  <c:v>0.5</c:v>
                </c:pt>
                <c:pt idx="3">
                  <c:v>0.70710678118654757</c:v>
                </c:pt>
              </c:numCache>
            </c:numRef>
          </c:xVal>
          <c:yVal>
            <c:numRef>
              <c:f>'ALL columns compiled'!$F$2:$F$5</c:f>
              <c:numCache>
                <c:formatCode>0.0</c:formatCode>
                <c:ptCount val="4"/>
                <c:pt idx="0">
                  <c:v>99.717843080707937</c:v>
                </c:pt>
                <c:pt idx="1">
                  <c:v>156.39813498173271</c:v>
                </c:pt>
                <c:pt idx="2">
                  <c:v>236.2558934576808</c:v>
                </c:pt>
                <c:pt idx="3">
                  <c:v>285.55183646540979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96-40BB-9FE3-06DAC104605A}"/>
            </c:ext>
          </c:extLst>
        </c:ser>
        <c:ser>
          <c:idx val="0"/>
          <c:order val="1"/>
          <c:tx>
            <c:v>29.8_100_2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columns compiled'!$B$2:$B$5</c:f>
              <c:numCache>
                <c:formatCode>General</c:formatCode>
                <c:ptCount val="4"/>
                <c:pt idx="0">
                  <c:v>0.25</c:v>
                </c:pt>
                <c:pt idx="1">
                  <c:v>0.35355339059327379</c:v>
                </c:pt>
                <c:pt idx="2">
                  <c:v>0.5</c:v>
                </c:pt>
                <c:pt idx="3">
                  <c:v>0.70710678118654757</c:v>
                </c:pt>
              </c:numCache>
            </c:numRef>
          </c:xVal>
          <c:yVal>
            <c:numRef>
              <c:f>'ALL columns compiled'!$J$2:$J$5</c:f>
              <c:numCache>
                <c:formatCode>0.0</c:formatCode>
                <c:ptCount val="4"/>
                <c:pt idx="0">
                  <c:v>94.405470065395519</c:v>
                </c:pt>
                <c:pt idx="1">
                  <c:v>146.67230169537413</c:v>
                </c:pt>
                <c:pt idx="2">
                  <c:v>217.91984067445389</c:v>
                </c:pt>
                <c:pt idx="3">
                  <c:v>262.68628219775064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96-40BB-9FE3-06DAC104605A}"/>
            </c:ext>
          </c:extLst>
        </c:ser>
        <c:ser>
          <c:idx val="1"/>
          <c:order val="2"/>
          <c:tx>
            <c:v>30_75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'ALL columns compiled'!$B$2:$B$5</c:f>
              <c:numCache>
                <c:formatCode>General</c:formatCode>
                <c:ptCount val="4"/>
                <c:pt idx="0">
                  <c:v>0.25</c:v>
                </c:pt>
                <c:pt idx="1">
                  <c:v>0.35355339059327379</c:v>
                </c:pt>
                <c:pt idx="2">
                  <c:v>0.5</c:v>
                </c:pt>
                <c:pt idx="3">
                  <c:v>0.70710678118654757</c:v>
                </c:pt>
              </c:numCache>
            </c:numRef>
          </c:xVal>
          <c:yVal>
            <c:numRef>
              <c:f>'ALL columns compiled'!$R$2:$R$5</c:f>
              <c:numCache>
                <c:formatCode>0.0</c:formatCode>
                <c:ptCount val="4"/>
                <c:pt idx="0">
                  <c:v>81.370251120593963</c:v>
                </c:pt>
                <c:pt idx="1">
                  <c:v>146.22777499299494</c:v>
                </c:pt>
                <c:pt idx="2">
                  <c:v>189.07175702832868</c:v>
                </c:pt>
                <c:pt idx="3">
                  <c:v>266.82562500454969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96-40BB-9FE3-06DAC104605A}"/>
            </c:ext>
          </c:extLst>
        </c:ser>
        <c:ser>
          <c:idx val="2"/>
          <c:order val="3"/>
          <c:tx>
            <c:v>30.2_75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'ALL columns compiled'!$B$2:$B$5</c:f>
              <c:numCache>
                <c:formatCode>General</c:formatCode>
                <c:ptCount val="4"/>
                <c:pt idx="0">
                  <c:v>0.25</c:v>
                </c:pt>
                <c:pt idx="1">
                  <c:v>0.35355339059327379</c:v>
                </c:pt>
                <c:pt idx="2">
                  <c:v>0.5</c:v>
                </c:pt>
                <c:pt idx="3">
                  <c:v>0.70710678118654757</c:v>
                </c:pt>
              </c:numCache>
            </c:numRef>
          </c:xVal>
          <c:yVal>
            <c:numRef>
              <c:f>'ALL columns compiled'!$V$2:$V$5</c:f>
              <c:numCache>
                <c:formatCode>0.0</c:formatCode>
                <c:ptCount val="4"/>
                <c:pt idx="0">
                  <c:v>74.07838766098061</c:v>
                </c:pt>
                <c:pt idx="1">
                  <c:v>147.60754529483793</c:v>
                </c:pt>
                <c:pt idx="2">
                  <c:v>213.56509897468524</c:v>
                </c:pt>
                <c:pt idx="3">
                  <c:v>286.84335015373932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96-40BB-9FE3-06DAC104605A}"/>
            </c:ext>
          </c:extLst>
        </c:ser>
        <c:ser>
          <c:idx val="3"/>
          <c:order val="4"/>
          <c:tx>
            <c:v>30.3_75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'ALL columns compiled'!$B$2:$B$5</c:f>
              <c:numCache>
                <c:formatCode>General</c:formatCode>
                <c:ptCount val="4"/>
                <c:pt idx="0">
                  <c:v>0.25</c:v>
                </c:pt>
                <c:pt idx="1">
                  <c:v>0.35355339059327379</c:v>
                </c:pt>
                <c:pt idx="2">
                  <c:v>0.5</c:v>
                </c:pt>
                <c:pt idx="3">
                  <c:v>0.70710678118654757</c:v>
                </c:pt>
              </c:numCache>
            </c:numRef>
          </c:xVal>
          <c:yVal>
            <c:numRef>
              <c:f>'ALL columns compiled'!$Z$2:$Z$5</c:f>
              <c:numCache>
                <c:formatCode>0.0</c:formatCode>
                <c:ptCount val="4"/>
                <c:pt idx="0">
                  <c:v>73.248527065935107</c:v>
                </c:pt>
                <c:pt idx="1">
                  <c:v>130.78740200926109</c:v>
                </c:pt>
                <c:pt idx="2">
                  <c:v>199.49663879184428</c:v>
                </c:pt>
                <c:pt idx="3">
                  <c:v>251.10065694368751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96-40BB-9FE3-06DAC104605A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'ALL columns compiled'!$B$2:$B$5</c:f>
              <c:numCache>
                <c:formatCode>General</c:formatCode>
                <c:ptCount val="4"/>
                <c:pt idx="0">
                  <c:v>0.25</c:v>
                </c:pt>
                <c:pt idx="1">
                  <c:v>0.35355339059327379</c:v>
                </c:pt>
                <c:pt idx="2">
                  <c:v>0.5</c:v>
                </c:pt>
                <c:pt idx="3">
                  <c:v>0.70710678118654757</c:v>
                </c:pt>
              </c:numCache>
            </c:numRef>
          </c:xVal>
          <c:yVal>
            <c:numRef>
              <c:f>'ALL columns compiled'!$N$2:$N$5</c:f>
              <c:numCache>
                <c:formatCode>0.0</c:formatCode>
                <c:ptCount val="4"/>
                <c:pt idx="0">
                  <c:v>96.373440311809759</c:v>
                </c:pt>
                <c:pt idx="1">
                  <c:v>164.68160760637394</c:v>
                </c:pt>
                <c:pt idx="2">
                  <c:v>240.03579943220205</c:v>
                </c:pt>
                <c:pt idx="3">
                  <c:v>282.13593400548331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B96-40BB-9FE3-06DAC1046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037336"/>
        <c:axId val="542604656"/>
      </c:scatterChart>
      <c:valAx>
        <c:axId val="516037336"/>
        <c:scaling>
          <c:orientation val="minMax"/>
          <c:max val="0.8"/>
          <c:min val="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(1/gradient%)^1/2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2604656"/>
        <c:crosses val="autoZero"/>
        <c:crossBetween val="midCat"/>
        <c:majorUnit val="0.2"/>
        <c:minorUnit val="0.1"/>
      </c:valAx>
      <c:valAx>
        <c:axId val="54260465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Peak Capacity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03733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id)'!$G$22:$G$25</c:f>
              <c:numCache>
                <c:formatCode>0.0</c:formatCode>
                <c:ptCount val="4"/>
                <c:pt idx="0">
                  <c:v>3.6409822850514453</c:v>
                </c:pt>
                <c:pt idx="1">
                  <c:v>2.8243477887482289</c:v>
                </c:pt>
                <c:pt idx="2">
                  <c:v>2.0988619306565224</c:v>
                </c:pt>
                <c:pt idx="3">
                  <c:v>1.1176853332684571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2B-4132-B347-5264DC82F9CA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id)'!$H$22:$H$25</c:f>
              <c:numCache>
                <c:formatCode>0.0</c:formatCode>
                <c:ptCount val="4"/>
                <c:pt idx="0">
                  <c:v>4.0389437970202646</c:v>
                </c:pt>
                <c:pt idx="1">
                  <c:v>2.9403437261067245</c:v>
                </c:pt>
                <c:pt idx="2">
                  <c:v>2.2731139619559886</c:v>
                </c:pt>
                <c:pt idx="3">
                  <c:v>1.2042977655082376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2B-4132-B347-5264DC82F9CA}"/>
            </c:ext>
          </c:extLst>
        </c:ser>
        <c:ser>
          <c:idx val="0"/>
          <c:order val="2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id)'!$F$22:$F$25</c:f>
              <c:numCache>
                <c:formatCode>0.0</c:formatCode>
                <c:ptCount val="4"/>
                <c:pt idx="0">
                  <c:v>4.557613543017033</c:v>
                </c:pt>
                <c:pt idx="1">
                  <c:v>3.4160874498546034</c:v>
                </c:pt>
                <c:pt idx="2">
                  <c:v>2.3747405474837073</c:v>
                </c:pt>
                <c:pt idx="3">
                  <c:v>1.1771784864625654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2B-4132-B347-5264DC82F9CA}"/>
            </c:ext>
          </c:extLst>
        </c:ser>
        <c:ser>
          <c:idx val="6"/>
          <c:order val="3"/>
          <c:tx>
            <c:v>29.8_100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id)'!$C$22:$C$25</c:f>
              <c:numCache>
                <c:formatCode>0.0</c:formatCode>
                <c:ptCount val="4"/>
                <c:pt idx="0">
                  <c:v>3.9368514220171136</c:v>
                </c:pt>
                <c:pt idx="1">
                  <c:v>3.5664615653663101</c:v>
                </c:pt>
                <c:pt idx="2">
                  <c:v>2.5003780384171761</c:v>
                </c:pt>
                <c:pt idx="3">
                  <c:v>1.5289278328786948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2B-4132-B347-5264DC82F9CA}"/>
            </c:ext>
          </c:extLst>
        </c:ser>
        <c:ser>
          <c:idx val="3"/>
          <c:order val="4"/>
          <c:tx>
            <c:v>29.8_100_2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id)'!$D$22:$D$25</c:f>
              <c:numCache>
                <c:formatCode>0.0</c:formatCode>
                <c:ptCount val="4"/>
                <c:pt idx="0">
                  <c:v>3.6673989774369753</c:v>
                </c:pt>
                <c:pt idx="1">
                  <c:v>3.2469898804508701</c:v>
                </c:pt>
                <c:pt idx="2">
                  <c:v>2.2921913064272501</c:v>
                </c:pt>
                <c:pt idx="3">
                  <c:v>1.3607140860555755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2B-4132-B347-5264DC82F9CA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id)'!$E$22:$E$25</c:f>
              <c:numCache>
                <c:formatCode>0.0</c:formatCode>
                <c:ptCount val="4"/>
                <c:pt idx="0">
                  <c:v>4.1240391988900083</c:v>
                </c:pt>
                <c:pt idx="1">
                  <c:v>3.4697057986530093</c:v>
                </c:pt>
                <c:pt idx="2">
                  <c:v>2.5036328363602824</c:v>
                </c:pt>
                <c:pt idx="3">
                  <c:v>1.4388644870935228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82B-4132-B347-5264DC82F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030696"/>
        <c:axId val="431032656"/>
      </c:scatterChart>
      <c:valAx>
        <c:axId val="431030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1032656"/>
        <c:crosses val="autoZero"/>
        <c:crossBetween val="midCat"/>
      </c:valAx>
      <c:valAx>
        <c:axId val="431032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1030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id)'!$N$22:$N$25</c:f>
              <c:numCache>
                <c:formatCode>0.0</c:formatCode>
                <c:ptCount val="4"/>
                <c:pt idx="0">
                  <c:v>8.7840038330804564</c:v>
                </c:pt>
                <c:pt idx="1">
                  <c:v>6.5298799056626526</c:v>
                </c:pt>
                <c:pt idx="2">
                  <c:v>3.4333081509194416</c:v>
                </c:pt>
                <c:pt idx="3">
                  <c:v>1.4918165989552976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38-44AF-854D-D9ACA872075A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id)'!$O$22:$O$25</c:f>
              <c:numCache>
                <c:formatCode>0.0</c:formatCode>
                <c:ptCount val="4"/>
                <c:pt idx="0">
                  <c:v>9.1736769064710995</c:v>
                </c:pt>
                <c:pt idx="1">
                  <c:v>5.6371511654887385</c:v>
                </c:pt>
                <c:pt idx="2">
                  <c:v>3.5984190142612764</c:v>
                </c:pt>
                <c:pt idx="3">
                  <c:v>1.5449274661827472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38-44AF-854D-D9ACA872075A}"/>
            </c:ext>
          </c:extLst>
        </c:ser>
        <c:ser>
          <c:idx val="0"/>
          <c:order val="2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id)'!$M$22:$M$25</c:f>
              <c:numCache>
                <c:formatCode>0.0</c:formatCode>
                <c:ptCount val="4"/>
                <c:pt idx="0">
                  <c:v>7.316910650601284</c:v>
                </c:pt>
                <c:pt idx="1">
                  <c:v>5.0871651699065259</c:v>
                </c:pt>
                <c:pt idx="2">
                  <c:v>3.223242464855951</c:v>
                </c:pt>
                <c:pt idx="3">
                  <c:v>1.5130689031998328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38-44AF-854D-D9ACA872075A}"/>
            </c:ext>
          </c:extLst>
        </c:ser>
        <c:ser>
          <c:idx val="6"/>
          <c:order val="3"/>
          <c:tx>
            <c:v>29.8_100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id)'!$J$22:$J$25</c:f>
              <c:numCache>
                <c:formatCode>0.0</c:formatCode>
                <c:ptCount val="4"/>
                <c:pt idx="0">
                  <c:v>6.4337404149157003</c:v>
                </c:pt>
                <c:pt idx="1">
                  <c:v>5.3866315383042567</c:v>
                </c:pt>
                <c:pt idx="2">
                  <c:v>3.5669204426457282</c:v>
                </c:pt>
                <c:pt idx="3">
                  <c:v>1.9926958489789595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38-44AF-854D-D9ACA872075A}"/>
            </c:ext>
          </c:extLst>
        </c:ser>
        <c:ser>
          <c:idx val="3"/>
          <c:order val="4"/>
          <c:tx>
            <c:v>29.8_100_2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id)'!$K$22:$K$25</c:f>
              <c:numCache>
                <c:formatCode>0.0</c:formatCode>
                <c:ptCount val="4"/>
                <c:pt idx="0">
                  <c:v>5.9798530923537125</c:v>
                </c:pt>
                <c:pt idx="1">
                  <c:v>4.970895933296652</c:v>
                </c:pt>
                <c:pt idx="2">
                  <c:v>3.283600315106495</c:v>
                </c:pt>
                <c:pt idx="3">
                  <c:v>1.820344324102857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38-44AF-854D-D9ACA872075A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id)'!$L$22:$L$25</c:f>
              <c:numCache>
                <c:formatCode>0.0</c:formatCode>
                <c:ptCount val="4"/>
                <c:pt idx="0">
                  <c:v>6.6762763808415961</c:v>
                </c:pt>
                <c:pt idx="1">
                  <c:v>5.3706787879902791</c:v>
                </c:pt>
                <c:pt idx="2">
                  <c:v>3.5916795103214638</c:v>
                </c:pt>
                <c:pt idx="3">
                  <c:v>1.8651911308978795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38-44AF-854D-D9ACA8720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033440"/>
        <c:axId val="431033048"/>
      </c:scatterChart>
      <c:valAx>
        <c:axId val="431033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1033048"/>
        <c:crosses val="autoZero"/>
        <c:crossBetween val="midCat"/>
      </c:valAx>
      <c:valAx>
        <c:axId val="431033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1033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id)'!$AB$22:$AB$25</c:f>
              <c:numCache>
                <c:formatCode>0.0</c:formatCode>
                <c:ptCount val="4"/>
                <c:pt idx="0">
                  <c:v>35.9221538000835</c:v>
                </c:pt>
                <c:pt idx="1">
                  <c:v>26.524112052437932</c:v>
                </c:pt>
                <c:pt idx="2">
                  <c:v>15.822080820532213</c:v>
                </c:pt>
                <c:pt idx="3">
                  <c:v>10.131435967359073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C3-41C8-87EE-96ADD8304148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id)'!$AC$22:$AC$25</c:f>
              <c:numCache>
                <c:formatCode>0.0</c:formatCode>
                <c:ptCount val="4"/>
                <c:pt idx="0">
                  <c:v>36.668897435027546</c:v>
                </c:pt>
                <c:pt idx="1">
                  <c:v>24.100457894752562</c:v>
                </c:pt>
                <c:pt idx="2">
                  <c:v>18.708731499139478</c:v>
                </c:pt>
                <c:pt idx="3">
                  <c:v>11.983721883971095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C3-41C8-87EE-96ADD8304148}"/>
            </c:ext>
          </c:extLst>
        </c:ser>
        <c:ser>
          <c:idx val="0"/>
          <c:order val="2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id)'!$AA$22:$AA$25</c:f>
              <c:numCache>
                <c:formatCode>0.0</c:formatCode>
                <c:ptCount val="4"/>
                <c:pt idx="0">
                  <c:v>33.736418738969647</c:v>
                </c:pt>
                <c:pt idx="1">
                  <c:v>24.842792672555664</c:v>
                </c:pt>
                <c:pt idx="2">
                  <c:v>16.768665850673251</c:v>
                </c:pt>
                <c:pt idx="3">
                  <c:v>7.3662557773297843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C3-41C8-87EE-96ADD8304148}"/>
            </c:ext>
          </c:extLst>
        </c:ser>
        <c:ser>
          <c:idx val="6"/>
          <c:order val="3"/>
          <c:tx>
            <c:v>29.8_100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id)'!$X$22:$X$25</c:f>
              <c:numCache>
                <c:formatCode>0.0</c:formatCode>
                <c:ptCount val="4"/>
                <c:pt idx="0">
                  <c:v>40.861612468358686</c:v>
                </c:pt>
                <c:pt idx="1">
                  <c:v>29.066494188010463</c:v>
                </c:pt>
                <c:pt idx="2">
                  <c:v>16.240032218071377</c:v>
                </c:pt>
                <c:pt idx="3">
                  <c:v>10.98568166647374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C3-41C8-87EE-96ADD8304148}"/>
            </c:ext>
          </c:extLst>
        </c:ser>
        <c:ser>
          <c:idx val="3"/>
          <c:order val="4"/>
          <c:tx>
            <c:v>29.8_100_2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id)'!$Y$22:$Y$25</c:f>
              <c:numCache>
                <c:formatCode>0.0</c:formatCode>
                <c:ptCount val="4"/>
                <c:pt idx="0">
                  <c:v>37.861020046219096</c:v>
                </c:pt>
                <c:pt idx="1">
                  <c:v>26.846626588743636</c:v>
                </c:pt>
                <c:pt idx="2">
                  <c:v>15.645324372512135</c:v>
                </c:pt>
                <c:pt idx="3">
                  <c:v>11.738223952471404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C3-41C8-87EE-96ADD8304148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id)'!$Z$22:$Z$25</c:f>
              <c:numCache>
                <c:formatCode>0.0</c:formatCode>
                <c:ptCount val="4"/>
                <c:pt idx="0">
                  <c:v>37.985142733776215</c:v>
                </c:pt>
                <c:pt idx="1">
                  <c:v>32.63139480875148</c:v>
                </c:pt>
                <c:pt idx="2">
                  <c:v>18.24147746374701</c:v>
                </c:pt>
                <c:pt idx="3">
                  <c:v>11.377239774370587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C3-41C8-87EE-96ADD8304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161648"/>
        <c:axId val="380159688"/>
      </c:scatterChart>
      <c:valAx>
        <c:axId val="380161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0159688"/>
        <c:crosses val="autoZero"/>
        <c:crossBetween val="midCat"/>
      </c:valAx>
      <c:valAx>
        <c:axId val="380159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016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id)'!$AI$22:$AI$25</c:f>
              <c:numCache>
                <c:formatCode>0.0</c:formatCode>
                <c:ptCount val="4"/>
                <c:pt idx="0">
                  <c:v>8.7840038330804564</c:v>
                </c:pt>
                <c:pt idx="1">
                  <c:v>6.5298799056626526</c:v>
                </c:pt>
                <c:pt idx="2">
                  <c:v>3.4333081509194416</c:v>
                </c:pt>
                <c:pt idx="3">
                  <c:v>1.4918165989552976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13-4BF2-B207-03A0EF3F649B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id)'!$AJ$22:$AJ$25</c:f>
              <c:numCache>
                <c:formatCode>0.0</c:formatCode>
                <c:ptCount val="4"/>
                <c:pt idx="0">
                  <c:v>9.1736769064710995</c:v>
                </c:pt>
                <c:pt idx="1">
                  <c:v>5.6371511654887385</c:v>
                </c:pt>
                <c:pt idx="2">
                  <c:v>3.5984190142612764</c:v>
                </c:pt>
                <c:pt idx="3">
                  <c:v>1.5449274661827472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13-4BF2-B207-03A0EF3F649B}"/>
            </c:ext>
          </c:extLst>
        </c:ser>
        <c:ser>
          <c:idx val="0"/>
          <c:order val="2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id)'!$AH$22:$AH$25</c:f>
              <c:numCache>
                <c:formatCode>0.0</c:formatCode>
                <c:ptCount val="4"/>
                <c:pt idx="0">
                  <c:v>10.477115483770383</c:v>
                </c:pt>
                <c:pt idx="1">
                  <c:v>6.5686057276817023</c:v>
                </c:pt>
                <c:pt idx="2">
                  <c:v>4.0552047829245428</c:v>
                </c:pt>
                <c:pt idx="3">
                  <c:v>1.786172217328766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13-4BF2-B207-03A0EF3F649B}"/>
            </c:ext>
          </c:extLst>
        </c:ser>
        <c:ser>
          <c:idx val="6"/>
          <c:order val="3"/>
          <c:tx>
            <c:v>29.8_100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id)'!$AE$22:$AE$25</c:f>
              <c:numCache>
                <c:formatCode>0.0</c:formatCode>
                <c:ptCount val="4"/>
                <c:pt idx="0">
                  <c:v>10.694881211635293</c:v>
                </c:pt>
                <c:pt idx="1">
                  <c:v>7.9284451039782251</c:v>
                </c:pt>
                <c:pt idx="2">
                  <c:v>4.8053508230786619</c:v>
                </c:pt>
                <c:pt idx="3">
                  <c:v>2.3685525482515333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013-4BF2-B207-03A0EF3F649B}"/>
            </c:ext>
          </c:extLst>
        </c:ser>
        <c:ser>
          <c:idx val="3"/>
          <c:order val="4"/>
          <c:tx>
            <c:v>29.8_100_2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id)'!$AF$22:$AF$25</c:f>
              <c:numCache>
                <c:formatCode>0.0</c:formatCode>
                <c:ptCount val="4"/>
                <c:pt idx="0">
                  <c:v>9.796885281860078</c:v>
                </c:pt>
                <c:pt idx="1">
                  <c:v>7.145161971533577</c:v>
                </c:pt>
                <c:pt idx="2">
                  <c:v>4.4165637071788906</c:v>
                </c:pt>
                <c:pt idx="3">
                  <c:v>2.1399502600045546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013-4BF2-B207-03A0EF3F649B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id)'!$AG$22:$AG$25</c:f>
              <c:numCache>
                <c:formatCode>0.0</c:formatCode>
                <c:ptCount val="4"/>
                <c:pt idx="0">
                  <c:v>10.441854647843943</c:v>
                </c:pt>
                <c:pt idx="1">
                  <c:v>7.7985226735369455</c:v>
                </c:pt>
                <c:pt idx="2">
                  <c:v>5.0527314865249675</c:v>
                </c:pt>
                <c:pt idx="3">
                  <c:v>2.3125307097067105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013-4BF2-B207-03A0EF3F6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162824"/>
        <c:axId val="380160472"/>
      </c:scatterChart>
      <c:valAx>
        <c:axId val="380162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0160472"/>
        <c:crosses val="autoZero"/>
        <c:crossBetween val="midCat"/>
      </c:valAx>
      <c:valAx>
        <c:axId val="380160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0162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30.3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id)'!$U$22:$U$25</c:f>
              <c:numCache>
                <c:formatCode>0.0</c:formatCode>
                <c:ptCount val="4"/>
                <c:pt idx="0">
                  <c:v>9.6839198326801537</c:v>
                </c:pt>
                <c:pt idx="1">
                  <c:v>7.1484405096734465</c:v>
                </c:pt>
                <c:pt idx="2">
                  <c:v>5.0752599161959173</c:v>
                </c:pt>
                <c:pt idx="3">
                  <c:v>2.5710532479302644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7F-4796-97D1-FD545A45E6F3}"/>
            </c:ext>
          </c:extLst>
        </c:ser>
        <c:ser>
          <c:idx val="2"/>
          <c:order val="1"/>
          <c:tx>
            <c:v>30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id)'!$V$22:$V$25</c:f>
              <c:numCache>
                <c:formatCode>0.0</c:formatCode>
                <c:ptCount val="4"/>
                <c:pt idx="0">
                  <c:v>10.444006592562298</c:v>
                </c:pt>
                <c:pt idx="1">
                  <c:v>7.7070171100418738</c:v>
                </c:pt>
                <c:pt idx="2">
                  <c:v>5.7799458697307875</c:v>
                </c:pt>
                <c:pt idx="3">
                  <c:v>2.9895215482073141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7F-4796-97D1-FD545A45E6F3}"/>
            </c:ext>
          </c:extLst>
        </c:ser>
        <c:ser>
          <c:idx val="0"/>
          <c:order val="2"/>
          <c:tx>
            <c:v>30.2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id)'!$T$22:$T$25</c:f>
              <c:numCache>
                <c:formatCode>0.0</c:formatCode>
                <c:ptCount val="4"/>
                <c:pt idx="0">
                  <c:v>11.265254689975412</c:v>
                </c:pt>
                <c:pt idx="1">
                  <c:v>8.8331785775230216</c:v>
                </c:pt>
                <c:pt idx="2">
                  <c:v>5.7547063272339107</c:v>
                </c:pt>
                <c:pt idx="3">
                  <c:v>2.8202538366972094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7F-4796-97D1-FD545A45E6F3}"/>
            </c:ext>
          </c:extLst>
        </c:ser>
        <c:ser>
          <c:idx val="6"/>
          <c:order val="3"/>
          <c:tx>
            <c:v>29.8_100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id)'!$Q$22:$Q$25</c:f>
              <c:numCache>
                <c:formatCode>0.0</c:formatCode>
                <c:ptCount val="4"/>
                <c:pt idx="0">
                  <c:v>10.820896410407794</c:v>
                </c:pt>
                <c:pt idx="1">
                  <c:v>9.0922580405831521</c:v>
                </c:pt>
                <c:pt idx="2">
                  <c:v>6.160260878760865</c:v>
                </c:pt>
                <c:pt idx="3">
                  <c:v>3.559796831446965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47F-4796-97D1-FD545A45E6F3}"/>
            </c:ext>
          </c:extLst>
        </c:ser>
        <c:ser>
          <c:idx val="3"/>
          <c:order val="4"/>
          <c:tx>
            <c:v>29.8_100_2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id)'!$R$22:$R$25</c:f>
              <c:numCache>
                <c:formatCode>0.0</c:formatCode>
                <c:ptCount val="4"/>
                <c:pt idx="0">
                  <c:v>9.8699627808666346</c:v>
                </c:pt>
                <c:pt idx="1">
                  <c:v>8.436222819736372</c:v>
                </c:pt>
                <c:pt idx="2">
                  <c:v>5.7935533378595974</c:v>
                </c:pt>
                <c:pt idx="3">
                  <c:v>3.2576316785383703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47F-4796-97D1-FD545A45E6F3}"/>
            </c:ext>
          </c:extLst>
        </c:ser>
        <c:ser>
          <c:idx val="4"/>
          <c:order val="5"/>
          <c:tx>
            <c:v>30.3_100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'Resolution (100 vs 75 um id)'!$A$22:$A$25</c:f>
              <c:numCache>
                <c:formatCode>General</c:formatCode>
                <c:ptCount val="4"/>
                <c:pt idx="0">
                  <c:v>0.70710678118654757</c:v>
                </c:pt>
                <c:pt idx="1">
                  <c:v>0.5</c:v>
                </c:pt>
                <c:pt idx="2">
                  <c:v>0.35355339059327379</c:v>
                </c:pt>
                <c:pt idx="3">
                  <c:v>0.25</c:v>
                </c:pt>
              </c:numCache>
            </c:numRef>
          </c:xVal>
          <c:yVal>
            <c:numRef>
              <c:f>'Resolution (100 vs 75 um id)'!$S$22:$S$25</c:f>
              <c:numCache>
                <c:formatCode>0.0</c:formatCode>
                <c:ptCount val="4"/>
                <c:pt idx="0">
                  <c:v>10.851188698866316</c:v>
                </c:pt>
                <c:pt idx="1">
                  <c:v>8.9450259965337757</c:v>
                </c:pt>
                <c:pt idx="2">
                  <c:v>6.1811893711941037</c:v>
                </c:pt>
                <c:pt idx="3">
                  <c:v>3.4173356169621254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47F-4796-97D1-FD545A45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160864"/>
        <c:axId val="380159296"/>
      </c:scatterChart>
      <c:valAx>
        <c:axId val="380160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(1/gradient%)^1/2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0159296"/>
        <c:crosses val="autoZero"/>
        <c:crossBetween val="midCat"/>
      </c:valAx>
      <c:valAx>
        <c:axId val="380159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016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177800</xdr:colOff>
      <xdr:row>7</xdr:row>
      <xdr:rowOff>12700</xdr:rowOff>
    </xdr:from>
    <xdr:to>
      <xdr:col>46</xdr:col>
      <xdr:colOff>311150</xdr:colOff>
      <xdr:row>37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533400</xdr:colOff>
      <xdr:row>6</xdr:row>
      <xdr:rowOff>152400</xdr:rowOff>
    </xdr:from>
    <xdr:to>
      <xdr:col>25</xdr:col>
      <xdr:colOff>152400</xdr:colOff>
      <xdr:row>37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41</xdr:row>
      <xdr:rowOff>0</xdr:rowOff>
    </xdr:from>
    <xdr:to>
      <xdr:col>26</xdr:col>
      <xdr:colOff>158750</xdr:colOff>
      <xdr:row>71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71965</xdr:colOff>
      <xdr:row>25</xdr:row>
      <xdr:rowOff>128058</xdr:rowOff>
    </xdr:from>
    <xdr:to>
      <xdr:col>7</xdr:col>
      <xdr:colOff>167215</xdr:colOff>
      <xdr:row>44</xdr:row>
      <xdr:rowOff>70908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276225</xdr:colOff>
      <xdr:row>26</xdr:row>
      <xdr:rowOff>9525</xdr:rowOff>
    </xdr:from>
    <xdr:to>
      <xdr:col>14</xdr:col>
      <xdr:colOff>377825</xdr:colOff>
      <xdr:row>44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469900</xdr:colOff>
      <xdr:row>26</xdr:row>
      <xdr:rowOff>9525</xdr:rowOff>
    </xdr:from>
    <xdr:to>
      <xdr:col>33</xdr:col>
      <xdr:colOff>333375</xdr:colOff>
      <xdr:row>44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457200</xdr:colOff>
      <xdr:row>26</xdr:row>
      <xdr:rowOff>44450</xdr:rowOff>
    </xdr:from>
    <xdr:to>
      <xdr:col>43</xdr:col>
      <xdr:colOff>15875</xdr:colOff>
      <xdr:row>44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323850</xdr:colOff>
      <xdr:row>26</xdr:row>
      <xdr:rowOff>0</xdr:rowOff>
    </xdr:from>
    <xdr:to>
      <xdr:col>24</xdr:col>
      <xdr:colOff>330200</xdr:colOff>
      <xdr:row>44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37"/>
  <sheetViews>
    <sheetView tabSelected="1" zoomScale="50" zoomScaleNormal="50" workbookViewId="0">
      <selection activeCell="C1" sqref="C1:I1"/>
    </sheetView>
  </sheetViews>
  <sheetFormatPr defaultColWidth="9.140625" defaultRowHeight="15" x14ac:dyDescent="0.25"/>
  <cols>
    <col min="1" max="1" width="16.5703125" style="1" bestFit="1" customWidth="1"/>
    <col min="2" max="2" width="18.140625" style="1" bestFit="1" customWidth="1"/>
    <col min="3" max="4" width="11.7109375" style="1" bestFit="1" customWidth="1"/>
    <col min="5" max="5" width="14.85546875" style="1" bestFit="1" customWidth="1"/>
    <col min="6" max="6" width="11.7109375" style="1" bestFit="1" customWidth="1"/>
    <col min="7" max="7" width="16.7109375" style="1" bestFit="1" customWidth="1"/>
    <col min="8" max="10" width="9.140625" style="1"/>
    <col min="11" max="11" width="18.5703125" style="1" bestFit="1" customWidth="1"/>
    <col min="12" max="12" width="23.42578125" style="1" bestFit="1" customWidth="1"/>
    <col min="13" max="13" width="24" style="1" bestFit="1" customWidth="1"/>
    <col min="14" max="14" width="12" style="1" bestFit="1" customWidth="1"/>
    <col min="15" max="15" width="9.140625" style="1"/>
    <col min="16" max="17" width="19.140625" style="1" bestFit="1" customWidth="1"/>
    <col min="18" max="18" width="15.42578125" style="1" bestFit="1" customWidth="1"/>
    <col min="19" max="27" width="9.140625" style="1"/>
    <col min="28" max="28" width="19.140625" style="1" customWidth="1"/>
    <col min="29" max="29" width="15.42578125" style="1" bestFit="1" customWidth="1"/>
    <col min="30" max="16384" width="9.140625" style="1"/>
  </cols>
  <sheetData>
    <row r="1" spans="1:32" x14ac:dyDescent="0.25">
      <c r="A1" s="6" t="s">
        <v>32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</row>
    <row r="2" spans="1:32" x14ac:dyDescent="0.25">
      <c r="A2" s="8">
        <v>0.16</v>
      </c>
      <c r="B2" s="1" t="s">
        <v>33</v>
      </c>
      <c r="C2" s="1">
        <v>33.258899999999997</v>
      </c>
      <c r="D2" s="1">
        <v>33.480499999999999</v>
      </c>
      <c r="E2" s="1">
        <v>35.738999999999997</v>
      </c>
      <c r="F2" s="1">
        <v>35.886499999999998</v>
      </c>
      <c r="G2" s="1">
        <v>36.080199999999998</v>
      </c>
      <c r="H2" s="1">
        <v>41.728499999999997</v>
      </c>
      <c r="I2" s="1">
        <v>42.843499999999999</v>
      </c>
      <c r="K2" s="1" t="s">
        <v>2</v>
      </c>
      <c r="L2" s="1" t="s">
        <v>1</v>
      </c>
      <c r="M2" s="1" t="s">
        <v>3</v>
      </c>
      <c r="N2" s="1" t="s">
        <v>0</v>
      </c>
    </row>
    <row r="3" spans="1:32" x14ac:dyDescent="0.25">
      <c r="A3" s="6"/>
      <c r="K3" s="1">
        <f>I2-C2</f>
        <v>9.5846000000000018</v>
      </c>
      <c r="L3" s="1">
        <f>AVERAGE(C5:I5)</f>
        <v>5.8254514285714283</v>
      </c>
      <c r="M3" s="1">
        <f>L3/60</f>
        <v>9.7090857142857132E-2</v>
      </c>
      <c r="N3" s="1">
        <f>(K3/M3)+1</f>
        <v>99.717843080707937</v>
      </c>
      <c r="Q3" s="1" t="s">
        <v>30</v>
      </c>
      <c r="R3" s="1" t="s">
        <v>31</v>
      </c>
    </row>
    <row r="4" spans="1:32" x14ac:dyDescent="0.25">
      <c r="A4" s="6"/>
      <c r="P4" s="1">
        <v>16</v>
      </c>
      <c r="Q4" s="1">
        <v>9.5846000000000018</v>
      </c>
      <c r="R4" s="1">
        <v>99.717843080707937</v>
      </c>
    </row>
    <row r="5" spans="1:32" x14ac:dyDescent="0.25">
      <c r="A5" s="6"/>
      <c r="B5" s="1" t="s">
        <v>34</v>
      </c>
      <c r="C5" s="1">
        <v>5.6562599999999996</v>
      </c>
      <c r="D5" s="1">
        <v>5.5708500000000001</v>
      </c>
      <c r="E5" s="1">
        <v>5.7069599999999996</v>
      </c>
      <c r="F5" s="1">
        <v>5.8697800000000004</v>
      </c>
      <c r="G5" s="1">
        <v>5.7948199999999996</v>
      </c>
      <c r="H5" s="1">
        <v>5.8640699999999999</v>
      </c>
      <c r="I5" s="1">
        <v>6.3154199999999996</v>
      </c>
      <c r="P5" s="1">
        <v>8</v>
      </c>
      <c r="Q5" s="1">
        <v>19.114200000000004</v>
      </c>
      <c r="R5" s="1">
        <v>156.39813498173271</v>
      </c>
    </row>
    <row r="6" spans="1:32" x14ac:dyDescent="0.25">
      <c r="A6" s="6"/>
      <c r="P6" s="1">
        <v>4</v>
      </c>
      <c r="Q6" s="1">
        <v>42.763500000000008</v>
      </c>
      <c r="R6" s="1">
        <v>236.2558934576808</v>
      </c>
    </row>
    <row r="7" spans="1:32" x14ac:dyDescent="0.25">
      <c r="A7" s="8">
        <v>0.08</v>
      </c>
      <c r="B7" s="1" t="s">
        <v>33</v>
      </c>
      <c r="C7" s="1">
        <v>49.234900000000003</v>
      </c>
      <c r="D7" s="1">
        <v>49.826900000000002</v>
      </c>
      <c r="E7" s="1">
        <v>54.601300000000002</v>
      </c>
      <c r="F7" s="1">
        <v>54.894799999999996</v>
      </c>
      <c r="G7" s="1">
        <v>55.314900000000002</v>
      </c>
      <c r="H7" s="1">
        <v>66.208500000000001</v>
      </c>
      <c r="I7" s="1">
        <v>68.349100000000007</v>
      </c>
      <c r="K7" s="1" t="s">
        <v>2</v>
      </c>
      <c r="L7" s="1" t="s">
        <v>1</v>
      </c>
      <c r="M7" s="1" t="s">
        <v>3</v>
      </c>
      <c r="N7" s="1" t="s">
        <v>0</v>
      </c>
      <c r="P7" s="1">
        <v>2</v>
      </c>
      <c r="Q7" s="1">
        <v>98.584000000000003</v>
      </c>
      <c r="R7" s="1">
        <v>285.55183646540979</v>
      </c>
      <c r="S7" s="3"/>
      <c r="T7" s="3"/>
      <c r="U7" s="3"/>
    </row>
    <row r="8" spans="1:32" x14ac:dyDescent="0.25">
      <c r="A8" s="6"/>
      <c r="K8" s="1">
        <f>I7-C7</f>
        <v>19.114200000000004</v>
      </c>
      <c r="L8" s="1">
        <f>AVERAGE(C10:I10)</f>
        <v>7.3800885714285718</v>
      </c>
      <c r="M8" s="1">
        <f>L8/60</f>
        <v>0.1230014761904762</v>
      </c>
      <c r="N8" s="1">
        <f>(K8/M8)+1</f>
        <v>156.39813498173271</v>
      </c>
      <c r="P8" s="3"/>
      <c r="Q8" s="3"/>
      <c r="R8" s="3"/>
      <c r="S8" s="3"/>
      <c r="T8" s="3"/>
      <c r="U8" s="3"/>
    </row>
    <row r="9" spans="1:32" x14ac:dyDescent="0.25">
      <c r="A9" s="6"/>
      <c r="P9" s="3"/>
      <c r="Q9" s="3"/>
      <c r="R9" s="3"/>
      <c r="S9" s="3"/>
      <c r="T9" s="3"/>
      <c r="U9" s="3"/>
    </row>
    <row r="10" spans="1:32" x14ac:dyDescent="0.25">
      <c r="A10" s="6"/>
      <c r="B10" s="1" t="s">
        <v>34</v>
      </c>
      <c r="C10" s="1">
        <v>7.6135400000000004</v>
      </c>
      <c r="D10" s="1">
        <v>7.1699799999999998</v>
      </c>
      <c r="E10" s="1">
        <v>6.9266899999999998</v>
      </c>
      <c r="F10" s="1">
        <v>7.1591800000000001</v>
      </c>
      <c r="G10" s="1">
        <v>6.9740200000000003</v>
      </c>
      <c r="H10" s="1">
        <v>7.48299</v>
      </c>
      <c r="I10" s="1">
        <v>8.3342200000000002</v>
      </c>
      <c r="P10" s="3"/>
      <c r="Q10" s="3"/>
      <c r="R10" s="3"/>
      <c r="S10" s="3"/>
      <c r="T10" s="3"/>
      <c r="U10" s="3"/>
    </row>
    <row r="11" spans="1:32" x14ac:dyDescent="0.25">
      <c r="A11" s="6"/>
      <c r="P11" s="3"/>
      <c r="Q11" s="3"/>
      <c r="R11" s="3"/>
      <c r="S11" s="3"/>
      <c r="T11" s="3"/>
      <c r="U11" s="3"/>
    </row>
    <row r="12" spans="1:32" x14ac:dyDescent="0.25">
      <c r="A12" s="8">
        <v>0.04</v>
      </c>
      <c r="B12" s="1" t="s">
        <v>33</v>
      </c>
      <c r="C12" s="1">
        <v>76.645499999999998</v>
      </c>
      <c r="D12" s="1">
        <v>78.270600000000002</v>
      </c>
      <c r="E12" s="1">
        <v>89.162599999999998</v>
      </c>
      <c r="F12" s="1">
        <v>89.808400000000006</v>
      </c>
      <c r="G12" s="1">
        <v>90.796599999999998</v>
      </c>
      <c r="H12" s="1">
        <v>114.78400000000001</v>
      </c>
      <c r="I12" s="1">
        <v>119.40900000000001</v>
      </c>
      <c r="K12" s="1" t="s">
        <v>2</v>
      </c>
      <c r="L12" s="1" t="s">
        <v>1</v>
      </c>
      <c r="M12" s="1" t="s">
        <v>3</v>
      </c>
      <c r="N12" s="1" t="s">
        <v>0</v>
      </c>
      <c r="P12" s="3"/>
      <c r="Q12" s="3"/>
      <c r="R12" s="3"/>
      <c r="S12" s="3"/>
      <c r="T12" s="3"/>
      <c r="U12" s="3"/>
      <c r="AE12" s="6"/>
      <c r="AF12" s="6"/>
    </row>
    <row r="13" spans="1:32" x14ac:dyDescent="0.25">
      <c r="A13" s="6"/>
      <c r="K13" s="1">
        <f>I12-C12</f>
        <v>42.763500000000008</v>
      </c>
      <c r="L13" s="1">
        <f>AVERAGE(C15:I15)</f>
        <v>10.906464285714284</v>
      </c>
      <c r="M13" s="1">
        <f>L13/60</f>
        <v>0.18177440476190473</v>
      </c>
      <c r="N13" s="1">
        <f>(K13/M13)+1</f>
        <v>236.2558934576808</v>
      </c>
      <c r="P13" s="3"/>
      <c r="Q13" s="3"/>
      <c r="R13" s="3"/>
      <c r="S13" s="3"/>
      <c r="T13" s="3"/>
      <c r="U13" s="3"/>
      <c r="AE13" s="5"/>
      <c r="AF13" s="5"/>
    </row>
    <row r="14" spans="1:32" x14ac:dyDescent="0.25">
      <c r="A14" s="6"/>
      <c r="P14" s="3"/>
      <c r="Q14" s="3"/>
      <c r="R14" s="3"/>
      <c r="S14" s="3"/>
      <c r="T14" s="3"/>
      <c r="U14" s="3"/>
      <c r="AE14" s="5"/>
      <c r="AF14" s="5"/>
    </row>
    <row r="15" spans="1:32" x14ac:dyDescent="0.25">
      <c r="A15" s="6"/>
      <c r="B15" s="1" t="s">
        <v>34</v>
      </c>
      <c r="C15" s="1">
        <v>12.5436</v>
      </c>
      <c r="D15" s="1">
        <v>12.052899999999999</v>
      </c>
      <c r="E15" s="1">
        <v>10.6401</v>
      </c>
      <c r="F15" s="1">
        <v>11.089</v>
      </c>
      <c r="G15" s="1">
        <v>10.9255</v>
      </c>
      <c r="H15" s="1">
        <v>8.9972499999999993</v>
      </c>
      <c r="I15" s="1">
        <v>10.0969</v>
      </c>
      <c r="P15" s="3"/>
      <c r="Q15" s="3"/>
      <c r="R15" s="3"/>
      <c r="S15" s="3"/>
      <c r="T15" s="3"/>
      <c r="U15" s="3"/>
      <c r="AE15" s="5"/>
      <c r="AF15" s="5"/>
    </row>
    <row r="16" spans="1:32" x14ac:dyDescent="0.25">
      <c r="A16" s="6"/>
      <c r="P16" s="3"/>
      <c r="Q16" s="3"/>
      <c r="R16" s="3"/>
      <c r="S16" s="3"/>
      <c r="T16" s="3"/>
      <c r="U16" s="3"/>
      <c r="AE16" s="5"/>
      <c r="AF16" s="5"/>
    </row>
    <row r="17" spans="1:21" x14ac:dyDescent="0.25">
      <c r="A17" s="8">
        <v>0.02</v>
      </c>
      <c r="B17" s="1" t="s">
        <v>33</v>
      </c>
      <c r="C17" s="1">
        <v>125.267</v>
      </c>
      <c r="D17" s="1">
        <v>129.691</v>
      </c>
      <c r="E17" s="1">
        <v>154.91</v>
      </c>
      <c r="F17" s="1">
        <v>156.363</v>
      </c>
      <c r="G17" s="1">
        <v>158.69900000000001</v>
      </c>
      <c r="H17" s="1">
        <v>213.31800000000001</v>
      </c>
      <c r="I17" s="1">
        <v>223.851</v>
      </c>
      <c r="K17" s="1" t="s">
        <v>2</v>
      </c>
      <c r="L17" s="1" t="s">
        <v>1</v>
      </c>
      <c r="M17" s="1" t="s">
        <v>3</v>
      </c>
      <c r="N17" s="1" t="s">
        <v>0</v>
      </c>
      <c r="P17" s="3"/>
      <c r="Q17" s="3"/>
      <c r="R17" s="3"/>
      <c r="S17" s="3"/>
      <c r="T17" s="3"/>
      <c r="U17" s="3"/>
    </row>
    <row r="18" spans="1:21" x14ac:dyDescent="0.25">
      <c r="A18" s="6"/>
      <c r="K18" s="1">
        <f>I17-C17</f>
        <v>98.584000000000003</v>
      </c>
      <c r="L18" s="1">
        <f>AVERAGE(C20:I20)</f>
        <v>20.787214285714281</v>
      </c>
      <c r="M18" s="1">
        <f>L18/60</f>
        <v>0.34645357142857136</v>
      </c>
      <c r="N18" s="1">
        <f>(K18/M18)+1</f>
        <v>285.55183646540979</v>
      </c>
    </row>
    <row r="19" spans="1:21" x14ac:dyDescent="0.25">
      <c r="A19" s="6"/>
    </row>
    <row r="20" spans="1:21" x14ac:dyDescent="0.25">
      <c r="A20" s="6"/>
      <c r="B20" s="1" t="s">
        <v>34</v>
      </c>
      <c r="C20" s="1">
        <v>26.136500000000002</v>
      </c>
      <c r="D20" s="1">
        <v>23.502199999999998</v>
      </c>
      <c r="E20" s="1">
        <v>21.3688</v>
      </c>
      <c r="F20" s="1">
        <v>22.920400000000001</v>
      </c>
      <c r="G20" s="1">
        <v>20.649899999999999</v>
      </c>
      <c r="H20" s="1">
        <v>14.720599999999999</v>
      </c>
      <c r="I20" s="1">
        <v>16.2121</v>
      </c>
    </row>
    <row r="26" spans="1:21" x14ac:dyDescent="0.25">
      <c r="P26" s="3"/>
      <c r="Q26" s="3"/>
      <c r="R26" s="3"/>
      <c r="S26" s="3"/>
      <c r="T26" s="3"/>
      <c r="U26" s="3"/>
    </row>
    <row r="27" spans="1:21" x14ac:dyDescent="0.25">
      <c r="P27" s="3"/>
      <c r="Q27" s="3"/>
      <c r="R27" s="3"/>
      <c r="S27" s="3"/>
      <c r="T27" s="3"/>
      <c r="U27" s="3"/>
    </row>
    <row r="36" spans="16:21" x14ac:dyDescent="0.25">
      <c r="P36" s="3"/>
      <c r="Q36" s="3"/>
      <c r="R36" s="3"/>
      <c r="S36" s="3"/>
      <c r="T36" s="3"/>
      <c r="U36" s="3"/>
    </row>
    <row r="37" spans="16:21" x14ac:dyDescent="0.25">
      <c r="P37" s="3"/>
      <c r="Q37" s="3"/>
      <c r="R37" s="3"/>
      <c r="S37" s="3"/>
      <c r="T37" s="3"/>
      <c r="U3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37"/>
  <sheetViews>
    <sheetView zoomScale="60" zoomScaleNormal="60" workbookViewId="0">
      <selection activeCell="C18" sqref="C18:I19"/>
    </sheetView>
  </sheetViews>
  <sheetFormatPr defaultColWidth="9.140625" defaultRowHeight="15" x14ac:dyDescent="0.25"/>
  <cols>
    <col min="1" max="1" width="16.5703125" style="1" bestFit="1" customWidth="1"/>
    <col min="2" max="2" width="21" style="1" bestFit="1" customWidth="1"/>
    <col min="3" max="3" width="13.140625" style="1" bestFit="1" customWidth="1"/>
    <col min="4" max="4" width="12.140625" style="1" bestFit="1" customWidth="1"/>
    <col min="5" max="5" width="15.5703125" style="1" bestFit="1" customWidth="1"/>
    <col min="6" max="6" width="13.140625" style="1" bestFit="1" customWidth="1"/>
    <col min="7" max="7" width="17.5703125" style="1" bestFit="1" customWidth="1"/>
    <col min="8" max="9" width="9.42578125" style="1" bestFit="1" customWidth="1"/>
    <col min="10" max="10" width="9.140625" style="1"/>
    <col min="11" max="11" width="19" style="1" bestFit="1" customWidth="1"/>
    <col min="12" max="13" width="25.140625" style="1" bestFit="1" customWidth="1"/>
    <col min="14" max="14" width="12" style="1" bestFit="1" customWidth="1"/>
    <col min="15" max="15" width="9.140625" style="1"/>
    <col min="16" max="17" width="19.140625" style="1" bestFit="1" customWidth="1"/>
    <col min="18" max="18" width="15.42578125" style="1" bestFit="1" customWidth="1"/>
    <col min="19" max="16384" width="9.140625" style="1"/>
  </cols>
  <sheetData>
    <row r="1" spans="1:32" x14ac:dyDescent="0.25">
      <c r="A1" s="6" t="s">
        <v>32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</row>
    <row r="2" spans="1:32" x14ac:dyDescent="0.25">
      <c r="A2" s="8">
        <v>0.16</v>
      </c>
      <c r="B2" s="1" t="s">
        <v>33</v>
      </c>
      <c r="C2" s="1">
        <v>29.192699999999999</v>
      </c>
      <c r="D2" s="1">
        <v>29.382000000000001</v>
      </c>
      <c r="E2" s="1">
        <v>31.312899999999999</v>
      </c>
      <c r="F2" s="1">
        <v>31.4346</v>
      </c>
      <c r="G2" s="1">
        <v>31.602699999999999</v>
      </c>
      <c r="H2" s="1">
        <v>36.381500000000003</v>
      </c>
      <c r="I2" s="1">
        <v>37.335799999999999</v>
      </c>
      <c r="K2" s="1" t="s">
        <v>2</v>
      </c>
      <c r="L2" s="1" t="s">
        <v>1</v>
      </c>
      <c r="M2" s="1" t="s">
        <v>3</v>
      </c>
      <c r="N2" s="1" t="s">
        <v>0</v>
      </c>
    </row>
    <row r="3" spans="1:32" x14ac:dyDescent="0.25">
      <c r="A3" s="6"/>
      <c r="K3" s="1">
        <f>I2-C2</f>
        <v>8.1431000000000004</v>
      </c>
      <c r="L3" s="1">
        <f>AVERAGE(C5:I5)</f>
        <v>5.2308071428571434</v>
      </c>
      <c r="M3" s="1">
        <f>L3/60</f>
        <v>8.7180119047619062E-2</v>
      </c>
      <c r="N3" s="1">
        <f>(K3/M3)+1</f>
        <v>94.405470065395519</v>
      </c>
    </row>
    <row r="4" spans="1:32" x14ac:dyDescent="0.25">
      <c r="A4" s="6"/>
      <c r="Q4" s="1" t="s">
        <v>30</v>
      </c>
      <c r="R4" s="1" t="s">
        <v>31</v>
      </c>
    </row>
    <row r="5" spans="1:32" x14ac:dyDescent="0.25">
      <c r="A5" s="6"/>
      <c r="B5" s="1" t="s">
        <v>34</v>
      </c>
      <c r="C5" s="1">
        <v>5.5203100000000003</v>
      </c>
      <c r="D5" s="1">
        <v>5.0948900000000004</v>
      </c>
      <c r="E5" s="1">
        <v>5.1632100000000003</v>
      </c>
      <c r="F5" s="1">
        <v>5.5693900000000003</v>
      </c>
      <c r="G5" s="1">
        <v>5.5120300000000002</v>
      </c>
      <c r="H5" s="1">
        <v>4.6478000000000002</v>
      </c>
      <c r="I5" s="1">
        <v>5.1080199999999998</v>
      </c>
      <c r="P5" s="1">
        <v>16</v>
      </c>
      <c r="Q5" s="1">
        <v>8.1431000000000004</v>
      </c>
      <c r="R5" s="1">
        <v>94.405470065395519</v>
      </c>
    </row>
    <row r="6" spans="1:32" x14ac:dyDescent="0.25">
      <c r="A6" s="6"/>
      <c r="P6" s="1">
        <v>8</v>
      </c>
      <c r="Q6" s="1">
        <v>16.680800000000005</v>
      </c>
      <c r="R6" s="1">
        <v>146.67230169537413</v>
      </c>
    </row>
    <row r="7" spans="1:32" x14ac:dyDescent="0.25">
      <c r="A7" s="8">
        <v>0.08</v>
      </c>
      <c r="B7" s="1" t="s">
        <v>33</v>
      </c>
      <c r="C7" s="1">
        <v>43.671999999999997</v>
      </c>
      <c r="D7" s="1">
        <v>44.180199999999999</v>
      </c>
      <c r="E7" s="1">
        <v>48.383800000000001</v>
      </c>
      <c r="F7" s="1">
        <v>48.644199999999998</v>
      </c>
      <c r="G7" s="1">
        <v>49.011699999999998</v>
      </c>
      <c r="H7" s="1">
        <v>58.494700000000002</v>
      </c>
      <c r="I7" s="1">
        <v>60.352800000000002</v>
      </c>
      <c r="K7" s="1" t="s">
        <v>2</v>
      </c>
      <c r="L7" s="1" t="s">
        <v>1</v>
      </c>
      <c r="M7" s="1" t="s">
        <v>3</v>
      </c>
      <c r="N7" s="1" t="s">
        <v>0</v>
      </c>
      <c r="P7" s="1">
        <v>4</v>
      </c>
      <c r="Q7" s="1">
        <v>37.101200000000006</v>
      </c>
      <c r="R7" s="1">
        <v>217.91984067445389</v>
      </c>
      <c r="S7" s="3"/>
      <c r="T7" s="3"/>
      <c r="U7" s="3"/>
    </row>
    <row r="8" spans="1:32" x14ac:dyDescent="0.25">
      <c r="A8" s="6"/>
      <c r="K8" s="1">
        <f>I7-C7</f>
        <v>16.680800000000005</v>
      </c>
      <c r="L8" s="1">
        <f>AVERAGE(C10:I10)</f>
        <v>6.8705442857142858</v>
      </c>
      <c r="M8" s="1">
        <f>L8/60</f>
        <v>0.11450907142857143</v>
      </c>
      <c r="N8" s="1">
        <f>(K8/M8)+1</f>
        <v>146.67230169537413</v>
      </c>
      <c r="P8" s="1">
        <v>2</v>
      </c>
      <c r="Q8" s="1">
        <v>82.950999999999993</v>
      </c>
      <c r="R8" s="1">
        <v>262.68628219775064</v>
      </c>
      <c r="S8" s="3"/>
      <c r="T8" s="3"/>
      <c r="U8" s="3"/>
    </row>
    <row r="9" spans="1:32" x14ac:dyDescent="0.25">
      <c r="A9" s="6"/>
      <c r="P9" s="3"/>
      <c r="Q9" s="3"/>
      <c r="R9" s="3"/>
      <c r="S9" s="3"/>
      <c r="T9" s="3"/>
      <c r="U9" s="3"/>
    </row>
    <row r="10" spans="1:32" x14ac:dyDescent="0.25">
      <c r="A10" s="6"/>
      <c r="B10" s="1" t="s">
        <v>34</v>
      </c>
      <c r="C10" s="1">
        <v>7.1006200000000002</v>
      </c>
      <c r="D10" s="1">
        <v>6.7073999999999998</v>
      </c>
      <c r="E10" s="1">
        <v>6.6037400000000002</v>
      </c>
      <c r="F10" s="1">
        <v>7.0286299999999997</v>
      </c>
      <c r="G10" s="1">
        <v>6.4017499999999998</v>
      </c>
      <c r="H10" s="1">
        <v>6.8044799999999999</v>
      </c>
      <c r="I10" s="1">
        <v>7.44719</v>
      </c>
      <c r="P10" s="3"/>
      <c r="Q10" s="3"/>
      <c r="R10" s="3"/>
      <c r="S10" s="3"/>
      <c r="T10" s="3"/>
      <c r="U10" s="3"/>
    </row>
    <row r="11" spans="1:32" x14ac:dyDescent="0.25">
      <c r="A11" s="6"/>
      <c r="P11" s="3"/>
      <c r="Q11" s="3"/>
      <c r="R11" s="3"/>
      <c r="S11" s="3"/>
      <c r="T11" s="3"/>
      <c r="U11" s="3"/>
    </row>
    <row r="12" spans="1:32" x14ac:dyDescent="0.25">
      <c r="A12" s="8">
        <v>0.04</v>
      </c>
      <c r="B12" s="1" t="s">
        <v>33</v>
      </c>
      <c r="C12" s="1">
        <v>67.988799999999998</v>
      </c>
      <c r="D12" s="1">
        <v>69.398600000000002</v>
      </c>
      <c r="E12" s="1">
        <v>78.833200000000005</v>
      </c>
      <c r="F12" s="1">
        <v>79.383399999999995</v>
      </c>
      <c r="G12" s="1">
        <v>80.225999999999999</v>
      </c>
      <c r="H12" s="1">
        <v>101.08199999999999</v>
      </c>
      <c r="I12" s="1">
        <v>105.09</v>
      </c>
      <c r="K12" s="1" t="s">
        <v>2</v>
      </c>
      <c r="L12" s="1" t="s">
        <v>1</v>
      </c>
      <c r="M12" s="1" t="s">
        <v>3</v>
      </c>
      <c r="N12" s="1" t="s">
        <v>0</v>
      </c>
      <c r="P12" s="3"/>
      <c r="Q12" s="3"/>
      <c r="R12" s="3"/>
      <c r="S12" s="3"/>
      <c r="T12" s="3"/>
      <c r="U12" s="3"/>
      <c r="AE12" s="6"/>
      <c r="AF12" s="6"/>
    </row>
    <row r="13" spans="1:32" x14ac:dyDescent="0.25">
      <c r="A13" s="6"/>
      <c r="K13" s="1">
        <f>I12-C12</f>
        <v>37.101200000000006</v>
      </c>
      <c r="L13" s="1">
        <f>AVERAGE(C15:I15)</f>
        <v>10.262187142857142</v>
      </c>
      <c r="M13" s="1">
        <f>L13/60</f>
        <v>0.17103645238095236</v>
      </c>
      <c r="N13" s="1">
        <f>(K13/M13)+1</f>
        <v>217.91984067445389</v>
      </c>
      <c r="P13" s="3"/>
      <c r="Q13" s="3"/>
      <c r="R13" s="3"/>
      <c r="S13" s="3"/>
      <c r="T13" s="3"/>
      <c r="U13" s="3"/>
      <c r="AE13" s="5"/>
      <c r="AF13" s="5"/>
    </row>
    <row r="14" spans="1:32" x14ac:dyDescent="0.25">
      <c r="A14" s="6"/>
      <c r="P14" s="3"/>
      <c r="Q14" s="3"/>
      <c r="R14" s="3"/>
      <c r="S14" s="3"/>
      <c r="T14" s="3"/>
      <c r="U14" s="3"/>
      <c r="AE14" s="5"/>
      <c r="AF14" s="5"/>
    </row>
    <row r="15" spans="1:32" x14ac:dyDescent="0.25">
      <c r="A15" s="6"/>
      <c r="B15" s="1" t="s">
        <v>34</v>
      </c>
      <c r="C15" s="1">
        <v>11.9215</v>
      </c>
      <c r="D15" s="1">
        <v>11.7555</v>
      </c>
      <c r="E15" s="1">
        <v>9.9024099999999997</v>
      </c>
      <c r="F15" s="1">
        <v>10.4315</v>
      </c>
      <c r="G15" s="1">
        <v>9.9093</v>
      </c>
      <c r="H15" s="1">
        <v>8.2252600000000005</v>
      </c>
      <c r="I15" s="1">
        <v>9.6898400000000002</v>
      </c>
      <c r="P15" s="3"/>
      <c r="Q15" s="3"/>
      <c r="R15" s="3"/>
      <c r="S15" s="3"/>
      <c r="T15" s="3"/>
      <c r="U15" s="3"/>
      <c r="AE15" s="5"/>
      <c r="AF15" s="5"/>
    </row>
    <row r="16" spans="1:32" x14ac:dyDescent="0.25">
      <c r="A16" s="6"/>
      <c r="P16" s="3"/>
      <c r="Q16" s="3"/>
      <c r="R16" s="3"/>
      <c r="S16" s="3"/>
      <c r="T16" s="3"/>
      <c r="U16" s="3"/>
      <c r="AE16" s="5"/>
      <c r="AF16" s="5"/>
    </row>
    <row r="17" spans="1:21" x14ac:dyDescent="0.25">
      <c r="A17" s="8">
        <v>0.02</v>
      </c>
      <c r="B17" s="1" t="s">
        <v>33</v>
      </c>
      <c r="C17" s="1">
        <v>110.98099999999999</v>
      </c>
      <c r="D17" s="1">
        <v>114.703</v>
      </c>
      <c r="E17" s="1">
        <v>136.029</v>
      </c>
      <c r="F17" s="1">
        <v>137.249</v>
      </c>
      <c r="G17" s="1">
        <v>139.251</v>
      </c>
      <c r="H17" s="1">
        <v>185.126</v>
      </c>
      <c r="I17" s="1">
        <v>193.93199999999999</v>
      </c>
      <c r="K17" s="1" t="s">
        <v>2</v>
      </c>
      <c r="L17" s="1" t="s">
        <v>1</v>
      </c>
      <c r="M17" s="1" t="s">
        <v>3</v>
      </c>
      <c r="N17" s="1" t="s">
        <v>0</v>
      </c>
      <c r="P17" s="3"/>
      <c r="Q17" s="3"/>
      <c r="R17" s="3"/>
      <c r="S17" s="3"/>
      <c r="T17" s="3"/>
      <c r="U17" s="3"/>
    </row>
    <row r="18" spans="1:21" x14ac:dyDescent="0.25">
      <c r="A18" s="6"/>
      <c r="K18" s="1">
        <f>I17-C17</f>
        <v>82.950999999999993</v>
      </c>
      <c r="L18" s="1">
        <f>AVERAGE(C20:I20)</f>
        <v>19.019185714285715</v>
      </c>
      <c r="M18" s="1">
        <f>L18/60</f>
        <v>0.31698642857142861</v>
      </c>
      <c r="N18" s="1">
        <f>(K18/M18)+1</f>
        <v>262.68628219775064</v>
      </c>
    </row>
    <row r="19" spans="1:21" x14ac:dyDescent="0.25">
      <c r="A19" s="6"/>
    </row>
    <row r="20" spans="1:21" x14ac:dyDescent="0.25">
      <c r="A20" s="6"/>
      <c r="B20" s="1" t="s">
        <v>34</v>
      </c>
      <c r="C20" s="1">
        <v>23.5367</v>
      </c>
      <c r="D20" s="1">
        <v>22.0533</v>
      </c>
      <c r="E20" s="1">
        <v>19.4589</v>
      </c>
      <c r="F20" s="1">
        <v>20.4604</v>
      </c>
      <c r="G20" s="1">
        <v>19.714500000000001</v>
      </c>
      <c r="H20" s="1">
        <v>13.114800000000001</v>
      </c>
      <c r="I20" s="1">
        <v>14.7957</v>
      </c>
    </row>
    <row r="26" spans="1:21" x14ac:dyDescent="0.25">
      <c r="P26" s="3"/>
      <c r="Q26" s="3"/>
      <c r="R26" s="3"/>
      <c r="S26" s="3"/>
      <c r="T26" s="3"/>
      <c r="U26" s="3"/>
    </row>
    <row r="27" spans="1:21" x14ac:dyDescent="0.25">
      <c r="P27" s="3"/>
      <c r="Q27" s="3"/>
      <c r="R27" s="3"/>
      <c r="S27" s="3"/>
      <c r="T27" s="3"/>
      <c r="U27" s="3"/>
    </row>
    <row r="36" spans="16:21" x14ac:dyDescent="0.25">
      <c r="P36" s="3"/>
      <c r="Q36" s="3"/>
      <c r="R36" s="3"/>
      <c r="S36" s="3"/>
      <c r="T36" s="3"/>
      <c r="U36" s="3"/>
    </row>
    <row r="37" spans="16:21" x14ac:dyDescent="0.25">
      <c r="P37" s="3"/>
      <c r="Q37" s="3"/>
      <c r="R37" s="3"/>
      <c r="S37" s="3"/>
      <c r="T37" s="3"/>
      <c r="U37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7"/>
  <sheetViews>
    <sheetView zoomScale="50" zoomScaleNormal="50" workbookViewId="0">
      <selection activeCell="N3" sqref="N3"/>
    </sheetView>
  </sheetViews>
  <sheetFormatPr defaultColWidth="9.140625" defaultRowHeight="15" x14ac:dyDescent="0.25"/>
  <cols>
    <col min="1" max="1" width="16.5703125" style="1" bestFit="1" customWidth="1"/>
    <col min="2" max="2" width="20.5703125" style="1" bestFit="1" customWidth="1"/>
    <col min="3" max="3" width="12.5703125" style="1" bestFit="1" customWidth="1"/>
    <col min="4" max="4" width="11.85546875" style="1" bestFit="1" customWidth="1"/>
    <col min="5" max="5" width="15.42578125" style="1" bestFit="1" customWidth="1"/>
    <col min="6" max="6" width="12.5703125" style="1" bestFit="1" customWidth="1"/>
    <col min="7" max="7" width="17.42578125" style="1" bestFit="1" customWidth="1"/>
    <col min="8" max="9" width="8.85546875" style="1" bestFit="1" customWidth="1"/>
    <col min="10" max="10" width="9.140625" style="1"/>
    <col min="11" max="11" width="19.5703125" style="1" bestFit="1" customWidth="1"/>
    <col min="12" max="12" width="25.140625" style="1" bestFit="1" customWidth="1"/>
    <col min="13" max="13" width="25.5703125" style="1" bestFit="1" customWidth="1"/>
    <col min="14" max="14" width="12" style="1" bestFit="1" customWidth="1"/>
    <col min="15" max="15" width="9.140625" style="1"/>
    <col min="16" max="16" width="19.140625" style="1" bestFit="1" customWidth="1"/>
    <col min="17" max="17" width="20.42578125" style="1" bestFit="1" customWidth="1"/>
    <col min="18" max="18" width="16.140625" style="1" bestFit="1" customWidth="1"/>
    <col min="19" max="16384" width="9.140625" style="1"/>
  </cols>
  <sheetData>
    <row r="1" spans="1:21" x14ac:dyDescent="0.25">
      <c r="A1" s="6" t="s">
        <v>32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</row>
    <row r="2" spans="1:21" x14ac:dyDescent="0.25">
      <c r="A2" s="8">
        <v>0.16</v>
      </c>
      <c r="B2" s="1" t="s">
        <v>33</v>
      </c>
      <c r="C2" s="1">
        <v>29.061699999999998</v>
      </c>
      <c r="D2" s="1">
        <v>29.262899999999998</v>
      </c>
      <c r="E2" s="1">
        <v>31.302299999999999</v>
      </c>
      <c r="F2" s="1">
        <v>31.435300000000002</v>
      </c>
      <c r="G2" s="1">
        <v>31.6114</v>
      </c>
      <c r="H2" s="1">
        <v>36.591799999999999</v>
      </c>
      <c r="I2" s="1">
        <v>37.581800000000001</v>
      </c>
      <c r="K2" s="1" t="s">
        <v>2</v>
      </c>
      <c r="L2" s="1" t="s">
        <v>1</v>
      </c>
      <c r="M2" s="1" t="s">
        <v>3</v>
      </c>
      <c r="N2" s="1" t="s">
        <v>0</v>
      </c>
    </row>
    <row r="3" spans="1:21" x14ac:dyDescent="0.25">
      <c r="A3" s="6"/>
      <c r="K3" s="1">
        <f>I2-C2</f>
        <v>8.5201000000000029</v>
      </c>
      <c r="L3" s="1">
        <f>AVERAGE(C5:I5)</f>
        <v>5.3600457142857136</v>
      </c>
      <c r="M3" s="1">
        <f>L3/60</f>
        <v>8.9334095238095226E-2</v>
      </c>
      <c r="N3" s="1">
        <f>(K3/M3)+1</f>
        <v>96.373440311809759</v>
      </c>
      <c r="Q3" s="1" t="s">
        <v>30</v>
      </c>
      <c r="R3" s="1" t="s">
        <v>31</v>
      </c>
    </row>
    <row r="4" spans="1:21" x14ac:dyDescent="0.25">
      <c r="A4" s="6"/>
      <c r="P4" s="1">
        <v>16</v>
      </c>
      <c r="Q4" s="1">
        <v>8.5201000000000029</v>
      </c>
      <c r="R4" s="1">
        <v>96.373440311809759</v>
      </c>
    </row>
    <row r="5" spans="1:21" x14ac:dyDescent="0.25">
      <c r="A5" s="6"/>
      <c r="B5" s="1" t="s">
        <v>34</v>
      </c>
      <c r="C5" s="1">
        <v>5.2208300000000003</v>
      </c>
      <c r="D5" s="1">
        <v>5.2196800000000003</v>
      </c>
      <c r="E5" s="1">
        <v>5.3082399999999996</v>
      </c>
      <c r="F5" s="1">
        <v>5.7838399999999996</v>
      </c>
      <c r="G5" s="1">
        <v>5.5458299999999996</v>
      </c>
      <c r="H5" s="1">
        <v>4.5672100000000002</v>
      </c>
      <c r="I5" s="1">
        <v>5.8746900000000002</v>
      </c>
      <c r="P5" s="1">
        <v>8</v>
      </c>
      <c r="Q5" s="1">
        <v>18.309599999999996</v>
      </c>
      <c r="R5" s="1">
        <v>164.68160760637394</v>
      </c>
    </row>
    <row r="6" spans="1:21" x14ac:dyDescent="0.25">
      <c r="A6" s="6"/>
      <c r="P6" s="1">
        <v>4</v>
      </c>
      <c r="Q6" s="1">
        <v>42.038600000000002</v>
      </c>
      <c r="R6" s="1">
        <v>240.03579943220205</v>
      </c>
    </row>
    <row r="7" spans="1:21" x14ac:dyDescent="0.25">
      <c r="A7" s="8">
        <v>0.08</v>
      </c>
      <c r="B7" s="1" t="s">
        <v>33</v>
      </c>
      <c r="C7" s="1">
        <v>47.661700000000003</v>
      </c>
      <c r="D7" s="1">
        <v>48.225999999999999</v>
      </c>
      <c r="E7" s="1">
        <v>52.824100000000001</v>
      </c>
      <c r="F7" s="1">
        <v>53.103499999999997</v>
      </c>
      <c r="G7" s="1">
        <v>53.511899999999997</v>
      </c>
      <c r="H7" s="1">
        <v>63.936599999999999</v>
      </c>
      <c r="I7" s="1">
        <v>65.971299999999999</v>
      </c>
      <c r="K7" s="1" t="s">
        <v>2</v>
      </c>
      <c r="L7" s="1" t="s">
        <v>1</v>
      </c>
      <c r="M7" s="1" t="s">
        <v>3</v>
      </c>
      <c r="N7" s="1" t="s">
        <v>0</v>
      </c>
      <c r="P7" s="1">
        <v>2</v>
      </c>
      <c r="Q7" s="1">
        <v>90.895999999999987</v>
      </c>
      <c r="R7" s="1">
        <v>282.13593400548331</v>
      </c>
      <c r="S7" s="3"/>
      <c r="T7" s="3"/>
      <c r="U7" s="3"/>
    </row>
    <row r="8" spans="1:21" x14ac:dyDescent="0.25">
      <c r="A8" s="6"/>
      <c r="K8" s="1">
        <f>I7-C7</f>
        <v>18.309599999999996</v>
      </c>
      <c r="L8" s="1">
        <f>AVERAGE(C10:I10)</f>
        <v>6.7116642857142859</v>
      </c>
      <c r="M8" s="1">
        <f>L8/60</f>
        <v>0.11186107142857143</v>
      </c>
      <c r="N8" s="1">
        <f>(K8/M8)+1</f>
        <v>164.68160760637394</v>
      </c>
      <c r="P8" s="3"/>
      <c r="Q8" s="3"/>
      <c r="R8" s="3"/>
      <c r="S8" s="3"/>
      <c r="T8" s="3"/>
      <c r="U8" s="3"/>
    </row>
    <row r="9" spans="1:21" x14ac:dyDescent="0.25">
      <c r="A9" s="6"/>
      <c r="P9" s="3"/>
      <c r="Q9" s="3"/>
      <c r="R9" s="3"/>
      <c r="S9" s="3"/>
      <c r="T9" s="3"/>
      <c r="U9" s="3"/>
    </row>
    <row r="10" spans="1:21" x14ac:dyDescent="0.25">
      <c r="A10" s="6"/>
      <c r="B10" s="1" t="s">
        <v>34</v>
      </c>
      <c r="C10" s="1">
        <v>6.5866100000000003</v>
      </c>
      <c r="D10" s="1">
        <v>6.8152499999999998</v>
      </c>
      <c r="E10" s="1">
        <v>6.5498200000000004</v>
      </c>
      <c r="F10" s="1">
        <v>6.84192</v>
      </c>
      <c r="G10" s="1">
        <v>6.8029500000000001</v>
      </c>
      <c r="H10" s="1">
        <v>6.5039800000000003</v>
      </c>
      <c r="I10" s="1">
        <v>6.8811200000000001</v>
      </c>
      <c r="P10" s="3"/>
      <c r="Q10" s="3"/>
      <c r="R10" s="3"/>
      <c r="S10" s="3"/>
      <c r="T10" s="3"/>
      <c r="U10" s="3"/>
    </row>
    <row r="11" spans="1:21" x14ac:dyDescent="0.25">
      <c r="A11" s="6"/>
      <c r="P11" s="3"/>
      <c r="Q11" s="3"/>
      <c r="R11" s="3"/>
      <c r="S11" s="3"/>
      <c r="T11" s="3"/>
      <c r="U11" s="3"/>
    </row>
    <row r="12" spans="1:21" x14ac:dyDescent="0.25">
      <c r="A12" s="8">
        <v>0.04</v>
      </c>
      <c r="B12" s="1" t="s">
        <v>33</v>
      </c>
      <c r="C12" s="1">
        <v>73.236400000000003</v>
      </c>
      <c r="D12" s="1">
        <v>74.830600000000004</v>
      </c>
      <c r="E12" s="1">
        <v>85.5227</v>
      </c>
      <c r="F12" s="1">
        <v>86.162800000000004</v>
      </c>
      <c r="G12" s="1">
        <v>87.135599999999997</v>
      </c>
      <c r="H12" s="1">
        <v>110.767</v>
      </c>
      <c r="I12" s="1">
        <v>115.27500000000001</v>
      </c>
      <c r="K12" s="1" t="s">
        <v>2</v>
      </c>
      <c r="L12" s="1" t="s">
        <v>1</v>
      </c>
      <c r="M12" s="1" t="s">
        <v>3</v>
      </c>
      <c r="N12" s="1" t="s">
        <v>0</v>
      </c>
      <c r="P12" s="3"/>
      <c r="Q12" s="3"/>
      <c r="R12" s="3"/>
      <c r="S12" s="3"/>
      <c r="T12" s="3"/>
      <c r="U12" s="3"/>
    </row>
    <row r="13" spans="1:21" x14ac:dyDescent="0.25">
      <c r="A13" s="6"/>
      <c r="K13" s="1">
        <f>I12-C12</f>
        <v>42.038600000000002</v>
      </c>
      <c r="L13" s="1">
        <f>AVERAGE(C15:I15)</f>
        <v>10.552042857142856</v>
      </c>
      <c r="M13" s="1">
        <f>L13/60</f>
        <v>0.17586738095238094</v>
      </c>
      <c r="N13" s="1">
        <f>(K13/M13)+1</f>
        <v>240.03579943220205</v>
      </c>
      <c r="P13" s="3"/>
      <c r="Q13" s="3"/>
      <c r="R13" s="3"/>
      <c r="S13" s="3"/>
      <c r="T13" s="3"/>
      <c r="U13" s="3"/>
    </row>
    <row r="14" spans="1:21" x14ac:dyDescent="0.25">
      <c r="A14" s="6"/>
      <c r="P14" s="3"/>
      <c r="Q14" s="3"/>
      <c r="R14" s="3"/>
      <c r="S14" s="3"/>
      <c r="T14" s="3"/>
      <c r="U14" s="3"/>
    </row>
    <row r="15" spans="1:21" x14ac:dyDescent="0.25">
      <c r="A15" s="6"/>
      <c r="B15" s="1" t="s">
        <v>34</v>
      </c>
      <c r="C15" s="1">
        <v>12.642899999999999</v>
      </c>
      <c r="D15" s="1">
        <v>11.8879</v>
      </c>
      <c r="E15" s="1">
        <v>11.0198</v>
      </c>
      <c r="F15" s="1">
        <v>11.1181</v>
      </c>
      <c r="G15" s="1">
        <v>10.617699999999999</v>
      </c>
      <c r="H15" s="1">
        <v>8.4664599999999997</v>
      </c>
      <c r="I15" s="1">
        <v>8.11144</v>
      </c>
      <c r="P15" s="3"/>
      <c r="Q15" s="3"/>
      <c r="R15" s="3"/>
      <c r="S15" s="3"/>
      <c r="T15" s="3"/>
      <c r="U15" s="3"/>
    </row>
    <row r="16" spans="1:21" x14ac:dyDescent="0.25">
      <c r="A16" s="6"/>
      <c r="P16" s="3"/>
      <c r="Q16" s="3"/>
      <c r="R16" s="3"/>
      <c r="S16" s="3"/>
      <c r="T16" s="3"/>
      <c r="U16" s="3"/>
    </row>
    <row r="17" spans="1:21" x14ac:dyDescent="0.25">
      <c r="A17" s="8">
        <v>0.02</v>
      </c>
      <c r="B17" s="1" t="s">
        <v>33</v>
      </c>
      <c r="C17" s="1">
        <v>119.15</v>
      </c>
      <c r="D17" s="1">
        <v>123.22</v>
      </c>
      <c r="E17" s="1">
        <v>146.50800000000001</v>
      </c>
      <c r="F17" s="1">
        <v>147.84800000000001</v>
      </c>
      <c r="G17" s="1">
        <v>150.02099999999999</v>
      </c>
      <c r="H17" s="1">
        <v>200.369</v>
      </c>
      <c r="I17" s="1">
        <v>210.04599999999999</v>
      </c>
      <c r="K17" s="1" t="s">
        <v>2</v>
      </c>
      <c r="L17" s="1" t="s">
        <v>1</v>
      </c>
      <c r="M17" s="1" t="s">
        <v>3</v>
      </c>
      <c r="N17" s="1" t="s">
        <v>0</v>
      </c>
      <c r="P17" s="3"/>
      <c r="Q17" s="3"/>
      <c r="R17" s="3"/>
      <c r="S17" s="3"/>
      <c r="T17" s="3"/>
      <c r="U17" s="3"/>
    </row>
    <row r="18" spans="1:21" x14ac:dyDescent="0.25">
      <c r="A18" s="6"/>
      <c r="K18" s="1">
        <f>I17-C17</f>
        <v>90.895999999999987</v>
      </c>
      <c r="L18" s="1">
        <f>AVERAGE(C20:I20)</f>
        <v>19.399014285714284</v>
      </c>
      <c r="M18" s="1">
        <f>L18/60</f>
        <v>0.32331690476190472</v>
      </c>
      <c r="N18" s="1">
        <f>(K18/M18)+1</f>
        <v>282.13593400548331</v>
      </c>
    </row>
    <row r="19" spans="1:21" x14ac:dyDescent="0.25">
      <c r="A19" s="6"/>
    </row>
    <row r="20" spans="1:21" x14ac:dyDescent="0.25">
      <c r="A20" s="6"/>
      <c r="B20" s="1" t="s">
        <v>34</v>
      </c>
      <c r="C20" s="1">
        <v>23.789000000000001</v>
      </c>
      <c r="D20" s="1">
        <v>22.984300000000001</v>
      </c>
      <c r="E20" s="1">
        <v>19.391200000000001</v>
      </c>
      <c r="F20" s="1">
        <v>19.599699999999999</v>
      </c>
      <c r="G20" s="1">
        <v>19.457999999999998</v>
      </c>
      <c r="H20" s="1">
        <v>14.007999999999999</v>
      </c>
      <c r="I20" s="1">
        <v>16.562899999999999</v>
      </c>
    </row>
    <row r="26" spans="1:21" x14ac:dyDescent="0.25">
      <c r="P26" s="3"/>
      <c r="Q26" s="3"/>
      <c r="R26" s="3"/>
      <c r="S26" s="3"/>
      <c r="T26" s="3"/>
      <c r="U26" s="3"/>
    </row>
    <row r="27" spans="1:21" x14ac:dyDescent="0.25">
      <c r="P27" s="3"/>
      <c r="Q27" s="3"/>
      <c r="R27" s="3"/>
      <c r="S27" s="3"/>
      <c r="T27" s="3"/>
      <c r="U27" s="3"/>
    </row>
    <row r="36" spans="16:21" x14ac:dyDescent="0.25">
      <c r="P36" s="3"/>
      <c r="Q36" s="3"/>
      <c r="R36" s="3"/>
      <c r="S36" s="3"/>
      <c r="T36" s="3"/>
      <c r="U36" s="3"/>
    </row>
    <row r="37" spans="16:21" x14ac:dyDescent="0.25">
      <c r="P37" s="3"/>
      <c r="Q37" s="3"/>
      <c r="R37" s="3"/>
      <c r="S37" s="3"/>
      <c r="T37" s="3"/>
      <c r="U37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5"/>
  <sheetViews>
    <sheetView zoomScale="30" zoomScaleNormal="30" workbookViewId="0">
      <selection activeCell="I1" sqref="I1:J5"/>
    </sheetView>
  </sheetViews>
  <sheetFormatPr defaultColWidth="9.140625" defaultRowHeight="15" x14ac:dyDescent="0.25"/>
  <cols>
    <col min="1" max="2" width="9.140625" style="1"/>
    <col min="3" max="3" width="6.28515625" style="1" bestFit="1" customWidth="1"/>
    <col min="4" max="4" width="10" style="1" bestFit="1" customWidth="1"/>
    <col min="5" max="5" width="7.140625" style="1" bestFit="1" customWidth="1"/>
    <col min="6" max="6" width="9.140625" style="1"/>
    <col min="7" max="7" width="8.5703125" style="1" bestFit="1" customWidth="1"/>
    <col min="8" max="8" width="11.7109375" style="1" bestFit="1" customWidth="1"/>
    <col min="9" max="9" width="7.5703125" style="1" bestFit="1" customWidth="1"/>
    <col min="10" max="10" width="9.140625" style="1"/>
    <col min="11" max="11" width="9.85546875" style="1" bestFit="1" customWidth="1"/>
    <col min="12" max="12" width="13.85546875" style="1" bestFit="1" customWidth="1"/>
    <col min="13" max="13" width="7.5703125" style="1" bestFit="1" customWidth="1"/>
    <col min="14" max="15" width="9.140625" style="1"/>
    <col min="16" max="16" width="11.28515625" style="1" bestFit="1" customWidth="1"/>
    <col min="17" max="17" width="8" style="1" bestFit="1" customWidth="1"/>
    <col min="18" max="16384" width="9.140625" style="1"/>
  </cols>
  <sheetData>
    <row r="1" spans="1:30" x14ac:dyDescent="0.25">
      <c r="D1" s="6" t="s">
        <v>25</v>
      </c>
      <c r="E1" s="6" t="s">
        <v>6</v>
      </c>
      <c r="F1" s="6" t="s">
        <v>5</v>
      </c>
      <c r="G1" s="6"/>
      <c r="H1" s="6" t="s">
        <v>24</v>
      </c>
      <c r="I1" s="6" t="s">
        <v>6</v>
      </c>
      <c r="J1" s="6" t="s">
        <v>5</v>
      </c>
      <c r="K1" s="6"/>
      <c r="L1" s="6" t="s">
        <v>28</v>
      </c>
      <c r="M1" s="6" t="s">
        <v>6</v>
      </c>
      <c r="N1" s="6" t="s">
        <v>5</v>
      </c>
      <c r="O1" s="6"/>
      <c r="P1" s="6" t="s">
        <v>29</v>
      </c>
      <c r="Q1" s="6" t="s">
        <v>6</v>
      </c>
      <c r="R1" s="6" t="s">
        <v>5</v>
      </c>
      <c r="S1" s="6"/>
      <c r="T1" s="6" t="s">
        <v>22</v>
      </c>
      <c r="U1" s="6" t="s">
        <v>6</v>
      </c>
      <c r="V1" s="6" t="s">
        <v>5</v>
      </c>
      <c r="W1" s="6"/>
      <c r="X1" s="6" t="s">
        <v>23</v>
      </c>
      <c r="Y1" s="6" t="s">
        <v>6</v>
      </c>
      <c r="Z1" s="6" t="s">
        <v>5</v>
      </c>
    </row>
    <row r="2" spans="1:30" x14ac:dyDescent="0.25">
      <c r="A2" s="1">
        <v>16</v>
      </c>
      <c r="B2" s="1">
        <f>SQRT(1/A2)</f>
        <v>0.25</v>
      </c>
      <c r="C2" s="7">
        <v>16</v>
      </c>
      <c r="D2" s="7"/>
      <c r="E2" s="5">
        <v>9.5846000000000018</v>
      </c>
      <c r="F2" s="5">
        <v>99.717843080707937</v>
      </c>
      <c r="G2" s="5"/>
      <c r="H2" s="5"/>
      <c r="I2" s="5">
        <v>8.1431000000000004</v>
      </c>
      <c r="J2" s="5">
        <v>94.405470065395519</v>
      </c>
      <c r="K2" s="5"/>
      <c r="L2" s="5"/>
      <c r="M2" s="5">
        <v>8.5201000000000029</v>
      </c>
      <c r="N2" s="5">
        <v>96.373440311809759</v>
      </c>
      <c r="O2" s="5"/>
      <c r="P2" s="5"/>
      <c r="Q2" s="5">
        <v>5.9075999999999986</v>
      </c>
      <c r="R2" s="5">
        <v>81.370251120593963</v>
      </c>
      <c r="S2" s="5"/>
      <c r="T2" s="5"/>
      <c r="U2" s="5">
        <v>5.6157000000000004</v>
      </c>
      <c r="V2" s="5">
        <v>74.07838766098061</v>
      </c>
      <c r="W2" s="5"/>
      <c r="X2" s="5"/>
      <c r="Y2" s="5">
        <v>5.5731000000000002</v>
      </c>
      <c r="Z2" s="5">
        <v>73.248527065935107</v>
      </c>
      <c r="AB2" s="3"/>
      <c r="AC2" s="3"/>
      <c r="AD2" s="3"/>
    </row>
    <row r="3" spans="1:30" x14ac:dyDescent="0.25">
      <c r="A3" s="1">
        <v>8</v>
      </c>
      <c r="B3" s="1">
        <f t="shared" ref="B3:B5" si="0">SQRT(1/A3)</f>
        <v>0.35355339059327379</v>
      </c>
      <c r="C3" s="7">
        <v>8</v>
      </c>
      <c r="D3" s="7"/>
      <c r="E3" s="5">
        <v>19.114200000000004</v>
      </c>
      <c r="F3" s="5">
        <v>156.39813498173271</v>
      </c>
      <c r="G3" s="5"/>
      <c r="H3" s="5"/>
      <c r="I3" s="5">
        <v>16.680800000000005</v>
      </c>
      <c r="J3" s="5">
        <v>146.67230169537413</v>
      </c>
      <c r="K3" s="5"/>
      <c r="L3" s="5"/>
      <c r="M3" s="5">
        <v>18.309599999999996</v>
      </c>
      <c r="N3" s="5">
        <v>164.68160760637394</v>
      </c>
      <c r="O3" s="5"/>
      <c r="P3" s="5"/>
      <c r="Q3" s="5">
        <v>11.575200000000002</v>
      </c>
      <c r="R3" s="5">
        <v>146.22777499299494</v>
      </c>
      <c r="S3" s="5"/>
      <c r="T3" s="5"/>
      <c r="U3" s="5">
        <v>11.015700000000002</v>
      </c>
      <c r="V3" s="5">
        <v>147.60754529483793</v>
      </c>
      <c r="W3" s="5"/>
      <c r="X3" s="5"/>
      <c r="Y3" s="5">
        <v>10.921099999999999</v>
      </c>
      <c r="Z3" s="5">
        <v>130.78740200926109</v>
      </c>
      <c r="AB3" s="3"/>
      <c r="AC3" s="3"/>
      <c r="AD3" s="3"/>
    </row>
    <row r="4" spans="1:30" x14ac:dyDescent="0.25">
      <c r="A4" s="1">
        <v>4</v>
      </c>
      <c r="B4" s="1">
        <f t="shared" si="0"/>
        <v>0.5</v>
      </c>
      <c r="C4" s="7">
        <v>4</v>
      </c>
      <c r="D4" s="7"/>
      <c r="E4" s="5">
        <v>42.763500000000008</v>
      </c>
      <c r="F4" s="5">
        <v>236.2558934576808</v>
      </c>
      <c r="G4" s="5"/>
      <c r="H4" s="5"/>
      <c r="I4" s="5">
        <v>37.101200000000006</v>
      </c>
      <c r="J4" s="5">
        <v>217.91984067445389</v>
      </c>
      <c r="K4" s="5"/>
      <c r="L4" s="5"/>
      <c r="M4" s="5">
        <v>42.038600000000002</v>
      </c>
      <c r="N4" s="5">
        <v>240.03579943220205</v>
      </c>
      <c r="O4" s="5"/>
      <c r="P4" s="5"/>
      <c r="Q4" s="5">
        <v>24.54160000000001</v>
      </c>
      <c r="R4" s="5">
        <v>189.07175702832868</v>
      </c>
      <c r="S4" s="5"/>
      <c r="T4" s="5"/>
      <c r="U4" s="5">
        <v>23.798500000000004</v>
      </c>
      <c r="V4" s="5">
        <v>213.56509897468524</v>
      </c>
      <c r="W4" s="5"/>
      <c r="X4" s="5"/>
      <c r="Y4" s="5">
        <v>23.238199999999999</v>
      </c>
      <c r="Z4" s="5">
        <v>199.49663879184428</v>
      </c>
      <c r="AB4" s="3"/>
      <c r="AC4" s="3"/>
      <c r="AD4" s="3"/>
    </row>
    <row r="5" spans="1:30" x14ac:dyDescent="0.25">
      <c r="A5" s="1">
        <v>2</v>
      </c>
      <c r="B5" s="1">
        <f t="shared" si="0"/>
        <v>0.70710678118654757</v>
      </c>
      <c r="C5" s="7">
        <v>2</v>
      </c>
      <c r="D5" s="7"/>
      <c r="E5" s="5">
        <v>98.584000000000003</v>
      </c>
      <c r="F5" s="5">
        <v>285.55183646540979</v>
      </c>
      <c r="G5" s="5"/>
      <c r="H5" s="5"/>
      <c r="I5" s="5">
        <v>82.950999999999993</v>
      </c>
      <c r="J5" s="5">
        <v>262.68628219775064</v>
      </c>
      <c r="K5" s="5"/>
      <c r="L5" s="5"/>
      <c r="M5" s="5">
        <v>90.895999999999987</v>
      </c>
      <c r="N5" s="5">
        <v>282.13593400548331</v>
      </c>
      <c r="O5" s="5"/>
      <c r="P5" s="5"/>
      <c r="Q5" s="5">
        <v>53.905499999999989</v>
      </c>
      <c r="R5" s="5">
        <v>266.82562500454969</v>
      </c>
      <c r="S5" s="5"/>
      <c r="T5" s="5"/>
      <c r="U5" s="5">
        <v>52.697099999999992</v>
      </c>
      <c r="V5" s="5">
        <v>286.84335015373932</v>
      </c>
      <c r="W5" s="5"/>
      <c r="X5" s="5"/>
      <c r="Y5" s="5">
        <v>50.782200000000003</v>
      </c>
      <c r="Z5" s="5">
        <v>251.10065694368751</v>
      </c>
      <c r="AB5" s="3"/>
      <c r="AC5" s="3"/>
      <c r="AD5" s="3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0"/>
  <sheetViews>
    <sheetView zoomScale="50" zoomScaleNormal="50" workbookViewId="0">
      <selection activeCell="Q20" sqref="Q20"/>
    </sheetView>
  </sheetViews>
  <sheetFormatPr defaultRowHeight="15" x14ac:dyDescent="0.25"/>
  <cols>
    <col min="2" max="2" width="16.140625" bestFit="1" customWidth="1"/>
    <col min="3" max="3" width="18.85546875" bestFit="1" customWidth="1"/>
    <col min="4" max="4" width="11.28515625" bestFit="1" customWidth="1"/>
    <col min="9" max="9" width="16.140625" bestFit="1" customWidth="1"/>
    <col min="10" max="10" width="18.85546875" bestFit="1" customWidth="1"/>
    <col min="11" max="11" width="11.28515625" bestFit="1" customWidth="1"/>
    <col min="12" max="12" width="20.85546875" bestFit="1" customWidth="1"/>
    <col min="18" max="18" width="11.28515625" bestFit="1" customWidth="1"/>
    <col min="19" max="19" width="17.28515625" bestFit="1" customWidth="1"/>
    <col min="20" max="20" width="22.28515625" bestFit="1" customWidth="1"/>
    <col min="25" max="25" width="11.28515625" bestFit="1" customWidth="1"/>
    <col min="30" max="30" width="21.42578125" bestFit="1" customWidth="1"/>
    <col min="32" max="32" width="11.28515625" bestFit="1" customWidth="1"/>
    <col min="33" max="33" width="15" bestFit="1" customWidth="1"/>
  </cols>
  <sheetData>
    <row r="1" spans="1:73" x14ac:dyDescent="0.25">
      <c r="B1" s="4" t="s">
        <v>18</v>
      </c>
      <c r="H1" s="1"/>
      <c r="I1" s="1"/>
      <c r="J1" s="1"/>
      <c r="K1" s="4" t="s">
        <v>19</v>
      </c>
      <c r="L1" s="1"/>
      <c r="M1" s="1"/>
      <c r="N1" s="1"/>
      <c r="O1" s="1"/>
      <c r="P1" s="1"/>
      <c r="Q1" s="1"/>
      <c r="R1" s="1"/>
      <c r="S1" s="1"/>
      <c r="T1" s="4" t="s">
        <v>26</v>
      </c>
      <c r="U1" s="1"/>
      <c r="V1" s="1"/>
      <c r="W1" s="1"/>
      <c r="X1" s="1"/>
      <c r="Y1" s="1"/>
      <c r="Z1" s="1"/>
      <c r="AA1" s="1"/>
      <c r="AB1" s="1"/>
      <c r="AC1" s="1"/>
      <c r="AD1" s="4" t="s">
        <v>27</v>
      </c>
      <c r="AE1" s="1"/>
      <c r="AF1" s="1"/>
      <c r="AG1" s="1"/>
      <c r="AH1" s="1"/>
      <c r="AI1" s="1"/>
      <c r="AJ1" s="1"/>
      <c r="AK1" s="4" t="s">
        <v>11</v>
      </c>
      <c r="AR1" t="s">
        <v>12</v>
      </c>
      <c r="AY1" t="s">
        <v>13</v>
      </c>
      <c r="BG1" t="s">
        <v>4</v>
      </c>
      <c r="BO1" t="s">
        <v>14</v>
      </c>
    </row>
    <row r="2" spans="1:73" x14ac:dyDescent="0.25">
      <c r="B2" t="s">
        <v>7</v>
      </c>
      <c r="C2" t="s">
        <v>8</v>
      </c>
      <c r="E2" t="s">
        <v>9</v>
      </c>
      <c r="G2" t="s">
        <v>10</v>
      </c>
      <c r="H2" s="1"/>
      <c r="I2" s="3" t="s">
        <v>20</v>
      </c>
      <c r="J2" s="1"/>
      <c r="K2" s="1" t="s">
        <v>7</v>
      </c>
      <c r="L2" s="1" t="s">
        <v>8</v>
      </c>
      <c r="M2" s="1"/>
      <c r="N2" s="1" t="s">
        <v>9</v>
      </c>
      <c r="O2" s="1"/>
      <c r="P2" s="1" t="s">
        <v>10</v>
      </c>
      <c r="Q2" s="1"/>
      <c r="R2" s="1" t="s">
        <v>20</v>
      </c>
      <c r="S2" s="1"/>
      <c r="T2" s="1" t="s">
        <v>7</v>
      </c>
      <c r="U2" s="1" t="s">
        <v>8</v>
      </c>
      <c r="V2" s="1"/>
      <c r="W2" s="1" t="s">
        <v>9</v>
      </c>
      <c r="X2" s="1"/>
      <c r="Y2" s="1" t="s">
        <v>10</v>
      </c>
      <c r="Z2" s="1"/>
      <c r="AA2" s="1" t="s">
        <v>20</v>
      </c>
      <c r="AC2" s="1"/>
      <c r="AD2" s="1" t="s">
        <v>7</v>
      </c>
      <c r="AE2" s="1" t="s">
        <v>8</v>
      </c>
      <c r="AF2" s="1"/>
      <c r="AG2" s="1" t="s">
        <v>9</v>
      </c>
      <c r="AH2" s="1"/>
      <c r="AI2" s="1" t="s">
        <v>10</v>
      </c>
      <c r="AK2" t="s">
        <v>7</v>
      </c>
      <c r="AL2" t="s">
        <v>8</v>
      </c>
      <c r="AN2" t="s">
        <v>9</v>
      </c>
      <c r="AP2" t="s">
        <v>10</v>
      </c>
      <c r="AR2" t="s">
        <v>7</v>
      </c>
      <c r="AS2" t="s">
        <v>8</v>
      </c>
      <c r="AU2" t="s">
        <v>9</v>
      </c>
      <c r="AW2" t="s">
        <v>10</v>
      </c>
      <c r="AY2" t="s">
        <v>7</v>
      </c>
      <c r="AZ2" t="s">
        <v>8</v>
      </c>
      <c r="BC2" t="s">
        <v>9</v>
      </c>
      <c r="BE2" t="s">
        <v>10</v>
      </c>
      <c r="BG2" t="s">
        <v>7</v>
      </c>
      <c r="BH2" t="s">
        <v>8</v>
      </c>
      <c r="BK2" t="s">
        <v>9</v>
      </c>
      <c r="BM2" t="s">
        <v>10</v>
      </c>
      <c r="BO2" t="s">
        <v>7</v>
      </c>
      <c r="BP2" t="s">
        <v>8</v>
      </c>
      <c r="BS2" t="s">
        <v>9</v>
      </c>
      <c r="BU2" t="s">
        <v>10</v>
      </c>
    </row>
    <row r="3" spans="1:73" x14ac:dyDescent="0.25">
      <c r="A3" s="2">
        <v>0.02</v>
      </c>
      <c r="B3" s="3">
        <v>3.9368514220171136</v>
      </c>
      <c r="C3" s="3">
        <v>6.4337404149157003</v>
      </c>
      <c r="D3" s="3"/>
      <c r="E3" s="3">
        <v>40.861612468358686</v>
      </c>
      <c r="F3" s="3"/>
      <c r="G3" s="3">
        <v>10.694881211635293</v>
      </c>
      <c r="H3" s="3"/>
      <c r="I3" s="3">
        <v>10.820896410407794</v>
      </c>
      <c r="J3" s="3"/>
      <c r="K3" s="3">
        <v>3.6673989774369753</v>
      </c>
      <c r="L3" s="3">
        <v>5.9798530923537125</v>
      </c>
      <c r="M3" s="3"/>
      <c r="N3" s="3">
        <v>37.861020046219096</v>
      </c>
      <c r="O3" s="3"/>
      <c r="P3" s="3">
        <v>9.796885281860078</v>
      </c>
      <c r="Q3" s="3"/>
      <c r="R3" s="3">
        <v>9.8699627808666346</v>
      </c>
      <c r="S3" s="3"/>
      <c r="T3" s="3">
        <v>4.1240391988900083</v>
      </c>
      <c r="U3" s="3">
        <v>6.6762763808415961</v>
      </c>
      <c r="V3" s="3"/>
      <c r="W3" s="3">
        <v>37.985142733776215</v>
      </c>
      <c r="X3" s="3"/>
      <c r="Y3" s="3">
        <v>10.441854647843943</v>
      </c>
      <c r="Z3" s="3"/>
      <c r="AA3" s="3">
        <v>10.851188698866316</v>
      </c>
      <c r="AB3" s="3"/>
      <c r="AC3" s="3"/>
      <c r="AD3" s="3">
        <v>4.557613543017033</v>
      </c>
      <c r="AE3" s="3">
        <v>7.316910650601284</v>
      </c>
      <c r="AF3" s="3"/>
      <c r="AG3" s="3">
        <v>33.736418738969647</v>
      </c>
      <c r="AH3" s="3"/>
      <c r="AI3" s="3">
        <v>10.477115483770383</v>
      </c>
      <c r="AK3" s="3">
        <v>3.6409822850514453</v>
      </c>
      <c r="AL3" s="3">
        <v>8.7840038330804564</v>
      </c>
      <c r="AM3" s="3"/>
      <c r="AN3" s="3">
        <v>35.9221538000835</v>
      </c>
      <c r="AO3" s="3"/>
      <c r="AP3" s="3">
        <v>8.7840038330804564</v>
      </c>
      <c r="AQ3" s="3"/>
      <c r="AR3" s="3">
        <v>4.0389437970202646</v>
      </c>
      <c r="AS3" s="3">
        <v>9.1736769064710995</v>
      </c>
      <c r="AT3" s="3"/>
      <c r="AU3" s="3">
        <v>36.668897435027546</v>
      </c>
      <c r="AV3" s="3"/>
      <c r="AW3" s="3">
        <v>9.1736769064710995</v>
      </c>
      <c r="AX3" s="3"/>
      <c r="AY3" s="3">
        <v>2.877703210040075</v>
      </c>
      <c r="AZ3" s="3">
        <v>4.5830993952893042</v>
      </c>
      <c r="BA3" s="3"/>
      <c r="BB3" s="3"/>
      <c r="BC3" s="3">
        <v>28.376817649678991</v>
      </c>
      <c r="BD3" s="3"/>
      <c r="BE3" s="3">
        <v>6.7366207458907548</v>
      </c>
      <c r="BF3" s="3"/>
      <c r="BG3" s="3">
        <v>2.6574766145996396</v>
      </c>
      <c r="BH3" s="3">
        <v>4.2333014807087066</v>
      </c>
      <c r="BI3" s="3"/>
      <c r="BJ3" s="3"/>
      <c r="BK3" s="3">
        <v>26.5098823730101</v>
      </c>
      <c r="BL3" s="3"/>
      <c r="BM3" s="3">
        <v>7.2528832273109485</v>
      </c>
      <c r="BN3" s="3"/>
      <c r="BO3" s="3">
        <v>2.9213523005427997</v>
      </c>
      <c r="BP3" s="3">
        <v>4.4807375699703487</v>
      </c>
      <c r="BQ3" s="3"/>
      <c r="BR3" s="3"/>
      <c r="BS3" s="3">
        <v>27.250515664986164</v>
      </c>
      <c r="BT3" s="3"/>
      <c r="BU3" s="3">
        <v>6.280846791063512</v>
      </c>
    </row>
    <row r="4" spans="1:73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</row>
    <row r="5" spans="1:73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</row>
    <row r="6" spans="1:73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</row>
    <row r="7" spans="1:73" x14ac:dyDescent="0.25">
      <c r="B7" s="3" t="s">
        <v>7</v>
      </c>
      <c r="C7" s="3" t="s">
        <v>8</v>
      </c>
      <c r="D7" s="3"/>
      <c r="E7" s="3" t="s">
        <v>9</v>
      </c>
      <c r="F7" s="3"/>
      <c r="G7" s="3" t="s">
        <v>10</v>
      </c>
      <c r="H7" s="3"/>
      <c r="I7" s="3" t="s">
        <v>20</v>
      </c>
      <c r="J7" s="3"/>
      <c r="K7" s="3" t="s">
        <v>7</v>
      </c>
      <c r="L7" s="3" t="s">
        <v>8</v>
      </c>
      <c r="M7" s="3"/>
      <c r="N7" s="3" t="s">
        <v>9</v>
      </c>
      <c r="O7" s="3"/>
      <c r="P7" s="3" t="s">
        <v>10</v>
      </c>
      <c r="Q7" s="3"/>
      <c r="R7" s="3" t="s">
        <v>20</v>
      </c>
      <c r="S7" s="3"/>
      <c r="T7" s="3" t="s">
        <v>7</v>
      </c>
      <c r="U7" s="3" t="s">
        <v>8</v>
      </c>
      <c r="V7" s="3"/>
      <c r="W7" s="3" t="s">
        <v>9</v>
      </c>
      <c r="X7" s="3"/>
      <c r="Y7" s="3" t="s">
        <v>10</v>
      </c>
      <c r="Z7" s="3"/>
      <c r="AA7" s="3" t="s">
        <v>20</v>
      </c>
      <c r="AB7" s="3"/>
      <c r="AC7" s="3"/>
      <c r="AD7" s="3" t="s">
        <v>7</v>
      </c>
      <c r="AE7" s="3" t="s">
        <v>8</v>
      </c>
      <c r="AF7" s="3"/>
      <c r="AG7" s="3" t="s">
        <v>9</v>
      </c>
      <c r="AH7" s="3"/>
      <c r="AI7" s="3" t="s">
        <v>10</v>
      </c>
      <c r="AK7" s="3" t="s">
        <v>7</v>
      </c>
      <c r="AL7" s="3" t="s">
        <v>8</v>
      </c>
      <c r="AM7" s="3"/>
      <c r="AN7" s="3" t="s">
        <v>9</v>
      </c>
      <c r="AO7" s="3"/>
      <c r="AP7" s="3" t="s">
        <v>10</v>
      </c>
      <c r="AQ7" s="3"/>
      <c r="AR7" s="3" t="s">
        <v>7</v>
      </c>
      <c r="AS7" s="3" t="s">
        <v>8</v>
      </c>
      <c r="AT7" s="3"/>
      <c r="AU7" s="3" t="s">
        <v>9</v>
      </c>
      <c r="AV7" s="3"/>
      <c r="AW7" s="3" t="s">
        <v>10</v>
      </c>
      <c r="AX7" s="3"/>
      <c r="AY7" s="3" t="s">
        <v>7</v>
      </c>
      <c r="AZ7" s="3" t="s">
        <v>8</v>
      </c>
      <c r="BA7" s="3"/>
      <c r="BB7" s="3"/>
      <c r="BC7" s="3" t="s">
        <v>9</v>
      </c>
      <c r="BD7" s="3"/>
      <c r="BE7" s="3" t="s">
        <v>10</v>
      </c>
      <c r="BF7" s="3"/>
      <c r="BG7" s="3" t="s">
        <v>7</v>
      </c>
      <c r="BH7" s="3" t="s">
        <v>8</v>
      </c>
      <c r="BI7" s="3"/>
      <c r="BJ7" s="3"/>
      <c r="BK7" s="3" t="s">
        <v>9</v>
      </c>
      <c r="BL7" s="3"/>
      <c r="BM7" s="3" t="s">
        <v>10</v>
      </c>
      <c r="BN7" s="3"/>
      <c r="BO7" s="3" t="s">
        <v>7</v>
      </c>
      <c r="BP7" s="3" t="s">
        <v>8</v>
      </c>
      <c r="BQ7" s="3"/>
      <c r="BR7" s="3"/>
      <c r="BS7" s="3" t="s">
        <v>9</v>
      </c>
      <c r="BT7" s="3"/>
      <c r="BU7" s="3" t="s">
        <v>10</v>
      </c>
    </row>
    <row r="8" spans="1:73" x14ac:dyDescent="0.25">
      <c r="A8" s="2">
        <v>0.04</v>
      </c>
      <c r="B8" s="3">
        <v>3.5664615653663101</v>
      </c>
      <c r="C8" s="3">
        <v>5.3866315383042567</v>
      </c>
      <c r="D8" s="3"/>
      <c r="E8" s="3">
        <v>29.066494188010463</v>
      </c>
      <c r="F8" s="3"/>
      <c r="G8" s="3">
        <v>7.9284451039782251</v>
      </c>
      <c r="H8" s="3"/>
      <c r="I8" s="3">
        <v>9.0922580405831521</v>
      </c>
      <c r="J8" s="3"/>
      <c r="K8" s="3">
        <v>3.2469898804508701</v>
      </c>
      <c r="L8" s="3">
        <v>4.970895933296652</v>
      </c>
      <c r="M8" s="3"/>
      <c r="N8" s="3">
        <v>26.846626588743636</v>
      </c>
      <c r="O8" s="3"/>
      <c r="P8" s="3">
        <v>7.145161971533577</v>
      </c>
      <c r="Q8" s="3"/>
      <c r="R8" s="3">
        <v>8.436222819736372</v>
      </c>
      <c r="S8" s="3"/>
      <c r="T8" s="3">
        <v>3.4697057986530093</v>
      </c>
      <c r="U8" s="3">
        <v>5.3706787879902791</v>
      </c>
      <c r="V8" s="3"/>
      <c r="W8" s="3">
        <v>32.63139480875148</v>
      </c>
      <c r="X8" s="3"/>
      <c r="Y8" s="3">
        <v>7.7985226735369455</v>
      </c>
      <c r="Z8" s="3"/>
      <c r="AA8" s="3">
        <v>8.9450259965337757</v>
      </c>
      <c r="AB8" s="3"/>
      <c r="AC8" s="3"/>
      <c r="AD8" s="3">
        <v>3.4160874498546034</v>
      </c>
      <c r="AE8" s="3">
        <v>5.0871651699065259</v>
      </c>
      <c r="AF8" s="3"/>
      <c r="AG8" s="3">
        <v>24.842792672555664</v>
      </c>
      <c r="AH8" s="3"/>
      <c r="AI8" s="3">
        <v>6.5686057276817023</v>
      </c>
      <c r="AK8" s="3">
        <v>2.8243477887482289</v>
      </c>
      <c r="AL8" s="3">
        <v>6.5298799056626526</v>
      </c>
      <c r="AM8" s="3"/>
      <c r="AN8" s="3">
        <v>26.524112052437932</v>
      </c>
      <c r="AO8" s="3"/>
      <c r="AP8" s="3">
        <v>6.5298799056626526</v>
      </c>
      <c r="AQ8" s="3"/>
      <c r="AR8" s="3">
        <v>2.9403437261067245</v>
      </c>
      <c r="AS8" s="3">
        <v>5.6371511654887385</v>
      </c>
      <c r="AT8" s="3"/>
      <c r="AU8" s="3">
        <v>24.100457894752562</v>
      </c>
      <c r="AV8" s="3"/>
      <c r="AW8" s="3">
        <v>5.6371511654887385</v>
      </c>
      <c r="AX8" s="3"/>
      <c r="AY8" s="3">
        <v>2.2051460875681501</v>
      </c>
      <c r="AZ8" s="3">
        <v>3.3152711256273744</v>
      </c>
      <c r="BA8" s="3"/>
      <c r="BB8" s="3"/>
      <c r="BC8" s="3">
        <v>19.605436884693528</v>
      </c>
      <c r="BD8" s="3"/>
      <c r="BE8" s="3">
        <v>4.9285543567883945</v>
      </c>
      <c r="BF8" s="3"/>
      <c r="BG8" s="3">
        <v>2.1538685635211752</v>
      </c>
      <c r="BH8" s="3">
        <v>3.4009141457360403</v>
      </c>
      <c r="BI8" s="3"/>
      <c r="BJ8" s="3"/>
      <c r="BK8" s="3">
        <v>19.911827633903293</v>
      </c>
      <c r="BL8" s="3"/>
      <c r="BM8" s="3">
        <v>4.6836327778656921</v>
      </c>
      <c r="BN8" s="3"/>
      <c r="BO8" s="3">
        <v>2.3417887370887365</v>
      </c>
      <c r="BP8" s="3">
        <v>3.4362828664932357</v>
      </c>
      <c r="BQ8" s="3"/>
      <c r="BR8" s="3"/>
      <c r="BS8" s="3">
        <v>20.084693841748273</v>
      </c>
      <c r="BT8" s="3"/>
      <c r="BU8" s="3">
        <v>4.764352055521063</v>
      </c>
    </row>
    <row r="9" spans="1:73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3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3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x14ac:dyDescent="0.25">
      <c r="B12" s="3" t="s">
        <v>7</v>
      </c>
      <c r="C12" s="3" t="s">
        <v>8</v>
      </c>
      <c r="D12" s="3"/>
      <c r="E12" s="3" t="s">
        <v>9</v>
      </c>
      <c r="F12" s="3"/>
      <c r="G12" s="3" t="s">
        <v>10</v>
      </c>
      <c r="I12" s="3" t="s">
        <v>20</v>
      </c>
      <c r="J12" s="3"/>
      <c r="K12" s="3" t="s">
        <v>7</v>
      </c>
      <c r="L12" s="3" t="s">
        <v>8</v>
      </c>
      <c r="M12" s="3"/>
      <c r="N12" s="3" t="s">
        <v>9</v>
      </c>
      <c r="O12" s="3"/>
      <c r="P12" s="3" t="s">
        <v>10</v>
      </c>
      <c r="Q12" s="3"/>
      <c r="R12" s="3" t="s">
        <v>20</v>
      </c>
      <c r="S12" s="3"/>
      <c r="T12" s="3" t="s">
        <v>7</v>
      </c>
      <c r="U12" s="3" t="s">
        <v>8</v>
      </c>
      <c r="V12" s="3"/>
      <c r="W12" s="3" t="s">
        <v>9</v>
      </c>
      <c r="X12" s="3"/>
      <c r="Y12" s="3" t="s">
        <v>10</v>
      </c>
      <c r="Z12" s="3"/>
      <c r="AA12" s="3" t="s">
        <v>20</v>
      </c>
      <c r="AB12" s="3"/>
      <c r="AC12" s="3"/>
      <c r="AD12" s="3" t="s">
        <v>7</v>
      </c>
      <c r="AE12" s="3" t="s">
        <v>8</v>
      </c>
      <c r="AF12" s="3"/>
      <c r="AG12" s="3" t="s">
        <v>9</v>
      </c>
      <c r="AH12" s="3"/>
      <c r="AI12" s="3" t="s">
        <v>10</v>
      </c>
      <c r="AK12" s="3" t="s">
        <v>7</v>
      </c>
      <c r="AL12" s="3" t="s">
        <v>8</v>
      </c>
      <c r="AM12" s="3"/>
      <c r="AN12" s="3" t="s">
        <v>9</v>
      </c>
      <c r="AO12" s="3"/>
      <c r="AP12" s="3" t="s">
        <v>10</v>
      </c>
      <c r="AQ12" s="3"/>
      <c r="AR12" s="3" t="s">
        <v>7</v>
      </c>
      <c r="AS12" s="3" t="s">
        <v>8</v>
      </c>
      <c r="AT12" s="3"/>
      <c r="AU12" s="3" t="s">
        <v>9</v>
      </c>
      <c r="AV12" s="3"/>
      <c r="AW12" s="3" t="s">
        <v>10</v>
      </c>
      <c r="AX12" s="3"/>
      <c r="AY12" s="3" t="s">
        <v>7</v>
      </c>
      <c r="AZ12" s="3" t="s">
        <v>8</v>
      </c>
      <c r="BA12" s="3"/>
      <c r="BB12" s="3"/>
      <c r="BC12" s="3" t="s">
        <v>9</v>
      </c>
      <c r="BD12" s="3"/>
      <c r="BE12" s="3" t="s">
        <v>10</v>
      </c>
      <c r="BF12" s="3"/>
      <c r="BG12" s="3" t="s">
        <v>7</v>
      </c>
      <c r="BH12" s="3" t="s">
        <v>8</v>
      </c>
      <c r="BI12" s="3"/>
      <c r="BJ12" s="3"/>
      <c r="BK12" s="3" t="s">
        <v>9</v>
      </c>
      <c r="BL12" s="3"/>
      <c r="BM12" s="3" t="s">
        <v>10</v>
      </c>
      <c r="BN12" s="3"/>
      <c r="BO12" s="3" t="s">
        <v>7</v>
      </c>
      <c r="BP12" s="3" t="s">
        <v>8</v>
      </c>
      <c r="BQ12" s="3"/>
      <c r="BR12" s="3"/>
      <c r="BS12" s="3" t="s">
        <v>9</v>
      </c>
      <c r="BT12" s="3"/>
      <c r="BU12" s="3" t="s">
        <v>10</v>
      </c>
    </row>
    <row r="13" spans="1:73" x14ac:dyDescent="0.25">
      <c r="A13" s="2">
        <v>0.08</v>
      </c>
      <c r="B13" s="3">
        <v>2.5003780384171761</v>
      </c>
      <c r="C13" s="3">
        <v>3.5669204426457282</v>
      </c>
      <c r="D13" s="3"/>
      <c r="E13" s="3">
        <v>16.240032218071377</v>
      </c>
      <c r="F13" s="3"/>
      <c r="G13" s="3">
        <v>4.8053508230786619</v>
      </c>
      <c r="I13" s="3">
        <v>6.160260878760865</v>
      </c>
      <c r="J13" s="3"/>
      <c r="K13" s="3">
        <v>2.2921913064272501</v>
      </c>
      <c r="L13" s="3">
        <v>3.283600315106495</v>
      </c>
      <c r="M13" s="3"/>
      <c r="N13" s="3">
        <v>15.645324372512135</v>
      </c>
      <c r="O13" s="3"/>
      <c r="P13" s="3">
        <v>4.4165637071788906</v>
      </c>
      <c r="Q13" s="3"/>
      <c r="R13" s="3">
        <v>5.7935533378595974</v>
      </c>
      <c r="S13" s="3"/>
      <c r="T13" s="3">
        <v>2.5036328363602824</v>
      </c>
      <c r="U13" s="3">
        <v>3.5916795103214638</v>
      </c>
      <c r="V13" s="3"/>
      <c r="W13" s="3">
        <v>18.24147746374701</v>
      </c>
      <c r="X13" s="3"/>
      <c r="Y13" s="3">
        <v>5.0527314865249675</v>
      </c>
      <c r="Z13" s="3"/>
      <c r="AA13" s="3">
        <v>6.1811893711941037</v>
      </c>
      <c r="AB13" s="3"/>
      <c r="AC13" s="3"/>
      <c r="AD13" s="3">
        <v>2.3747405474837073</v>
      </c>
      <c r="AE13" s="3">
        <v>3.223242464855951</v>
      </c>
      <c r="AF13" s="3"/>
      <c r="AG13" s="3">
        <v>16.768665850673251</v>
      </c>
      <c r="AH13" s="3"/>
      <c r="AI13" s="3">
        <v>4.0552047829245428</v>
      </c>
      <c r="AK13" s="3">
        <v>2.0988619306565224</v>
      </c>
      <c r="AL13" s="3">
        <v>3.4333081509194416</v>
      </c>
      <c r="AM13" s="3"/>
      <c r="AN13" s="3">
        <v>15.822080820532213</v>
      </c>
      <c r="AO13" s="3"/>
      <c r="AP13" s="3">
        <v>3.4333081509194416</v>
      </c>
      <c r="AQ13" s="3"/>
      <c r="AR13" s="3">
        <v>2.2731139619559886</v>
      </c>
      <c r="AS13" s="3">
        <v>3.5984190142612764</v>
      </c>
      <c r="AT13" s="3"/>
      <c r="AU13" s="3">
        <v>18.708731499139478</v>
      </c>
      <c r="AV13" s="3"/>
      <c r="AW13" s="3">
        <v>3.5984190142612764</v>
      </c>
      <c r="AX13" s="3"/>
      <c r="AY13" s="3">
        <v>1.3562035149883327</v>
      </c>
      <c r="AZ13" s="3">
        <v>2.0089238892334578</v>
      </c>
      <c r="BA13" s="3"/>
      <c r="BB13" s="3"/>
      <c r="BC13" s="3">
        <v>13.110536436575847</v>
      </c>
      <c r="BD13" s="3"/>
      <c r="BE13" s="3">
        <v>2.5711574449587107</v>
      </c>
      <c r="BF13" s="3"/>
      <c r="BG13" s="3">
        <v>1.3368290129477187</v>
      </c>
      <c r="BH13" s="3">
        <v>1.9412643106022798</v>
      </c>
      <c r="BI13" s="3"/>
      <c r="BJ13" s="3"/>
      <c r="BK13" s="3">
        <v>12.822498650148002</v>
      </c>
      <c r="BL13" s="3"/>
      <c r="BM13" s="3">
        <v>2.7491555813906441</v>
      </c>
      <c r="BN13" s="3"/>
      <c r="BO13" s="3">
        <v>1.3549827335459861</v>
      </c>
      <c r="BP13" s="3">
        <v>2.1219166849728173</v>
      </c>
      <c r="BQ13" s="3"/>
      <c r="BR13" s="3"/>
      <c r="BS13" s="3">
        <v>11.119096327303669</v>
      </c>
      <c r="BT13" s="3"/>
      <c r="BU13" s="3">
        <v>2.6060176242178037</v>
      </c>
    </row>
    <row r="14" spans="1:73" x14ac:dyDescent="0.25"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AB14" s="3"/>
      <c r="AC14" s="3"/>
      <c r="AD14" s="3"/>
      <c r="AE14" s="3"/>
      <c r="AF14" s="3"/>
      <c r="AG14" s="3"/>
      <c r="AH14" s="3"/>
      <c r="AI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3" x14ac:dyDescent="0.25">
      <c r="B15" s="3"/>
      <c r="C15" s="3"/>
      <c r="D15" s="3"/>
      <c r="E15" s="3"/>
      <c r="F15" s="3"/>
      <c r="G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3" x14ac:dyDescent="0.25">
      <c r="B16" s="3"/>
      <c r="C16" s="3"/>
      <c r="D16" s="3"/>
      <c r="E16" s="3"/>
      <c r="F16" s="3"/>
      <c r="G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3" x14ac:dyDescent="0.25">
      <c r="B17" s="3" t="s">
        <v>7</v>
      </c>
      <c r="C17" s="3" t="s">
        <v>8</v>
      </c>
      <c r="D17" s="3"/>
      <c r="E17" s="3" t="s">
        <v>9</v>
      </c>
      <c r="F17" s="3"/>
      <c r="G17" s="3" t="s">
        <v>10</v>
      </c>
      <c r="I17" s="3" t="s">
        <v>20</v>
      </c>
      <c r="J17" s="3"/>
      <c r="K17" s="3" t="s">
        <v>7</v>
      </c>
      <c r="L17" s="3" t="s">
        <v>8</v>
      </c>
      <c r="M17" s="3"/>
      <c r="N17" s="3" t="s">
        <v>9</v>
      </c>
      <c r="O17" s="3"/>
      <c r="P17" s="3" t="s">
        <v>10</v>
      </c>
      <c r="Q17" s="3"/>
      <c r="R17" s="3" t="s">
        <v>20</v>
      </c>
      <c r="S17" s="3"/>
      <c r="T17" s="3" t="s">
        <v>7</v>
      </c>
      <c r="U17" s="3" t="s">
        <v>8</v>
      </c>
      <c r="V17" s="3"/>
      <c r="W17" s="3" t="s">
        <v>9</v>
      </c>
      <c r="X17" s="3"/>
      <c r="Y17" s="3" t="s">
        <v>10</v>
      </c>
      <c r="Z17" s="3"/>
      <c r="AA17" s="3" t="s">
        <v>20</v>
      </c>
      <c r="AB17" s="3"/>
      <c r="AC17" s="3"/>
      <c r="AD17" s="3" t="s">
        <v>7</v>
      </c>
      <c r="AE17" s="3" t="s">
        <v>8</v>
      </c>
      <c r="AF17" s="3"/>
      <c r="AG17" s="3" t="s">
        <v>9</v>
      </c>
      <c r="AH17" s="3"/>
      <c r="AI17" s="3" t="s">
        <v>10</v>
      </c>
      <c r="AK17" s="3" t="s">
        <v>7</v>
      </c>
      <c r="AL17" s="3" t="s">
        <v>8</v>
      </c>
      <c r="AM17" s="3"/>
      <c r="AN17" s="3" t="s">
        <v>9</v>
      </c>
      <c r="AO17" s="3"/>
      <c r="AP17" s="3" t="s">
        <v>10</v>
      </c>
      <c r="AQ17" s="3"/>
      <c r="AR17" s="3" t="s">
        <v>7</v>
      </c>
      <c r="AS17" s="3" t="s">
        <v>8</v>
      </c>
      <c r="AT17" s="3"/>
      <c r="AU17" s="3" t="s">
        <v>9</v>
      </c>
      <c r="AV17" s="3"/>
      <c r="AW17" s="3" t="s">
        <v>10</v>
      </c>
      <c r="AX17" s="3"/>
      <c r="AY17" s="3" t="s">
        <v>7</v>
      </c>
      <c r="AZ17" s="3" t="s">
        <v>8</v>
      </c>
      <c r="BA17" s="3"/>
      <c r="BB17" s="3"/>
      <c r="BC17" s="3" t="s">
        <v>9</v>
      </c>
      <c r="BD17" s="3"/>
      <c r="BE17" s="3" t="s">
        <v>10</v>
      </c>
      <c r="BF17" s="3"/>
      <c r="BG17" s="3" t="s">
        <v>7</v>
      </c>
      <c r="BH17" s="3" t="s">
        <v>8</v>
      </c>
      <c r="BI17" s="3"/>
      <c r="BJ17" s="3"/>
      <c r="BK17" s="3" t="s">
        <v>9</v>
      </c>
      <c r="BL17" s="3"/>
      <c r="BM17" s="3" t="s">
        <v>10</v>
      </c>
      <c r="BN17" s="3"/>
      <c r="BO17" s="3" t="s">
        <v>7</v>
      </c>
      <c r="BP17" s="3" t="s">
        <v>8</v>
      </c>
      <c r="BQ17" s="3"/>
      <c r="BR17" s="3"/>
      <c r="BS17" s="3" t="s">
        <v>9</v>
      </c>
      <c r="BT17" s="3"/>
      <c r="BU17" s="3" t="s">
        <v>10</v>
      </c>
    </row>
    <row r="18" spans="1:73" x14ac:dyDescent="0.25">
      <c r="A18" s="2">
        <v>0.16</v>
      </c>
      <c r="B18" s="3">
        <v>1.5289278328786948</v>
      </c>
      <c r="C18" s="3">
        <v>1.9926958489789595</v>
      </c>
      <c r="D18" s="3"/>
      <c r="E18" s="3">
        <v>10.98568166647374</v>
      </c>
      <c r="F18" s="3"/>
      <c r="G18" s="3">
        <v>2.3685525482515333</v>
      </c>
      <c r="I18" s="3">
        <v>3.559796831446965</v>
      </c>
      <c r="J18" s="3"/>
      <c r="K18" s="3">
        <v>1.3607140860555755</v>
      </c>
      <c r="L18" s="3">
        <v>1.820344324102857</v>
      </c>
      <c r="M18" s="3"/>
      <c r="N18" s="3">
        <v>11.738223952471404</v>
      </c>
      <c r="O18" s="3"/>
      <c r="P18" s="3">
        <v>2.1399502600045546</v>
      </c>
      <c r="Q18" s="3"/>
      <c r="R18" s="3">
        <v>3.2576316785383703</v>
      </c>
      <c r="S18" s="3"/>
      <c r="T18" s="3">
        <v>1.4388644870935228</v>
      </c>
      <c r="U18" s="3">
        <v>1.8651911308978795</v>
      </c>
      <c r="V18" s="3"/>
      <c r="W18" s="3">
        <v>11.377239774370587</v>
      </c>
      <c r="X18" s="3"/>
      <c r="Y18" s="3">
        <v>2.3125307097067105</v>
      </c>
      <c r="Z18" s="3"/>
      <c r="AA18" s="3">
        <v>3.4173356169621254</v>
      </c>
      <c r="AB18" s="3"/>
      <c r="AC18" s="3"/>
      <c r="AD18" s="3">
        <v>1.1771784864625654</v>
      </c>
      <c r="AE18" s="3">
        <v>1.5130689031998328</v>
      </c>
      <c r="AF18" s="3"/>
      <c r="AG18" s="3">
        <v>7.3662557773297843</v>
      </c>
      <c r="AH18" s="3"/>
      <c r="AI18" s="3">
        <v>1.786172217328766</v>
      </c>
      <c r="AK18" s="3">
        <v>1.1176853332684571</v>
      </c>
      <c r="AL18" s="3">
        <v>1.4918165989552976</v>
      </c>
      <c r="AM18" s="3"/>
      <c r="AN18" s="3">
        <v>10.131435967359073</v>
      </c>
      <c r="AO18" s="3"/>
      <c r="AP18" s="3">
        <v>1.4918165989552976</v>
      </c>
      <c r="AQ18" s="3"/>
      <c r="AR18" s="3">
        <v>1.2042977655082376</v>
      </c>
      <c r="AS18" s="3">
        <v>1.5449274661827472</v>
      </c>
      <c r="AT18" s="3"/>
      <c r="AU18" s="3">
        <v>11.983721883971095</v>
      </c>
      <c r="AV18" s="3"/>
      <c r="AW18" s="3">
        <v>1.5449274661827472</v>
      </c>
      <c r="AX18" s="3"/>
      <c r="AY18" s="3">
        <v>1.0419990549517637</v>
      </c>
      <c r="AZ18" s="3">
        <v>1.3481264824585732</v>
      </c>
      <c r="BA18" s="3"/>
      <c r="BB18" s="3"/>
      <c r="BC18" s="3">
        <v>10.915240340268525</v>
      </c>
      <c r="BD18" s="3"/>
      <c r="BE18" s="3">
        <v>1.304600203163548</v>
      </c>
      <c r="BF18" s="3"/>
      <c r="BG18" s="3">
        <v>1.0959737147836284</v>
      </c>
      <c r="BH18" s="3">
        <v>1.423044054907652</v>
      </c>
      <c r="BI18" s="3"/>
      <c r="BJ18" s="3"/>
      <c r="BK18" s="3">
        <v>10.254487049339142</v>
      </c>
      <c r="BL18" s="3"/>
      <c r="BM18" s="3">
        <v>1.1721750430851985</v>
      </c>
      <c r="BN18" s="3"/>
      <c r="BO18" s="3">
        <v>1.0918639259713583</v>
      </c>
      <c r="BP18" s="3">
        <v>1.3538170291998395</v>
      </c>
      <c r="BQ18" s="3"/>
      <c r="BR18" s="3"/>
      <c r="BS18" s="3">
        <v>11.883528672175503</v>
      </c>
      <c r="BT18" s="3"/>
      <c r="BU18" s="3">
        <v>1.3445440632493719</v>
      </c>
    </row>
    <row r="19" spans="1:73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73" x14ac:dyDescent="0.25">
      <c r="B20" s="1"/>
      <c r="C20" t="s">
        <v>42</v>
      </c>
      <c r="E20" s="1"/>
      <c r="F20" s="1"/>
      <c r="H20" s="1"/>
      <c r="J20" t="s">
        <v>43</v>
      </c>
      <c r="L20" s="1"/>
      <c r="M20" s="1"/>
      <c r="Q20" s="1" t="s">
        <v>44</v>
      </c>
      <c r="R20" s="1"/>
      <c r="S20" s="1"/>
      <c r="T20" s="1"/>
      <c r="U20" s="1"/>
      <c r="V20" s="1"/>
      <c r="X20" t="s">
        <v>15</v>
      </c>
      <c r="Y20" s="1"/>
      <c r="Z20" s="1"/>
      <c r="AA20" s="1"/>
      <c r="AE20" t="s">
        <v>16</v>
      </c>
      <c r="AF20" s="1"/>
      <c r="AH20" s="1"/>
      <c r="AI20" s="1"/>
    </row>
    <row r="21" spans="1:73" x14ac:dyDescent="0.25">
      <c r="B21" s="1"/>
      <c r="C21" t="s">
        <v>18</v>
      </c>
      <c r="D21" s="1" t="s">
        <v>19</v>
      </c>
      <c r="E21" s="4" t="s">
        <v>21</v>
      </c>
      <c r="F21" s="1" t="s">
        <v>17</v>
      </c>
      <c r="G21" t="s">
        <v>11</v>
      </c>
      <c r="H21" t="s">
        <v>12</v>
      </c>
      <c r="J21" s="1" t="s">
        <v>18</v>
      </c>
      <c r="K21" s="1" t="s">
        <v>19</v>
      </c>
      <c r="L21" s="4" t="s">
        <v>21</v>
      </c>
      <c r="M21" s="1" t="s">
        <v>17</v>
      </c>
      <c r="N21" s="1" t="s">
        <v>11</v>
      </c>
      <c r="O21" s="1" t="s">
        <v>12</v>
      </c>
      <c r="P21" s="1"/>
      <c r="Q21" s="1" t="s">
        <v>18</v>
      </c>
      <c r="R21" s="1" t="s">
        <v>19</v>
      </c>
      <c r="S21" s="4" t="s">
        <v>21</v>
      </c>
      <c r="T21" s="1" t="s">
        <v>17</v>
      </c>
      <c r="U21" s="1" t="s">
        <v>11</v>
      </c>
      <c r="V21" s="1" t="s">
        <v>12</v>
      </c>
      <c r="X21" s="1" t="s">
        <v>18</v>
      </c>
      <c r="Y21" s="1" t="s">
        <v>19</v>
      </c>
      <c r="Z21" s="4" t="s">
        <v>21</v>
      </c>
      <c r="AA21" s="1" t="s">
        <v>17</v>
      </c>
      <c r="AB21" s="1" t="s">
        <v>11</v>
      </c>
      <c r="AC21" s="1" t="s">
        <v>12</v>
      </c>
      <c r="AE21" s="1" t="s">
        <v>18</v>
      </c>
      <c r="AF21" s="1" t="s">
        <v>19</v>
      </c>
      <c r="AG21" s="4" t="s">
        <v>21</v>
      </c>
      <c r="AH21" s="1" t="s">
        <v>17</v>
      </c>
      <c r="AI21" s="1" t="s">
        <v>11</v>
      </c>
      <c r="AJ21" s="1" t="s">
        <v>12</v>
      </c>
      <c r="AL21" s="1"/>
      <c r="AM21" s="1"/>
      <c r="AN21" s="1"/>
    </row>
    <row r="22" spans="1:73" x14ac:dyDescent="0.25">
      <c r="A22" s="1">
        <f>SQRT(1/2)</f>
        <v>0.70710678118654757</v>
      </c>
      <c r="B22" s="2">
        <v>0.02</v>
      </c>
      <c r="C22" s="5">
        <v>3.9368514220171136</v>
      </c>
      <c r="D22" s="5">
        <v>3.6673989774369753</v>
      </c>
      <c r="E22" s="5">
        <v>4.1240391988900083</v>
      </c>
      <c r="F22" s="5">
        <v>4.557613543017033</v>
      </c>
      <c r="G22" s="5">
        <v>3.6409822850514453</v>
      </c>
      <c r="H22" s="5">
        <v>4.0389437970202646</v>
      </c>
      <c r="I22" s="5"/>
      <c r="J22" s="5">
        <v>6.4337404149157003</v>
      </c>
      <c r="K22" s="5">
        <v>5.9798530923537125</v>
      </c>
      <c r="L22" s="5">
        <v>6.6762763808415961</v>
      </c>
      <c r="M22" s="5">
        <v>7.316910650601284</v>
      </c>
      <c r="N22" s="5">
        <v>8.7840038330804564</v>
      </c>
      <c r="O22" s="5">
        <v>9.1736769064710995</v>
      </c>
      <c r="P22" s="5"/>
      <c r="Q22" s="5">
        <v>10.820896410407794</v>
      </c>
      <c r="R22" s="5">
        <v>9.8699627808666346</v>
      </c>
      <c r="S22" s="5">
        <v>10.851188698866316</v>
      </c>
      <c r="T22" s="5">
        <v>11.265254689975412</v>
      </c>
      <c r="U22" s="5">
        <v>9.6839198326801537</v>
      </c>
      <c r="V22" s="5">
        <v>10.444006592562298</v>
      </c>
      <c r="W22" s="5"/>
      <c r="X22" s="5">
        <v>40.861612468358686</v>
      </c>
      <c r="Y22" s="5">
        <v>37.861020046219096</v>
      </c>
      <c r="Z22" s="5">
        <v>37.985142733776215</v>
      </c>
      <c r="AA22" s="5">
        <v>33.736418738969647</v>
      </c>
      <c r="AB22" s="5">
        <v>35.9221538000835</v>
      </c>
      <c r="AC22" s="5">
        <v>36.668897435027546</v>
      </c>
      <c r="AD22" s="5"/>
      <c r="AE22" s="5">
        <v>10.694881211635293</v>
      </c>
      <c r="AF22" s="5">
        <v>9.796885281860078</v>
      </c>
      <c r="AG22" s="5">
        <v>10.441854647843943</v>
      </c>
      <c r="AH22" s="5">
        <v>10.477115483770383</v>
      </c>
      <c r="AI22" s="5">
        <v>8.7840038330804564</v>
      </c>
      <c r="AJ22" s="5">
        <v>9.1736769064710995</v>
      </c>
      <c r="AL22" s="3"/>
      <c r="AM22" s="3"/>
      <c r="AN22" s="3"/>
    </row>
    <row r="23" spans="1:73" x14ac:dyDescent="0.25">
      <c r="A23" s="1">
        <f>SQRT(1/4)</f>
        <v>0.5</v>
      </c>
      <c r="B23" s="2">
        <v>0.04</v>
      </c>
      <c r="C23" s="5">
        <v>3.5664615653663101</v>
      </c>
      <c r="D23" s="5">
        <v>3.2469898804508701</v>
      </c>
      <c r="E23" s="5">
        <v>3.4697057986530093</v>
      </c>
      <c r="F23" s="5">
        <v>3.4160874498546034</v>
      </c>
      <c r="G23" s="5">
        <v>2.8243477887482289</v>
      </c>
      <c r="H23" s="5">
        <v>2.9403437261067245</v>
      </c>
      <c r="I23" s="5"/>
      <c r="J23" s="5">
        <v>5.3866315383042567</v>
      </c>
      <c r="K23" s="5">
        <v>4.970895933296652</v>
      </c>
      <c r="L23" s="5">
        <v>5.3706787879902791</v>
      </c>
      <c r="M23" s="5">
        <v>5.0871651699065259</v>
      </c>
      <c r="N23" s="5">
        <v>6.5298799056626526</v>
      </c>
      <c r="O23" s="5">
        <v>5.6371511654887385</v>
      </c>
      <c r="P23" s="5"/>
      <c r="Q23" s="5">
        <v>9.0922580405831521</v>
      </c>
      <c r="R23" s="5">
        <v>8.436222819736372</v>
      </c>
      <c r="S23" s="5">
        <v>8.9450259965337757</v>
      </c>
      <c r="T23" s="5">
        <v>8.8331785775230216</v>
      </c>
      <c r="U23" s="5">
        <v>7.1484405096734465</v>
      </c>
      <c r="V23" s="5">
        <v>7.7070171100418738</v>
      </c>
      <c r="W23" s="5"/>
      <c r="X23" s="5">
        <v>29.066494188010463</v>
      </c>
      <c r="Y23" s="5">
        <v>26.846626588743636</v>
      </c>
      <c r="Z23" s="5">
        <v>32.63139480875148</v>
      </c>
      <c r="AA23" s="5">
        <v>24.842792672555664</v>
      </c>
      <c r="AB23" s="5">
        <v>26.524112052437932</v>
      </c>
      <c r="AC23" s="5">
        <v>24.100457894752562</v>
      </c>
      <c r="AD23" s="5"/>
      <c r="AE23" s="5">
        <v>7.9284451039782251</v>
      </c>
      <c r="AF23" s="5">
        <v>7.145161971533577</v>
      </c>
      <c r="AG23" s="5">
        <v>7.7985226735369455</v>
      </c>
      <c r="AH23" s="5">
        <v>6.5686057276817023</v>
      </c>
      <c r="AI23" s="5">
        <v>6.5298799056626526</v>
      </c>
      <c r="AJ23" s="5">
        <v>5.6371511654887385</v>
      </c>
      <c r="AL23" s="3"/>
      <c r="AM23" s="3"/>
      <c r="AN23" s="3"/>
    </row>
    <row r="24" spans="1:73" x14ac:dyDescent="0.25">
      <c r="A24" s="1">
        <f>SQRT(1/8)</f>
        <v>0.35355339059327379</v>
      </c>
      <c r="B24" s="2">
        <v>0.08</v>
      </c>
      <c r="C24" s="5">
        <v>2.5003780384171761</v>
      </c>
      <c r="D24" s="5">
        <v>2.2921913064272501</v>
      </c>
      <c r="E24" s="5">
        <v>2.5036328363602824</v>
      </c>
      <c r="F24" s="5">
        <v>2.3747405474837073</v>
      </c>
      <c r="G24" s="5">
        <v>2.0988619306565224</v>
      </c>
      <c r="H24" s="5">
        <v>2.2731139619559886</v>
      </c>
      <c r="I24" s="5"/>
      <c r="J24" s="5">
        <v>3.5669204426457282</v>
      </c>
      <c r="K24" s="5">
        <v>3.283600315106495</v>
      </c>
      <c r="L24" s="5">
        <v>3.5916795103214638</v>
      </c>
      <c r="M24" s="5">
        <v>3.223242464855951</v>
      </c>
      <c r="N24" s="5">
        <v>3.4333081509194416</v>
      </c>
      <c r="O24" s="5">
        <v>3.5984190142612764</v>
      </c>
      <c r="P24" s="5"/>
      <c r="Q24" s="5">
        <v>6.160260878760865</v>
      </c>
      <c r="R24" s="5">
        <v>5.7935533378595974</v>
      </c>
      <c r="S24" s="5">
        <v>6.1811893711941037</v>
      </c>
      <c r="T24" s="5">
        <v>5.7547063272339107</v>
      </c>
      <c r="U24" s="5">
        <v>5.0752599161959173</v>
      </c>
      <c r="V24" s="5">
        <v>5.7799458697307875</v>
      </c>
      <c r="W24" s="5"/>
      <c r="X24" s="5">
        <v>16.240032218071377</v>
      </c>
      <c r="Y24" s="5">
        <v>15.645324372512135</v>
      </c>
      <c r="Z24" s="5">
        <v>18.24147746374701</v>
      </c>
      <c r="AA24" s="5">
        <v>16.768665850673251</v>
      </c>
      <c r="AB24" s="5">
        <v>15.822080820532213</v>
      </c>
      <c r="AC24" s="5">
        <v>18.708731499139478</v>
      </c>
      <c r="AD24" s="5"/>
      <c r="AE24" s="5">
        <v>4.8053508230786619</v>
      </c>
      <c r="AF24" s="5">
        <v>4.4165637071788906</v>
      </c>
      <c r="AG24" s="5">
        <v>5.0527314865249675</v>
      </c>
      <c r="AH24" s="5">
        <v>4.0552047829245428</v>
      </c>
      <c r="AI24" s="5">
        <v>3.4333081509194416</v>
      </c>
      <c r="AJ24" s="5">
        <v>3.5984190142612764</v>
      </c>
      <c r="AL24" s="3"/>
      <c r="AM24" s="3"/>
      <c r="AN24" s="3"/>
    </row>
    <row r="25" spans="1:73" x14ac:dyDescent="0.25">
      <c r="A25" s="1">
        <f>SQRT(1/16)</f>
        <v>0.25</v>
      </c>
      <c r="B25" s="2">
        <v>0.16</v>
      </c>
      <c r="C25" s="5">
        <v>1.5289278328786948</v>
      </c>
      <c r="D25" s="5">
        <v>1.3607140860555755</v>
      </c>
      <c r="E25" s="5">
        <v>1.4388644870935228</v>
      </c>
      <c r="F25" s="5">
        <v>1.1771784864625654</v>
      </c>
      <c r="G25" s="5">
        <v>1.1176853332684571</v>
      </c>
      <c r="H25" s="5">
        <v>1.2042977655082376</v>
      </c>
      <c r="I25" s="5"/>
      <c r="J25" s="5">
        <v>1.9926958489789595</v>
      </c>
      <c r="K25" s="5">
        <v>1.820344324102857</v>
      </c>
      <c r="L25" s="5">
        <v>1.8651911308978795</v>
      </c>
      <c r="M25" s="5">
        <v>1.5130689031998328</v>
      </c>
      <c r="N25" s="5">
        <v>1.4918165989552976</v>
      </c>
      <c r="O25" s="5">
        <v>1.5449274661827472</v>
      </c>
      <c r="P25" s="5"/>
      <c r="Q25" s="5">
        <v>3.559796831446965</v>
      </c>
      <c r="R25" s="5">
        <v>3.2576316785383703</v>
      </c>
      <c r="S25" s="5">
        <v>3.4173356169621254</v>
      </c>
      <c r="T25" s="5">
        <v>2.8202538366972094</v>
      </c>
      <c r="U25" s="5">
        <v>2.5710532479302644</v>
      </c>
      <c r="V25" s="5">
        <v>2.9895215482073141</v>
      </c>
      <c r="W25" s="5"/>
      <c r="X25" s="5">
        <v>10.98568166647374</v>
      </c>
      <c r="Y25" s="5">
        <v>11.738223952471404</v>
      </c>
      <c r="Z25" s="5">
        <v>11.377239774370587</v>
      </c>
      <c r="AA25" s="5">
        <v>7.3662557773297843</v>
      </c>
      <c r="AB25" s="5">
        <v>10.131435967359073</v>
      </c>
      <c r="AC25" s="5">
        <v>11.983721883971095</v>
      </c>
      <c r="AD25" s="5"/>
      <c r="AE25" s="5">
        <v>2.3685525482515333</v>
      </c>
      <c r="AF25" s="5">
        <v>2.1399502600045546</v>
      </c>
      <c r="AG25" s="5">
        <v>2.3125307097067105</v>
      </c>
      <c r="AH25" s="5">
        <v>1.786172217328766</v>
      </c>
      <c r="AI25" s="5">
        <v>1.4918165989552976</v>
      </c>
      <c r="AJ25" s="5">
        <v>1.5449274661827472</v>
      </c>
      <c r="AL25" s="3"/>
      <c r="AM25" s="3"/>
      <c r="AN25" s="3"/>
    </row>
    <row r="27" spans="1:73" x14ac:dyDescent="0.25">
      <c r="A27" s="1"/>
    </row>
    <row r="28" spans="1:73" x14ac:dyDescent="0.25">
      <c r="A28" s="1"/>
    </row>
    <row r="29" spans="1:73" x14ac:dyDescent="0.25">
      <c r="A29" s="1"/>
    </row>
    <row r="30" spans="1:73" x14ac:dyDescent="0.25">
      <c r="A30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29.8cm data workup #1</vt:lpstr>
      <vt:lpstr>29.8cm workup #2 10.30.2018_9</vt:lpstr>
      <vt:lpstr>30.3cm data workup</vt:lpstr>
      <vt:lpstr>ALL columns compiled</vt:lpstr>
      <vt:lpstr>Resolution (100 vs 75 um id)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jjadmin</dc:creator>
  <cp:lastModifiedBy>Miller, Kelsey</cp:lastModifiedBy>
  <dcterms:created xsi:type="dcterms:W3CDTF">2018-11-09T20:04:20Z</dcterms:created>
  <dcterms:modified xsi:type="dcterms:W3CDTF">2020-09-25T16:40:21Z</dcterms:modified>
</cp:coreProperties>
</file>