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BE724B74-892B-4625-84D2-759D6AFDB931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 of Conf Limits" sheetId="11" r:id="rId1"/>
    <sheet name="Table of %s Contribution" sheetId="13" r:id="rId2"/>
    <sheet name="Dose-response - lateral wall II" sheetId="17" r:id="rId3"/>
    <sheet name="Table of CLs for various I" sheetId="16" r:id="rId4"/>
  </sheets>
  <externalReferences>
    <externalReference r:id="rId5"/>
  </externalReferences>
  <definedNames>
    <definedName name="AllomExponentMedian">'[1]Provisional Parameter Values'!$A$37</definedName>
    <definedName name="AllomExponentSD">'[1]Provisional Parameter Values'!$A$39</definedName>
    <definedName name="ContBMRDefault">'[1]Provisional Parameter Values'!$A$13</definedName>
    <definedName name="DataDuration">'[1]Pick Lists'!$C$2:$C$5</definedName>
    <definedName name="DataRoute">'[1]Pick Lists'!$B$2:$B$4</definedName>
    <definedName name="DataSpecies">'[1]Pick Lists'!$D$2:$D$5</definedName>
    <definedName name="DataType">'[1]Pick Lists'!$A$2:$A$4</definedName>
    <definedName name="DogBWDefault">'[1]Provisional Parameter Values'!$A$9</definedName>
    <definedName name="HumanBWDefault">'[1]Provisional Parameter Values'!$A$3</definedName>
    <definedName name="InterTKTDGSD">'[1]Provisional Parameter Values'!$A$43</definedName>
    <definedName name="InterTKTDMedian">'[1]Provisional Parameter Values'!$A$41</definedName>
    <definedName name="LogGSDHGSDU">'[1]Provisional Parameter Values'!$A$47</definedName>
    <definedName name="LogGSDHMedian">'[1]Provisional Parameter Values'!$A$45</definedName>
    <definedName name="MouseBWDefault">'[1]Provisional Parameter Values'!$A$7</definedName>
    <definedName name="NOAELUncertContChrSubChrGSD">'[1]Provisional Parameter Values'!$A$31</definedName>
    <definedName name="NOAELUncertContChrSubChrMedian">'[1]Provisional Parameter Values'!$A$29</definedName>
    <definedName name="NOAELUncertContReproDevGSD">'[1]Provisional Parameter Values'!$A$35</definedName>
    <definedName name="NOAELUncertContReproDevMedian">'[1]Provisional Parameter Values'!$A$33</definedName>
    <definedName name="NOAELUncertQuantalDeterGSD">'[1]Provisional Parameter Values'!$A$23</definedName>
    <definedName name="NOAELUncertQuantalDeterMedian">'[1]Provisional Parameter Values'!$A$21</definedName>
    <definedName name="NOAELUncertQuantalStochGSD">'[1]Provisional Parameter Values'!$A$27</definedName>
    <definedName name="NOAELUncertQuantalStochMedian">'[1]Provisional Parameter Values'!$A$25</definedName>
    <definedName name="PODtype">'[1]Pick Lists'!$E$2:$E$4</definedName>
    <definedName name="QuantDeterBMRDefault">'[1]Provisional Parameter Values'!$A$15</definedName>
    <definedName name="QuantStochBMRDefault">'[1]Provisional Parameter Values'!$A$17</definedName>
    <definedName name="RabbitBWDefault">'[1]Provisional Parameter Values'!$A$11</definedName>
    <definedName name="RatBWDefault">'[1]Provisional Parameter Values'!$A$5</definedName>
    <definedName name="SubacuteChronicGSD">'[1]Provisional Parameter Values'!$A$55</definedName>
    <definedName name="SubacuteChronicMedian">'[1]Provisional Parameter Values'!$A$53</definedName>
    <definedName name="SubchronicChronicGSD">'[1]Provisional Parameter Values'!$A$51</definedName>
    <definedName name="SubchronicChronicMedian">'[1]Provisional Parameter Values'!$A$49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7" l="1"/>
  <c r="E23" i="17" s="1"/>
  <c r="D22" i="17"/>
  <c r="E22" i="17" s="1"/>
  <c r="D21" i="17"/>
  <c r="E21" i="17" s="1"/>
  <c r="D20" i="17"/>
  <c r="E20" i="17" s="1"/>
  <c r="D16" i="16" l="1"/>
  <c r="D15" i="16"/>
  <c r="D14" i="16"/>
  <c r="D13" i="16"/>
  <c r="D59" i="11" l="1"/>
  <c r="D58" i="11"/>
  <c r="C59" i="11"/>
  <c r="C58" i="11"/>
  <c r="B59" i="11"/>
  <c r="B58" i="11"/>
  <c r="F63" i="11"/>
  <c r="E63" i="11"/>
  <c r="D63" i="11"/>
  <c r="C63" i="11"/>
  <c r="B63" i="11"/>
  <c r="A63" i="11"/>
  <c r="C38" i="11" l="1"/>
  <c r="C37" i="11"/>
  <c r="C36" i="11"/>
  <c r="C33" i="11"/>
  <c r="C32" i="11"/>
  <c r="C31" i="11"/>
  <c r="C28" i="11"/>
  <c r="C27" i="11"/>
  <c r="C26" i="11"/>
  <c r="D45" i="11" l="1"/>
  <c r="C45" i="11"/>
  <c r="B45" i="11"/>
  <c r="D44" i="11" l="1"/>
  <c r="B44" i="11"/>
  <c r="C44" i="11" l="1"/>
  <c r="D43" i="11"/>
  <c r="C53" i="11" s="1"/>
  <c r="C43" i="11"/>
  <c r="B43" i="11"/>
  <c r="A53" i="11" s="1"/>
  <c r="B53" i="11" l="1"/>
</calcChain>
</file>

<file path=xl/sharedStrings.xml><?xml version="1.0" encoding="utf-8"?>
<sst xmlns="http://schemas.openxmlformats.org/spreadsheetml/2006/main" count="142" uniqueCount="75">
  <si>
    <t>LCL</t>
  </si>
  <si>
    <t>UCL</t>
  </si>
  <si>
    <t>Narrow</t>
  </si>
  <si>
    <t>Default</t>
  </si>
  <si>
    <t>NOAEL (QD)</t>
  </si>
  <si>
    <t>BMDL50 (QD)</t>
  </si>
  <si>
    <t>BMDL10 (QS)</t>
  </si>
  <si>
    <t>POD Type</t>
  </si>
  <si>
    <t>Duration Extrapolation</t>
  </si>
  <si>
    <t>None</t>
  </si>
  <si>
    <t>Interspecies scaling</t>
  </si>
  <si>
    <t>Interspecies TK/TD</t>
  </si>
  <si>
    <t>Intraspecies at 1% incidence</t>
  </si>
  <si>
    <t>I</t>
  </si>
  <si>
    <t>UCL / LCL</t>
  </si>
  <si>
    <t>Intraspecies AF inputs: I and (LCL, UCL)</t>
  </si>
  <si>
    <t>AF</t>
  </si>
  <si>
    <t>Median</t>
  </si>
  <si>
    <t>Num animals</t>
  </si>
  <si>
    <t>Incidence</t>
  </si>
  <si>
    <t>Dose (ppm)</t>
  </si>
  <si>
    <t>Dataset</t>
  </si>
  <si>
    <t>BMR</t>
  </si>
  <si>
    <t>50% ER</t>
  </si>
  <si>
    <t>10% ER</t>
  </si>
  <si>
    <t>BMDL</t>
  </si>
  <si>
    <t>BMDU</t>
  </si>
  <si>
    <t>Dose-response modeling results</t>
  </si>
  <si>
    <t>ppm</t>
  </si>
  <si>
    <t>Duration-adjusted</t>
  </si>
  <si>
    <t>mg/m3</t>
  </si>
  <si>
    <t>Dose-response parameter</t>
  </si>
  <si>
    <t>Dose metric conversion of dose-response modeling results</t>
  </si>
  <si>
    <r>
      <t>Dose-response modeling and dose-metric conversion for level II lateral wall effects.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</si>
  <si>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APROBA inputs and results for level II lateral wall effects. </t>
  </si>
  <si>
    <t>All units are mg/m3 (milligrams per cubic meter).</t>
  </si>
  <si>
    <t xml:space="preserve">Tables begin on lines 4, 12, 18. </t>
  </si>
  <si>
    <t>Default LCL</t>
  </si>
  <si>
    <t>Default UCL</t>
  </si>
  <si>
    <t>Narrow LCL</t>
  </si>
  <si>
    <t>Narrow UCL</t>
  </si>
  <si>
    <t>None LCL</t>
  </si>
  <si>
    <t>None UCL</t>
  </si>
  <si>
    <t>Default Median</t>
  </si>
  <si>
    <t>Narrow Median</t>
  </si>
  <si>
    <t>None Median</t>
  </si>
  <si>
    <t>Default POD</t>
  </si>
  <si>
    <t>Default Interspecies</t>
  </si>
  <si>
    <t>Default Duration</t>
  </si>
  <si>
    <t>Default Intraspecies</t>
  </si>
  <si>
    <t>Narrow POD</t>
  </si>
  <si>
    <t>Narrow Interspecies</t>
  </si>
  <si>
    <t>Narrow Duration</t>
  </si>
  <si>
    <t>Narrow Intraspecies</t>
  </si>
  <si>
    <t>Tables span columns A through D, beginning on lines 4 and 11.</t>
  </si>
  <si>
    <t>None POD</t>
  </si>
  <si>
    <t>None Interspecies</t>
  </si>
  <si>
    <t>None Duration</t>
  </si>
  <si>
    <t>None Intraspecies</t>
  </si>
  <si>
    <t>Duration Type</t>
  </si>
  <si>
    <t>Duration Extrapolation Type</t>
  </si>
  <si>
    <t>Inputs (LCL, UCL) for other AFs</t>
  </si>
  <si>
    <t>Inputs (LCL, UCL) for POD AF</t>
  </si>
  <si>
    <t>Inputs (LCL, UCL) for Duration AF</t>
  </si>
  <si>
    <t>Percent change from NOAEL CLs to BMDL50 CLs for HDMI for each duration type</t>
  </si>
  <si>
    <t>Percent change from NOAEL CR widths to BMDL50 CR widths for HDMI for each duration type</t>
  </si>
  <si>
    <t>Geometric CR widths of HDMI (UCL / LCL) for each POD-duration combination</t>
  </si>
  <si>
    <t xml:space="preserve">Ratio of HDMI LCL of each POD-duration combination to the NOAEL-Default combination </t>
  </si>
  <si>
    <t>HDMI outputs (LCL, median, UCL) for each POD-duration combination</t>
  </si>
  <si>
    <t>Percent change from BMDL10 CLs to NOAEL CLs for HDMI for each duration type</t>
  </si>
  <si>
    <t>Table of Percents Contribution of AFs to HDMI uncertainty for level II lateral wall effects, for each POD-duration combination</t>
  </si>
  <si>
    <t>Confidence limits for varying I for NOAEL POD type and default duration extrapolation</t>
  </si>
  <si>
    <t>HMDI outputs (LCL, median, UCL) and CR (UCL/LCL)</t>
  </si>
  <si>
    <t xml:space="preserve">Tables span columns A through E, beginning on lines 4, 10, and 15. </t>
  </si>
  <si>
    <t xml:space="preserve">Tables begin on line 5, 11, 17, 23, 30, 35, 40, 47, 51, 55, and 61, and span columns A through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</si>
</sst>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"/>
    <numFmt numFmtId="166" formatCode="0.0%"/>
    <numFmt numFmtId="167" formatCode=";;;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1" xfId="0" applyFont="1" applyBorder="1"/>
    <xf numFmtId="0" fontId="0" fillId="0" borderId="0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9" fontId="0" fillId="0" borderId="1" xfId="0" applyNumberFormat="1" applyBorder="1"/>
    <xf numFmtId="0" fontId="0" fillId="0" borderId="0" xfId="0" applyFont="1" applyAlignment="1">
      <alignment horizontal="center"/>
    </xf>
    <xf numFmtId="9" fontId="0" fillId="0" borderId="1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 applyAlignment="1"/>
    <xf numFmtId="0" fontId="0" fillId="0" borderId="0" xfId="0"/>
    <xf numFmtId="164" fontId="0" fillId="0" borderId="1" xfId="0" applyNumberFormat="1" applyBorder="1"/>
    <xf numFmtId="165" fontId="0" fillId="0" borderId="1" xfId="0" applyNumberFormat="1" applyBorder="1"/>
    <xf numFmtId="166" fontId="0" fillId="0" borderId="0" xfId="0" applyNumberFormat="1" applyBorder="1"/>
    <xf numFmtId="0" fontId="0" fillId="0" borderId="2" xfId="0" applyFont="1" applyBorder="1"/>
    <xf numFmtId="164" fontId="0" fillId="0" borderId="0" xfId="0" applyNumberFormat="1" applyBorder="1"/>
    <xf numFmtId="0" fontId="0" fillId="0" borderId="0" xfId="0"/>
    <xf numFmtId="0" fontId="0" fillId="0" borderId="0" xfId="0"/>
    <xf numFmtId="9" fontId="0" fillId="0" borderId="5" xfId="0" applyNumberFormat="1" applyBorder="1"/>
    <xf numFmtId="0" fontId="0" fillId="0" borderId="6" xfId="0" applyBorder="1"/>
    <xf numFmtId="0" fontId="0" fillId="0" borderId="7" xfId="0" applyBorder="1"/>
    <xf numFmtId="9" fontId="0" fillId="0" borderId="8" xfId="0" applyNumberFormat="1" applyBorder="1"/>
    <xf numFmtId="0" fontId="0" fillId="0" borderId="2" xfId="0" applyBorder="1"/>
    <xf numFmtId="0" fontId="0" fillId="0" borderId="9" xfId="0" applyBorder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9" fontId="0" fillId="0" borderId="3" xfId="0" applyNumberFormat="1" applyBorder="1"/>
    <xf numFmtId="0" fontId="0" fillId="0" borderId="4" xfId="0" applyBorder="1"/>
    <xf numFmtId="166" fontId="0" fillId="0" borderId="10" xfId="0" applyNumberFormat="1" applyBorder="1"/>
    <xf numFmtId="164" fontId="0" fillId="0" borderId="11" xfId="0" applyNumberFormat="1" applyBorder="1"/>
    <xf numFmtId="0" fontId="0" fillId="0" borderId="12" xfId="0" applyBorder="1"/>
    <xf numFmtId="0" fontId="0" fillId="0" borderId="11" xfId="0" applyBorder="1"/>
    <xf numFmtId="0" fontId="0" fillId="0" borderId="9" xfId="0" applyFont="1" applyBorder="1"/>
    <xf numFmtId="0" fontId="0" fillId="0" borderId="8" xfId="0" applyFont="1" applyBorder="1"/>
    <xf numFmtId="0" fontId="0" fillId="0" borderId="5" xfId="0" applyBorder="1"/>
    <xf numFmtId="166" fontId="2" fillId="0" borderId="0" xfId="0" applyNumberFormat="1" applyFont="1" applyBorder="1" applyAlignment="1"/>
    <xf numFmtId="9" fontId="0" fillId="0" borderId="12" xfId="0" applyNumberFormat="1" applyBorder="1"/>
    <xf numFmtId="9" fontId="0" fillId="0" borderId="11" xfId="0" applyNumberFormat="1" applyBorder="1"/>
    <xf numFmtId="9" fontId="0" fillId="0" borderId="11" xfId="0" applyNumberFormat="1" applyFill="1" applyBorder="1"/>
    <xf numFmtId="0" fontId="0" fillId="0" borderId="13" xfId="0" applyFont="1" applyBorder="1"/>
    <xf numFmtId="9" fontId="0" fillId="0" borderId="10" xfId="0" applyNumberFormat="1" applyFill="1" applyBorder="1"/>
    <xf numFmtId="9" fontId="0" fillId="0" borderId="5" xfId="0" applyNumberFormat="1" applyFill="1" applyBorder="1"/>
    <xf numFmtId="9" fontId="0" fillId="0" borderId="7" xfId="0" applyNumberFormat="1" applyBorder="1"/>
    <xf numFmtId="0" fontId="0" fillId="0" borderId="10" xfId="0" applyBorder="1"/>
    <xf numFmtId="0" fontId="4" fillId="2" borderId="14" xfId="0" applyFont="1" applyFill="1" applyBorder="1"/>
    <xf numFmtId="0" fontId="0" fillId="0" borderId="14" xfId="0" applyFont="1" applyBorder="1"/>
    <xf numFmtId="0" fontId="0" fillId="0" borderId="15" xfId="0" applyFont="1" applyBorder="1"/>
    <xf numFmtId="164" fontId="0" fillId="0" borderId="0" xfId="0" applyNumberFormat="1" applyFill="1" applyBorder="1"/>
    <xf numFmtId="164" fontId="0" fillId="0" borderId="12" xfId="0" applyNumberFormat="1" applyBorder="1"/>
    <xf numFmtId="164" fontId="0" fillId="0" borderId="7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5" xfId="0" applyNumberFormat="1" applyFill="1" applyBorder="1"/>
    <xf numFmtId="165" fontId="0" fillId="0" borderId="0" xfId="0" applyNumberFormat="1" applyBorder="1"/>
    <xf numFmtId="0" fontId="0" fillId="0" borderId="3" xfId="0" applyFont="1" applyBorder="1"/>
    <xf numFmtId="0" fontId="0" fillId="0" borderId="3" xfId="0" applyFill="1" applyBorder="1"/>
    <xf numFmtId="0" fontId="1" fillId="0" borderId="0" xfId="0" applyFont="1" applyBorder="1" applyAlignment="1">
      <alignment horizontal="center"/>
    </xf>
    <xf numFmtId="167" fontId="0" fillId="0" borderId="0" xfId="0" applyNumberFormat="1" applyFont="1" applyAlignment="1"/>
    <xf numFmtId="167" fontId="0" fillId="0" borderId="0" xfId="0" applyNumberFormat="1"/>
    <xf numFmtId="166" fontId="0" fillId="0" borderId="5" xfId="0" applyNumberFormat="1" applyBorder="1"/>
    <xf numFmtId="0" fontId="2" fillId="0" borderId="0" xfId="0" applyFont="1" applyAlignment="1">
      <alignment horizontal="left"/>
    </xf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13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1" fillId="0" borderId="0" xfId="0" applyFont="1" applyFill="1"/>
    <xf numFmtId="0" fontId="0" fillId="0" borderId="9" xfId="0" applyFont="1" applyFill="1" applyBorder="1"/>
    <xf numFmtId="166" fontId="0" fillId="0" borderId="7" xfId="0" applyNumberFormat="1" applyFill="1" applyBorder="1"/>
    <xf numFmtId="0" fontId="0" fillId="0" borderId="2" xfId="0" applyFont="1" applyFill="1" applyBorder="1"/>
    <xf numFmtId="166" fontId="0" fillId="0" borderId="10" xfId="0" applyNumberFormat="1" applyFill="1" applyBorder="1"/>
  </cellXfs>
  <cellStyles count="1">
    <cellStyle name="Normal" xfId="0" builtinId="0"/>
  </cellStyles>
  <dxfs count="105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6" formatCode="0.0%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</dxf>
    <dxf>
      <numFmt numFmtId="166" formatCode="0.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66" formatCode="0.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66" formatCode="0.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66" formatCode="0.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66" formatCode="0.0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0.00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0000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0.0000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164" formatCode="0.00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0000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0.00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0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0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5" formatCode="0.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0.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numFmt numFmtId="166" formatCode="0.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66" formatCode="0.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numFmt numFmtId="166" formatCode="0.0%"/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0.00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0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0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3" formatCode="0%"/>
      <border diagonalUp="0" diagonalDown="0">
        <left style="thin">
          <color auto="1"/>
        </left>
        <right/>
        <top/>
        <bottom style="thin">
          <color auto="1"/>
        </bottom>
        <vertical/>
        <horizontal/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athai/Documents/Repos/EPA%20508/TD%2009/documents/EPA%20documents/Acrolein_APROBA_NOAEL_Subchronic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ht.LCL,UCL"/>
      <sheetName val="Provisional Parameter Values"/>
      <sheetName val="Pick Lists"/>
    </sheetNames>
    <sheetDataSet>
      <sheetData sheetId="0" refreshError="1"/>
      <sheetData sheetId="1">
        <row r="3">
          <cell r="A3">
            <v>60</v>
          </cell>
        </row>
        <row r="5">
          <cell r="A5">
            <v>0.4</v>
          </cell>
        </row>
        <row r="7">
          <cell r="A7">
            <v>0.02</v>
          </cell>
        </row>
        <row r="9">
          <cell r="A9">
            <v>10</v>
          </cell>
        </row>
        <row r="11">
          <cell r="A11">
            <v>2</v>
          </cell>
        </row>
        <row r="13">
          <cell r="A13">
            <v>0.05</v>
          </cell>
        </row>
        <row r="15">
          <cell r="A15">
            <v>0.5</v>
          </cell>
        </row>
        <row r="17">
          <cell r="A17">
            <v>0.1</v>
          </cell>
        </row>
        <row r="21">
          <cell r="A21">
            <v>0.22222222222222221</v>
          </cell>
        </row>
        <row r="23">
          <cell r="A23">
            <v>2.6603794803447594</v>
          </cell>
        </row>
        <row r="25">
          <cell r="A25">
            <v>0.66666666666666663</v>
          </cell>
        </row>
        <row r="27">
          <cell r="A27">
            <v>2.5621614021421317</v>
          </cell>
        </row>
        <row r="29">
          <cell r="A29">
            <v>0.33333333333333331</v>
          </cell>
        </row>
        <row r="31">
          <cell r="A31">
            <v>2.5621614021421317</v>
          </cell>
        </row>
        <row r="33">
          <cell r="A33">
            <v>0.33333333333333331</v>
          </cell>
        </row>
        <row r="35">
          <cell r="A35">
            <v>3.2642478524461147</v>
          </cell>
        </row>
        <row r="37">
          <cell r="A37">
            <v>0.7</v>
          </cell>
        </row>
        <row r="39">
          <cell r="A39">
            <v>2.4318273276470775E-2</v>
          </cell>
        </row>
        <row r="41">
          <cell r="A41">
            <v>1</v>
          </cell>
        </row>
        <row r="43">
          <cell r="A43">
            <v>1.9501549803459444</v>
          </cell>
        </row>
        <row r="45">
          <cell r="A45">
            <v>0.32400000000000001</v>
          </cell>
        </row>
        <row r="47">
          <cell r="A47">
            <v>1.5935060994863979</v>
          </cell>
        </row>
        <row r="49">
          <cell r="A49">
            <v>2</v>
          </cell>
        </row>
        <row r="51">
          <cell r="A51">
            <v>2.3228784501035764</v>
          </cell>
        </row>
        <row r="53">
          <cell r="A53">
            <v>5</v>
          </cell>
        </row>
        <row r="55">
          <cell r="A55">
            <v>3.5402972474451615</v>
          </cell>
        </row>
      </sheetData>
      <sheetData sheetId="2">
        <row r="2">
          <cell r="A2" t="str">
            <v>Continuous</v>
          </cell>
          <cell r="B2" t="str">
            <v>Oral</v>
          </cell>
          <cell r="C2" t="str">
            <v>Chronic</v>
          </cell>
          <cell r="D2" t="str">
            <v>Rat</v>
          </cell>
          <cell r="E2" t="str">
            <v>BMDL</v>
          </cell>
        </row>
        <row r="3">
          <cell r="A3" t="str">
            <v>Quantal-deterministic</v>
          </cell>
          <cell r="B3" t="str">
            <v>Inhalation</v>
          </cell>
          <cell r="C3" t="str">
            <v>Subchronic</v>
          </cell>
          <cell r="D3" t="str">
            <v>Mouse</v>
          </cell>
          <cell r="E3" t="str">
            <v>NOAEL</v>
          </cell>
        </row>
        <row r="4">
          <cell r="A4" t="str">
            <v>Quantal-stochastic</v>
          </cell>
          <cell r="B4" t="str">
            <v>Dermal</v>
          </cell>
          <cell r="C4" t="str">
            <v>Subacute</v>
          </cell>
          <cell r="D4" t="str">
            <v>Dog</v>
          </cell>
          <cell r="E4" t="str">
            <v>LOAEL</v>
          </cell>
        </row>
        <row r="5">
          <cell r="C5" t="str">
            <v>Repro/Developmental</v>
          </cell>
          <cell r="D5" t="str">
            <v>Rabbit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PercentChangeHDMI" displayName="PercentChangeHDMI" ref="A62:F63" totalsRowShown="0" headerRowDxfId="99" tableBorderDxfId="98">
  <autoFilter ref="A62:F63" xr:uid="{00000000-0009-0000-0100-000004000000}"/>
  <tableColumns count="6">
    <tableColumn id="1" xr3:uid="{00000000-0010-0000-0300-000001000000}" name="Default LCL">
      <calculatedColumnFormula>B27/B25-1</calculatedColumnFormula>
    </tableColumn>
    <tableColumn id="2" xr3:uid="{00000000-0010-0000-0300-000002000000}" name="Default UCL">
      <calculatedColumnFormula>D27/D25-1</calculatedColumnFormula>
    </tableColumn>
    <tableColumn id="3" xr3:uid="{00000000-0010-0000-0300-000003000000}" name="Narrow LCL">
      <calculatedColumnFormula>B32/B30-1</calculatedColumnFormula>
    </tableColumn>
    <tableColumn id="4" xr3:uid="{00000000-0010-0000-0300-000004000000}" name="Narrow UCL">
      <calculatedColumnFormula>D32/D30-1</calculatedColumnFormula>
    </tableColumn>
    <tableColumn id="5" xr3:uid="{00000000-0010-0000-0300-000005000000}" name="None LCL">
      <calculatedColumnFormula>B37/B35-1</calculatedColumnFormula>
    </tableColumn>
    <tableColumn id="6" xr3:uid="{00000000-0010-0000-0300-000006000000}" name="None UCL">
      <calculatedColumnFormula>D37/D35-1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percent change from BMDL10 CLs to NOAEL CLs for HDMI. 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HDMIDurationNone" displayName="HDMIDurationNone" ref="B35:D38" totalsRowShown="0" headerRowDxfId="48" headerRowBorderDxfId="47" tableBorderDxfId="46" totalsRowBorderDxfId="45">
  <autoFilter ref="B35:D38" xr:uid="{00000000-0009-0000-0100-000011000000}"/>
  <tableColumns count="3">
    <tableColumn id="1" xr3:uid="{00000000-0010-0000-0C00-000001000000}" name="None LCL" dataDxfId="44"/>
    <tableColumn id="2" xr3:uid="{00000000-0010-0000-0C00-000002000000}" name="None Median" dataDxfId="43">
      <calculatedColumnFormula>SQRT(B36*D36)</calculatedColumnFormula>
    </tableColumn>
    <tableColumn id="3" xr3:uid="{00000000-0010-0000-0C00-000003000000}" name="None UCL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HDMI output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D000000}" name="Table7" displayName="Table7" ref="A48:F49" totalsRowShown="0" headerRowDxfId="42" headerRowBorderDxfId="41" tableBorderDxfId="40" totalsRowBorderDxfId="39">
  <autoFilter ref="A48:F49" xr:uid="{00000000-0009-0000-0100-000007000000}"/>
  <tableColumns count="6">
    <tableColumn id="1" xr3:uid="{00000000-0010-0000-0D00-000001000000}" name="Default LCL" dataDxfId="38"/>
    <tableColumn id="2" xr3:uid="{00000000-0010-0000-0D00-000002000000}" name="Default UCL" dataDxfId="37"/>
    <tableColumn id="3" xr3:uid="{00000000-0010-0000-0D00-000003000000}" name="Narrow LCL" dataDxfId="36"/>
    <tableColumn id="4" xr3:uid="{00000000-0010-0000-0D00-000004000000}" name="Narrow UCL" dataDxfId="35"/>
    <tableColumn id="5" xr3:uid="{00000000-0010-0000-0D00-000005000000}" name="None LCL" dataDxfId="34"/>
    <tableColumn id="6" xr3:uid="{00000000-0010-0000-0D00-000006000000}" name="None UCL" dataDxfId="3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imate Probablistic Analyses" altTextSummary="This table provides the percent change from NOAEL CLs to BMDL50 CLs for HDMI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9000000}" name="DefaultAFs" displayName="DefaultAFs" ref="A5:E8" totalsRowShown="0" headerRowDxfId="32" headerRowBorderDxfId="31" tableBorderDxfId="30" totalsRowBorderDxfId="29">
  <autoFilter ref="A5:E8" xr:uid="{00000000-0009-0000-0100-00000E000000}"/>
  <tableColumns count="5">
    <tableColumn id="5" xr3:uid="{00000000-0010-0000-1900-000005000000}" name="POD Type" dataDxfId="28"/>
    <tableColumn id="1" xr3:uid="{00000000-0010-0000-1900-000001000000}" name="Default POD" dataDxfId="27"/>
    <tableColumn id="2" xr3:uid="{00000000-0010-0000-1900-000002000000}" name="Default Interspecies"/>
    <tableColumn id="3" xr3:uid="{00000000-0010-0000-1900-000003000000}" name="Default Duration"/>
    <tableColumn id="4" xr3:uid="{00000000-0010-0000-1900-000004000000}" name="Default Intraspecies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Default Table of Percents Contribution" altTextSummary="This table provides the results of the default run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A000000}" name="NarrowAFs" displayName="NarrowAFs" ref="A10:E13" totalsRowShown="0" headerRowDxfId="26" headerRowBorderDxfId="25" tableBorderDxfId="24" totalsRowBorderDxfId="23">
  <autoFilter ref="A10:E13" xr:uid="{00000000-0009-0000-0100-00000F000000}"/>
  <tableColumns count="5">
    <tableColumn id="5" xr3:uid="{00000000-0010-0000-1A00-000005000000}" name="POD Type" dataDxfId="22"/>
    <tableColumn id="1" xr3:uid="{00000000-0010-0000-1A00-000001000000}" name="Narrow POD" dataDxfId="21"/>
    <tableColumn id="2" xr3:uid="{00000000-0010-0000-1A00-000002000000}" name="Narrow Interspecies"/>
    <tableColumn id="3" xr3:uid="{00000000-0010-0000-1A00-000003000000}" name="Narrow Duration"/>
    <tableColumn id="4" xr3:uid="{00000000-0010-0000-1A00-000004000000}" name="Narrow Intraspecies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Narrow Table of Percents Contribution" altTextSummary="This table provides the percents contribution for assessment factor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B000000}" name="NoAFs" displayName="NoAFs" ref="A15:E18" totalsRowShown="0" headerRowDxfId="20" headerRowBorderDxfId="19" tableBorderDxfId="18" totalsRowBorderDxfId="17">
  <autoFilter ref="A15:E18" xr:uid="{00000000-0009-0000-0100-000010000000}"/>
  <tableColumns count="5">
    <tableColumn id="5" xr3:uid="{00000000-0010-0000-1B00-000005000000}" name="POD Type" dataDxfId="16"/>
    <tableColumn id="1" xr3:uid="{00000000-0010-0000-1B00-000001000000}" name="None POD" dataDxfId="15"/>
    <tableColumn id="2" xr3:uid="{00000000-0010-0000-1B00-000002000000}" name="None Interspecies"/>
    <tableColumn id="3" xr3:uid="{00000000-0010-0000-1B00-000003000000}" name="None Duration"/>
    <tableColumn id="4" xr3:uid="{00000000-0010-0000-1B00-000004000000}" name="None Intraspecies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percents contribution " altTextSummary="This table provides the percents contribution for assessment factor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Set" displayName="DataSet" ref="A5:C9" totalsRowShown="0" headerRowDxfId="104">
  <autoFilter ref="A5:C9" xr:uid="{00000000-0009-0000-0100-000001000000}"/>
  <tableColumns count="3">
    <tableColumn id="1" xr3:uid="{00000000-0010-0000-0000-000001000000}" name="Dose (ppm)"/>
    <tableColumn id="2" xr3:uid="{00000000-0010-0000-0000-000002000000}" name="Num animals"/>
    <tableColumn id="3" xr3:uid="{00000000-0010-0000-0000-000003000000}" name="Incidence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Dataset for Dose-Response Modeling and dose-metric conversion" altTextSummary="This table provides the data set used for dose response modeling and metric conversion. 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oseResponseModelingResults" displayName="DoseResponseModelingResults" ref="A13:C15" totalsRowShown="0" headerRowDxfId="103">
  <autoFilter ref="A13:C15" xr:uid="{00000000-0009-0000-0100-000002000000}"/>
  <tableColumns count="3">
    <tableColumn id="1" xr3:uid="{00000000-0010-0000-0100-000001000000}" name="BMR"/>
    <tableColumn id="2" xr3:uid="{00000000-0010-0000-0100-000002000000}" name="BMDL"/>
    <tableColumn id="3" xr3:uid="{00000000-0010-0000-0100-000003000000}" name="BMDU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Dose-response modeling results" altTextSummary="This table provides the dose-response modeling result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etricConversionofDoseResponseModeling" displayName="MetricConversionofDoseResponseModeling" ref="A19:E23" totalsRowShown="0" headerRowDxfId="102" tableBorderDxfId="101">
  <autoFilter ref="A19:E23" xr:uid="{00000000-0009-0000-0100-000003000000}"/>
  <tableColumns count="5">
    <tableColumn id="1" xr3:uid="{00000000-0010-0000-0200-000001000000}" name="BMR" dataDxfId="100"/>
    <tableColumn id="2" xr3:uid="{00000000-0010-0000-0200-000002000000}" name="Dose-response parameter"/>
    <tableColumn id="3" xr3:uid="{00000000-0010-0000-0200-000003000000}" name="ppm"/>
    <tableColumn id="4" xr3:uid="{00000000-0010-0000-0200-000004000000}" name="Duration-adjusted">
      <calculatedColumnFormula>C20*(6/24)*(5/7)</calculatedColumnFormula>
    </tableColumn>
    <tableColumn id="5" xr3:uid="{00000000-0010-0000-0200-000005000000}" name="mg/m3">
      <calculatedColumnFormula>2.3*D20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Dose-metric conversion of dose-response modeling results" altTextSummary="This table provides the results of dose-metric conversion of dose-response modeling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C000000}" name="IntraspeciesConfidenceLimits" displayName="IntraspeciesConfidenceLimits" ref="A5:C9" totalsRowShown="0" headerRowDxfId="14" headerRowBorderDxfId="13" tableBorderDxfId="12" totalsRowBorderDxfId="11">
  <autoFilter ref="A5:C9" xr:uid="{00000000-0009-0000-0100-000012000000}"/>
  <tableColumns count="3">
    <tableColumn id="1" xr3:uid="{00000000-0010-0000-1C00-000001000000}" name="I" dataDxfId="10"/>
    <tableColumn id="2" xr3:uid="{00000000-0010-0000-1C00-000002000000}" name="LCL" dataDxfId="9"/>
    <tableColumn id="3" xr3:uid="{00000000-0010-0000-1C00-000003000000}" name="UCL" dataDxfId="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Intraspecies Assessment Factor Inputs" altTextSummary="This table provides the confidence limits for the intraspecies AF inputs. 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D000000}" name="HMDIConfidenceLimits" displayName="HMDIConfidenceLimits" ref="A12:D16" totalsRowShown="0" headerRowDxfId="7" headerRowBorderDxfId="6" tableBorderDxfId="5" totalsRowBorderDxfId="4">
  <autoFilter ref="A12:D16" xr:uid="{00000000-0009-0000-0100-000013000000}"/>
  <tableColumns count="4">
    <tableColumn id="1" xr3:uid="{00000000-0010-0000-1D00-000001000000}" name="LCL" dataDxfId="3"/>
    <tableColumn id="2" xr3:uid="{00000000-0010-0000-1D00-000002000000}" name="Median" dataDxfId="2"/>
    <tableColumn id="3" xr3:uid="{00000000-0010-0000-1D00-000003000000}" name="UCL" dataDxfId="1"/>
    <tableColumn id="4" xr3:uid="{00000000-0010-0000-1D00-000004000000}" name="UCL / LCL" dataDxfId="0">
      <calculatedColumnFormula>C13/A13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Confidence Limits for various Incidents " altTextSummary="This table provides the HMDI outputs and confidence range. 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HDMIDurationRatio" displayName="HDMIDurationRatio" ref="A57:D59" totalsRowShown="0" headerRowDxfId="97">
  <autoFilter ref="A57:D59" xr:uid="{00000000-0009-0000-0100-000005000000}"/>
  <tableColumns count="4">
    <tableColumn id="1" xr3:uid="{00000000-0010-0000-0400-000001000000}" name="POD Type" dataDxfId="96"/>
    <tableColumn id="2" xr3:uid="{00000000-0010-0000-0400-000002000000}" name="Default" dataDxfId="95">
      <calculatedColumnFormula>B26/$B$26</calculatedColumnFormula>
    </tableColumn>
    <tableColumn id="3" xr3:uid="{00000000-0010-0000-0400-000003000000}" name="Narrow" dataDxfId="94">
      <calculatedColumnFormula>B31/$B$26</calculatedColumnFormula>
    </tableColumn>
    <tableColumn id="4" xr3:uid="{00000000-0010-0000-0400-000004000000}" name="None" dataDxfId="93">
      <calculatedColumnFormula>B36/$B$26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ration to default LCL for HDMI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ercentChangeHDMIWidths" displayName="PercentChangeHDMIWidths" ref="A52:C53" totalsRowShown="0" headerRowDxfId="92" headerRowBorderDxfId="91" tableBorderDxfId="90" totalsRowBorderDxfId="89">
  <autoFilter ref="A52:C53" xr:uid="{00000000-0009-0000-0100-000006000000}"/>
  <tableColumns count="3">
    <tableColumn id="1" xr3:uid="{00000000-0010-0000-0500-000001000000}" name="Default" dataDxfId="88">
      <calculatedColumnFormula>B44/B43-1</calculatedColumnFormula>
    </tableColumn>
    <tableColumn id="2" xr3:uid="{00000000-0010-0000-0500-000002000000}" name="Narrow" dataDxfId="87">
      <calculatedColumnFormula>C44/C43-1</calculatedColumnFormula>
    </tableColumn>
    <tableColumn id="3" xr3:uid="{00000000-0010-0000-0500-000003000000}" name="None" dataDxfId="86">
      <calculatedColumnFormula>D44/D43-1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percent change from NOAEL CR widths to BMDL50 CR widths for HDMI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GeometricCRWidthsHDMI" displayName="GeometricCRWidthsHDMI" ref="A42:D45" totalsRowShown="0">
  <autoFilter ref="A42:D45" xr:uid="{00000000-0009-0000-0100-000008000000}"/>
  <tableColumns count="4">
    <tableColumn id="1" xr3:uid="{00000000-0010-0000-0600-000001000000}" name="POD Type" dataDxfId="85"/>
    <tableColumn id="2" xr3:uid="{00000000-0010-0000-0600-000002000000}" name="Default" dataDxfId="84">
      <calculatedColumnFormula>D26/B26</calculatedColumnFormula>
    </tableColumn>
    <tableColumn id="3" xr3:uid="{00000000-0010-0000-0600-000003000000}" name="Narrow" dataDxfId="83">
      <calculatedColumnFormula>D31/B31</calculatedColumnFormula>
    </tableColumn>
    <tableColumn id="4" xr3:uid="{00000000-0010-0000-0600-000004000000}" name="None" dataDxfId="82">
      <calculatedColumnFormula>D36/B36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geometric CR widths of HDMI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HDMIDurationDefault" displayName="HDMIDurationDefault" ref="A25:D28" totalsRowShown="0" headerRowDxfId="81" tableBorderDxfId="80">
  <autoFilter ref="A25:D28" xr:uid="{00000000-0009-0000-0100-00000A000000}"/>
  <tableColumns count="4">
    <tableColumn id="1" xr3:uid="{00000000-0010-0000-0700-000001000000}" name="POD Type"/>
    <tableColumn id="2" xr3:uid="{00000000-0010-0000-0700-000002000000}" name="Default LCL" dataDxfId="79"/>
    <tableColumn id="3" xr3:uid="{00000000-0010-0000-0700-000003000000}" name="Default Median" dataDxfId="78">
      <calculatedColumnFormula>SQRT(B26*D26)</calculatedColumnFormula>
    </tableColumn>
    <tableColumn id="4" xr3:uid="{00000000-0010-0000-0700-000004000000}" name="Default UCL" dataDxfId="7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HDMI output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AssessmentFactors" displayName="AssessmentFactors" ref="A18:C21" totalsRowShown="0" headerRowDxfId="76" headerRowBorderDxfId="75" tableBorderDxfId="74" totalsRowBorderDxfId="73">
  <autoFilter ref="A18:C21" xr:uid="{00000000-0009-0000-0100-00000B000000}"/>
  <tableColumns count="3">
    <tableColumn id="3" xr3:uid="{00000000-0010-0000-0800-000003000000}" name="AF" dataDxfId="72"/>
    <tableColumn id="1" xr3:uid="{00000000-0010-0000-0800-000001000000}" name="LCL" dataDxfId="71"/>
    <tableColumn id="2" xr3:uid="{00000000-0010-0000-0800-000002000000}" name="UCL" dataDxfId="7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confidence limits for assessment factor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PODAssessmentFactors" displayName="PODAssessmentFactors" ref="A6:C9" totalsRowShown="0" headerRowDxfId="69" headerRowBorderDxfId="68" tableBorderDxfId="67" totalsRowBorderDxfId="66">
  <autoFilter ref="A6:C9" xr:uid="{00000000-0009-0000-0100-00000C000000}"/>
  <tableColumns count="3">
    <tableColumn id="3" xr3:uid="{00000000-0010-0000-0900-000003000000}" name="POD Type" dataDxfId="65"/>
    <tableColumn id="1" xr3:uid="{00000000-0010-0000-0900-000001000000}" name="LCL" dataDxfId="64"/>
    <tableColumn id="2" xr3:uid="{00000000-0010-0000-0900-000002000000}" name="UCL" dataDxfId="6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confidence limits for assessment factor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DurationAssessmentFactors" displayName="DurationAssessmentFactors" ref="A12:C15" totalsRowShown="0" headerRowDxfId="62" headerRowBorderDxfId="61" tableBorderDxfId="60" totalsRowBorderDxfId="59">
  <autoFilter ref="A12:C15" xr:uid="{00000000-0009-0000-0100-00000D000000}"/>
  <tableColumns count="3">
    <tableColumn id="3" xr3:uid="{00000000-0010-0000-0A00-000003000000}" name="Duration Type" dataDxfId="58"/>
    <tableColumn id="1" xr3:uid="{00000000-0010-0000-0A00-000001000000}" name="LCL" dataDxfId="57"/>
    <tableColumn id="2" xr3:uid="{00000000-0010-0000-0A00-000002000000}" name="UCL" dataDxfId="56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confidence limits for assessment factor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B000000}" name="HDMIDurationNarrow" displayName="HDMIDurationNarrow" ref="B30:D33" totalsRowShown="0" headerRowDxfId="55" headerRowBorderDxfId="54" tableBorderDxfId="53" totalsRowBorderDxfId="52">
  <autoFilter ref="B30:D33" xr:uid="{00000000-0009-0000-0100-000009000000}"/>
  <tableColumns count="3">
    <tableColumn id="1" xr3:uid="{00000000-0010-0000-0B00-000001000000}" name="Narrow LCL" dataDxfId="51"/>
    <tableColumn id="2" xr3:uid="{00000000-0010-0000-0B00-000002000000}" name="Narrow Median" dataDxfId="50">
      <calculatedColumnFormula>SQRT(B31*D31)</calculatedColumnFormula>
    </tableColumn>
    <tableColumn id="3" xr3:uid="{00000000-0010-0000-0B00-000003000000}" name="Narrow UCL" dataDxfId="49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Table of Approx Probablistic Analyses" altTextSummary="This table provides the HDMI outpu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"/>
  <sheetViews>
    <sheetView tabSelected="1" zoomScaleNormal="100" workbookViewId="0"/>
  </sheetViews>
  <sheetFormatPr defaultRowHeight="15" x14ac:dyDescent="0.25"/>
  <cols>
    <col min="1" max="1" width="16.5703125" customWidth="1"/>
    <col min="2" max="2" width="13.5703125" customWidth="1"/>
    <col min="3" max="3" width="13.140625" bestFit="1" customWidth="1"/>
    <col min="4" max="4" width="13.5703125" customWidth="1"/>
    <col min="5" max="6" width="13.140625" bestFit="1" customWidth="1"/>
    <col min="7" max="7" width="12" bestFit="1" customWidth="1"/>
    <col min="8" max="8" width="13.140625" bestFit="1" customWidth="1"/>
    <col min="9" max="11" width="13" customWidth="1"/>
  </cols>
  <sheetData>
    <row r="1" spans="1:7" s="32" customFormat="1" x14ac:dyDescent="0.25">
      <c r="A1" s="68" t="s">
        <v>74</v>
      </c>
    </row>
    <row r="2" spans="1:7" x14ac:dyDescent="0.25">
      <c r="A2" s="30" t="s">
        <v>34</v>
      </c>
    </row>
    <row r="3" spans="1:7" x14ac:dyDescent="0.25">
      <c r="A3" s="14" t="s">
        <v>35</v>
      </c>
      <c r="B3" s="30"/>
      <c r="C3" s="30"/>
      <c r="D3" s="30"/>
      <c r="E3" s="30"/>
    </row>
    <row r="4" spans="1:7" s="32" customFormat="1" x14ac:dyDescent="0.25">
      <c r="A4" s="30"/>
      <c r="B4" s="30"/>
      <c r="C4" s="30"/>
      <c r="D4" s="30"/>
      <c r="E4" s="30"/>
    </row>
    <row r="5" spans="1:7" x14ac:dyDescent="0.25">
      <c r="A5" s="71" t="s">
        <v>62</v>
      </c>
      <c r="B5" s="30"/>
      <c r="C5" s="30"/>
      <c r="D5" s="30"/>
      <c r="E5" s="30"/>
      <c r="F5" s="30"/>
      <c r="G5" s="30"/>
    </row>
    <row r="6" spans="1:7" x14ac:dyDescent="0.25">
      <c r="A6" s="76" t="s">
        <v>7</v>
      </c>
      <c r="B6" s="42" t="s">
        <v>0</v>
      </c>
      <c r="C6" s="43" t="s">
        <v>1</v>
      </c>
      <c r="D6" s="11"/>
    </row>
    <row r="7" spans="1:7" x14ac:dyDescent="0.25">
      <c r="A7" s="77" t="s">
        <v>4</v>
      </c>
      <c r="B7" s="1">
        <v>8.2000000000000003E-2</v>
      </c>
      <c r="C7" s="41">
        <v>0.246</v>
      </c>
      <c r="D7" s="11"/>
    </row>
    <row r="8" spans="1:7" x14ac:dyDescent="0.25">
      <c r="A8" s="77" t="s">
        <v>5</v>
      </c>
      <c r="B8" s="1">
        <v>0.122</v>
      </c>
      <c r="C8" s="41">
        <v>0.19900000000000001</v>
      </c>
      <c r="D8" s="11"/>
    </row>
    <row r="9" spans="1:7" x14ac:dyDescent="0.25">
      <c r="A9" s="77" t="s">
        <v>6</v>
      </c>
      <c r="B9" s="1">
        <v>4.5999999999999999E-2</v>
      </c>
      <c r="C9" s="44">
        <v>0.128</v>
      </c>
      <c r="D9" s="11"/>
    </row>
    <row r="10" spans="1:7" s="32" customFormat="1" x14ac:dyDescent="0.25">
      <c r="A10" s="13"/>
      <c r="B10" s="3"/>
      <c r="C10" s="3"/>
      <c r="D10" s="34"/>
    </row>
    <row r="11" spans="1:7" s="32" customFormat="1" x14ac:dyDescent="0.25">
      <c r="A11" s="71" t="s">
        <v>63</v>
      </c>
      <c r="B11" s="3"/>
      <c r="C11" s="3"/>
      <c r="D11" s="34"/>
      <c r="F11" s="3"/>
      <c r="G11" s="3"/>
    </row>
    <row r="12" spans="1:7" s="32" customFormat="1" x14ac:dyDescent="0.25">
      <c r="A12" s="76" t="s">
        <v>59</v>
      </c>
      <c r="B12" s="42" t="s">
        <v>0</v>
      </c>
      <c r="C12" s="43" t="s">
        <v>1</v>
      </c>
      <c r="D12" s="34"/>
      <c r="F12" s="3"/>
      <c r="G12" s="3"/>
    </row>
    <row r="13" spans="1:7" s="32" customFormat="1" x14ac:dyDescent="0.25">
      <c r="A13" s="77" t="s">
        <v>3</v>
      </c>
      <c r="B13" s="1">
        <v>0.5</v>
      </c>
      <c r="C13" s="41">
        <v>8</v>
      </c>
      <c r="D13" s="34"/>
      <c r="F13" s="3"/>
      <c r="G13" s="3"/>
    </row>
    <row r="14" spans="1:7" s="32" customFormat="1" x14ac:dyDescent="0.25">
      <c r="A14" s="77" t="s">
        <v>2</v>
      </c>
      <c r="B14" s="1">
        <v>1</v>
      </c>
      <c r="C14" s="41">
        <v>4</v>
      </c>
      <c r="D14" s="34"/>
      <c r="F14" s="3"/>
      <c r="G14" s="3"/>
    </row>
    <row r="15" spans="1:7" s="32" customFormat="1" x14ac:dyDescent="0.25">
      <c r="A15" s="77" t="s">
        <v>9</v>
      </c>
      <c r="B15" s="1">
        <v>1</v>
      </c>
      <c r="C15" s="44">
        <v>1</v>
      </c>
      <c r="D15" s="34"/>
      <c r="F15" s="3"/>
      <c r="G15" s="3"/>
    </row>
    <row r="16" spans="1:7" s="32" customFormat="1" x14ac:dyDescent="0.25">
      <c r="A16" s="13"/>
      <c r="B16" s="3"/>
      <c r="C16" s="3"/>
      <c r="D16" s="34"/>
      <c r="F16" s="3"/>
      <c r="G16" s="3"/>
    </row>
    <row r="17" spans="1:10" x14ac:dyDescent="0.25">
      <c r="A17" s="71" t="s">
        <v>61</v>
      </c>
      <c r="B17" s="3"/>
      <c r="C17" s="3"/>
      <c r="D17" s="11"/>
      <c r="F17" s="3"/>
      <c r="G17" s="3"/>
    </row>
    <row r="18" spans="1:10" x14ac:dyDescent="0.25">
      <c r="A18" s="78" t="s">
        <v>16</v>
      </c>
      <c r="B18" s="4" t="s">
        <v>0</v>
      </c>
      <c r="C18" s="43" t="s">
        <v>1</v>
      </c>
      <c r="E18" s="3"/>
      <c r="F18" s="3"/>
    </row>
    <row r="19" spans="1:10" x14ac:dyDescent="0.25">
      <c r="A19" s="79" t="s">
        <v>10</v>
      </c>
      <c r="B19" s="1">
        <v>0.5</v>
      </c>
      <c r="C19" s="41">
        <v>2</v>
      </c>
      <c r="E19" s="3"/>
      <c r="F19" s="3"/>
    </row>
    <row r="20" spans="1:10" x14ac:dyDescent="0.25">
      <c r="A20" s="80" t="s">
        <v>11</v>
      </c>
      <c r="B20" s="1">
        <v>0.33</v>
      </c>
      <c r="C20" s="41">
        <v>3</v>
      </c>
      <c r="E20" s="3"/>
      <c r="F20" s="3"/>
    </row>
    <row r="21" spans="1:10" x14ac:dyDescent="0.25">
      <c r="A21" s="77" t="s">
        <v>12</v>
      </c>
      <c r="B21" s="1">
        <v>2.2400000000000002</v>
      </c>
      <c r="C21" s="44">
        <v>41.88</v>
      </c>
      <c r="E21" s="3"/>
      <c r="F21" s="3"/>
    </row>
    <row r="22" spans="1:10" s="32" customFormat="1" x14ac:dyDescent="0.25">
      <c r="A22" s="73"/>
      <c r="C22" s="3"/>
      <c r="D22" s="3"/>
      <c r="F22" s="3"/>
      <c r="G22" s="3"/>
    </row>
    <row r="23" spans="1:10" x14ac:dyDescent="0.25">
      <c r="A23" s="71" t="s">
        <v>68</v>
      </c>
      <c r="B23" s="71"/>
      <c r="C23" s="71"/>
      <c r="D23" s="73"/>
      <c r="F23" s="30"/>
      <c r="G23" s="30"/>
      <c r="H23" s="30"/>
      <c r="I23" s="30"/>
      <c r="J23" s="30"/>
    </row>
    <row r="24" spans="1:10" s="32" customFormat="1" x14ac:dyDescent="0.25">
      <c r="A24" s="71"/>
      <c r="B24" s="71" t="s">
        <v>60</v>
      </c>
      <c r="C24" s="71"/>
      <c r="D24" s="73"/>
      <c r="F24" s="30"/>
      <c r="G24" s="30"/>
      <c r="H24" s="30"/>
      <c r="I24" s="30"/>
      <c r="J24" s="30"/>
    </row>
    <row r="25" spans="1:10" x14ac:dyDescent="0.25">
      <c r="A25" s="2" t="s">
        <v>7</v>
      </c>
      <c r="B25" s="4" t="s">
        <v>37</v>
      </c>
      <c r="C25" s="4" t="s">
        <v>43</v>
      </c>
      <c r="D25" s="4" t="s">
        <v>38</v>
      </c>
    </row>
    <row r="26" spans="1:10" x14ac:dyDescent="0.25">
      <c r="A26" s="32" t="s">
        <v>4</v>
      </c>
      <c r="B26" s="16">
        <v>6.2596221655340637E-4</v>
      </c>
      <c r="C26" s="16">
        <f>SQRT(B26*D26)</f>
        <v>7.3316053977138208E-3</v>
      </c>
      <c r="D26" s="16">
        <v>8.5871696863352664E-2</v>
      </c>
    </row>
    <row r="27" spans="1:10" x14ac:dyDescent="0.25">
      <c r="A27" s="32" t="s">
        <v>5</v>
      </c>
      <c r="B27" s="16">
        <v>7.2167829286735256E-4</v>
      </c>
      <c r="C27" s="16">
        <f>SQRT(B27*D27)</f>
        <v>8.0432405258906072E-3</v>
      </c>
      <c r="D27" s="16">
        <v>8.9643430870408602E-2</v>
      </c>
    </row>
    <row r="28" spans="1:10" x14ac:dyDescent="0.25">
      <c r="A28" s="32" t="s">
        <v>6</v>
      </c>
      <c r="B28" s="16">
        <v>3.4094550879772216E-4</v>
      </c>
      <c r="C28" s="16">
        <f>SQRT(B28*D28)</f>
        <v>3.9610333886275504E-3</v>
      </c>
      <c r="D28" s="16">
        <v>4.6018454858517494E-2</v>
      </c>
    </row>
    <row r="29" spans="1:10" s="32" customFormat="1" x14ac:dyDescent="0.25">
      <c r="B29" s="20"/>
      <c r="C29" s="20"/>
      <c r="D29" s="20"/>
      <c r="H29" s="20"/>
      <c r="I29" s="20"/>
      <c r="J29" s="57"/>
    </row>
    <row r="30" spans="1:10" s="32" customFormat="1" x14ac:dyDescent="0.25">
      <c r="A30" s="54" t="s">
        <v>7</v>
      </c>
      <c r="B30" s="42" t="s">
        <v>39</v>
      </c>
      <c r="C30" s="49" t="s">
        <v>44</v>
      </c>
      <c r="D30" s="43" t="s">
        <v>40</v>
      </c>
      <c r="E30" s="20"/>
      <c r="F30" s="20"/>
      <c r="G30" s="20"/>
      <c r="H30" s="20"/>
      <c r="I30" s="20"/>
      <c r="J30" s="57"/>
    </row>
    <row r="31" spans="1:10" s="32" customFormat="1" x14ac:dyDescent="0.25">
      <c r="A31" s="55" t="s">
        <v>4</v>
      </c>
      <c r="B31" s="58">
        <v>8.5580859157305595E-4</v>
      </c>
      <c r="C31" s="16">
        <f>SQRT(B31*D31)</f>
        <v>7.3316053977138208E-3</v>
      </c>
      <c r="D31" s="39">
        <v>6.2808948446035628E-2</v>
      </c>
      <c r="E31" s="20"/>
      <c r="F31" s="20"/>
      <c r="G31" s="20"/>
      <c r="H31" s="20"/>
      <c r="I31" s="20"/>
      <c r="J31" s="57"/>
    </row>
    <row r="32" spans="1:10" s="32" customFormat="1" x14ac:dyDescent="0.25">
      <c r="A32" s="55" t="s">
        <v>5</v>
      </c>
      <c r="B32" s="58">
        <v>9.9401291658855143E-4</v>
      </c>
      <c r="C32" s="16">
        <f>SQRT(B32*D32)</f>
        <v>8.043240525890602E-3</v>
      </c>
      <c r="D32" s="39">
        <v>6.508337776872912E-2</v>
      </c>
      <c r="E32" s="20"/>
      <c r="F32" s="20"/>
      <c r="G32" s="20"/>
      <c r="H32" s="20"/>
      <c r="I32" s="20"/>
      <c r="J32" s="57"/>
    </row>
    <row r="33" spans="1:10" s="32" customFormat="1" x14ac:dyDescent="0.25">
      <c r="A33" s="56" t="s">
        <v>6</v>
      </c>
      <c r="B33" s="59">
        <v>4.6669077847145653E-4</v>
      </c>
      <c r="C33" s="60">
        <f>SQRT(B33*D33)</f>
        <v>3.9610333886275504E-3</v>
      </c>
      <c r="D33" s="61">
        <v>3.3619231897426195E-2</v>
      </c>
      <c r="E33" s="20"/>
      <c r="F33" s="20"/>
      <c r="G33" s="20"/>
      <c r="H33" s="20"/>
      <c r="I33" s="20"/>
      <c r="J33" s="57"/>
    </row>
    <row r="34" spans="1:10" s="32" customFormat="1" x14ac:dyDescent="0.25">
      <c r="A34" s="5"/>
      <c r="B34" s="20"/>
      <c r="C34" s="20"/>
      <c r="D34" s="20"/>
      <c r="E34" s="20"/>
      <c r="F34" s="20"/>
      <c r="G34" s="20"/>
      <c r="H34" s="20"/>
      <c r="I34" s="20"/>
      <c r="J34" s="57"/>
    </row>
    <row r="35" spans="1:10" s="32" customFormat="1" x14ac:dyDescent="0.25">
      <c r="A35" s="54" t="s">
        <v>7</v>
      </c>
      <c r="B35" s="42" t="s">
        <v>41</v>
      </c>
      <c r="C35" s="49" t="s">
        <v>45</v>
      </c>
      <c r="D35" s="43" t="s">
        <v>42</v>
      </c>
      <c r="E35" s="20"/>
      <c r="F35" s="20"/>
      <c r="G35" s="20"/>
      <c r="H35" s="20"/>
      <c r="I35" s="20"/>
      <c r="J35" s="57"/>
    </row>
    <row r="36" spans="1:10" s="32" customFormat="1" x14ac:dyDescent="0.25">
      <c r="A36" s="55" t="s">
        <v>4</v>
      </c>
      <c r="B36" s="58">
        <v>1.9200574343520729E-3</v>
      </c>
      <c r="C36" s="16">
        <f>SQRT(B36*D36)</f>
        <v>1.4663210795427642E-2</v>
      </c>
      <c r="D36" s="39">
        <v>0.1119808954588388</v>
      </c>
      <c r="E36" s="20"/>
      <c r="F36" s="20"/>
      <c r="G36" s="20"/>
      <c r="H36" s="20"/>
      <c r="I36" s="20"/>
      <c r="J36" s="57"/>
    </row>
    <row r="37" spans="1:10" s="32" customFormat="1" x14ac:dyDescent="0.25">
      <c r="A37" s="55" t="s">
        <v>5</v>
      </c>
      <c r="B37" s="58">
        <v>2.2375470828441112E-3</v>
      </c>
      <c r="C37" s="16">
        <f>SQRT(B37*D37)</f>
        <v>1.6086481051781204E-2</v>
      </c>
      <c r="D37" s="39">
        <v>0.11565114075740074</v>
      </c>
      <c r="E37" s="20"/>
      <c r="F37" s="20"/>
      <c r="G37" s="20"/>
      <c r="H37" s="20"/>
      <c r="I37" s="20"/>
      <c r="J37" s="57"/>
    </row>
    <row r="38" spans="1:10" s="32" customFormat="1" x14ac:dyDescent="0.25">
      <c r="A38" s="56" t="s">
        <v>6</v>
      </c>
      <c r="B38" s="59">
        <v>1.0476022485229879E-3</v>
      </c>
      <c r="C38" s="60">
        <f>SQRT(B38*D38)</f>
        <v>7.922066777255099E-3</v>
      </c>
      <c r="D38" s="62">
        <v>5.9907414394893659E-2</v>
      </c>
      <c r="E38" s="20"/>
      <c r="F38" s="20"/>
      <c r="G38" s="20"/>
      <c r="H38" s="20"/>
      <c r="I38" s="20"/>
      <c r="J38" s="57"/>
    </row>
    <row r="39" spans="1:10" s="32" customFormat="1" x14ac:dyDescent="0.25">
      <c r="A39" s="5"/>
      <c r="B39" s="20"/>
      <c r="C39" s="20"/>
      <c r="D39" s="57"/>
      <c r="E39" s="20"/>
      <c r="F39" s="20"/>
      <c r="G39" s="20"/>
      <c r="H39" s="20"/>
      <c r="I39" s="20"/>
      <c r="J39" s="57"/>
    </row>
    <row r="40" spans="1:10" x14ac:dyDescent="0.25">
      <c r="A40" s="71" t="s">
        <v>66</v>
      </c>
      <c r="B40" s="71"/>
      <c r="C40" s="71"/>
      <c r="D40" s="71"/>
      <c r="G40" s="3"/>
    </row>
    <row r="41" spans="1:10" s="32" customFormat="1" x14ac:dyDescent="0.25">
      <c r="A41" s="71"/>
      <c r="B41" s="71" t="s">
        <v>60</v>
      </c>
      <c r="C41" s="71"/>
      <c r="D41" s="71"/>
      <c r="G41" s="3"/>
    </row>
    <row r="42" spans="1:10" x14ac:dyDescent="0.25">
      <c r="A42" s="81" t="s">
        <v>7</v>
      </c>
      <c r="B42" s="9" t="s">
        <v>3</v>
      </c>
      <c r="C42" s="9" t="s">
        <v>2</v>
      </c>
      <c r="D42" s="7" t="s">
        <v>9</v>
      </c>
      <c r="E42" s="5"/>
      <c r="F42" s="5"/>
      <c r="G42" s="3"/>
    </row>
    <row r="43" spans="1:10" x14ac:dyDescent="0.25">
      <c r="A43" s="73" t="s">
        <v>4</v>
      </c>
      <c r="B43" s="17">
        <f>D26/B26</f>
        <v>137.18351458362534</v>
      </c>
      <c r="C43" s="17">
        <f>D31/B31</f>
        <v>73.391350664740258</v>
      </c>
      <c r="D43" s="17">
        <f>D36/B36</f>
        <v>58.32163843402266</v>
      </c>
      <c r="E43" s="6"/>
      <c r="F43" s="3"/>
      <c r="G43" s="3"/>
    </row>
    <row r="44" spans="1:10" x14ac:dyDescent="0.25">
      <c r="A44" s="73" t="s">
        <v>5</v>
      </c>
      <c r="B44" s="17">
        <f>D27/B27</f>
        <v>124.21522409138809</v>
      </c>
      <c r="C44" s="17">
        <f>D32/B32</f>
        <v>65.475384356266744</v>
      </c>
      <c r="D44" s="17">
        <f>D37/B37</f>
        <v>51.686573053201805</v>
      </c>
      <c r="E44" s="6"/>
      <c r="F44" s="3"/>
      <c r="G44" s="3"/>
    </row>
    <row r="45" spans="1:10" x14ac:dyDescent="0.25">
      <c r="A45" s="73" t="s">
        <v>6</v>
      </c>
      <c r="B45" s="17">
        <f>D28/B28</f>
        <v>134.97304898015111</v>
      </c>
      <c r="C45" s="17">
        <f>D33/B33</f>
        <v>72.037489164749786</v>
      </c>
      <c r="D45" s="17">
        <f>D38/B38</f>
        <v>57.18526709861208</v>
      </c>
      <c r="E45" s="6"/>
      <c r="F45" s="3"/>
      <c r="G45" s="3"/>
    </row>
    <row r="46" spans="1:10" s="32" customFormat="1" x14ac:dyDescent="0.25">
      <c r="A46" s="73"/>
      <c r="B46" s="63"/>
      <c r="C46" s="63"/>
      <c r="D46" s="63"/>
      <c r="E46" s="3"/>
      <c r="F46" s="3"/>
      <c r="G46" s="3"/>
    </row>
    <row r="47" spans="1:10" x14ac:dyDescent="0.25">
      <c r="A47" s="71" t="s">
        <v>64</v>
      </c>
      <c r="C47" s="30"/>
      <c r="D47" s="30"/>
      <c r="E47" s="30"/>
      <c r="F47" s="30"/>
    </row>
    <row r="48" spans="1:10" x14ac:dyDescent="0.25">
      <c r="A48" s="82" t="s">
        <v>37</v>
      </c>
      <c r="B48" s="49" t="s">
        <v>38</v>
      </c>
      <c r="C48" s="49" t="s">
        <v>39</v>
      </c>
      <c r="D48" s="49" t="s">
        <v>40</v>
      </c>
      <c r="E48" s="49" t="s">
        <v>41</v>
      </c>
      <c r="F48" s="43" t="s">
        <v>42</v>
      </c>
    </row>
    <row r="49" spans="1:7" x14ac:dyDescent="0.25">
      <c r="A49" s="83">
        <v>0.1529103095726223</v>
      </c>
      <c r="B49" s="38">
        <v>4.3922900615995575E-2</v>
      </c>
      <c r="C49" s="38">
        <v>0.16148976111756852</v>
      </c>
      <c r="D49" s="38">
        <v>3.621186755972583E-2</v>
      </c>
      <c r="E49" s="38">
        <v>0.16535424556150091</v>
      </c>
      <c r="F49" s="69">
        <v>3.2775638054359346E-2</v>
      </c>
    </row>
    <row r="50" spans="1:7" x14ac:dyDescent="0.25">
      <c r="A50" s="73"/>
      <c r="B50" s="18"/>
      <c r="C50" s="18"/>
      <c r="D50" s="18"/>
      <c r="E50" s="18"/>
      <c r="F50" s="18"/>
      <c r="G50" s="18"/>
    </row>
    <row r="51" spans="1:7" x14ac:dyDescent="0.25">
      <c r="A51" s="72" t="s">
        <v>65</v>
      </c>
      <c r="C51" s="45"/>
      <c r="D51" s="45"/>
      <c r="E51" s="45"/>
      <c r="F51" s="45"/>
      <c r="G51" s="18"/>
    </row>
    <row r="52" spans="1:7" x14ac:dyDescent="0.25">
      <c r="A52" s="84" t="s">
        <v>3</v>
      </c>
      <c r="B52" s="19" t="s">
        <v>2</v>
      </c>
      <c r="C52" s="19" t="s">
        <v>9</v>
      </c>
      <c r="D52" s="18"/>
      <c r="E52" s="18"/>
    </row>
    <row r="53" spans="1:7" x14ac:dyDescent="0.25">
      <c r="A53" s="85">
        <f>B44/B43-1</f>
        <v>-9.4532426374977718E-2</v>
      </c>
      <c r="B53" s="38">
        <f>C44/C43-1</f>
        <v>-0.10785966243671574</v>
      </c>
      <c r="C53" s="38">
        <f>D44/D43-1</f>
        <v>-0.11376678637598436</v>
      </c>
      <c r="D53" s="18"/>
      <c r="E53" s="18"/>
    </row>
    <row r="54" spans="1:7" x14ac:dyDescent="0.25">
      <c r="A54" s="73"/>
      <c r="B54" s="18"/>
      <c r="C54" s="18"/>
      <c r="D54" s="18"/>
      <c r="E54" s="18"/>
      <c r="F54" s="18"/>
    </row>
    <row r="55" spans="1:7" x14ac:dyDescent="0.25">
      <c r="A55" s="72" t="s">
        <v>67</v>
      </c>
      <c r="B55" s="73"/>
      <c r="C55" s="72"/>
      <c r="D55" s="72"/>
      <c r="E55" s="18"/>
      <c r="F55" s="18"/>
    </row>
    <row r="56" spans="1:7" s="32" customFormat="1" x14ac:dyDescent="0.25">
      <c r="A56" s="72"/>
      <c r="B56" s="74" t="s">
        <v>60</v>
      </c>
      <c r="C56" s="72"/>
      <c r="D56" s="72"/>
      <c r="E56" s="18"/>
      <c r="F56" s="18"/>
    </row>
    <row r="57" spans="1:7" x14ac:dyDescent="0.25">
      <c r="A57" s="81" t="s">
        <v>7</v>
      </c>
      <c r="B57" s="19" t="s">
        <v>3</v>
      </c>
      <c r="C57" s="19" t="s">
        <v>2</v>
      </c>
      <c r="D57" s="19" t="s">
        <v>9</v>
      </c>
      <c r="E57" s="18"/>
      <c r="F57" s="18"/>
    </row>
    <row r="58" spans="1:7" x14ac:dyDescent="0.25">
      <c r="A58" s="73" t="s">
        <v>4</v>
      </c>
      <c r="B58" s="16">
        <f>B26/$B$26</f>
        <v>1</v>
      </c>
      <c r="C58" s="16">
        <f>B31/$B$26</f>
        <v>1.3671888956576332</v>
      </c>
      <c r="D58" s="16">
        <f>B36/$B$26</f>
        <v>3.0673695369730929</v>
      </c>
      <c r="E58" s="18"/>
      <c r="F58" s="18"/>
    </row>
    <row r="59" spans="1:7" x14ac:dyDescent="0.25">
      <c r="A59" s="73" t="s">
        <v>5</v>
      </c>
      <c r="B59" s="16">
        <f>B27/$B$26</f>
        <v>1.1529103095726223</v>
      </c>
      <c r="C59" s="16">
        <f>B32/$B$26</f>
        <v>1.5879759038199766</v>
      </c>
      <c r="D59" s="16">
        <f>B37/$B$26</f>
        <v>3.5745721126176093</v>
      </c>
      <c r="E59" s="18"/>
      <c r="F59" s="18"/>
    </row>
    <row r="60" spans="1:7" x14ac:dyDescent="0.25">
      <c r="A60" s="73"/>
      <c r="B60" s="20"/>
      <c r="C60" s="20"/>
      <c r="D60" s="20"/>
      <c r="E60" s="18"/>
      <c r="F60" s="18"/>
    </row>
    <row r="61" spans="1:7" x14ac:dyDescent="0.25">
      <c r="A61" s="71" t="s">
        <v>69</v>
      </c>
      <c r="C61" s="30"/>
      <c r="D61" s="30"/>
      <c r="E61" s="30"/>
      <c r="F61" s="30"/>
    </row>
    <row r="62" spans="1:7" x14ac:dyDescent="0.25">
      <c r="A62" s="33" t="s">
        <v>37</v>
      </c>
      <c r="B62" s="33" t="s">
        <v>38</v>
      </c>
      <c r="C62" s="33" t="s">
        <v>39</v>
      </c>
      <c r="D62" s="33" t="s">
        <v>40</v>
      </c>
      <c r="E62" s="33" t="s">
        <v>41</v>
      </c>
      <c r="F62" s="33" t="s">
        <v>42</v>
      </c>
    </row>
    <row r="63" spans="1:7" x14ac:dyDescent="0.25">
      <c r="A63" s="38">
        <f>B28/B26-1</f>
        <v>-0.45532573727054482</v>
      </c>
      <c r="B63" s="38">
        <f>D28/D26-1</f>
        <v>-0.46410218338008968</v>
      </c>
      <c r="C63" s="38">
        <f>B33/B31-1</f>
        <v>-0.45467855421545211</v>
      </c>
      <c r="D63" s="38">
        <f>D33/D31-1</f>
        <v>-0.46473818254876109</v>
      </c>
      <c r="E63" s="38">
        <f>B38/B36-1</f>
        <v>-0.45439015011730455</v>
      </c>
      <c r="F63" s="38">
        <f>D38/D36-1</f>
        <v>-0.46502111677688773</v>
      </c>
    </row>
    <row r="67" spans="1:1" x14ac:dyDescent="0.25">
      <c r="A67" s="2"/>
    </row>
    <row r="69" spans="1:1" s="15" customFormat="1" x14ac:dyDescent="0.25">
      <c r="A69"/>
    </row>
    <row r="71" spans="1:1" s="15" customFormat="1" x14ac:dyDescent="0.25"/>
    <row r="73" spans="1:1" s="15" customFormat="1" x14ac:dyDescent="0.25">
      <c r="A73"/>
    </row>
    <row r="78" spans="1:1" s="15" customFormat="1" x14ac:dyDescent="0.25"/>
  </sheetData>
  <pageMargins left="0.6" right="0.6" top="0.75" bottom="0.75" header="0.3" footer="0.3"/>
  <pageSetup orientation="portrait" r:id="rId1"/>
  <headerFooter>
    <oddFooter>&amp;L&amp;A&amp;R&amp;P</oddFooter>
  </headerFooter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zoomScaleNormal="100" workbookViewId="0"/>
  </sheetViews>
  <sheetFormatPr defaultRowHeight="15" x14ac:dyDescent="0.25"/>
  <cols>
    <col min="1" max="1" width="12.5703125" bestFit="1" customWidth="1"/>
    <col min="2" max="2" width="12" bestFit="1" customWidth="1"/>
    <col min="3" max="3" width="12.7109375" customWidth="1"/>
    <col min="4" max="4" width="12" customWidth="1"/>
    <col min="5" max="5" width="12.7109375" customWidth="1"/>
    <col min="6" max="6" width="11.85546875" customWidth="1"/>
    <col min="7" max="7" width="12" bestFit="1" customWidth="1"/>
    <col min="8" max="8" width="12.7109375" customWidth="1"/>
    <col min="9" max="9" width="12" customWidth="1"/>
    <col min="10" max="10" width="12.7109375" customWidth="1"/>
    <col min="11" max="11" width="2.7109375" customWidth="1"/>
    <col min="12" max="12" width="12" bestFit="1" customWidth="1"/>
    <col min="13" max="13" width="12.7109375" customWidth="1"/>
    <col min="14" max="14" width="12" customWidth="1"/>
    <col min="15" max="15" width="12.7109375" customWidth="1"/>
  </cols>
  <sheetData>
    <row r="1" spans="1:13" s="32" customFormat="1" x14ac:dyDescent="0.25">
      <c r="A1" s="68" t="s">
        <v>73</v>
      </c>
    </row>
    <row r="2" spans="1:13" x14ac:dyDescent="0.25">
      <c r="A2" s="71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s="32" customFormat="1" x14ac:dyDescent="0.25">
      <c r="A3" s="73"/>
    </row>
    <row r="4" spans="1:13" x14ac:dyDescent="0.25">
      <c r="A4" s="71" t="s">
        <v>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4" t="s">
        <v>7</v>
      </c>
      <c r="B5" s="4" t="s">
        <v>46</v>
      </c>
      <c r="C5" s="49" t="s">
        <v>47</v>
      </c>
      <c r="D5" s="49" t="s">
        <v>48</v>
      </c>
      <c r="E5" s="43" t="s">
        <v>49</v>
      </c>
      <c r="F5" s="64"/>
      <c r="G5" s="3"/>
      <c r="H5" s="3"/>
      <c r="I5" s="3"/>
      <c r="J5" s="3"/>
      <c r="K5" s="5"/>
      <c r="L5" s="3"/>
    </row>
    <row r="6" spans="1:13" x14ac:dyDescent="0.25">
      <c r="A6" s="1" t="s">
        <v>4</v>
      </c>
      <c r="B6" s="8">
        <v>0.05</v>
      </c>
      <c r="C6" s="8">
        <v>0.28000000000000003</v>
      </c>
      <c r="D6" s="8">
        <v>0.32</v>
      </c>
      <c r="E6" s="47">
        <v>0.35</v>
      </c>
      <c r="F6" s="36"/>
      <c r="G6" s="3"/>
      <c r="H6" s="3"/>
      <c r="I6" s="3"/>
      <c r="J6" s="3"/>
      <c r="K6" s="3"/>
      <c r="L6" s="3"/>
    </row>
    <row r="7" spans="1:13" x14ac:dyDescent="0.25">
      <c r="A7" s="1" t="s">
        <v>5</v>
      </c>
      <c r="B7" s="10">
        <v>0.01</v>
      </c>
      <c r="C7" s="10">
        <v>0.28999999999999998</v>
      </c>
      <c r="D7" s="10">
        <v>0.33</v>
      </c>
      <c r="E7" s="48">
        <v>0.37</v>
      </c>
      <c r="F7" s="65"/>
      <c r="G7" s="3"/>
      <c r="H7" s="3"/>
      <c r="I7" s="3"/>
      <c r="J7" s="3"/>
      <c r="K7" s="13"/>
      <c r="L7" s="3"/>
    </row>
    <row r="8" spans="1:13" x14ac:dyDescent="0.25">
      <c r="A8" s="1" t="s">
        <v>6</v>
      </c>
      <c r="B8" s="10">
        <v>0.04</v>
      </c>
      <c r="C8" s="50">
        <v>0.28000000000000003</v>
      </c>
      <c r="D8" s="50">
        <v>0.32</v>
      </c>
      <c r="E8" s="51">
        <v>0.36</v>
      </c>
      <c r="F8" s="65"/>
      <c r="G8" s="3"/>
      <c r="H8" s="3"/>
      <c r="I8" s="3"/>
      <c r="J8" s="3"/>
      <c r="K8" s="13"/>
      <c r="L8" s="3"/>
    </row>
    <row r="9" spans="1:13" x14ac:dyDescent="0.25">
      <c r="G9" s="3"/>
      <c r="H9" s="3"/>
      <c r="I9" s="3"/>
      <c r="J9" s="3"/>
      <c r="K9" s="3"/>
      <c r="L9" s="3"/>
    </row>
    <row r="10" spans="1:13" x14ac:dyDescent="0.25">
      <c r="A10" s="4" t="s">
        <v>7</v>
      </c>
      <c r="B10" s="4" t="s">
        <v>50</v>
      </c>
      <c r="C10" s="49" t="s">
        <v>51</v>
      </c>
      <c r="D10" s="49" t="s">
        <v>52</v>
      </c>
      <c r="E10" s="43" t="s">
        <v>53</v>
      </c>
    </row>
    <row r="11" spans="1:13" x14ac:dyDescent="0.25">
      <c r="A11" s="1" t="s">
        <v>4</v>
      </c>
      <c r="B11" s="8">
        <v>7.0000000000000007E-2</v>
      </c>
      <c r="C11" s="8">
        <v>0.37</v>
      </c>
      <c r="D11" s="8">
        <v>0.1</v>
      </c>
      <c r="E11" s="47">
        <v>0.46</v>
      </c>
    </row>
    <row r="12" spans="1:13" x14ac:dyDescent="0.25">
      <c r="A12" s="1" t="s">
        <v>5</v>
      </c>
      <c r="B12" s="10">
        <v>0.01</v>
      </c>
      <c r="C12" s="10">
        <v>0.39</v>
      </c>
      <c r="D12" s="10">
        <v>0.11</v>
      </c>
      <c r="E12" s="48">
        <v>0.49</v>
      </c>
    </row>
    <row r="13" spans="1:13" x14ac:dyDescent="0.25">
      <c r="A13" s="1" t="s">
        <v>6</v>
      </c>
      <c r="B13" s="10">
        <v>0.06</v>
      </c>
      <c r="C13" s="50">
        <v>0.37</v>
      </c>
      <c r="D13" s="50">
        <v>0.11</v>
      </c>
      <c r="E13" s="51">
        <v>0.47</v>
      </c>
    </row>
    <row r="14" spans="1:13" s="22" customFormat="1" x14ac:dyDescent="0.25">
      <c r="A14"/>
      <c r="B14"/>
      <c r="C14"/>
      <c r="D14"/>
    </row>
    <row r="15" spans="1:13" x14ac:dyDescent="0.25">
      <c r="A15" s="4" t="s">
        <v>7</v>
      </c>
      <c r="B15" s="4" t="s">
        <v>55</v>
      </c>
      <c r="C15" s="49" t="s">
        <v>56</v>
      </c>
      <c r="D15" s="49" t="s">
        <v>57</v>
      </c>
      <c r="E15" s="43" t="s">
        <v>58</v>
      </c>
    </row>
    <row r="16" spans="1:13" x14ac:dyDescent="0.25">
      <c r="A16" s="1" t="s">
        <v>4</v>
      </c>
      <c r="B16" s="8">
        <v>7.0000000000000007E-2</v>
      </c>
      <c r="C16" s="8">
        <v>0.41</v>
      </c>
      <c r="D16" s="8">
        <v>0</v>
      </c>
      <c r="E16" s="47">
        <v>0.52</v>
      </c>
    </row>
    <row r="17" spans="1:5" x14ac:dyDescent="0.25">
      <c r="A17" s="1" t="s">
        <v>5</v>
      </c>
      <c r="B17" s="10">
        <v>0.02</v>
      </c>
      <c r="C17" s="10">
        <v>0.43</v>
      </c>
      <c r="D17" s="10">
        <v>0</v>
      </c>
      <c r="E17" s="48">
        <v>0.55000000000000004</v>
      </c>
    </row>
    <row r="18" spans="1:5" x14ac:dyDescent="0.25">
      <c r="A18" s="1" t="s">
        <v>6</v>
      </c>
      <c r="B18" s="10">
        <v>0.06</v>
      </c>
      <c r="C18" s="50">
        <v>0.41</v>
      </c>
      <c r="D18" s="50">
        <v>0</v>
      </c>
      <c r="E18" s="51">
        <v>0.52</v>
      </c>
    </row>
    <row r="19" spans="1:5" x14ac:dyDescent="0.25">
      <c r="A19" s="22"/>
    </row>
    <row r="21" spans="1:5" x14ac:dyDescent="0.25">
      <c r="A21" s="22"/>
    </row>
  </sheetData>
  <pageMargins left="0.6" right="0.6" top="0.75" bottom="0.75" header="0.3" footer="0.3"/>
  <pageSetup orientation="portrait" r:id="rId1"/>
  <headerFooter>
    <oddFooter>&amp;L&amp;A&amp;R&amp;P</oddFooter>
  </headerFooter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zoomScaleNormal="100" workbookViewId="0"/>
  </sheetViews>
  <sheetFormatPr defaultRowHeight="15" x14ac:dyDescent="0.25"/>
  <cols>
    <col min="1" max="1" width="15.85546875" customWidth="1"/>
    <col min="2" max="2" width="14.85546875" bestFit="1" customWidth="1"/>
    <col min="3" max="3" width="17.28515625" customWidth="1"/>
    <col min="4" max="4" width="12.5703125" customWidth="1"/>
    <col min="5" max="5" width="18.28515625" customWidth="1"/>
    <col min="6" max="6" width="9.140625" customWidth="1"/>
  </cols>
  <sheetData>
    <row r="1" spans="1:7" s="15" customFormat="1" x14ac:dyDescent="0.25">
      <c r="A1" s="67" t="s">
        <v>36</v>
      </c>
      <c r="B1" s="30"/>
      <c r="C1" s="30"/>
      <c r="D1" s="30"/>
      <c r="E1" s="30"/>
      <c r="F1" s="30"/>
      <c r="G1" s="30"/>
    </row>
    <row r="2" spans="1:7" s="32" customFormat="1" x14ac:dyDescent="0.25">
      <c r="A2" s="30" t="s">
        <v>33</v>
      </c>
      <c r="B2" s="30"/>
      <c r="C2" s="30"/>
      <c r="D2" s="30"/>
      <c r="E2" s="30"/>
      <c r="F2" s="30"/>
      <c r="G2" s="30"/>
    </row>
    <row r="3" spans="1:7" x14ac:dyDescent="0.25">
      <c r="B3" s="12"/>
      <c r="C3" s="12"/>
      <c r="D3" s="12"/>
    </row>
    <row r="4" spans="1:7" x14ac:dyDescent="0.25">
      <c r="A4" s="30" t="s">
        <v>21</v>
      </c>
      <c r="C4" s="30"/>
    </row>
    <row r="5" spans="1:7" x14ac:dyDescent="0.25">
      <c r="A5" s="2" t="s">
        <v>20</v>
      </c>
      <c r="B5" s="2" t="s">
        <v>18</v>
      </c>
      <c r="C5" s="2" t="s">
        <v>19</v>
      </c>
    </row>
    <row r="6" spans="1:7" x14ac:dyDescent="0.25">
      <c r="A6">
        <v>0</v>
      </c>
      <c r="B6">
        <v>12</v>
      </c>
      <c r="C6">
        <v>0</v>
      </c>
    </row>
    <row r="7" spans="1:7" x14ac:dyDescent="0.25">
      <c r="A7">
        <v>0.2</v>
      </c>
      <c r="B7">
        <v>12</v>
      </c>
      <c r="C7">
        <v>0</v>
      </c>
    </row>
    <row r="8" spans="1:7" x14ac:dyDescent="0.25">
      <c r="A8">
        <v>0.6</v>
      </c>
      <c r="B8">
        <v>12</v>
      </c>
      <c r="C8">
        <v>12</v>
      </c>
    </row>
    <row r="9" spans="1:7" x14ac:dyDescent="0.25">
      <c r="A9">
        <v>1.8</v>
      </c>
      <c r="B9">
        <v>12</v>
      </c>
      <c r="C9">
        <v>12</v>
      </c>
    </row>
    <row r="12" spans="1:7" x14ac:dyDescent="0.25">
      <c r="A12" s="30" t="s">
        <v>27</v>
      </c>
      <c r="C12" s="30"/>
    </row>
    <row r="13" spans="1:7" x14ac:dyDescent="0.25">
      <c r="A13" s="2" t="s">
        <v>22</v>
      </c>
      <c r="B13" s="2" t="s">
        <v>25</v>
      </c>
      <c r="C13" s="2" t="s">
        <v>26</v>
      </c>
    </row>
    <row r="14" spans="1:7" x14ac:dyDescent="0.25">
      <c r="A14" t="s">
        <v>23</v>
      </c>
      <c r="B14">
        <v>0.2962496638298035</v>
      </c>
      <c r="C14">
        <v>0.48491399288177489</v>
      </c>
    </row>
    <row r="15" spans="1:7" x14ac:dyDescent="0.25">
      <c r="A15" s="21" t="s">
        <v>24</v>
      </c>
      <c r="B15">
        <v>0.11249191984534264</v>
      </c>
      <c r="C15">
        <v>0.31067785620689392</v>
      </c>
    </row>
    <row r="18" spans="1:5" x14ac:dyDescent="0.25">
      <c r="A18" s="30" t="s">
        <v>32</v>
      </c>
      <c r="C18" s="30"/>
      <c r="D18" s="30"/>
      <c r="E18" s="30"/>
    </row>
    <row r="19" spans="1:5" ht="30" x14ac:dyDescent="0.25">
      <c r="A19" s="29" t="s">
        <v>22</v>
      </c>
      <c r="B19" s="29" t="s">
        <v>31</v>
      </c>
      <c r="C19" s="29" t="s">
        <v>28</v>
      </c>
      <c r="D19" s="29" t="s">
        <v>29</v>
      </c>
      <c r="E19" s="29" t="s">
        <v>30</v>
      </c>
    </row>
    <row r="20" spans="1:5" x14ac:dyDescent="0.25">
      <c r="A20" s="23">
        <v>0.5</v>
      </c>
      <c r="B20" s="24" t="s">
        <v>25</v>
      </c>
      <c r="C20" s="24">
        <v>0.2962496638298035</v>
      </c>
      <c r="D20" s="24">
        <f>C20*(6/24)*(5/7)</f>
        <v>5.290172568389348E-2</v>
      </c>
      <c r="E20" s="25">
        <f t="shared" ref="E20:E23" si="0">2.3*D20</f>
        <v>0.121673969072955</v>
      </c>
    </row>
    <row r="21" spans="1:5" x14ac:dyDescent="0.25">
      <c r="A21" s="26">
        <v>0.5</v>
      </c>
      <c r="B21" s="27" t="s">
        <v>26</v>
      </c>
      <c r="C21" s="27">
        <v>0.48491399288177489</v>
      </c>
      <c r="D21" s="27">
        <f>C21*(6/24)*(5/7)</f>
        <v>8.6591784443174086E-2</v>
      </c>
      <c r="E21" s="28">
        <f t="shared" si="0"/>
        <v>0.19916110421930039</v>
      </c>
    </row>
    <row r="22" spans="1:5" x14ac:dyDescent="0.25">
      <c r="A22" s="23">
        <v>0.1</v>
      </c>
      <c r="B22" s="24" t="s">
        <v>25</v>
      </c>
      <c r="C22" s="24">
        <v>0.11249191984534264</v>
      </c>
      <c r="D22" s="24">
        <f t="shared" ref="D22:D23" si="1">C22*(6/24)*(5/7)</f>
        <v>2.0087842829525471E-2</v>
      </c>
      <c r="E22" s="25">
        <f t="shared" si="0"/>
        <v>4.6202038507908577E-2</v>
      </c>
    </row>
    <row r="23" spans="1:5" x14ac:dyDescent="0.25">
      <c r="A23" s="36">
        <v>0.1</v>
      </c>
      <c r="B23" s="3" t="s">
        <v>26</v>
      </c>
      <c r="C23" s="3">
        <v>0.31067785620689392</v>
      </c>
      <c r="D23" s="3">
        <f t="shared" si="1"/>
        <v>5.5478188608373918E-2</v>
      </c>
      <c r="E23" s="37">
        <f t="shared" si="0"/>
        <v>0.12759983379926002</v>
      </c>
    </row>
    <row r="26" spans="1:5" x14ac:dyDescent="0.25">
      <c r="A26" s="2"/>
    </row>
    <row r="28" spans="1:5" x14ac:dyDescent="0.25">
      <c r="A28" s="22"/>
    </row>
    <row r="29" spans="1:5" s="22" customFormat="1" x14ac:dyDescent="0.25"/>
  </sheetData>
  <pageMargins left="0.7" right="0.7" top="0.75" bottom="0.75" header="0.3" footer="0.3"/>
  <pageSetup orientation="portrait" r:id="rId1"/>
  <headerFooter>
    <oddFooter>&amp;L&amp;A&amp;R&amp;P</oddFooter>
  </headerFooter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0"/>
  <sheetViews>
    <sheetView zoomScaleNormal="100" workbookViewId="0"/>
  </sheetViews>
  <sheetFormatPr defaultRowHeight="15" x14ac:dyDescent="0.25"/>
  <cols>
    <col min="1" max="4" width="13.140625" customWidth="1"/>
    <col min="5" max="5" width="14.42578125" style="32" customWidth="1"/>
    <col min="6" max="11" width="13.140625" customWidth="1"/>
  </cols>
  <sheetData>
    <row r="1" spans="1:5" s="32" customFormat="1" x14ac:dyDescent="0.25">
      <c r="A1" s="67" t="s">
        <v>54</v>
      </c>
    </row>
    <row r="2" spans="1:5" x14ac:dyDescent="0.25">
      <c r="A2" s="71" t="s">
        <v>71</v>
      </c>
    </row>
    <row r="3" spans="1:5" s="32" customFormat="1" x14ac:dyDescent="0.25"/>
    <row r="4" spans="1:5" x14ac:dyDescent="0.25">
      <c r="A4" s="70" t="s">
        <v>15</v>
      </c>
      <c r="B4" s="35"/>
      <c r="C4" s="35"/>
      <c r="D4" s="66"/>
      <c r="E4"/>
    </row>
    <row r="5" spans="1:5" x14ac:dyDescent="0.25">
      <c r="A5" s="42" t="s">
        <v>13</v>
      </c>
      <c r="B5" s="49" t="s">
        <v>0</v>
      </c>
      <c r="C5" s="43" t="s">
        <v>1</v>
      </c>
      <c r="D5" s="5"/>
      <c r="E5"/>
    </row>
    <row r="6" spans="1:5" x14ac:dyDescent="0.25">
      <c r="A6" s="46">
        <v>0.01</v>
      </c>
      <c r="B6" s="1">
        <v>2.2400071320808088</v>
      </c>
      <c r="C6" s="41">
        <v>41.883349175553676</v>
      </c>
      <c r="D6" s="3"/>
      <c r="E6"/>
    </row>
    <row r="7" spans="1:5" x14ac:dyDescent="0.25">
      <c r="A7" s="46">
        <v>0.05</v>
      </c>
      <c r="B7" s="1">
        <v>1.7686636438144399</v>
      </c>
      <c r="C7" s="41">
        <v>14.023967663341065</v>
      </c>
      <c r="D7" s="3"/>
      <c r="E7"/>
    </row>
    <row r="8" spans="1:5" x14ac:dyDescent="0.25">
      <c r="A8" s="46">
        <v>0.1</v>
      </c>
      <c r="B8" s="1">
        <v>1.5593634647590042</v>
      </c>
      <c r="C8" s="41">
        <v>7.8263500002225515</v>
      </c>
      <c r="D8" s="3"/>
      <c r="E8"/>
    </row>
    <row r="9" spans="1:5" x14ac:dyDescent="0.25">
      <c r="A9" s="52">
        <v>0.5</v>
      </c>
      <c r="B9" s="53">
        <v>1</v>
      </c>
      <c r="C9" s="44">
        <v>1</v>
      </c>
      <c r="D9" s="3"/>
      <c r="E9"/>
    </row>
    <row r="11" spans="1:5" x14ac:dyDescent="0.25">
      <c r="A11" s="75" t="s">
        <v>72</v>
      </c>
      <c r="B11" s="35"/>
      <c r="C11" s="35"/>
      <c r="D11" s="35"/>
    </row>
    <row r="12" spans="1:5" x14ac:dyDescent="0.25">
      <c r="A12" s="42" t="s">
        <v>0</v>
      </c>
      <c r="B12" s="49" t="s">
        <v>17</v>
      </c>
      <c r="C12" s="49" t="s">
        <v>1</v>
      </c>
      <c r="D12" s="43" t="s">
        <v>14</v>
      </c>
    </row>
    <row r="13" spans="1:5" x14ac:dyDescent="0.25">
      <c r="A13" s="40">
        <v>6.259622165534067E-4</v>
      </c>
      <c r="B13" s="1">
        <v>7.3316053977138243E-3</v>
      </c>
      <c r="C13" s="1">
        <v>8.5871696863352706E-2</v>
      </c>
      <c r="D13" s="41">
        <f>C13/A13</f>
        <v>137.18351458362534</v>
      </c>
    </row>
    <row r="14" spans="1:5" x14ac:dyDescent="0.25">
      <c r="A14" s="40">
        <v>1.5298614990528238E-3</v>
      </c>
      <c r="B14" s="1">
        <v>1.4258912662014801E-2</v>
      </c>
      <c r="C14" s="1">
        <v>0.13289869078269143</v>
      </c>
      <c r="D14" s="41">
        <f t="shared" ref="D14:D16" si="0">C14/A14</f>
        <v>86.869753154107343</v>
      </c>
    </row>
    <row r="15" spans="1:5" x14ac:dyDescent="0.25">
      <c r="A15" s="40">
        <v>2.4017750257237292E-3</v>
      </c>
      <c r="B15" s="1">
        <v>2.0327837192925295E-2</v>
      </c>
      <c r="C15" s="1">
        <v>0.17204815626624342</v>
      </c>
      <c r="D15" s="41">
        <f t="shared" si="0"/>
        <v>71.633751880819887</v>
      </c>
    </row>
    <row r="16" spans="1:5" s="22" customFormat="1" x14ac:dyDescent="0.25">
      <c r="A16" s="25">
        <v>9.8282971891339235E-3</v>
      </c>
      <c r="B16" s="53">
        <v>7.1014083110324033E-2</v>
      </c>
      <c r="C16" s="53">
        <v>0.51311024717236919</v>
      </c>
      <c r="D16" s="44">
        <f t="shared" si="0"/>
        <v>52.207441156710161</v>
      </c>
      <c r="E16" s="32"/>
    </row>
    <row r="17" spans="1:1" x14ac:dyDescent="0.25">
      <c r="A17" s="22"/>
    </row>
    <row r="18" spans="1:1" x14ac:dyDescent="0.25">
      <c r="A18" s="22"/>
    </row>
    <row r="19" spans="1:1" x14ac:dyDescent="0.25">
      <c r="A19" s="22"/>
    </row>
    <row r="20" spans="1:1" x14ac:dyDescent="0.25">
      <c r="A20" s="22"/>
    </row>
  </sheetData>
  <pageMargins left="0.7" right="0.7" top="0.75" bottom="0.75" header="0.3" footer="0.3"/>
  <pageSetup orientation="portrait" r:id="rId1"/>
  <headerFooter>
    <oddFooter>&amp;L&amp;A&amp;R&amp;P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Conf Limits</vt:lpstr>
      <vt:lpstr>Table of %s Contribution</vt:lpstr>
      <vt:lpstr>Dose-response - lateral wall II</vt:lpstr>
      <vt:lpstr>Table of CLs for various 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results for ScienceHub-acrolein</dc:title>
  <dc:subject>Analysis results of acrolein samples</dc:subject>
  <dc:creator/>
  <cp:keywords>acrolein data results, acrolein modeling</cp:keywords>
  <cp:lastModifiedBy/>
  <dcterms:created xsi:type="dcterms:W3CDTF">2015-06-05T18:17:20Z</dcterms:created>
  <dcterms:modified xsi:type="dcterms:W3CDTF">2020-04-20T16:46:20Z</dcterms:modified>
</cp:coreProperties>
</file>